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P:\2117_NemCL - Modernizace přístupu do Polikliniky (Lávka)\09 BP - realizační dokumentace\F Soupis prací\"/>
    </mc:Choice>
  </mc:AlternateContent>
  <xr:revisionPtr revIDLastSave="0" documentId="13_ncr:1_{4A81202A-1F2F-48D0-BBA2-2B19DBA0690A}" xr6:coauthVersionLast="43" xr6:coauthVersionMax="43" xr10:uidLastSave="{00000000-0000-0000-0000-000000000000}"/>
  <bookViews>
    <workbookView xWindow="-38520" yWindow="15" windowWidth="38640" windowHeight="21120" xr2:uid="{00000000-000D-0000-FFFF-FFFF00000000}"/>
  </bookViews>
  <sheets>
    <sheet name="Rekapitulace stavby" sheetId="1" r:id="rId1"/>
    <sheet name="D1.01.100 - Architektonic..." sheetId="2" r:id="rId2"/>
    <sheet name="VORN - Vedlejší a ostatní..." sheetId="3" r:id="rId3"/>
    <sheet name="Pokyny pro vyplnění" sheetId="4" r:id="rId4"/>
  </sheets>
  <definedNames>
    <definedName name="_xlnm._FilterDatabase" localSheetId="1" hidden="1">'D1.01.100 - Architektonic...'!$C$95:$K$538</definedName>
    <definedName name="_xlnm._FilterDatabase" localSheetId="2" hidden="1">'VORN - Vedlejší a ostatní...'!$C$85:$K$152</definedName>
    <definedName name="_xlnm.Print_Titles" localSheetId="1">'D1.01.100 - Architektonic...'!$95:$95</definedName>
    <definedName name="_xlnm.Print_Titles" localSheetId="0">'Rekapitulace stavby'!$52:$52</definedName>
    <definedName name="_xlnm.Print_Titles" localSheetId="2">'VORN - Vedlejší a ostatní...'!$85:$85</definedName>
    <definedName name="_xlnm.Print_Area" localSheetId="1">'D1.01.100 - Architektonic...'!$C$4:$J$39,'D1.01.100 - Architektonic...'!$C$45:$J$77,'D1.01.100 - Architektonic...'!$C$83:$K$538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  <definedName name="_xlnm.Print_Area" localSheetId="2">'VORN - Vedlejší a ostatní...'!$C$4:$J$39,'VORN - Vedlejší a ostatní...'!$C$45:$J$67,'VORN - Vedlejší a ostatní...'!$C$73:$K$152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T128" i="3"/>
  <c r="R129" i="3"/>
  <c r="R128" i="3" s="1"/>
  <c r="P129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5" i="3"/>
  <c r="BH105" i="3"/>
  <c r="BG105" i="3"/>
  <c r="BF105" i="3"/>
  <c r="T105" i="3"/>
  <c r="R105" i="3"/>
  <c r="P105" i="3"/>
  <c r="BI103" i="3"/>
  <c r="BH103" i="3"/>
  <c r="BG103" i="3"/>
  <c r="BF103" i="3"/>
  <c r="T103" i="3"/>
  <c r="R103" i="3"/>
  <c r="P103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J83" i="3"/>
  <c r="J82" i="3"/>
  <c r="F82" i="3"/>
  <c r="F80" i="3"/>
  <c r="E78" i="3"/>
  <c r="J55" i="3"/>
  <c r="J54" i="3"/>
  <c r="F54" i="3"/>
  <c r="F52" i="3"/>
  <c r="E50" i="3"/>
  <c r="J18" i="3"/>
  <c r="E18" i="3"/>
  <c r="F55" i="3"/>
  <c r="J17" i="3"/>
  <c r="J12" i="3"/>
  <c r="J80" i="3"/>
  <c r="E7" i="3"/>
  <c r="E76" i="3" s="1"/>
  <c r="J37" i="2"/>
  <c r="J36" i="2"/>
  <c r="AY55" i="1"/>
  <c r="J35" i="2"/>
  <c r="AX55" i="1" s="1"/>
  <c r="BI537" i="2"/>
  <c r="BH537" i="2"/>
  <c r="BG537" i="2"/>
  <c r="BF537" i="2"/>
  <c r="T537" i="2"/>
  <c r="T536" i="2" s="1"/>
  <c r="R537" i="2"/>
  <c r="R536" i="2" s="1"/>
  <c r="P537" i="2"/>
  <c r="P536" i="2"/>
  <c r="BI534" i="2"/>
  <c r="BH534" i="2"/>
  <c r="BG534" i="2"/>
  <c r="BF534" i="2"/>
  <c r="T534" i="2"/>
  <c r="R534" i="2"/>
  <c r="P534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7" i="2"/>
  <c r="BH527" i="2"/>
  <c r="BG527" i="2"/>
  <c r="BF527" i="2"/>
  <c r="T527" i="2"/>
  <c r="R527" i="2"/>
  <c r="P527" i="2"/>
  <c r="BI525" i="2"/>
  <c r="BH525" i="2"/>
  <c r="BG525" i="2"/>
  <c r="BF525" i="2"/>
  <c r="T525" i="2"/>
  <c r="R525" i="2"/>
  <c r="P525" i="2"/>
  <c r="BI522" i="2"/>
  <c r="BH522" i="2"/>
  <c r="BG522" i="2"/>
  <c r="BF522" i="2"/>
  <c r="T522" i="2"/>
  <c r="R522" i="2"/>
  <c r="P522" i="2"/>
  <c r="BI499" i="2"/>
  <c r="BH499" i="2"/>
  <c r="BG499" i="2"/>
  <c r="BF499" i="2"/>
  <c r="T499" i="2"/>
  <c r="R499" i="2"/>
  <c r="P499" i="2"/>
  <c r="BI485" i="2"/>
  <c r="BH485" i="2"/>
  <c r="BG485" i="2"/>
  <c r="BF485" i="2"/>
  <c r="T485" i="2"/>
  <c r="R485" i="2"/>
  <c r="P485" i="2"/>
  <c r="BI484" i="2"/>
  <c r="BH484" i="2"/>
  <c r="BG484" i="2"/>
  <c r="BF484" i="2"/>
  <c r="T484" i="2"/>
  <c r="R484" i="2"/>
  <c r="P484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0" i="2"/>
  <c r="BH460" i="2"/>
  <c r="BG460" i="2"/>
  <c r="BF460" i="2"/>
  <c r="T460" i="2"/>
  <c r="R460" i="2"/>
  <c r="P460" i="2"/>
  <c r="BI458" i="2"/>
  <c r="BH458" i="2"/>
  <c r="BG458" i="2"/>
  <c r="BF458" i="2"/>
  <c r="T458" i="2"/>
  <c r="R458" i="2"/>
  <c r="P458" i="2"/>
  <c r="BI456" i="2"/>
  <c r="BH456" i="2"/>
  <c r="BG456" i="2"/>
  <c r="BF456" i="2"/>
  <c r="T456" i="2"/>
  <c r="R456" i="2"/>
  <c r="P456" i="2"/>
  <c r="BI449" i="2"/>
  <c r="BH449" i="2"/>
  <c r="BG449" i="2"/>
  <c r="BF449" i="2"/>
  <c r="T449" i="2"/>
  <c r="R449" i="2"/>
  <c r="P449" i="2"/>
  <c r="BI442" i="2"/>
  <c r="BH442" i="2"/>
  <c r="BG442" i="2"/>
  <c r="BF442" i="2"/>
  <c r="T442" i="2"/>
  <c r="R442" i="2"/>
  <c r="P442" i="2"/>
  <c r="BI439" i="2"/>
  <c r="BH439" i="2"/>
  <c r="BG439" i="2"/>
  <c r="BF439" i="2"/>
  <c r="T439" i="2"/>
  <c r="R439" i="2"/>
  <c r="P439" i="2"/>
  <c r="BI437" i="2"/>
  <c r="BH437" i="2"/>
  <c r="BG437" i="2"/>
  <c r="BF437" i="2"/>
  <c r="T437" i="2"/>
  <c r="R437" i="2"/>
  <c r="P437" i="2"/>
  <c r="BI428" i="2"/>
  <c r="BH428" i="2"/>
  <c r="BG428" i="2"/>
  <c r="BF428" i="2"/>
  <c r="T428" i="2"/>
  <c r="R428" i="2"/>
  <c r="P428" i="2"/>
  <c r="BI419" i="2"/>
  <c r="BH419" i="2"/>
  <c r="BG419" i="2"/>
  <c r="BF419" i="2"/>
  <c r="T419" i="2"/>
  <c r="R419" i="2"/>
  <c r="P419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R408" i="2"/>
  <c r="P408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1" i="2"/>
  <c r="BH391" i="2"/>
  <c r="BG391" i="2"/>
  <c r="BF391" i="2"/>
  <c r="T391" i="2"/>
  <c r="T390" i="2" s="1"/>
  <c r="R391" i="2"/>
  <c r="R390" i="2"/>
  <c r="P391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34" i="2"/>
  <c r="BH334" i="2"/>
  <c r="BG334" i="2"/>
  <c r="BF334" i="2"/>
  <c r="T334" i="2"/>
  <c r="R334" i="2"/>
  <c r="P334" i="2"/>
  <c r="BI300" i="2"/>
  <c r="BH300" i="2"/>
  <c r="BG300" i="2"/>
  <c r="BF300" i="2"/>
  <c r="T300" i="2"/>
  <c r="R300" i="2"/>
  <c r="P300" i="2"/>
  <c r="BI291" i="2"/>
  <c r="BH291" i="2"/>
  <c r="BG291" i="2"/>
  <c r="BF291" i="2"/>
  <c r="T291" i="2"/>
  <c r="R291" i="2"/>
  <c r="P291" i="2"/>
  <c r="BI287" i="2"/>
  <c r="BH287" i="2"/>
  <c r="BG287" i="2"/>
  <c r="BF287" i="2"/>
  <c r="T287" i="2"/>
  <c r="R287" i="2"/>
  <c r="P287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2" i="2"/>
  <c r="BH202" i="2"/>
  <c r="BG202" i="2"/>
  <c r="BF202" i="2"/>
  <c r="T202" i="2"/>
  <c r="R202" i="2"/>
  <c r="P202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5" i="2"/>
  <c r="BH135" i="2"/>
  <c r="BG135" i="2"/>
  <c r="BF135" i="2"/>
  <c r="T135" i="2"/>
  <c r="R135" i="2"/>
  <c r="P135" i="2"/>
  <c r="BI128" i="2"/>
  <c r="BH128" i="2"/>
  <c r="F36" i="2" s="1"/>
  <c r="BG128" i="2"/>
  <c r="BF128" i="2"/>
  <c r="T128" i="2"/>
  <c r="R128" i="2"/>
  <c r="P128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101" i="2"/>
  <c r="BH101" i="2"/>
  <c r="BG101" i="2"/>
  <c r="F35" i="2" s="1"/>
  <c r="BF101" i="2"/>
  <c r="J34" i="2" s="1"/>
  <c r="T101" i="2"/>
  <c r="R101" i="2"/>
  <c r="P101" i="2"/>
  <c r="BI99" i="2"/>
  <c r="F37" i="2" s="1"/>
  <c r="BH99" i="2"/>
  <c r="BG99" i="2"/>
  <c r="BF99" i="2"/>
  <c r="F34" i="2" s="1"/>
  <c r="T99" i="2"/>
  <c r="R99" i="2"/>
  <c r="P99" i="2"/>
  <c r="J93" i="2"/>
  <c r="J92" i="2"/>
  <c r="F92" i="2"/>
  <c r="F90" i="2"/>
  <c r="E88" i="2"/>
  <c r="J55" i="2"/>
  <c r="J54" i="2"/>
  <c r="F54" i="2"/>
  <c r="F52" i="2"/>
  <c r="E50" i="2"/>
  <c r="J18" i="2"/>
  <c r="E18" i="2"/>
  <c r="F55" i="2"/>
  <c r="J17" i="2"/>
  <c r="J12" i="2"/>
  <c r="J90" i="2" s="1"/>
  <c r="E7" i="2"/>
  <c r="E86" i="2"/>
  <c r="L50" i="1"/>
  <c r="AM50" i="1"/>
  <c r="AM49" i="1"/>
  <c r="L49" i="1"/>
  <c r="AM47" i="1"/>
  <c r="L47" i="1"/>
  <c r="L45" i="1"/>
  <c r="L44" i="1"/>
  <c r="J439" i="2"/>
  <c r="BK137" i="3"/>
  <c r="BK235" i="2"/>
  <c r="BK291" i="2"/>
  <c r="J129" i="3"/>
  <c r="BK449" i="2"/>
  <c r="BK384" i="2"/>
  <c r="BK99" i="3"/>
  <c r="J157" i="2"/>
  <c r="J522" i="2"/>
  <c r="J210" i="2"/>
  <c r="J108" i="2"/>
  <c r="J277" i="2"/>
  <c r="J334" i="2"/>
  <c r="J149" i="3"/>
  <c r="J222" i="2"/>
  <c r="BK460" i="2"/>
  <c r="J537" i="2"/>
  <c r="J152" i="3"/>
  <c r="J532" i="2"/>
  <c r="J167" i="2"/>
  <c r="J405" i="2"/>
  <c r="BK470" i="2"/>
  <c r="AS54" i="1"/>
  <c r="J103" i="2"/>
  <c r="J525" i="2"/>
  <c r="J402" i="2"/>
  <c r="BK402" i="2"/>
  <c r="J139" i="3"/>
  <c r="J165" i="2"/>
  <c r="BK159" i="2"/>
  <c r="BK175" i="2"/>
  <c r="J105" i="2"/>
  <c r="J97" i="3"/>
  <c r="J300" i="2"/>
  <c r="J215" i="2"/>
  <c r="BK173" i="2"/>
  <c r="BK103" i="3"/>
  <c r="BK103" i="2"/>
  <c r="J250" i="2"/>
  <c r="BK123" i="3"/>
  <c r="BK248" i="2"/>
  <c r="BK281" i="2"/>
  <c r="J269" i="2"/>
  <c r="J190" i="2"/>
  <c r="BK125" i="2"/>
  <c r="J101" i="3"/>
  <c r="BK215" i="2"/>
  <c r="BK145" i="2"/>
  <c r="BK265" i="2"/>
  <c r="BK111" i="3"/>
  <c r="J212" i="2"/>
  <c r="J255" i="2"/>
  <c r="BK532" i="2"/>
  <c r="J271" i="2"/>
  <c r="J260" i="2"/>
  <c r="BK255" i="2"/>
  <c r="BK395" i="2"/>
  <c r="BK456" i="2"/>
  <c r="BK391" i="2"/>
  <c r="J137" i="3"/>
  <c r="BK132" i="3"/>
  <c r="J240" i="2"/>
  <c r="BK238" i="2"/>
  <c r="J265" i="2"/>
  <c r="J150" i="3"/>
  <c r="BK458" i="2"/>
  <c r="BK499" i="2"/>
  <c r="BK101" i="2"/>
  <c r="J181" i="2"/>
  <c r="J94" i="3"/>
  <c r="J188" i="2"/>
  <c r="BK108" i="2"/>
  <c r="BK177" i="2"/>
  <c r="J92" i="3"/>
  <c r="J238" i="2"/>
  <c r="J467" i="2"/>
  <c r="J147" i="2"/>
  <c r="BK185" i="2"/>
  <c r="BK126" i="3"/>
  <c r="BK252" i="2"/>
  <c r="BK155" i="2"/>
  <c r="BK202" i="2"/>
  <c r="BK525" i="2"/>
  <c r="BK128" i="2"/>
  <c r="J96" i="3"/>
  <c r="J99" i="3"/>
  <c r="BK142" i="2"/>
  <c r="J375" i="2"/>
  <c r="BK399" i="2"/>
  <c r="BK149" i="3"/>
  <c r="BK379" i="2"/>
  <c r="J410" i="2"/>
  <c r="BK153" i="2"/>
  <c r="J202" i="2"/>
  <c r="BK437" i="2"/>
  <c r="J273" i="2"/>
  <c r="J177" i="2"/>
  <c r="J171" i="2"/>
  <c r="BK220" i="2"/>
  <c r="BK96" i="3"/>
  <c r="J117" i="2"/>
  <c r="BK123" i="2"/>
  <c r="J401" i="2"/>
  <c r="BK439" i="2"/>
  <c r="BK101" i="3"/>
  <c r="J151" i="2"/>
  <c r="BK124" i="3"/>
  <c r="BK210" i="2"/>
  <c r="BK88" i="3"/>
  <c r="BK105" i="2"/>
  <c r="BK167" i="2"/>
  <c r="BK428" i="2"/>
  <c r="J147" i="3"/>
  <c r="BK165" i="2"/>
  <c r="J179" i="2"/>
  <c r="J134" i="3"/>
  <c r="BK169" i="2"/>
  <c r="J388" i="2"/>
  <c r="BK386" i="2"/>
  <c r="J287" i="2"/>
  <c r="BK121" i="2"/>
  <c r="J111" i="2"/>
  <c r="J103" i="3"/>
  <c r="BK269" i="2"/>
  <c r="J183" i="2"/>
  <c r="J145" i="2"/>
  <c r="J499" i="2"/>
  <c r="BK149" i="2"/>
  <c r="BK401" i="2"/>
  <c r="BK152" i="3"/>
  <c r="BK277" i="2"/>
  <c r="J159" i="2"/>
  <c r="BK90" i="3"/>
  <c r="BK397" i="2"/>
  <c r="J399" i="2"/>
  <c r="J419" i="2"/>
  <c r="BK465" i="2"/>
  <c r="BK410" i="2"/>
  <c r="BK192" i="2"/>
  <c r="J90" i="3"/>
  <c r="BK97" i="3"/>
  <c r="J391" i="2"/>
  <c r="BK181" i="2"/>
  <c r="J161" i="2"/>
  <c r="BK150" i="3"/>
  <c r="J252" i="2"/>
  <c r="BK179" i="2"/>
  <c r="BK183" i="2"/>
  <c r="BK135" i="2"/>
  <c r="J386" i="2"/>
  <c r="J163" i="2"/>
  <c r="BK161" i="2"/>
  <c r="J233" i="2"/>
  <c r="J142" i="2"/>
  <c r="BK134" i="3"/>
  <c r="BK114" i="3"/>
  <c r="J463" i="2"/>
  <c r="BK522" i="2"/>
  <c r="BK287" i="2"/>
  <c r="J116" i="3"/>
  <c r="BK467" i="2"/>
  <c r="J465" i="2"/>
  <c r="J114" i="3"/>
  <c r="J121" i="2"/>
  <c r="BK405" i="2"/>
  <c r="BK273" i="2"/>
  <c r="J126" i="3"/>
  <c r="BK151" i="2"/>
  <c r="J381" i="2"/>
  <c r="J281" i="2"/>
  <c r="BK190" i="2"/>
  <c r="BK271" i="2"/>
  <c r="BK116" i="3"/>
  <c r="J395" i="2"/>
  <c r="J99" i="2"/>
  <c r="J153" i="2"/>
  <c r="BK129" i="3"/>
  <c r="J291" i="2"/>
  <c r="J263" i="2"/>
  <c r="BK233" i="2"/>
  <c r="BK404" i="2"/>
  <c r="BK157" i="2"/>
  <c r="BK139" i="3"/>
  <c r="J437" i="2"/>
  <c r="J248" i="2"/>
  <c r="BK419" i="2"/>
  <c r="BK208" i="2"/>
  <c r="J235" i="2"/>
  <c r="J125" i="2"/>
  <c r="J128" i="2"/>
  <c r="BK527" i="2"/>
  <c r="BK188" i="2"/>
  <c r="J456" i="2"/>
  <c r="BK222" i="2"/>
  <c r="J379" i="2"/>
  <c r="J155" i="2"/>
  <c r="BK250" i="2"/>
  <c r="J173" i="2"/>
  <c r="J123" i="3"/>
  <c r="J534" i="2"/>
  <c r="BK263" i="2"/>
  <c r="J408" i="2"/>
  <c r="BK485" i="2"/>
  <c r="J88" i="3"/>
  <c r="BK99" i="2"/>
  <c r="BK375" i="2"/>
  <c r="J208" i="2"/>
  <c r="BK111" i="2"/>
  <c r="BK300" i="2"/>
  <c r="BK117" i="2"/>
  <c r="J530" i="2"/>
  <c r="J230" i="2"/>
  <c r="J101" i="2"/>
  <c r="BK373" i="2"/>
  <c r="BK141" i="3"/>
  <c r="J485" i="2"/>
  <c r="J373" i="2"/>
  <c r="J458" i="2"/>
  <c r="BK147" i="2"/>
  <c r="J132" i="3"/>
  <c r="BK119" i="2"/>
  <c r="BK396" i="2"/>
  <c r="J111" i="3"/>
  <c r="BK534" i="2"/>
  <c r="BK171" i="2"/>
  <c r="J460" i="2"/>
  <c r="BK92" i="3"/>
  <c r="J470" i="2"/>
  <c r="J175" i="2"/>
  <c r="J404" i="2"/>
  <c r="BK463" i="2"/>
  <c r="J119" i="2"/>
  <c r="BK388" i="2"/>
  <c r="J484" i="2"/>
  <c r="J449" i="2"/>
  <c r="BK230" i="2"/>
  <c r="J105" i="3"/>
  <c r="J397" i="2"/>
  <c r="BK334" i="2"/>
  <c r="BK212" i="2"/>
  <c r="J384" i="2"/>
  <c r="BK163" i="2"/>
  <c r="BK147" i="3"/>
  <c r="J396" i="2"/>
  <c r="BK381" i="2"/>
  <c r="BK408" i="2"/>
  <c r="J124" i="3"/>
  <c r="J284" i="2"/>
  <c r="BK484" i="2"/>
  <c r="BK530" i="2"/>
  <c r="J135" i="2"/>
  <c r="J267" i="2"/>
  <c r="BK94" i="3"/>
  <c r="J527" i="2"/>
  <c r="J220" i="2"/>
  <c r="BK240" i="2"/>
  <c r="BK284" i="2"/>
  <c r="BK105" i="3"/>
  <c r="J377" i="2"/>
  <c r="BK537" i="2"/>
  <c r="J123" i="2"/>
  <c r="BK442" i="2"/>
  <c r="BK377" i="2"/>
  <c r="J169" i="2"/>
  <c r="BK267" i="2"/>
  <c r="J442" i="2"/>
  <c r="J192" i="2"/>
  <c r="J149" i="2"/>
  <c r="J141" i="3"/>
  <c r="BK260" i="2"/>
  <c r="J185" i="2"/>
  <c r="J428" i="2"/>
  <c r="R98" i="2" l="1"/>
  <c r="BK239" i="2"/>
  <c r="J239" i="2" s="1"/>
  <c r="J63" i="2" s="1"/>
  <c r="P254" i="2"/>
  <c r="R374" i="2"/>
  <c r="T394" i="2"/>
  <c r="R441" i="2"/>
  <c r="P524" i="2"/>
  <c r="T272" i="2"/>
  <c r="R394" i="2"/>
  <c r="T441" i="2"/>
  <c r="T524" i="2"/>
  <c r="BK98" i="2"/>
  <c r="J98" i="2" s="1"/>
  <c r="J61" i="2" s="1"/>
  <c r="R214" i="2"/>
  <c r="BK254" i="2"/>
  <c r="J254" i="2"/>
  <c r="J64" i="2"/>
  <c r="R262" i="2"/>
  <c r="T469" i="2"/>
  <c r="T87" i="3"/>
  <c r="T98" i="2"/>
  <c r="T239" i="2"/>
  <c r="BK374" i="2"/>
  <c r="J374" i="2" s="1"/>
  <c r="J67" i="2" s="1"/>
  <c r="P469" i="2"/>
  <c r="R104" i="3"/>
  <c r="P131" i="3"/>
  <c r="BK272" i="2"/>
  <c r="J272" i="2"/>
  <c r="J66" i="2" s="1"/>
  <c r="BK394" i="2"/>
  <c r="J394" i="2"/>
  <c r="J70" i="2" s="1"/>
  <c r="BK469" i="2"/>
  <c r="J469" i="2" s="1"/>
  <c r="J74" i="2" s="1"/>
  <c r="P87" i="3"/>
  <c r="R113" i="3"/>
  <c r="R136" i="3"/>
  <c r="P239" i="2"/>
  <c r="T254" i="2"/>
  <c r="T262" i="2"/>
  <c r="R407" i="2"/>
  <c r="BK524" i="2"/>
  <c r="J524" i="2" s="1"/>
  <c r="J75" i="2" s="1"/>
  <c r="T113" i="3"/>
  <c r="T136" i="3"/>
  <c r="P98" i="2"/>
  <c r="P214" i="2"/>
  <c r="BK262" i="2"/>
  <c r="J262" i="2" s="1"/>
  <c r="J65" i="2" s="1"/>
  <c r="T374" i="2"/>
  <c r="P394" i="2"/>
  <c r="BK441" i="2"/>
  <c r="J441" i="2" s="1"/>
  <c r="J72" i="2" s="1"/>
  <c r="P462" i="2"/>
  <c r="P104" i="3"/>
  <c r="BK131" i="3"/>
  <c r="J131" i="3" s="1"/>
  <c r="J64" i="3" s="1"/>
  <c r="BK146" i="3"/>
  <c r="J146" i="3"/>
  <c r="J66" i="3" s="1"/>
  <c r="BK214" i="2"/>
  <c r="BK97" i="2" s="1"/>
  <c r="J97" i="2" s="1"/>
  <c r="J60" i="2" s="1"/>
  <c r="J214" i="2"/>
  <c r="J62" i="2" s="1"/>
  <c r="R239" i="2"/>
  <c r="P262" i="2"/>
  <c r="BK407" i="2"/>
  <c r="J407" i="2"/>
  <c r="J71" i="2" s="1"/>
  <c r="P441" i="2"/>
  <c r="R462" i="2"/>
  <c r="T104" i="3"/>
  <c r="R131" i="3"/>
  <c r="R86" i="3" s="1"/>
  <c r="P146" i="3"/>
  <c r="R272" i="2"/>
  <c r="P407" i="2"/>
  <c r="BK462" i="2"/>
  <c r="J462" i="2" s="1"/>
  <c r="J73" i="2" s="1"/>
  <c r="R524" i="2"/>
  <c r="BK104" i="3"/>
  <c r="J104" i="3"/>
  <c r="J61" i="3" s="1"/>
  <c r="BK136" i="3"/>
  <c r="J136" i="3" s="1"/>
  <c r="J65" i="3" s="1"/>
  <c r="T214" i="2"/>
  <c r="R254" i="2"/>
  <c r="P374" i="2"/>
  <c r="R469" i="2"/>
  <c r="BK87" i="3"/>
  <c r="J87" i="3"/>
  <c r="J60" i="3" s="1"/>
  <c r="BK113" i="3"/>
  <c r="J113" i="3" s="1"/>
  <c r="J62" i="3" s="1"/>
  <c r="T131" i="3"/>
  <c r="R146" i="3"/>
  <c r="P272" i="2"/>
  <c r="T407" i="2"/>
  <c r="T462" i="2"/>
  <c r="R87" i="3"/>
  <c r="P113" i="3"/>
  <c r="P136" i="3"/>
  <c r="T146" i="3"/>
  <c r="BK390" i="2"/>
  <c r="J390" i="2"/>
  <c r="J68" i="2" s="1"/>
  <c r="BK128" i="3"/>
  <c r="J128" i="3"/>
  <c r="J63" i="3" s="1"/>
  <c r="BK536" i="2"/>
  <c r="J536" i="2"/>
  <c r="J76" i="2"/>
  <c r="BE94" i="3"/>
  <c r="BE139" i="3"/>
  <c r="J52" i="3"/>
  <c r="BE90" i="3"/>
  <c r="BE141" i="3"/>
  <c r="BE88" i="3"/>
  <c r="BE114" i="3"/>
  <c r="BE126" i="3"/>
  <c r="BE137" i="3"/>
  <c r="BE147" i="3"/>
  <c r="BE150" i="3"/>
  <c r="BE152" i="3"/>
  <c r="E48" i="3"/>
  <c r="F83" i="3"/>
  <c r="BE101" i="3"/>
  <c r="BE134" i="3"/>
  <c r="BE92" i="3"/>
  <c r="BE132" i="3"/>
  <c r="BE124" i="3"/>
  <c r="BE129" i="3"/>
  <c r="BE96" i="3"/>
  <c r="BE111" i="3"/>
  <c r="BE116" i="3"/>
  <c r="BE99" i="3"/>
  <c r="BE105" i="3"/>
  <c r="BE123" i="3"/>
  <c r="BE149" i="3"/>
  <c r="BE97" i="3"/>
  <c r="BE103" i="3"/>
  <c r="BC55" i="1"/>
  <c r="BA55" i="1"/>
  <c r="AW55" i="1"/>
  <c r="E48" i="2"/>
  <c r="F93" i="2"/>
  <c r="BE103" i="2"/>
  <c r="BE105" i="2"/>
  <c r="BE108" i="2"/>
  <c r="BE111" i="2"/>
  <c r="BE121" i="2"/>
  <c r="BE123" i="2"/>
  <c r="BE151" i="2"/>
  <c r="BE157" i="2"/>
  <c r="BE181" i="2"/>
  <c r="BE202" i="2"/>
  <c r="BE233" i="2"/>
  <c r="BE260" i="2"/>
  <c r="BE265" i="2"/>
  <c r="BE287" i="2"/>
  <c r="BE377" i="2"/>
  <c r="BE386" i="2"/>
  <c r="BE388" i="2"/>
  <c r="BE391" i="2"/>
  <c r="BE402" i="2"/>
  <c r="BE404" i="2"/>
  <c r="BE408" i="2"/>
  <c r="BE410" i="2"/>
  <c r="BE419" i="2"/>
  <c r="BE428" i="2"/>
  <c r="BB55" i="1"/>
  <c r="BE149" i="2"/>
  <c r="BE153" i="2"/>
  <c r="BE163" i="2"/>
  <c r="BE167" i="2"/>
  <c r="BE171" i="2"/>
  <c r="BE175" i="2"/>
  <c r="BE208" i="2"/>
  <c r="BE212" i="2"/>
  <c r="BE238" i="2"/>
  <c r="BE240" i="2"/>
  <c r="BE263" i="2"/>
  <c r="BE281" i="2"/>
  <c r="BE284" i="2"/>
  <c r="BE300" i="2"/>
  <c r="BE401" i="2"/>
  <c r="BE537" i="2"/>
  <c r="BE99" i="2"/>
  <c r="BE119" i="2"/>
  <c r="BE128" i="2"/>
  <c r="BE145" i="2"/>
  <c r="BE161" i="2"/>
  <c r="BE165" i="2"/>
  <c r="BE169" i="2"/>
  <c r="BE173" i="2"/>
  <c r="BE188" i="2"/>
  <c r="BE192" i="2"/>
  <c r="BE230" i="2"/>
  <c r="BE248" i="2"/>
  <c r="BE273" i="2"/>
  <c r="BE373" i="2"/>
  <c r="BE379" i="2"/>
  <c r="BE395" i="2"/>
  <c r="BE437" i="2"/>
  <c r="BE439" i="2"/>
  <c r="BE442" i="2"/>
  <c r="BE449" i="2"/>
  <c r="BE456" i="2"/>
  <c r="BE460" i="2"/>
  <c r="BE463" i="2"/>
  <c r="BE465" i="2"/>
  <c r="BE522" i="2"/>
  <c r="BE101" i="2"/>
  <c r="BE117" i="2"/>
  <c r="BE125" i="2"/>
  <c r="BE142" i="2"/>
  <c r="BE147" i="2"/>
  <c r="BE155" i="2"/>
  <c r="BE177" i="2"/>
  <c r="BE179" i="2"/>
  <c r="BE183" i="2"/>
  <c r="BE190" i="2"/>
  <c r="BE210" i="2"/>
  <c r="BE215" i="2"/>
  <c r="BE220" i="2"/>
  <c r="BE222" i="2"/>
  <c r="BE252" i="2"/>
  <c r="BE255" i="2"/>
  <c r="BE271" i="2"/>
  <c r="BE277" i="2"/>
  <c r="BE334" i="2"/>
  <c r="BE381" i="2"/>
  <c r="BE384" i="2"/>
  <c r="BE396" i="2"/>
  <c r="BE397" i="2"/>
  <c r="BE458" i="2"/>
  <c r="BE467" i="2"/>
  <c r="BE485" i="2"/>
  <c r="BE499" i="2"/>
  <c r="J52" i="2"/>
  <c r="BE135" i="2"/>
  <c r="BE159" i="2"/>
  <c r="BE185" i="2"/>
  <c r="BE235" i="2"/>
  <c r="BE250" i="2"/>
  <c r="BE267" i="2"/>
  <c r="BE269" i="2"/>
  <c r="BE291" i="2"/>
  <c r="BE375" i="2"/>
  <c r="BE399" i="2"/>
  <c r="BE405" i="2"/>
  <c r="BE470" i="2"/>
  <c r="BE484" i="2"/>
  <c r="BE525" i="2"/>
  <c r="BE527" i="2"/>
  <c r="BE530" i="2"/>
  <c r="BE532" i="2"/>
  <c r="BE534" i="2"/>
  <c r="BD55" i="1"/>
  <c r="BD54" i="1" s="1"/>
  <c r="W33" i="1" s="1"/>
  <c r="F34" i="3"/>
  <c r="BA56" i="1"/>
  <c r="BA54" i="1" s="1"/>
  <c r="W30" i="1" s="1"/>
  <c r="F37" i="3"/>
  <c r="BD56" i="1"/>
  <c r="F36" i="3"/>
  <c r="BC56" i="1"/>
  <c r="BC54" i="1"/>
  <c r="AY54" i="1" s="1"/>
  <c r="F35" i="3"/>
  <c r="BB56" i="1"/>
  <c r="BB54" i="1" s="1"/>
  <c r="AX54" i="1" s="1"/>
  <c r="J34" i="3"/>
  <c r="AW56" i="1"/>
  <c r="T97" i="2" l="1"/>
  <c r="T86" i="3"/>
  <c r="P393" i="2"/>
  <c r="T393" i="2"/>
  <c r="P97" i="2"/>
  <c r="P96" i="2"/>
  <c r="AU55" i="1"/>
  <c r="P86" i="3"/>
  <c r="AU56" i="1" s="1"/>
  <c r="R393" i="2"/>
  <c r="R97" i="2"/>
  <c r="R96" i="2"/>
  <c r="BK393" i="2"/>
  <c r="J393" i="2" s="1"/>
  <c r="J69" i="2" s="1"/>
  <c r="BK86" i="3"/>
  <c r="J86" i="3"/>
  <c r="J59" i="3"/>
  <c r="J33" i="3"/>
  <c r="AV56" i="1" s="1"/>
  <c r="AT56" i="1" s="1"/>
  <c r="W31" i="1"/>
  <c r="AW54" i="1"/>
  <c r="AK30" i="1" s="1"/>
  <c r="J33" i="2"/>
  <c r="AV55" i="1" s="1"/>
  <c r="AT55" i="1" s="1"/>
  <c r="F33" i="2"/>
  <c r="AZ55" i="1" s="1"/>
  <c r="W32" i="1"/>
  <c r="F33" i="3"/>
  <c r="AZ56" i="1" s="1"/>
  <c r="BK96" i="2" l="1"/>
  <c r="J96" i="2" s="1"/>
  <c r="J30" i="2" s="1"/>
  <c r="AG55" i="1" s="1"/>
  <c r="T96" i="2"/>
  <c r="AN55" i="1"/>
  <c r="J59" i="2"/>
  <c r="J39" i="2"/>
  <c r="AU54" i="1"/>
  <c r="J30" i="3"/>
  <c r="AG56" i="1" s="1"/>
  <c r="AZ54" i="1"/>
  <c r="AV54" i="1" s="1"/>
  <c r="AK29" i="1" s="1"/>
  <c r="J39" i="3" l="1"/>
  <c r="AN56" i="1"/>
  <c r="AG54" i="1"/>
  <c r="AK26" i="1" s="1"/>
  <c r="AK35" i="1" s="1"/>
  <c r="W29" i="1"/>
  <c r="AT54" i="1"/>
  <c r="AN54" i="1" l="1"/>
</calcChain>
</file>

<file path=xl/sharedStrings.xml><?xml version="1.0" encoding="utf-8"?>
<sst xmlns="http://schemas.openxmlformats.org/spreadsheetml/2006/main" count="5665" uniqueCount="1153">
  <si>
    <t>Export Komplet</t>
  </si>
  <si>
    <t>VZ</t>
  </si>
  <si>
    <t>2.0</t>
  </si>
  <si>
    <t>ZAMOK</t>
  </si>
  <si>
    <t>False</t>
  </si>
  <si>
    <t>{2730c02d-7b93-4e0c-bdcd-c237d29e98a6}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</si>
  <si>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</si>
  <si>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</si>
  <si>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</si>
  <si>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</si>
  <si>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</si>
  <si>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</si>
  <si>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</si>
  <si>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</si>
  <si>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2118_BP-DPS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</si>
  <si>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</si>
  <si>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</si>
  <si>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Modernizace přístupu do Polikliniky Část I. - odstranění lávky a statické zajištění</t>
  </si>
  <si>
    <t>KSO:</t>
  </si>
  <si>
    <t>801 11 29</t>
  </si>
  <si>
    <t>CC-CZ:</t>
  </si>
  <si>
    <t>1264</t>
  </si>
  <si>
    <t>Místo:</t>
  </si>
  <si>
    <t>Česká Lípa</t>
  </si>
  <si>
    <t>Datum:</t>
  </si>
  <si>
    <t>24. 11. 2022</t>
  </si>
  <si>
    <t>CZ-CPV:</t>
  </si>
  <si>
    <t>45000000-7</t>
  </si>
  <si>
    <t>CZ-CPA:</t>
  </si>
  <si>
    <t>43.11.10</t>
  </si>
  <si>
    <t>Zadavatel:</t>
  </si>
  <si>
    <t>IČ:</t>
  </si>
  <si>
    <t>27283518</t>
  </si>
  <si>
    <t xml:space="preserve">Nemocnice s poliklinikou Česká Lípa,a.s. </t>
  </si>
  <si>
    <t>DIČ:</t>
  </si>
  <si>
    <t>CZ27283518</t>
  </si>
  <si>
    <t>Uchazeč:</t>
  </si>
  <si>
    <t>Vyplň údaj</t>
  </si>
  <si>
    <t>Projektant:</t>
  </si>
  <si>
    <t>25410482</t>
  </si>
  <si>
    <t>STORING spol. s r.o.</t>
  </si>
  <si>
    <t>CZ25410482</t>
  </si>
  <si>
    <t>True</t>
  </si>
  <si>
    <t>Zpracovatel:</t>
  </si>
  <si>
    <t/>
  </si>
  <si>
    <t>Zuzana Morávková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</si>
  <si>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</si>
  <si>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</si>
  <si>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</si>
  <si>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</si>
  <si>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</si>
  <si>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</si>
  <si>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</si>
  <si>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</si>
  <si>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</si>
  <si>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</si>
  <si>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</si>
  <si>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</si>
  <si>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</si>
  <si>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</si>
  <si>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</si>
  <si>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</si>
  <si>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</si>
  <si>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</si>
  <si>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</si>
  <si>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</si>
  <si>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</si>
  <si>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</si>
  <si>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</si>
  <si>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</si>
  <si>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</si>
  <si>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</si>
  <si>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</si>
  <si>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</si>
  <si>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</si>
  <si>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</si>
  <si>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</si>
  <si>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</si>
  <si>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</si>
  <si>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</si>
  <si>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</si>
  <si>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</si>
  <si>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</si>
  <si>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</si>
  <si>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</si>
  <si>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</si>
  <si>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</si>
  <si>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D1.01.100</t>
  </si>
  <si>
    <t>Architektonicko - stavební řešení</t>
  </si>
  <si>
    <t>STA</t>
  </si>
  <si>
    <t>1</t>
  </si>
  <si>
    <t>{c3d53426-4ecb-4fab-8e35-ca06537388d7}</t>
  </si>
  <si>
    <t>2</t>
  </si>
  <si>
    <t>VORN</t>
  </si>
  <si>
    <t>Vedlejší a ostatní rozpočtové náklady</t>
  </si>
  <si>
    <t>{ee6cc204-ff84-4088-84d8-c3dcc0aa4a0f}</t>
  </si>
  <si>
    <t>KRYCÍ LIST SOUPISU PRACÍ</t>
  </si>
  <si>
    <t>Objekt:</t>
  </si>
  <si>
    <t>D1.01.100 - Architektonicko - 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</si>
  <si>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</si>
  <si>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</si>
  <si>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</si>
  <si>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</si>
  <si>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</si>
  <si>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</si>
  <si>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</si>
  <si>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</si>
  <si>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</si>
  <si>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</si>
  <si>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</si>
  <si>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</si>
  <si>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</si>
  <si>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</si>
  <si>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</si>
  <si>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</si>
  <si>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</si>
  <si>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</si>
  <si>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</si>
  <si>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</si>
  <si>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</si>
  <si>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</si>
  <si>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</si>
  <si>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</si>
  <si>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</si>
  <si>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</si>
  <si>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</si>
  <si>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</si>
  <si>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</si>
  <si>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</si>
  <si>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</si>
  <si>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</si>
  <si>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</si>
  <si>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</si>
  <si>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</si>
  <si>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</si>
  <si>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</si>
  <si>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</si>
  <si>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</si>
  <si>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111211211</t>
  </si>
  <si>
    <t>Snesení jehličnatého klestu D do 30 cm ve svahu do 1:3</t>
  </si>
  <si>
    <t>kus</t>
  </si>
  <si>
    <t>CS ÚRS 2022 02</t>
  </si>
  <si>
    <t>4</t>
  </si>
  <si>
    <t>-1536658741</t>
  </si>
  <si>
    <t>Online PSC</t>
  </si>
  <si>
    <t>https://podminky.urs.cz/item/CS_URS_2022_02/111211211</t>
  </si>
  <si>
    <t>111211232</t>
  </si>
  <si>
    <t>Snesení listnatého klestu D přes 30 cm ve svahu do 1:3</t>
  </si>
  <si>
    <t>-815131178</t>
  </si>
  <si>
    <t>https://podminky.urs.cz/item/CS_URS_2022_02/111211232</t>
  </si>
  <si>
    <t>3</t>
  </si>
  <si>
    <t>111251102</t>
  </si>
  <si>
    <t>Odstranění křovin a stromů průměru kmene do 100 mm i s kořeny sklonu terénu do 1:5 z celkové plochy přes 100 do 500 m2 strojně</t>
  </si>
  <si>
    <t>m2</t>
  </si>
  <si>
    <t>2095625339</t>
  </si>
  <si>
    <t>https://podminky.urs.cz/item/CS_URS_2022_02/111251102</t>
  </si>
  <si>
    <t>112101102</t>
  </si>
  <si>
    <t>Odstranění stromů listnatých průměru kmene přes 300 do 500 mm</t>
  </si>
  <si>
    <t>506429841</t>
  </si>
  <si>
    <t>https://podminky.urs.cz/item/CS_URS_2022_02/112101102</t>
  </si>
  <si>
    <t>VV</t>
  </si>
  <si>
    <t>"35  vrba"   3</t>
  </si>
  <si>
    <t>5</t>
  </si>
  <si>
    <t>112101104</t>
  </si>
  <si>
    <t>Odstranění stromů listnatých průměru kmene přes 700 do 900 mm</t>
  </si>
  <si>
    <t>1174049386</t>
  </si>
  <si>
    <t>https://podminky.urs.cz/item/CS_URS_2022_02/112101104</t>
  </si>
  <si>
    <t>"34  topol"   1</t>
  </si>
  <si>
    <t>6</t>
  </si>
  <si>
    <t>112101121</t>
  </si>
  <si>
    <t>Odstranění stromů jehličnatých průměru kmene přes 100 do 300 mm</t>
  </si>
  <si>
    <t>771453073</t>
  </si>
  <si>
    <t>https://podminky.urs.cz/item/CS_URS_2022_02/112101121</t>
  </si>
  <si>
    <t>"33  borovice"   3</t>
  </si>
  <si>
    <t>"37  borovice"   1</t>
  </si>
  <si>
    <t>"38  borovice"   1</t>
  </si>
  <si>
    <t>Součet</t>
  </si>
  <si>
    <t>7</t>
  </si>
  <si>
    <t>112251101</t>
  </si>
  <si>
    <t>Odstranění pařezů průměru přes 100 do 300 mm</t>
  </si>
  <si>
    <t>-224385036</t>
  </si>
  <si>
    <t>https://podminky.urs.cz/item/CS_URS_2022_02/112251101</t>
  </si>
  <si>
    <t>8</t>
  </si>
  <si>
    <t>112251102</t>
  </si>
  <si>
    <t>Odstranění pařezů průměru přes 300 do 500 mm</t>
  </si>
  <si>
    <t>-451172103</t>
  </si>
  <si>
    <t>https://podminky.urs.cz/item/CS_URS_2022_02/112251102</t>
  </si>
  <si>
    <t>9</t>
  </si>
  <si>
    <t>112251104</t>
  </si>
  <si>
    <t>Odstranění pařezů průměru přes 700 do 900 mm</t>
  </si>
  <si>
    <t>405288963</t>
  </si>
  <si>
    <t>https://podminky.urs.cz/item/CS_URS_2022_02/112251104</t>
  </si>
  <si>
    <t>10</t>
  </si>
  <si>
    <t>113106190</t>
  </si>
  <si>
    <t>Rozebrání vozovek ze silničních dílců se spárami vyplněnými kamenivem strojně pl do 50 m2</t>
  </si>
  <si>
    <t>86505495</t>
  </si>
  <si>
    <t>https://podminky.urs.cz/item/CS_URS_2022_02/113106190</t>
  </si>
  <si>
    <t>11</t>
  </si>
  <si>
    <t>121151103</t>
  </si>
  <si>
    <t>Sejmutí ornice plochy do 100 m2 tl vrstvy do 200 mm strojně</t>
  </si>
  <si>
    <t>-1719784813</t>
  </si>
  <si>
    <t>https://podminky.urs.cz/item/CS_URS_2022_02/121151103</t>
  </si>
  <si>
    <t>"sloupy"    2,00*25</t>
  </si>
  <si>
    <t>12</t>
  </si>
  <si>
    <t>132251102</t>
  </si>
  <si>
    <t>Hloubení rýh nezapažených š do 800 mm v hornině třídy těžitelnosti I skupiny 3 objem do 50 m3 strojně</t>
  </si>
  <si>
    <t>m3</t>
  </si>
  <si>
    <t>154354694</t>
  </si>
  <si>
    <t>https://podminky.urs.cz/item/CS_URS_2022_02/132251102</t>
  </si>
  <si>
    <t>"u sloupů pod zemí"</t>
  </si>
  <si>
    <t xml:space="preserve">   0,50*1,00*1,00*24</t>
  </si>
  <si>
    <t>"u OK schodiště"</t>
  </si>
  <si>
    <t xml:space="preserve">   0,50*1,51*1,20</t>
  </si>
  <si>
    <t>13</t>
  </si>
  <si>
    <t>133212811</t>
  </si>
  <si>
    <t>Hloubení nezapažených šachet v hornině třídy těžitelnosti I skupiny 3 plocha výkopu do 4 m2 ručně</t>
  </si>
  <si>
    <t>-1003408902</t>
  </si>
  <si>
    <t>https://podminky.urs.cz/item/CS_URS_2022_02/133212811</t>
  </si>
  <si>
    <t>"Nové schodiště v sekci 4   v.č. 220"</t>
  </si>
  <si>
    <t xml:space="preserve">   0,50*0,50*1,20*10</t>
  </si>
  <si>
    <t>"Zajištění stability sloupů u lékárny č.v. 210"</t>
  </si>
  <si>
    <t xml:space="preserve">   0,60*(1,60+0,40)*2*0,80</t>
  </si>
  <si>
    <t>14</t>
  </si>
  <si>
    <t>139951123</t>
  </si>
  <si>
    <t>Bourání kcí v hloubených vykopávkách ze zdiva ze ŽB nebo předpjatého strojně</t>
  </si>
  <si>
    <t>451902251</t>
  </si>
  <si>
    <t>https://podminky.urs.cz/item/CS_URS_2022_02/139951123</t>
  </si>
  <si>
    <t>" sloupy "    PI*0,25*0,25*1,00*24</t>
  </si>
  <si>
    <t>162201402</t>
  </si>
  <si>
    <t>Vodorovné přemístění větví stromů listnatých do 1 km D kmene přes 300 do 500 mm</t>
  </si>
  <si>
    <t>-7146338</t>
  </si>
  <si>
    <t>https://podminky.urs.cz/item/CS_URS_2022_02/162201402</t>
  </si>
  <si>
    <t>16</t>
  </si>
  <si>
    <t>162201404</t>
  </si>
  <si>
    <t>Vodorovné přemístění větví stromů listnatých do 1 km D kmene přes 700 do 900 mm</t>
  </si>
  <si>
    <t>726672011</t>
  </si>
  <si>
    <t>https://podminky.urs.cz/item/CS_URS_2022_02/162201404</t>
  </si>
  <si>
    <t>17</t>
  </si>
  <si>
    <t>162201405</t>
  </si>
  <si>
    <t>Vodorovné přemístění větví stromů jehličnatých do 1 km D kmene přes 100 do 300 mm</t>
  </si>
  <si>
    <t>-899281946</t>
  </si>
  <si>
    <t>https://podminky.urs.cz/item/CS_URS_2022_02/162201405</t>
  </si>
  <si>
    <t>18</t>
  </si>
  <si>
    <t>162201412</t>
  </si>
  <si>
    <t>Vodorovné přemístění kmenů stromů listnatých do 1 km D kmene přes 300 do 500 mm</t>
  </si>
  <si>
    <t>-1237651520</t>
  </si>
  <si>
    <t>https://podminky.urs.cz/item/CS_URS_2022_02/162201412</t>
  </si>
  <si>
    <t>19</t>
  </si>
  <si>
    <t>162201414</t>
  </si>
  <si>
    <t>Vodorovné přemístění kmenů stromů listnatých do 1 km D kmene přes 700 do 900 mm</t>
  </si>
  <si>
    <t>971685740</t>
  </si>
  <si>
    <t>https://podminky.urs.cz/item/CS_URS_2022_02/162201414</t>
  </si>
  <si>
    <t>20</t>
  </si>
  <si>
    <t>162201415</t>
  </si>
  <si>
    <t>Vodorovné přemístění kmenů stromů jehličnatých do 1 km D kmene přes 100 do 300 mm</t>
  </si>
  <si>
    <t>628229606</t>
  </si>
  <si>
    <t>https://podminky.urs.cz/item/CS_URS_2022_02/162201415</t>
  </si>
  <si>
    <t>162201421</t>
  </si>
  <si>
    <t>Vodorovné přemístění pařezů do 1 km D přes 100 do 300 mm</t>
  </si>
  <si>
    <t>1510779199</t>
  </si>
  <si>
    <t>https://podminky.urs.cz/item/CS_URS_2022_02/162201421</t>
  </si>
  <si>
    <t>22</t>
  </si>
  <si>
    <t>162201422</t>
  </si>
  <si>
    <t>Vodorovné přemístění pařezů do 1 km D přes 300 do 500 mm</t>
  </si>
  <si>
    <t>2121087788</t>
  </si>
  <si>
    <t>https://podminky.urs.cz/item/CS_URS_2022_02/162201422</t>
  </si>
  <si>
    <t>23</t>
  </si>
  <si>
    <t>162201424</t>
  </si>
  <si>
    <t>Vodorovné přemístění pařezů do 1 km D přes 700 do 900 mm</t>
  </si>
  <si>
    <t>-816607309</t>
  </si>
  <si>
    <t>https://podminky.urs.cz/item/CS_URS_2022_02/162201424</t>
  </si>
  <si>
    <t>24</t>
  </si>
  <si>
    <t>162301932</t>
  </si>
  <si>
    <t>Příplatek k vodorovnému přemístění větví stromů listnatých D kmene přes 300 do 500 mm ZKD 1 km</t>
  </si>
  <si>
    <t>214312750</t>
  </si>
  <si>
    <t>https://podminky.urs.cz/item/CS_URS_2022_02/162301932</t>
  </si>
  <si>
    <t>25</t>
  </si>
  <si>
    <t>162301934</t>
  </si>
  <si>
    <t>Příplatek k vodorovnému přemístění větví stromů listnatých D kmene přes 700 do 900 mm ZKD 1 km</t>
  </si>
  <si>
    <t>-1524688093</t>
  </si>
  <si>
    <t>https://podminky.urs.cz/item/CS_URS_2022_02/162301934</t>
  </si>
  <si>
    <t>26</t>
  </si>
  <si>
    <t>162301941</t>
  </si>
  <si>
    <t>Příplatek k vodorovnému přemístění větví stromů jehličnatých D kmene přes 100 do 300 mm ZKD 1 km</t>
  </si>
  <si>
    <t>1986805993</t>
  </si>
  <si>
    <t>https://podminky.urs.cz/item/CS_URS_2022_02/162301941</t>
  </si>
  <si>
    <t>27</t>
  </si>
  <si>
    <t>162301952</t>
  </si>
  <si>
    <t>Příplatek k vodorovnému přemístění kmenů stromů listnatých D kmene přes 300 do 500 mm ZKD 1 km</t>
  </si>
  <si>
    <t>1644223103</t>
  </si>
  <si>
    <t>https://podminky.urs.cz/item/CS_URS_2022_02/162301952</t>
  </si>
  <si>
    <t>28</t>
  </si>
  <si>
    <t>162301954</t>
  </si>
  <si>
    <t>Příplatek k vodorovnému přemístění kmenů stromů listnatých D kmene přes 700 do 900 mm ZKD 1 km</t>
  </si>
  <si>
    <t>2113389278</t>
  </si>
  <si>
    <t>https://podminky.urs.cz/item/CS_URS_2022_02/162301954</t>
  </si>
  <si>
    <t>29</t>
  </si>
  <si>
    <t>162301961</t>
  </si>
  <si>
    <t>Příplatek k vodorovnému přemístění kmenů stromů jehličnatých D kmene přes 100 do 300 mm ZKD 1 km</t>
  </si>
  <si>
    <t>-746163960</t>
  </si>
  <si>
    <t>https://podminky.urs.cz/item/CS_URS_2022_02/162301961</t>
  </si>
  <si>
    <t>30</t>
  </si>
  <si>
    <t>162301971</t>
  </si>
  <si>
    <t>Příplatek k vodorovnému přemístění pařezů D přes 100 do 300 mm ZKD 1 km</t>
  </si>
  <si>
    <t>1789209632</t>
  </si>
  <si>
    <t>https://podminky.urs.cz/item/CS_URS_2022_02/162301971</t>
  </si>
  <si>
    <t>31</t>
  </si>
  <si>
    <t>162301972</t>
  </si>
  <si>
    <t>Příplatek k vodorovnému přemístění pařezů D přes 300 do 500 mm ZKD 1 km</t>
  </si>
  <si>
    <t>-1734355536</t>
  </si>
  <si>
    <t>https://podminky.urs.cz/item/CS_URS_2022_02/162301972</t>
  </si>
  <si>
    <t>32</t>
  </si>
  <si>
    <t>162301974</t>
  </si>
  <si>
    <t>Příplatek k vodorovnému přemístění pařezů D přes 700 do 900 mm ZKD 1 km</t>
  </si>
  <si>
    <t>1107244480</t>
  </si>
  <si>
    <t>https://podminky.urs.cz/item/CS_URS_2022_02/162301974</t>
  </si>
  <si>
    <t>33</t>
  </si>
  <si>
    <t>162301501</t>
  </si>
  <si>
    <t>Vodorovné přemístění křovin do 5 km D kmene do 100 mm</t>
  </si>
  <si>
    <t>-511067608</t>
  </si>
  <si>
    <t>https://podminky.urs.cz/item/CS_URS_2022_02/162301501</t>
  </si>
  <si>
    <t>34</t>
  </si>
  <si>
    <t>162301981</t>
  </si>
  <si>
    <t>Příplatek k vodorovnému přemístění křovin D kmene do 100 mm ZKD 1 km</t>
  </si>
  <si>
    <t>-659430513</t>
  </si>
  <si>
    <t>https://podminky.urs.cz/item/CS_URS_2022_02/162301981</t>
  </si>
  <si>
    <t>35</t>
  </si>
  <si>
    <t>162351103</t>
  </si>
  <si>
    <t>Vodorovné přemístění přes 50 do 500 m výkopku/sypaniny z horniny třídy těžitelnosti I skupiny 1 až 3</t>
  </si>
  <si>
    <t>-64939700</t>
  </si>
  <si>
    <t>https://podminky.urs.cz/item/CS_URS_2022_02/162351103</t>
  </si>
  <si>
    <t>"ornice"    50,00*0,20*2</t>
  </si>
  <si>
    <t>36</t>
  </si>
  <si>
    <t>167151101</t>
  </si>
  <si>
    <t>Nakládání výkopku z hornin třídy těžitelnosti I skupiny 1 až 3 do 100 m3</t>
  </si>
  <si>
    <t>-449755588</t>
  </si>
  <si>
    <t>https://podminky.urs.cz/item/CS_URS_2022_02/167151101</t>
  </si>
  <si>
    <t>37</t>
  </si>
  <si>
    <t>171251201</t>
  </si>
  <si>
    <t>Uložení sypaniny na skládky nebo meziskládky</t>
  </si>
  <si>
    <t>-1812863182</t>
  </si>
  <si>
    <t>https://podminky.urs.cz/item/CS_URS_2022_02/171251201</t>
  </si>
  <si>
    <t>38</t>
  </si>
  <si>
    <t>174151101</t>
  </si>
  <si>
    <t>Zásyp jam, šachet rýh nebo kolem objektů sypaninou se zhutněním</t>
  </si>
  <si>
    <t>812569659</t>
  </si>
  <si>
    <t>https://podminky.urs.cz/item/CS_URS_2022_02/174151101</t>
  </si>
  <si>
    <t>"sloupy"   PI*0,25*0,25*1,00*21</t>
  </si>
  <si>
    <t xml:space="preserve">   0,50*1,00*1,00*21</t>
  </si>
  <si>
    <t>"kanál řez A-A"   2,40*2,81*1,00</t>
  </si>
  <si>
    <t xml:space="preserve">                                  2,20*21,08*1,00</t>
  </si>
  <si>
    <t>39</t>
  </si>
  <si>
    <t>M</t>
  </si>
  <si>
    <t>58331200</t>
  </si>
  <si>
    <t>štěrkopísek netříděný</t>
  </si>
  <si>
    <t>t</t>
  </si>
  <si>
    <t>-795038652</t>
  </si>
  <si>
    <t>57,243*2 'Přepočtené koeficientem množství</t>
  </si>
  <si>
    <t>40</t>
  </si>
  <si>
    <t>181311103</t>
  </si>
  <si>
    <t>Rozprostření ornice tl vrstvy do 200 mm v rovině nebo ve svahu do 1:5 ručně</t>
  </si>
  <si>
    <t>-352352135</t>
  </si>
  <si>
    <t>https://podminky.urs.cz/item/CS_URS_2022_02/181311103</t>
  </si>
  <si>
    <t>41</t>
  </si>
  <si>
    <t>181411131</t>
  </si>
  <si>
    <t>Založení parkového trávníku výsevem pl do 1000 m2 v rovině a ve svahu do 1:5</t>
  </si>
  <si>
    <t>-69968750</t>
  </si>
  <si>
    <t>https://podminky.urs.cz/item/CS_URS_2022_02/181411131</t>
  </si>
  <si>
    <t>42</t>
  </si>
  <si>
    <t>00572410</t>
  </si>
  <si>
    <t>osivo směs travní parková</t>
  </si>
  <si>
    <t>kg</t>
  </si>
  <si>
    <t>-870441810</t>
  </si>
  <si>
    <t>300*0,02 'Přepočtené koeficientem množství</t>
  </si>
  <si>
    <t>Zakládání</t>
  </si>
  <si>
    <t>43</t>
  </si>
  <si>
    <t>213141112</t>
  </si>
  <si>
    <t>Zřízení vrstvy z geotextilie v rovině nebo ve sklonu do 1:5 š přes 3 do 6 m</t>
  </si>
  <si>
    <t>544237540</t>
  </si>
  <si>
    <t>https://podminky.urs.cz/item/CS_URS_2022_02/213141112</t>
  </si>
  <si>
    <t>"staveništní manipulační plocha na trávníku"</t>
  </si>
  <si>
    <t>5,0*250</t>
  </si>
  <si>
    <t>44</t>
  </si>
  <si>
    <t>69311081</t>
  </si>
  <si>
    <t>geotextilie netkaná separační, ochranná, filtrační, drenážní PES 300g/m2</t>
  </si>
  <si>
    <t>439442153</t>
  </si>
  <si>
    <t>1250*1,1845 'Přepočtené koeficientem množství</t>
  </si>
  <si>
    <t>45</t>
  </si>
  <si>
    <t>275313711</t>
  </si>
  <si>
    <t>Základové patky z betonu tř. C 20/25</t>
  </si>
  <si>
    <t>-1833146822</t>
  </si>
  <si>
    <t>https://podminky.urs.cz/item/CS_URS_2022_02/275313711</t>
  </si>
  <si>
    <t xml:space="preserve">  0,50*1,51*1,20</t>
  </si>
  <si>
    <t>Mezisoučet</t>
  </si>
  <si>
    <t>"do výkopu  5%"   3,906*0,05</t>
  </si>
  <si>
    <t>46</t>
  </si>
  <si>
    <t>275351121</t>
  </si>
  <si>
    <t>Zřízení bednění základových patek</t>
  </si>
  <si>
    <t>1367179397</t>
  </si>
  <si>
    <t>https://podminky.urs.cz/item/CS_URS_2022_02/275351121</t>
  </si>
  <si>
    <t>0,50*4*0,25*10   +(0,50+1,51)*2*0,25</t>
  </si>
  <si>
    <t>47</t>
  </si>
  <si>
    <t>275351122</t>
  </si>
  <si>
    <t>Odstranění bednění základových patek</t>
  </si>
  <si>
    <t>-1858227023</t>
  </si>
  <si>
    <t>https://podminky.urs.cz/item/CS_URS_2022_02/275351122</t>
  </si>
  <si>
    <t>48</t>
  </si>
  <si>
    <t>279113132</t>
  </si>
  <si>
    <t>Základová zeď tl přes 150 do 200 mm z tvárnic ztraceného bednění včetně výplně z betonu tř. C 16/20</t>
  </si>
  <si>
    <t>1290404131</t>
  </si>
  <si>
    <t>https://podminky.urs.cz/item/CS_URS_2022_02/279113132</t>
  </si>
  <si>
    <t>"Bourací práce  - řez A-A  v.č.204"   1,00*1,00</t>
  </si>
  <si>
    <t>49</t>
  </si>
  <si>
    <t>299-01</t>
  </si>
  <si>
    <t>D + M Kotevní trny</t>
  </si>
  <si>
    <t>-1024792827</t>
  </si>
  <si>
    <t>Vodorovné konstrukce</t>
  </si>
  <si>
    <t>50</t>
  </si>
  <si>
    <t>411351021-P</t>
  </si>
  <si>
    <t>Zřízení bednění stropů deskových tl přes 25 do 50 cm bez podpěrné kce</t>
  </si>
  <si>
    <t>1647316582</t>
  </si>
  <si>
    <t>P</t>
  </si>
  <si>
    <t>Poznámka k položce:_x000D_
podpěrná konstrukce při bourání lávky</t>
  </si>
  <si>
    <t>"etapa 1"    2*4,50</t>
  </si>
  <si>
    <t>"etapa 2"   7,00*6,30</t>
  </si>
  <si>
    <t>"etapa 4"   7,00*6,30</t>
  </si>
  <si>
    <t>"etapa 5"   7,00*3,25</t>
  </si>
  <si>
    <t>"etapa 8-10" 5,80*6,50</t>
  </si>
  <si>
    <t>51</t>
  </si>
  <si>
    <t>411351022</t>
  </si>
  <si>
    <t>Odstranění bednění stropů deskových tl přes 25 do 50 cm bez podpěrné kce</t>
  </si>
  <si>
    <t>959602770</t>
  </si>
  <si>
    <t>https://podminky.urs.cz/item/CS_URS_2022_02/411351022</t>
  </si>
  <si>
    <t>52</t>
  </si>
  <si>
    <t>411354317</t>
  </si>
  <si>
    <t>Zřízení podpěrné konstrukce stropů výšky do 4 m tl přes 35 do 50 cm</t>
  </si>
  <si>
    <t>1862889747</t>
  </si>
  <si>
    <t>https://podminky.urs.cz/item/CS_URS_2022_02/411354317</t>
  </si>
  <si>
    <t>53</t>
  </si>
  <si>
    <t>411354318</t>
  </si>
  <si>
    <t>Odstranění podpěrné konstrukce stropů výšky do 4 m tl přes 35 do 50 cm</t>
  </si>
  <si>
    <t>-407434743</t>
  </si>
  <si>
    <t>https://podminky.urs.cz/item/CS_URS_2022_02/411354318</t>
  </si>
  <si>
    <t>Komunikace pozemní</t>
  </si>
  <si>
    <t>54</t>
  </si>
  <si>
    <t>584121108</t>
  </si>
  <si>
    <t>Osazení silničních dílců z ŽB do lože z kameniva těženého tl 40 mm plochy do 15 m2</t>
  </si>
  <si>
    <t>1050126174</t>
  </si>
  <si>
    <t>https://podminky.urs.cz/item/CS_URS_2022_02/584121108</t>
  </si>
  <si>
    <t>"zakrytí šachty"    6,00</t>
  </si>
  <si>
    <t>"zakrytí cesty"          210,00</t>
  </si>
  <si>
    <t>55</t>
  </si>
  <si>
    <t>59381009-P</t>
  </si>
  <si>
    <t>panel silniční 3,00x1,00x0,15m - opotřebení</t>
  </si>
  <si>
    <t>-33823182</t>
  </si>
  <si>
    <t>258,992805755396*0,278 'Přepočtené koeficientem množství</t>
  </si>
  <si>
    <t>Úpravy povrchů, podlahy a osazování výplní</t>
  </si>
  <si>
    <t>56</t>
  </si>
  <si>
    <t>621225134</t>
  </si>
  <si>
    <t>Oprava kontaktního zateplení podhledů z desek z minerální vlny tl přes 120 do 160 mm pl přes 0,5 do 1,0 m2</t>
  </si>
  <si>
    <t>549134640</t>
  </si>
  <si>
    <t>https://podminky.urs.cz/item/CS_URS_2022_02/621225134</t>
  </si>
  <si>
    <t>57</t>
  </si>
  <si>
    <t>621385104</t>
  </si>
  <si>
    <t>Tenkovrstvá minerální omítka malých ploch přes 0,5 do 1 m2 na podhledech</t>
  </si>
  <si>
    <t>-1255644415</t>
  </si>
  <si>
    <t>https://podminky.urs.cz/item/CS_URS_2022_02/621385104</t>
  </si>
  <si>
    <t>58</t>
  </si>
  <si>
    <t>622225134</t>
  </si>
  <si>
    <t>Oprava kontaktního zateplení stěn z desek z minerální vlny tl přes 120 do 160 mm pl přes 0,5 do 1,0 m2</t>
  </si>
  <si>
    <t>884315066</t>
  </si>
  <si>
    <t>https://podminky.urs.cz/item/CS_URS_2022_02/622225134</t>
  </si>
  <si>
    <t>59</t>
  </si>
  <si>
    <t>622385105</t>
  </si>
  <si>
    <t>Tenkovrstvá minerální omítka malých ploch přes 1 do 4 m2 na stěnách</t>
  </si>
  <si>
    <t>-1571870970</t>
  </si>
  <si>
    <t>https://podminky.urs.cz/item/CS_URS_2022_02/622385105</t>
  </si>
  <si>
    <t>60</t>
  </si>
  <si>
    <t>629-01</t>
  </si>
  <si>
    <t>D + M Fasádní kotva</t>
  </si>
  <si>
    <t>1273972127</t>
  </si>
  <si>
    <t>Ostatní konstrukce a práce, bourání</t>
  </si>
  <si>
    <t>61</t>
  </si>
  <si>
    <t>95396-12</t>
  </si>
  <si>
    <t>D + M Chemické kotvy M 12</t>
  </si>
  <si>
    <t>871950502</t>
  </si>
  <si>
    <t>"ztužující konstrukce sloupů"    12,00</t>
  </si>
  <si>
    <t>"OK schodiště"                                48,00</t>
  </si>
  <si>
    <t>62</t>
  </si>
  <si>
    <t>95396-20</t>
  </si>
  <si>
    <t>D + M Chemické kotvy M 20</t>
  </si>
  <si>
    <t>1861681688</t>
  </si>
  <si>
    <t>"OK schodiště"                                2,00</t>
  </si>
  <si>
    <t>"opásání  sloupů u lékárny"      8,00</t>
  </si>
  <si>
    <t>63</t>
  </si>
  <si>
    <t>966005211</t>
  </si>
  <si>
    <t>Rozebrání a odstranění silničního zábradlí se sloupky osazenými do říms nebo krycích desek</t>
  </si>
  <si>
    <t>m</t>
  </si>
  <si>
    <t>-1309326052</t>
  </si>
  <si>
    <t>https://podminky.urs.cz/item/CS_URS_2022_02/966005211</t>
  </si>
  <si>
    <t xml:space="preserve"> 6,00*30</t>
  </si>
  <si>
    <t>64</t>
  </si>
  <si>
    <t>966081125</t>
  </si>
  <si>
    <t>Bourání kontaktního zateplení malých ploch jednotlivě přes 2 do 4,0 m2</t>
  </si>
  <si>
    <t>2007557390</t>
  </si>
  <si>
    <t>https://podminky.urs.cz/item/CS_URS_2022_02/966081125</t>
  </si>
  <si>
    <t>"Zajištění stability sloupů u lékárny č.v. 210"  3,00</t>
  </si>
  <si>
    <t>65</t>
  </si>
  <si>
    <t>975043121</t>
  </si>
  <si>
    <t>Jednořadové podchycení stropů pro osazení nosníků v do 3,5 m pro zatížení přes 750 do 1000 kg/m</t>
  </si>
  <si>
    <t>-1693572528</t>
  </si>
  <si>
    <t>https://podminky.urs.cz/item/CS_URS_2022_02/975043121</t>
  </si>
  <si>
    <t xml:space="preserve">"bourací práce - půdorys - č.v. 201" </t>
  </si>
  <si>
    <t>"etapa 8"   2,00*2</t>
  </si>
  <si>
    <t>66</t>
  </si>
  <si>
    <t>977211113</t>
  </si>
  <si>
    <t>Řezání stěnovou pilou betonových nebo ŽB kcí s výztuží průměru do 16 mm hl přes 350 do 420 mm</t>
  </si>
  <si>
    <t>-2090699728</t>
  </si>
  <si>
    <t>https://podminky.urs.cz/item/CS_URS_2022_02/977211113</t>
  </si>
  <si>
    <t>"bourací práce - půdorys - č.v. 201"</t>
  </si>
  <si>
    <t>"etapa 1"      3,15+4,00</t>
  </si>
  <si>
    <t>"etapa 2"      6,50 +0,40*4</t>
  </si>
  <si>
    <t>"etapa 4"      6,50 +0,40*4</t>
  </si>
  <si>
    <t>"etapa 8-10" 6,50 +0,60*2</t>
  </si>
  <si>
    <t>"etapa 14"    2,40 +3,25 +1,10</t>
  </si>
  <si>
    <t>67</t>
  </si>
  <si>
    <t>981511114</t>
  </si>
  <si>
    <t>Demolice konstrukcí objektů z betonu železového postupným rozebíráním</t>
  </si>
  <si>
    <t>-398795891</t>
  </si>
  <si>
    <t>https://podminky.urs.cz/item/CS_URS_2022_02/981511114</t>
  </si>
  <si>
    <t>"bourací práce - řez A-A - č.v. 204"</t>
  </si>
  <si>
    <t>"etapa 14"</t>
  </si>
  <si>
    <t>"dno"         4,91*2,40*0,20</t>
  </si>
  <si>
    <t>"schody"   2,40*1,805*0,35</t>
  </si>
  <si>
    <t>"lávka"       3,25*(1,80+2,40+1,80)*0,30</t>
  </si>
  <si>
    <t>"stěny"      0,15*2,81*1,68*2</t>
  </si>
  <si>
    <t xml:space="preserve">                     0,15*1,75*1,68*3</t>
  </si>
  <si>
    <t xml:space="preserve">                     0,15*21,08*1,68*2</t>
  </si>
  <si>
    <t>"zábradlí" 0,12*(1,10+1,80+2,40)*1,50</t>
  </si>
  <si>
    <t>"bourací práce - řez B-B - C-C - č.v. 205"</t>
  </si>
  <si>
    <t>"etapa 8-10"</t>
  </si>
  <si>
    <t>"lávka"       (1,80+3,20+1,60)*2,40*0,30</t>
  </si>
  <si>
    <t>"schody"    2,80*2,70*0,35</t>
  </si>
  <si>
    <t>"trám"         2,80*0,40*0,50</t>
  </si>
  <si>
    <t>"podesta"  3,20*1,50*0,35</t>
  </si>
  <si>
    <t>"bourací práce - řez D-D - č.v. 206"</t>
  </si>
  <si>
    <t>"etapa 4"</t>
  </si>
  <si>
    <t>"podesta"  6,00*(1,95+2,20+2,05)*0,35</t>
  </si>
  <si>
    <t>"trám"         6,00*0,40*0,20</t>
  </si>
  <si>
    <t>"bourací práce - řez E-E - č.v. 207"</t>
  </si>
  <si>
    <t>"etapa 2"</t>
  </si>
  <si>
    <t>"podesta"  6,00*4,95*0,35</t>
  </si>
  <si>
    <t>"etapa 1"</t>
  </si>
  <si>
    <t xml:space="preserve">   3,15*2,00*0,35</t>
  </si>
  <si>
    <t>68</t>
  </si>
  <si>
    <t>981513114</t>
  </si>
  <si>
    <t>Demolice konstrukcí objektů z betonu železového těžkou mechanizací</t>
  </si>
  <si>
    <t>-1533039840</t>
  </si>
  <si>
    <t>https://podminky.urs.cz/item/CS_URS_2022_02/981513114</t>
  </si>
  <si>
    <t xml:space="preserve">"etapa 3   řez C-C č.v. 205"    </t>
  </si>
  <si>
    <t>"sloupy"   PI*0,25*0,25*3,50*3</t>
  </si>
  <si>
    <t>"deska"     3,25*6,00*3*0,29</t>
  </si>
  <si>
    <t>"zábradlí"  0,10*18,00*1,20</t>
  </si>
  <si>
    <t xml:space="preserve">"etapa 5"  </t>
  </si>
  <si>
    <t>"sloupy"   PI*0,25*0,25*3,55*3</t>
  </si>
  <si>
    <t>"deska"     3,25*(6,00+6,26*2)*0,29</t>
  </si>
  <si>
    <t>"zábradlí"  0,10*18,50*1,20</t>
  </si>
  <si>
    <t xml:space="preserve">"etapa 6"    </t>
  </si>
  <si>
    <t>"sloupy"   PI*0,25*0,25*3,40*4</t>
  </si>
  <si>
    <t>"deska"     3,25*(6,00*3+6,26)*0,29</t>
  </si>
  <si>
    <t>"zábradlí"  0,10*24,26*1,20</t>
  </si>
  <si>
    <t xml:space="preserve">"etapa 7"    </t>
  </si>
  <si>
    <t>"sloupy"   PI*0,25*0,25*(2,30+2,65+2,77+3,10)</t>
  </si>
  <si>
    <t xml:space="preserve">"etapa 11"    </t>
  </si>
  <si>
    <t>"sloupy"   PI*0,25*0,25*(2,85+2,42+2,28)</t>
  </si>
  <si>
    <t xml:space="preserve">"etapa 12"    </t>
  </si>
  <si>
    <t>"sloupy"   PI*0,25*0,25*(2,52*2+2,80+2,95)</t>
  </si>
  <si>
    <t>"deska"     3,25*6,00*4*0,29</t>
  </si>
  <si>
    <t>"zábradlí"  0,10*24,00*1,20</t>
  </si>
  <si>
    <t xml:space="preserve">"etapa 13"    </t>
  </si>
  <si>
    <t>"sloupy"   PI*0,25*0,25*(1,86+2,20+2,35)</t>
  </si>
  <si>
    <t>69</t>
  </si>
  <si>
    <t>88899-01</t>
  </si>
  <si>
    <t>D + M Ochrana výdechu VZT včetně odstranění</t>
  </si>
  <si>
    <t>1352820866</t>
  </si>
  <si>
    <t>997</t>
  </si>
  <si>
    <t>Přesun sutě</t>
  </si>
  <si>
    <t>70</t>
  </si>
  <si>
    <t>997006002</t>
  </si>
  <si>
    <t>Třídění stavebního odpadu na jednotlivé druhy</t>
  </si>
  <si>
    <t>-1223330377</t>
  </si>
  <si>
    <t>https://podminky.urs.cz/item/CS_URS_2022_02/997006002</t>
  </si>
  <si>
    <t>71</t>
  </si>
  <si>
    <t>997006007</t>
  </si>
  <si>
    <t>Drcení stavebního odpadu ze zdiva z betonu železového s dopravou do 100 m a naložením</t>
  </si>
  <si>
    <t>1279512832</t>
  </si>
  <si>
    <t>https://podminky.urs.cz/item/CS_URS_2022_02/997006007</t>
  </si>
  <si>
    <t>72</t>
  </si>
  <si>
    <t>997006512</t>
  </si>
  <si>
    <t>Vodorovné doprava suti s naložením a složením na skládku přes 100 m do 1 km</t>
  </si>
  <si>
    <t>-2061488723</t>
  </si>
  <si>
    <t>https://podminky.urs.cz/item/CS_URS_2022_02/997006512</t>
  </si>
  <si>
    <t>73</t>
  </si>
  <si>
    <t>997006519</t>
  </si>
  <si>
    <t>Příplatek k vodorovnému přemístění suti na skládku ZKD 1 km přes 1 km</t>
  </si>
  <si>
    <t>-1992162803</t>
  </si>
  <si>
    <t>https://podminky.urs.cz/item/CS_URS_2022_02/997006519</t>
  </si>
  <si>
    <t>660,049*20</t>
  </si>
  <si>
    <t>74</t>
  </si>
  <si>
    <t>997013501</t>
  </si>
  <si>
    <t>Odvoz suti a vybouraných hmot na skládku nebo meziskládku do 1 km se složením</t>
  </si>
  <si>
    <t>-1407448472</t>
  </si>
  <si>
    <t>https://podminky.urs.cz/item/CS_URS_2022_02/997013501</t>
  </si>
  <si>
    <t>75</t>
  </si>
  <si>
    <t>997013511</t>
  </si>
  <si>
    <t>Odvoz suti a vybouraných hmot z meziskládky na skládku do 1 km s naložením a se složením</t>
  </si>
  <si>
    <t>-1986638285</t>
  </si>
  <si>
    <t>https://podminky.urs.cz/item/CS_URS_2022_02/997013511</t>
  </si>
  <si>
    <t>76</t>
  </si>
  <si>
    <t>997013862</t>
  </si>
  <si>
    <t>Poplatek za uložení stavebního odpadu na recyklační skládce (skládkovné) z armovaného betonu kód odpadu 17 01 01</t>
  </si>
  <si>
    <t>-1333016815</t>
  </si>
  <si>
    <t>https://podminky.urs.cz/item/CS_URS_2022_02/997013862</t>
  </si>
  <si>
    <t>998</t>
  </si>
  <si>
    <t>Přesun hmot</t>
  </si>
  <si>
    <t>77</t>
  </si>
  <si>
    <t>998001123</t>
  </si>
  <si>
    <t>Přesun hmot pro demolice objektů v do 21 m</t>
  </si>
  <si>
    <t>-1841861719</t>
  </si>
  <si>
    <t>https://podminky.urs.cz/item/CS_URS_2022_02/998001123</t>
  </si>
  <si>
    <t>PSV</t>
  </si>
  <si>
    <t>Práce a dodávky PSV</t>
  </si>
  <si>
    <t>741</t>
  </si>
  <si>
    <t>Elektroinstalace - silnoproud</t>
  </si>
  <si>
    <t>78</t>
  </si>
  <si>
    <t>74191.001</t>
  </si>
  <si>
    <t>Odpojení elektrorozvodů stávající lávky v rozvaděči, demontáž vnitřní kabeláže</t>
  </si>
  <si>
    <t>kpl</t>
  </si>
  <si>
    <t>1588120226</t>
  </si>
  <si>
    <t>79</t>
  </si>
  <si>
    <t>74191.002</t>
  </si>
  <si>
    <t>Demontáž vnějších rozvodů elektrorozvodů stávající lávky s likvidací</t>
  </si>
  <si>
    <t>-2068876875</t>
  </si>
  <si>
    <t>80</t>
  </si>
  <si>
    <t>741371823</t>
  </si>
  <si>
    <t>Demontáž osvětlovacího modulového systému zářivkového dl přes 1100 mm bez zachování funkčnosti</t>
  </si>
  <si>
    <t>-1346205169</t>
  </si>
  <si>
    <t>https://podminky.urs.cz/item/CS_URS_2022_02/741371823</t>
  </si>
  <si>
    <t>81</t>
  </si>
  <si>
    <t>741410022</t>
  </si>
  <si>
    <t>Montáž vodič uzemňovací pásek průřezu do 120 mm2 v průmyslové výstavbě v zemi</t>
  </si>
  <si>
    <t>-870128341</t>
  </si>
  <si>
    <t>https://podminky.urs.cz/item/CS_URS_2022_02/741410022</t>
  </si>
  <si>
    <t>82</t>
  </si>
  <si>
    <t>35442064</t>
  </si>
  <si>
    <t>pás zemnící 20x3mm FeZn</t>
  </si>
  <si>
    <t>1900188010</t>
  </si>
  <si>
    <t>83</t>
  </si>
  <si>
    <t>741410042</t>
  </si>
  <si>
    <t>Montáž vodič uzemňovací drát nebo lano D do 10 mm v průmysl výstavbě</t>
  </si>
  <si>
    <t>-1256705702</t>
  </si>
  <si>
    <t>https://podminky.urs.cz/item/CS_URS_2022_02/741410042</t>
  </si>
  <si>
    <t>84</t>
  </si>
  <si>
    <t>35441072</t>
  </si>
  <si>
    <t>drát D 8mm FeZn pro hromosvod</t>
  </si>
  <si>
    <t>2060685660</t>
  </si>
  <si>
    <t>85</t>
  </si>
  <si>
    <t>998741101</t>
  </si>
  <si>
    <t>Přesun hmot pro silnoproud stanovený z hmotnosti přesunovaného materiálu vodorovná dopravní vzdálenost do 50 m v objektech výšky do 6 m</t>
  </si>
  <si>
    <t>-146440187</t>
  </si>
  <si>
    <t>https://podminky.urs.cz/item/CS_URS_2022_02/998741101</t>
  </si>
  <si>
    <t>762</t>
  </si>
  <si>
    <t>Konstrukce tesařské</t>
  </si>
  <si>
    <t>86</t>
  </si>
  <si>
    <t>762111811</t>
  </si>
  <si>
    <t>Demontáž stěn a příček z hraněného řeziva</t>
  </si>
  <si>
    <t>711914654</t>
  </si>
  <si>
    <t>https://podminky.urs.cz/item/CS_URS_2022_02/762111811</t>
  </si>
  <si>
    <t>87</t>
  </si>
  <si>
    <t>762112210</t>
  </si>
  <si>
    <t>Montáž tesařských stěn na hladko s ocelovými spojkami z hraněného řeziva průřezové pl do 120 cm2</t>
  </si>
  <si>
    <t>-155413137</t>
  </si>
  <si>
    <t>https://podminky.urs.cz/item/CS_URS_2022_02/762112210</t>
  </si>
  <si>
    <t>"I-129 lékárna" 2,80*6</t>
  </si>
  <si>
    <t xml:space="preserve">                                2,30*6</t>
  </si>
  <si>
    <t>"IV-144 zádveří" 2,80*7</t>
  </si>
  <si>
    <t xml:space="preserve">                                  2,00*7</t>
  </si>
  <si>
    <t>"IV-156 schodiště" 2,80*4*2</t>
  </si>
  <si>
    <t>88</t>
  </si>
  <si>
    <t>60512125</t>
  </si>
  <si>
    <t>hranol stavební řezivo průřezu do 120cm2 do dl 6m</t>
  </si>
  <si>
    <t>-168915515</t>
  </si>
  <si>
    <t>"I-129 lékárna" 0,10*0,10*2,80*6</t>
  </si>
  <si>
    <t xml:space="preserve">                                0,10*0,10*2,30*6</t>
  </si>
  <si>
    <t>"IV-144 zádveří" 0,10*0,10*2,80*7</t>
  </si>
  <si>
    <t xml:space="preserve">                                  0,10*0,10*2,00*7</t>
  </si>
  <si>
    <t>"IV-156 schodiště" 0,10*0,10*2,80*4*2</t>
  </si>
  <si>
    <t>0,866*1,1 'Přepočtené koeficientem množství</t>
  </si>
  <si>
    <t>89</t>
  </si>
  <si>
    <t>762431014</t>
  </si>
  <si>
    <t>Obložení stěn z desek OSB tl 18 mm na sraz přibíjených</t>
  </si>
  <si>
    <t>-370170927</t>
  </si>
  <si>
    <t>https://podminky.urs.cz/item/CS_URS_2022_02/762431014</t>
  </si>
  <si>
    <t>"I-129 lékárna"    5,00*2,80</t>
  </si>
  <si>
    <t xml:space="preserve">                                  5,00*2,30</t>
  </si>
  <si>
    <t>"IV-144 zádveří"  5,50*2,80</t>
  </si>
  <si>
    <t xml:space="preserve">                                  5,50*2,00</t>
  </si>
  <si>
    <t>"IV-156 schodiště" 3,20*2,80*2</t>
  </si>
  <si>
    <t>90</t>
  </si>
  <si>
    <t>998762101</t>
  </si>
  <si>
    <t>Přesun hmot tonážní pro kce tesařské v objektech v do 6 m</t>
  </si>
  <si>
    <t>1025654974</t>
  </si>
  <si>
    <t>https://podminky.urs.cz/item/CS_URS_2022_02/998762101</t>
  </si>
  <si>
    <t>91</t>
  </si>
  <si>
    <t>998762181</t>
  </si>
  <si>
    <t>Příplatek k přesunu hmot tonážní 762 prováděný bez použití mechanizace</t>
  </si>
  <si>
    <t>-1188206048</t>
  </si>
  <si>
    <t>https://podminky.urs.cz/item/CS_URS_2022_02/998762181</t>
  </si>
  <si>
    <t>763</t>
  </si>
  <si>
    <t>Konstrukce suché výstavby</t>
  </si>
  <si>
    <t>92</t>
  </si>
  <si>
    <t>763111426</t>
  </si>
  <si>
    <t>SDK příčka tl 150 mm profil CW+UW 100 desky 2xDF 12,5 s izolací EI 90 Rw do 59 dB</t>
  </si>
  <si>
    <t>319646909</t>
  </si>
  <si>
    <t>https://podminky.urs.cz/item/CS_URS_2022_02/763111426</t>
  </si>
  <si>
    <t>"I-129 lékárna"    5,61*3,10</t>
  </si>
  <si>
    <t>"IV-144 zádveří"  6,50*3,10</t>
  </si>
  <si>
    <t>"laboratoře schodiště" 6,50*3,10</t>
  </si>
  <si>
    <t>93</t>
  </si>
  <si>
    <t>763111712</t>
  </si>
  <si>
    <t>SDK příčka kluzné napojení ke stropu</t>
  </si>
  <si>
    <t>-1335279236</t>
  </si>
  <si>
    <t>https://podminky.urs.cz/item/CS_URS_2022_02/763111712</t>
  </si>
  <si>
    <t>"I-129 lékárna"    5,61</t>
  </si>
  <si>
    <t>"IV-144 zádveří"  6,50</t>
  </si>
  <si>
    <t>"laboratoře schodiště" 6,50</t>
  </si>
  <si>
    <t>94</t>
  </si>
  <si>
    <t>763111717</t>
  </si>
  <si>
    <t>SDK příčka základní penetrační nátěr (oboustranně)</t>
  </si>
  <si>
    <t>603759647</t>
  </si>
  <si>
    <t>https://podminky.urs.cz/item/CS_URS_2022_02/763111717</t>
  </si>
  <si>
    <t>95</t>
  </si>
  <si>
    <t>998763301</t>
  </si>
  <si>
    <t>Přesun hmot tonážní pro sádrokartonové konstrukce v objektech v do 6 m</t>
  </si>
  <si>
    <t>-1711863041</t>
  </si>
  <si>
    <t>https://podminky.urs.cz/item/CS_URS_2022_02/998763301</t>
  </si>
  <si>
    <t>96</t>
  </si>
  <si>
    <t>998763381</t>
  </si>
  <si>
    <t>Příplatek k přesunu hmot tonážní 763 SDK prováděný bez použití mechanizace</t>
  </si>
  <si>
    <t>445558429</t>
  </si>
  <si>
    <t>https://podminky.urs.cz/item/CS_URS_2022_02/998763381</t>
  </si>
  <si>
    <t>764</t>
  </si>
  <si>
    <t>Konstrukce klempířské</t>
  </si>
  <si>
    <t>97</t>
  </si>
  <si>
    <t>764226404</t>
  </si>
  <si>
    <t>Oplechování parapetů rovných mechanicky kotvené z Al plechu rš 330 mm</t>
  </si>
  <si>
    <t>-1823115473</t>
  </si>
  <si>
    <t>https://podminky.urs.cz/item/CS_URS_2022_02/764226404</t>
  </si>
  <si>
    <t>98</t>
  </si>
  <si>
    <t>998764101</t>
  </si>
  <si>
    <t>Přesun hmot tonážní pro konstrukce klempířské v objektech v do 6 m</t>
  </si>
  <si>
    <t>-1201085830</t>
  </si>
  <si>
    <t>https://podminky.urs.cz/item/CS_URS_2022_02/998764101</t>
  </si>
  <si>
    <t>99</t>
  </si>
  <si>
    <t>998764181</t>
  </si>
  <si>
    <t>Příplatek k přesunu hmot tonážní 764 prováděný bez použití mechanizace</t>
  </si>
  <si>
    <t>198889041</t>
  </si>
  <si>
    <t>https://podminky.urs.cz/item/CS_URS_2022_02/998764181</t>
  </si>
  <si>
    <t>767</t>
  </si>
  <si>
    <t>Konstrukce zámečnické</t>
  </si>
  <si>
    <t>100</t>
  </si>
  <si>
    <t>767-01</t>
  </si>
  <si>
    <t>D + M Zajištění stability sloupů u lékárny</t>
  </si>
  <si>
    <t>1110374121</t>
  </si>
  <si>
    <t>"Zajištění stability sloupů u lékárny  č.v. 210"</t>
  </si>
  <si>
    <t>"Válcované profily"</t>
  </si>
  <si>
    <t>"1  L 80x6"       7,34*60,80</t>
  </si>
  <si>
    <t>"2  HEA 180"   35,50*2,80</t>
  </si>
  <si>
    <t>"Styčníkové plechy, vložky, podložky, výztuhy"   27,28</t>
  </si>
  <si>
    <t>"Spojovací materiál (šrouby, svary), prořezy "      27,28</t>
  </si>
  <si>
    <t>"Plošné prvky"</t>
  </si>
  <si>
    <t>"A1  PLECH P6"   47,10*2,89</t>
  </si>
  <si>
    <t>"Spojovací materiál (šrouby, svary), prořezy "      34,03</t>
  </si>
  <si>
    <t>101</t>
  </si>
  <si>
    <t>767-11</t>
  </si>
  <si>
    <t>D + M Zábradlí v. 1m</t>
  </si>
  <si>
    <t>-192494357</t>
  </si>
  <si>
    <t>102</t>
  </si>
  <si>
    <t>767-21</t>
  </si>
  <si>
    <t xml:space="preserve">D + M Prostorová ocelová konstrukce pro zajištění stability sloupů -žárově zinkováno - provést před začátkem demoličních prací </t>
  </si>
  <si>
    <t>1267259782</t>
  </si>
  <si>
    <t>"Ztužující konstrukce sloupů u osy S25 č.v. 208"</t>
  </si>
  <si>
    <t>"1   IPE 240"    30,70*8,120</t>
  </si>
  <si>
    <t>"2  L 60/6"      5,42*30,00</t>
  </si>
  <si>
    <t>"Styčníkové plechy, vložky, podložky, výztuhy"   20,60</t>
  </si>
  <si>
    <t>"Spojovací materiál (šrouby, svary), prořezy"        20,60</t>
  </si>
  <si>
    <t>"A1  PLECH P6"   47,10*11,637</t>
  </si>
  <si>
    <t>"Spojovací materiál (šrouby, svary), prořezy "  137,02</t>
  </si>
  <si>
    <t>103</t>
  </si>
  <si>
    <t>767-31</t>
  </si>
  <si>
    <t>D + M Nové schodiště v sekci 4 -žárově zinkováno</t>
  </si>
  <si>
    <t>-513787016</t>
  </si>
  <si>
    <t>"LINIOVÉ PRVKY"</t>
  </si>
  <si>
    <t>"1  U220"                              29,40*16,49</t>
  </si>
  <si>
    <t>"2  U160"                               18,90*36,67</t>
  </si>
  <si>
    <t>"3  JEKL 100x4"                     11,90*30,85</t>
  </si>
  <si>
    <t>"4 R 10"                                   0,62*30,00</t>
  </si>
  <si>
    <t>"5  JEKL 100x4 (vzpěry)"   11,90*14,80</t>
  </si>
  <si>
    <t>"6  JEKL 40x3"                       1,97*62,16</t>
  </si>
  <si>
    <t>"7  JEKL 40x3 (sloupky)"   3,30*41,44</t>
  </si>
  <si>
    <t>"8  JEKL 20x2 (příčle)"       1,975*198,912</t>
  </si>
  <si>
    <t>"9  TR 30x3"                         2,82*31,08</t>
  </si>
  <si>
    <t>"styčníkové plechy, vložky, podložky,výztuhy"   297,40</t>
  </si>
  <si>
    <t>"spojovací materiál (šrouby, svary)"                        148,702</t>
  </si>
  <si>
    <t>"prořezy plechů, profilů"                                              173,48</t>
  </si>
  <si>
    <t>"PLOŠNÉ PRVKY"</t>
  </si>
  <si>
    <t>"A1  ROŠT P 340 33x11"     48,00*15,60</t>
  </si>
  <si>
    <t>"A2  SCHOD. ST 33x11"     16,59*22</t>
  </si>
  <si>
    <t>"spojovací materiál"         66,83</t>
  </si>
  <si>
    <t>"prořezy roštů"                 112,32</t>
  </si>
  <si>
    <t>104</t>
  </si>
  <si>
    <t>998767101</t>
  </si>
  <si>
    <t>Přesun hmot tonážní pro zámečnické konstrukce v objektech v do 6 m</t>
  </si>
  <si>
    <t>-1679421234</t>
  </si>
  <si>
    <t>https://podminky.urs.cz/item/CS_URS_2022_02/998767101</t>
  </si>
  <si>
    <t>771</t>
  </si>
  <si>
    <t>Podlahy z dlaždic</t>
  </si>
  <si>
    <t>105</t>
  </si>
  <si>
    <t>771121011</t>
  </si>
  <si>
    <t>Nátěr penetrační na podlahu</t>
  </si>
  <si>
    <t>-1836877782</t>
  </si>
  <si>
    <t>https://podminky.urs.cz/item/CS_URS_2022_02/771121011</t>
  </si>
  <si>
    <t>106</t>
  </si>
  <si>
    <t>771574115</t>
  </si>
  <si>
    <t>Montáž podlah keramických hladkých lepených flexibilním lepidlem přes 22 do 25 ks/m2</t>
  </si>
  <si>
    <t>-804735354</t>
  </si>
  <si>
    <t>https://podminky.urs.cz/item/CS_URS_2022_02/771574115</t>
  </si>
  <si>
    <t>"venkovní dlažba v oblasti prahu"  10,00</t>
  </si>
  <si>
    <t>107</t>
  </si>
  <si>
    <t>59761605</t>
  </si>
  <si>
    <t>dlažba keramická hutná hladká do interiéru přes 22 do 25ks/m2</t>
  </si>
  <si>
    <t>-57459096</t>
  </si>
  <si>
    <t>10*1,1 'Přepočtené koeficientem množství</t>
  </si>
  <si>
    <t>108</t>
  </si>
  <si>
    <t>998771101</t>
  </si>
  <si>
    <t>Přesun hmot tonážní pro podlahy z dlaždic v objektech v do 6 m</t>
  </si>
  <si>
    <t>-160250098</t>
  </si>
  <si>
    <t>https://podminky.urs.cz/item/CS_URS_2022_02/998771101</t>
  </si>
  <si>
    <t>109</t>
  </si>
  <si>
    <t>998771181</t>
  </si>
  <si>
    <t>Příplatek k přesunu hmot tonážní 771 prováděný bez použití mechanizace</t>
  </si>
  <si>
    <t>-1217601106</t>
  </si>
  <si>
    <t>https://podminky.urs.cz/item/CS_URS_2022_02/998771181</t>
  </si>
  <si>
    <t>783</t>
  </si>
  <si>
    <t>Dokončovací práce - nátěry</t>
  </si>
  <si>
    <t>110</t>
  </si>
  <si>
    <t>783826313</t>
  </si>
  <si>
    <t>Mikroarmovací silikátový nátěr omítek</t>
  </si>
  <si>
    <t>1182332061</t>
  </si>
  <si>
    <t>https://podminky.urs.cz/item/CS_URS_2022_02/783826313</t>
  </si>
  <si>
    <t>VORN - Vedlejší a ostatní rozpočtové náklady</t>
  </si>
  <si>
    <t>0.10001 - Průzkumné, geodetické a projektové práce</t>
  </si>
  <si>
    <t>0.20001 - Příprava staveniště</t>
  </si>
  <si>
    <t>0.30001 - Zařízení staveniště</t>
  </si>
  <si>
    <t>0.40001 - Inženýrská činnost</t>
  </si>
  <si>
    <t>0.60001 - Územní vlivy</t>
  </si>
  <si>
    <t>0.70001 - Provozní vlivy</t>
  </si>
  <si>
    <t>0.90001 - Ostatní náklady stavby</t>
  </si>
  <si>
    <t>0.10001</t>
  </si>
  <si>
    <t>Průzkumné, geodetické a projektové práce</t>
  </si>
  <si>
    <t>0.10001.001</t>
  </si>
  <si>
    <t>Vytýčení stavby, průběžná činnost geodeta po celou dobu realizace stavby.</t>
  </si>
  <si>
    <t>soubor</t>
  </si>
  <si>
    <t>1024</t>
  </si>
  <si>
    <t>Poznámka k položce:_x000D_
Veškeré geodetické práce pro vytýčení a ověření geodetických prvků celou dobu stavby. Výstupem dokumentace geodetických prací, odevzdání v digitální i tištěné formě.</t>
  </si>
  <si>
    <t>0.10001.002</t>
  </si>
  <si>
    <t>Inženýrsko geologický servis</t>
  </si>
  <si>
    <t>Poznámka k položce:_x000D_
Průběžný inženýrsko geologický servis po celou dobu stavby nebo její předmětné části. Výstupem bude závěrečná zpráva geologa s uvedením konkrétních inženýrsko geologických opatření a technických prametrů podloží. Odevzdání v digitální i tištěné formě.</t>
  </si>
  <si>
    <t>0.10001.003</t>
  </si>
  <si>
    <t>Výrobní a dílenská dokumentace bouracích prací, technologie postupu, pracovní a bezpečnostní opatření</t>
  </si>
  <si>
    <t>Poznámka k položce:_x000D_
Kompletní výrobní a dílenská dokumentace v roszahu dle specifikace uvedené v Souhrnné technické zprávě. Odevzdání v digitální i tištěné formě.</t>
  </si>
  <si>
    <t>0.10001.003a</t>
  </si>
  <si>
    <t>Výrobní a dílenská dokumentace ocelových konstrukcí</t>
  </si>
  <si>
    <t>612533085</t>
  </si>
  <si>
    <t>0.10001.004</t>
  </si>
  <si>
    <t>Ověření, vypískání a vytýčení všech IS na místě plnění zakázky a zajištění jejich ochrany během provádění stavby</t>
  </si>
  <si>
    <t>0.10001.005</t>
  </si>
  <si>
    <t>Průzkumy stávajících konstrukcí - rozkrytí a ověření stávajících konstrukcí</t>
  </si>
  <si>
    <t>Poznámka k položce:_x000D_
Provedení veškerých průzkumů před zahájením vlastních prací. Výstupem dokumentace průzkumných prací s fotodokumentací a závěry případných zkoušek a laboratorních testů odběrových vzorků. Odevzdání v digitální i tištěné formě.</t>
  </si>
  <si>
    <t>0.10001.006</t>
  </si>
  <si>
    <t>Celková kompletace a koordinace dokumentace skutečného provedení (dále jen „DSkP“) ve 4 vyhotoveních (3x tisk + 1x dig. forma - PDF a zdrojový formát)</t>
  </si>
  <si>
    <t>Poznámka k položce:_x000D_
Dokumentace skutečného provedení ve skladbě DPS po jednotlivých částech stavby. Zpracování v digitální formě s uvedením rozdílů proti DPS, předání v digitální i tištěné formě dle popisu.</t>
  </si>
  <si>
    <t>0.10001.007</t>
  </si>
  <si>
    <t>Geodetické zaměření inženýrských sítí před zakrytím, zpracování jednotlivých výkresů po dílčích sítích a zpracování celkové situace inženýrských sítí.</t>
  </si>
  <si>
    <t>Poznámka k položce:_x000D_
Veškeré geodetické zaměření inženýrských sítí provedené před jejich zakrytím . Výstupem dokumentace geodetických prací v digitální i tištěné formě.</t>
  </si>
  <si>
    <t>0.10001.008</t>
  </si>
  <si>
    <t>Geometrický plán stavby potvrzený a odsouhlasený katastrálním úřadem pro zápis změn stavby do KN.</t>
  </si>
  <si>
    <t>0.20001</t>
  </si>
  <si>
    <t>Příprava staveniště</t>
  </si>
  <si>
    <t>0.20001.001</t>
  </si>
  <si>
    <t>Zřízení vnitrostaveništní komunikace, vyrovnání podkladu, montáž silničních panelů, demontáž, pronájem, dopravní a manipulační náklady, uvedení do původního stavu.</t>
  </si>
  <si>
    <t>Poznámka k položce:_x000D_
Položka obsahuje výstavbu vnitrosatevništní komunikace, vyrovnání podkladu se sejmutím ornice, montáž, pronájem a demontáž silničních panelů, dopravní náklady, manipulační a montážní prostředky. Součástí je uvedené do původního stavu po demontáži. Položka obsahuje i dokumentaci komunikace, její projednání a případné zajištění souvisejících povolení včetně správních poplatků.</t>
  </si>
  <si>
    <t xml:space="preserve">"Příjezdová staveništní komunikace" </t>
  </si>
  <si>
    <t>"JIH - od skladu 50" 250*3</t>
  </si>
  <si>
    <t>"Sever - od lékárny" 150*3</t>
  </si>
  <si>
    <t>0.20001.002</t>
  </si>
  <si>
    <t>Přípojky vody, elektro a dalších IS nutných pro realizaci zakázky včetně měření spotřeby, přičemž spotřebu těchto energií v průběhu provádění prací hradí uchazeč.</t>
  </si>
  <si>
    <t>Poznámka k položce:_x000D_
Připojení zařízení staveniště včetně měření a úhrady spotřeby. Položka obsahuje i dokumentaci přípojek, ochranných opatření a případné přeložky nebo úpravy pro zřízení napojovacích bodů. Odevzdání v digitální i tištěné formě.</t>
  </si>
  <si>
    <t>0.30001</t>
  </si>
  <si>
    <t>Zařízení staveniště</t>
  </si>
  <si>
    <t>0.30001.001</t>
  </si>
  <si>
    <t>Zařízení staveniště v minimální skladbě 1 ks buňky kancelářské, 1 ks buňky šatní pro zaměstnance, 1ks buňky sociální s WC a sprchou, 1 ks skladového kontejneru po celou dobu stavby.</t>
  </si>
  <si>
    <t>Poznámka k položce:_x000D_
Položka obsahuje výstavbu zařízení staveniště, pronájem zařízení a jeho demontáž včetně dovozu, odvozu a montážních prostředků a zařízení. Součástí je i vyrovnání podkladu, montáž, pronájem a demontáž silničních panelů pod zařízení  a doprava. Součástí je i projektová dokumentace ZS, zajištění stavebního povolení, správní poplatky a případné poplatky za zábor veřejného prostranství. Položka obsahuje i zpracování dokumentace zařízení staveniště včetně případného projednání  a zajištění souvisejících povolení včetně správních poplatků, odevzdání v digitální i tištěné formě.</t>
  </si>
  <si>
    <t>0.30001.002</t>
  </si>
  <si>
    <t>Oplocení staveniště po celou dobu stavby - dodávka, montáž, demontáž, dopravní náklady, pronájem</t>
  </si>
  <si>
    <t xml:space="preserve">Poznámka k položce:_x000D_
Oplocení staveniště včetně vjezdových a vstupních bran, oplocení pevné z plotových dílců, označení bezpečnostní páskou s viditelným upozorněním o zákazu vstupu. Součástí položky jsou i změny oplocení v průběhu výstavby dle postupu prací a změn staveniště. </t>
  </si>
  <si>
    <t xml:space="preserve">Oplocení včetně bran a branek" </t>
  </si>
  <si>
    <t>"Sever" 30,0+25,0</t>
  </si>
  <si>
    <t>"Jih" 15,0</t>
  </si>
  <si>
    <t>"Lávka Poliklinika" 25,0</t>
  </si>
  <si>
    <t>0.30001.003</t>
  </si>
  <si>
    <t xml:space="preserve">Odvoz a likvidace odpadů vzniklých při plnění zakázky včetně poplatků ve smyslu platné legislativy (mimo stavební odpady obsažené v jednotlivých stavebních částech) včetně evidence množství a způsobu likvidace. </t>
  </si>
  <si>
    <t>0.30001.004</t>
  </si>
  <si>
    <t>Vyklizení a provedení celkového úklidu staveniště a likvidace všech zařízení používaných k plnění zakázky.</t>
  </si>
  <si>
    <t>Poznámka k položce:_x000D_
Vyklizení staveniště a jeho úklid po dokončení, bude prováděno vždy po dokončení jednotlivých etap.</t>
  </si>
  <si>
    <t>0.30001.005</t>
  </si>
  <si>
    <t>Uvedení pozemků, jejichž úpravy nejsou součástí zakázky, ale budou prováděním zakázky dotčeny, do původního stavu</t>
  </si>
  <si>
    <t>Poznámka k položce:_x000D_
Úklid, vyčištění, případně oprava stávajících zpevněných ploch, ozelenění vegetačních ploch, ošetření zeleně.</t>
  </si>
  <si>
    <t>0.40001</t>
  </si>
  <si>
    <t>Inženýrská činnost</t>
  </si>
  <si>
    <t>0.40001.002</t>
  </si>
  <si>
    <t>Zajištění dopravního značení po dobu plnění předmětu zakázky včetně projednání povolení zhotovitelem a plateb za správní poplatky dle pootřebné doby trvání - vjezdy, výjezdy.</t>
  </si>
  <si>
    <t>Poznámka k položce:_x000D_
Položka obsahuje i potřebnou dokumentaci, její projednání a zajištění potřebných povolení. Součástí i správní poplatky, odevzdání v digitální i tištěné formě.</t>
  </si>
  <si>
    <t>0.60001</t>
  </si>
  <si>
    <t>Územní vlivy</t>
  </si>
  <si>
    <t>0.60001.001</t>
  </si>
  <si>
    <t>Zajištění bezpečnosti při plnění předmětu zakázky a zajištění ochrany životního prostředí zhotovitelem v průběhu realizace bez ovlivnění a nepříznivých dopadů na životní prostředí a okolí</t>
  </si>
  <si>
    <t>Poznámka k položce:_x000D_
0</t>
  </si>
  <si>
    <t>0.60001.002</t>
  </si>
  <si>
    <t>Zajištění čistoty staveniště a zejména okolí, v případě potřeby zajištění čištění komunikací dotčených provozem zhotovitele, zejména výjezd a příjezd na staveniště a obslužné plochy</t>
  </si>
  <si>
    <t>Poznámka k položce:_x000D_
Pravidelný úklid staveniště a přístupových a příjezdových tras.</t>
  </si>
  <si>
    <t>0.70001</t>
  </si>
  <si>
    <t>Provozní vlivy</t>
  </si>
  <si>
    <t>0.70001.001</t>
  </si>
  <si>
    <t>Ztížené výrobní podmínky související s umístěním stavby a provozními omezeními z důvodu zajištění provozu investora.</t>
  </si>
  <si>
    <t>Poznámka k položce:_x000D_
Omezení prací v době mimořádných situací - akutní operační výkony, nepřekonatelné negativní vlivy v průběhu stavebních prací, atd…</t>
  </si>
  <si>
    <t>0.70001.002</t>
  </si>
  <si>
    <t>Ochrana stávající zeleně před poškozením.</t>
  </si>
  <si>
    <t>Poznámka k položce:_x000D_
Ochrana zeleně před poškozením, ochranná dřevěná konstrukce a geotextilní obal.</t>
  </si>
  <si>
    <t>0.70001.005</t>
  </si>
  <si>
    <t>Ochrana vnějších stávajících konstrukcí (fasáda a okna Polikliniky) ochrannou konstrukcí s OSB deskami, přemístitelná postupně dle postupu bourání lávky</t>
  </si>
  <si>
    <t>1583049102</t>
  </si>
  <si>
    <t>Ochranná konstrukce s dřevěných hranolů a OSB desek, postupně přemisťovaná dle postupu bourání</t>
  </si>
  <si>
    <t>Základní modul š. 2500, výšky 5000 mm včetně roznášecí opěrné plochy na stávající fasádě, předpokládaný počet modulů 10, počet přemístění 8x</t>
  </si>
  <si>
    <t>"celková délka" 200*5</t>
  </si>
  <si>
    <t>0.90001</t>
  </si>
  <si>
    <t>Ostatní náklady stavby</t>
  </si>
  <si>
    <t>0.90001.001</t>
  </si>
  <si>
    <t>Průběžná fotodokumentace z průběhu provádění zakázky (digitální forma) v počtu min. 40 ks fotek měsíčně. Soubory fotodokumentace řazené po datech jejich provedení.</t>
  </si>
  <si>
    <t>Poznámka k položce:_x000D_
Řazení fotodokumentace do adresářů po jednotlivých datech s popisem zachycených stavů stavby.</t>
  </si>
  <si>
    <t>0.90001.002</t>
  </si>
  <si>
    <t>Provedení všech provozních, tlakových a revizních zkoušek a dalších nutných úředních zkoušek a testů k prokázání kvality a bezpečné provozuschopnosti díla a jeho součástí včetně podrobných záznamů a zpráv o průběhu a výsledcích těchto zkoušek</t>
  </si>
  <si>
    <t>0.90001.003</t>
  </si>
  <si>
    <t>Předání prohlášení o shodě na všechny použité dodávky, materiály a zařízení a další doklady, související s plněním předmětu zakázky, které jsou nezbytné ke kolaudačnímu řízení a převzetí a předání díla (atesty, revize, certifikáty, doklady o likvidaci odpadů v souladu s platnou legislativou atd.);</t>
  </si>
  <si>
    <t>Poznámka k položce:_x000D_
Doklady pro kolaudaci stavby, předávané po dokončených etapác, odevzdání v digitální i tištěné formě.</t>
  </si>
  <si>
    <t>0.90001.004</t>
  </si>
  <si>
    <t>Vývěsní tabule "STAVBA POVOLENA" s identifikacemi stavby a jejích účastníků. Součástí ocelová konstrukce s dočasným kotvením do země.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</si>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</sst>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49" fontId="43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2_02/162301941" TargetMode="External"/><Relationship Id="rId21" Type="http://schemas.openxmlformats.org/officeDocument/2006/relationships/hyperlink" Target="https://podminky.urs.cz/item/CS_URS_2022_02/162201421" TargetMode="External"/><Relationship Id="rId42" Type="http://schemas.openxmlformats.org/officeDocument/2006/relationships/hyperlink" Target="https://podminky.urs.cz/item/CS_URS_2022_02/275313711" TargetMode="External"/><Relationship Id="rId47" Type="http://schemas.openxmlformats.org/officeDocument/2006/relationships/hyperlink" Target="https://podminky.urs.cz/item/CS_URS_2022_02/411354317" TargetMode="External"/><Relationship Id="rId63" Type="http://schemas.openxmlformats.org/officeDocument/2006/relationships/hyperlink" Target="https://podminky.urs.cz/item/CS_URS_2022_02/997006519" TargetMode="External"/><Relationship Id="rId68" Type="http://schemas.openxmlformats.org/officeDocument/2006/relationships/hyperlink" Target="https://podminky.urs.cz/item/CS_URS_2022_02/741371823" TargetMode="External"/><Relationship Id="rId84" Type="http://schemas.openxmlformats.org/officeDocument/2006/relationships/hyperlink" Target="https://podminky.urs.cz/item/CS_URS_2022_02/998764181" TargetMode="External"/><Relationship Id="rId89" Type="http://schemas.openxmlformats.org/officeDocument/2006/relationships/hyperlink" Target="https://podminky.urs.cz/item/CS_URS_2022_02/998771181" TargetMode="External"/><Relationship Id="rId16" Type="http://schemas.openxmlformats.org/officeDocument/2006/relationships/hyperlink" Target="https://podminky.urs.cz/item/CS_URS_2022_02/162201404" TargetMode="External"/><Relationship Id="rId11" Type="http://schemas.openxmlformats.org/officeDocument/2006/relationships/hyperlink" Target="https://podminky.urs.cz/item/CS_URS_2022_02/121151103" TargetMode="External"/><Relationship Id="rId32" Type="http://schemas.openxmlformats.org/officeDocument/2006/relationships/hyperlink" Target="https://podminky.urs.cz/item/CS_URS_2022_02/162301974" TargetMode="External"/><Relationship Id="rId37" Type="http://schemas.openxmlformats.org/officeDocument/2006/relationships/hyperlink" Target="https://podminky.urs.cz/item/CS_URS_2022_02/171251201" TargetMode="External"/><Relationship Id="rId53" Type="http://schemas.openxmlformats.org/officeDocument/2006/relationships/hyperlink" Target="https://podminky.urs.cz/item/CS_URS_2022_02/622385105" TargetMode="External"/><Relationship Id="rId58" Type="http://schemas.openxmlformats.org/officeDocument/2006/relationships/hyperlink" Target="https://podminky.urs.cz/item/CS_URS_2022_02/981511114" TargetMode="External"/><Relationship Id="rId74" Type="http://schemas.openxmlformats.org/officeDocument/2006/relationships/hyperlink" Target="https://podminky.urs.cz/item/CS_URS_2022_02/762431014" TargetMode="External"/><Relationship Id="rId79" Type="http://schemas.openxmlformats.org/officeDocument/2006/relationships/hyperlink" Target="https://podminky.urs.cz/item/CS_URS_2022_02/763111717" TargetMode="External"/><Relationship Id="rId5" Type="http://schemas.openxmlformats.org/officeDocument/2006/relationships/hyperlink" Target="https://podminky.urs.cz/item/CS_URS_2022_02/112101104" TargetMode="External"/><Relationship Id="rId90" Type="http://schemas.openxmlformats.org/officeDocument/2006/relationships/hyperlink" Target="https://podminky.urs.cz/item/CS_URS_2022_02/783826313" TargetMode="External"/><Relationship Id="rId14" Type="http://schemas.openxmlformats.org/officeDocument/2006/relationships/hyperlink" Target="https://podminky.urs.cz/item/CS_URS_2022_02/139951123" TargetMode="External"/><Relationship Id="rId22" Type="http://schemas.openxmlformats.org/officeDocument/2006/relationships/hyperlink" Target="https://podminky.urs.cz/item/CS_URS_2022_02/162201422" TargetMode="External"/><Relationship Id="rId27" Type="http://schemas.openxmlformats.org/officeDocument/2006/relationships/hyperlink" Target="https://podminky.urs.cz/item/CS_URS_2022_02/162301952" TargetMode="External"/><Relationship Id="rId30" Type="http://schemas.openxmlformats.org/officeDocument/2006/relationships/hyperlink" Target="https://podminky.urs.cz/item/CS_URS_2022_02/162301971" TargetMode="External"/><Relationship Id="rId35" Type="http://schemas.openxmlformats.org/officeDocument/2006/relationships/hyperlink" Target="https://podminky.urs.cz/item/CS_URS_2022_02/162351103" TargetMode="External"/><Relationship Id="rId43" Type="http://schemas.openxmlformats.org/officeDocument/2006/relationships/hyperlink" Target="https://podminky.urs.cz/item/CS_URS_2022_02/275351121" TargetMode="External"/><Relationship Id="rId48" Type="http://schemas.openxmlformats.org/officeDocument/2006/relationships/hyperlink" Target="https://podminky.urs.cz/item/CS_URS_2022_02/411354318" TargetMode="External"/><Relationship Id="rId56" Type="http://schemas.openxmlformats.org/officeDocument/2006/relationships/hyperlink" Target="https://podminky.urs.cz/item/CS_URS_2022_02/975043121" TargetMode="External"/><Relationship Id="rId64" Type="http://schemas.openxmlformats.org/officeDocument/2006/relationships/hyperlink" Target="https://podminky.urs.cz/item/CS_URS_2022_02/997013501" TargetMode="External"/><Relationship Id="rId69" Type="http://schemas.openxmlformats.org/officeDocument/2006/relationships/hyperlink" Target="https://podminky.urs.cz/item/CS_URS_2022_02/741410022" TargetMode="External"/><Relationship Id="rId77" Type="http://schemas.openxmlformats.org/officeDocument/2006/relationships/hyperlink" Target="https://podminky.urs.cz/item/CS_URS_2022_02/763111426" TargetMode="External"/><Relationship Id="rId8" Type="http://schemas.openxmlformats.org/officeDocument/2006/relationships/hyperlink" Target="https://podminky.urs.cz/item/CS_URS_2022_02/112251102" TargetMode="External"/><Relationship Id="rId51" Type="http://schemas.openxmlformats.org/officeDocument/2006/relationships/hyperlink" Target="https://podminky.urs.cz/item/CS_URS_2022_02/621385104" TargetMode="External"/><Relationship Id="rId72" Type="http://schemas.openxmlformats.org/officeDocument/2006/relationships/hyperlink" Target="https://podminky.urs.cz/item/CS_URS_2022_02/762111811" TargetMode="External"/><Relationship Id="rId80" Type="http://schemas.openxmlformats.org/officeDocument/2006/relationships/hyperlink" Target="https://podminky.urs.cz/item/CS_URS_2022_02/998763301" TargetMode="External"/><Relationship Id="rId85" Type="http://schemas.openxmlformats.org/officeDocument/2006/relationships/hyperlink" Target="https://podminky.urs.cz/item/CS_URS_2022_02/998767101" TargetMode="External"/><Relationship Id="rId3" Type="http://schemas.openxmlformats.org/officeDocument/2006/relationships/hyperlink" Target="https://podminky.urs.cz/item/CS_URS_2022_02/111251102" TargetMode="External"/><Relationship Id="rId12" Type="http://schemas.openxmlformats.org/officeDocument/2006/relationships/hyperlink" Target="https://podminky.urs.cz/item/CS_URS_2022_02/132251102" TargetMode="External"/><Relationship Id="rId17" Type="http://schemas.openxmlformats.org/officeDocument/2006/relationships/hyperlink" Target="https://podminky.urs.cz/item/CS_URS_2022_02/162201405" TargetMode="External"/><Relationship Id="rId25" Type="http://schemas.openxmlformats.org/officeDocument/2006/relationships/hyperlink" Target="https://podminky.urs.cz/item/CS_URS_2022_02/162301934" TargetMode="External"/><Relationship Id="rId33" Type="http://schemas.openxmlformats.org/officeDocument/2006/relationships/hyperlink" Target="https://podminky.urs.cz/item/CS_URS_2022_02/162301501" TargetMode="External"/><Relationship Id="rId38" Type="http://schemas.openxmlformats.org/officeDocument/2006/relationships/hyperlink" Target="https://podminky.urs.cz/item/CS_URS_2022_02/174151101" TargetMode="External"/><Relationship Id="rId46" Type="http://schemas.openxmlformats.org/officeDocument/2006/relationships/hyperlink" Target="https://podminky.urs.cz/item/CS_URS_2022_02/411351022" TargetMode="External"/><Relationship Id="rId59" Type="http://schemas.openxmlformats.org/officeDocument/2006/relationships/hyperlink" Target="https://podminky.urs.cz/item/CS_URS_2022_02/981513114" TargetMode="External"/><Relationship Id="rId67" Type="http://schemas.openxmlformats.org/officeDocument/2006/relationships/hyperlink" Target="https://podminky.urs.cz/item/CS_URS_2022_02/998001123" TargetMode="External"/><Relationship Id="rId20" Type="http://schemas.openxmlformats.org/officeDocument/2006/relationships/hyperlink" Target="https://podminky.urs.cz/item/CS_URS_2022_02/162201415" TargetMode="External"/><Relationship Id="rId41" Type="http://schemas.openxmlformats.org/officeDocument/2006/relationships/hyperlink" Target="https://podminky.urs.cz/item/CS_URS_2022_02/213141112" TargetMode="External"/><Relationship Id="rId54" Type="http://schemas.openxmlformats.org/officeDocument/2006/relationships/hyperlink" Target="https://podminky.urs.cz/item/CS_URS_2022_02/966005211" TargetMode="External"/><Relationship Id="rId62" Type="http://schemas.openxmlformats.org/officeDocument/2006/relationships/hyperlink" Target="https://podminky.urs.cz/item/CS_URS_2022_02/997006512" TargetMode="External"/><Relationship Id="rId70" Type="http://schemas.openxmlformats.org/officeDocument/2006/relationships/hyperlink" Target="https://podminky.urs.cz/item/CS_URS_2022_02/741410042" TargetMode="External"/><Relationship Id="rId75" Type="http://schemas.openxmlformats.org/officeDocument/2006/relationships/hyperlink" Target="https://podminky.urs.cz/item/CS_URS_2022_02/998762101" TargetMode="External"/><Relationship Id="rId83" Type="http://schemas.openxmlformats.org/officeDocument/2006/relationships/hyperlink" Target="https://podminky.urs.cz/item/CS_URS_2022_02/998764101" TargetMode="External"/><Relationship Id="rId88" Type="http://schemas.openxmlformats.org/officeDocument/2006/relationships/hyperlink" Target="https://podminky.urs.cz/item/CS_URS_2022_02/998771101" TargetMode="External"/><Relationship Id="rId91" Type="http://schemas.openxmlformats.org/officeDocument/2006/relationships/printerSettings" Target="../printerSettings/printerSettings2.bin"/><Relationship Id="rId1" Type="http://schemas.openxmlformats.org/officeDocument/2006/relationships/hyperlink" Target="https://podminky.urs.cz/item/CS_URS_2022_02/111211211" TargetMode="External"/><Relationship Id="rId6" Type="http://schemas.openxmlformats.org/officeDocument/2006/relationships/hyperlink" Target="https://podminky.urs.cz/item/CS_URS_2022_02/112101121" TargetMode="External"/><Relationship Id="rId15" Type="http://schemas.openxmlformats.org/officeDocument/2006/relationships/hyperlink" Target="https://podminky.urs.cz/item/CS_URS_2022_02/162201402" TargetMode="External"/><Relationship Id="rId23" Type="http://schemas.openxmlformats.org/officeDocument/2006/relationships/hyperlink" Target="https://podminky.urs.cz/item/CS_URS_2022_02/162201424" TargetMode="External"/><Relationship Id="rId28" Type="http://schemas.openxmlformats.org/officeDocument/2006/relationships/hyperlink" Target="https://podminky.urs.cz/item/CS_URS_2022_02/162301954" TargetMode="External"/><Relationship Id="rId36" Type="http://schemas.openxmlformats.org/officeDocument/2006/relationships/hyperlink" Target="https://podminky.urs.cz/item/CS_URS_2022_02/167151101" TargetMode="External"/><Relationship Id="rId49" Type="http://schemas.openxmlformats.org/officeDocument/2006/relationships/hyperlink" Target="https://podminky.urs.cz/item/CS_URS_2022_02/584121108" TargetMode="External"/><Relationship Id="rId57" Type="http://schemas.openxmlformats.org/officeDocument/2006/relationships/hyperlink" Target="https://podminky.urs.cz/item/CS_URS_2022_02/977211113" TargetMode="External"/><Relationship Id="rId10" Type="http://schemas.openxmlformats.org/officeDocument/2006/relationships/hyperlink" Target="https://podminky.urs.cz/item/CS_URS_2022_02/113106190" TargetMode="External"/><Relationship Id="rId31" Type="http://schemas.openxmlformats.org/officeDocument/2006/relationships/hyperlink" Target="https://podminky.urs.cz/item/CS_URS_2022_02/162301972" TargetMode="External"/><Relationship Id="rId44" Type="http://schemas.openxmlformats.org/officeDocument/2006/relationships/hyperlink" Target="https://podminky.urs.cz/item/CS_URS_2022_02/275351122" TargetMode="External"/><Relationship Id="rId52" Type="http://schemas.openxmlformats.org/officeDocument/2006/relationships/hyperlink" Target="https://podminky.urs.cz/item/CS_URS_2022_02/622225134" TargetMode="External"/><Relationship Id="rId60" Type="http://schemas.openxmlformats.org/officeDocument/2006/relationships/hyperlink" Target="https://podminky.urs.cz/item/CS_URS_2022_02/997006002" TargetMode="External"/><Relationship Id="rId65" Type="http://schemas.openxmlformats.org/officeDocument/2006/relationships/hyperlink" Target="https://podminky.urs.cz/item/CS_URS_2022_02/997013511" TargetMode="External"/><Relationship Id="rId73" Type="http://schemas.openxmlformats.org/officeDocument/2006/relationships/hyperlink" Target="https://podminky.urs.cz/item/CS_URS_2022_02/762112210" TargetMode="External"/><Relationship Id="rId78" Type="http://schemas.openxmlformats.org/officeDocument/2006/relationships/hyperlink" Target="https://podminky.urs.cz/item/CS_URS_2022_02/763111712" TargetMode="External"/><Relationship Id="rId81" Type="http://schemas.openxmlformats.org/officeDocument/2006/relationships/hyperlink" Target="https://podminky.urs.cz/item/CS_URS_2022_02/998763381" TargetMode="External"/><Relationship Id="rId86" Type="http://schemas.openxmlformats.org/officeDocument/2006/relationships/hyperlink" Target="https://podminky.urs.cz/item/CS_URS_2022_02/771121011" TargetMode="External"/><Relationship Id="rId4" Type="http://schemas.openxmlformats.org/officeDocument/2006/relationships/hyperlink" Target="https://podminky.urs.cz/item/CS_URS_2022_02/112101102" TargetMode="External"/><Relationship Id="rId9" Type="http://schemas.openxmlformats.org/officeDocument/2006/relationships/hyperlink" Target="https://podminky.urs.cz/item/CS_URS_2022_02/112251104" TargetMode="External"/><Relationship Id="rId13" Type="http://schemas.openxmlformats.org/officeDocument/2006/relationships/hyperlink" Target="https://podminky.urs.cz/item/CS_URS_2022_02/133212811" TargetMode="External"/><Relationship Id="rId18" Type="http://schemas.openxmlformats.org/officeDocument/2006/relationships/hyperlink" Target="https://podminky.urs.cz/item/CS_URS_2022_02/162201412" TargetMode="External"/><Relationship Id="rId39" Type="http://schemas.openxmlformats.org/officeDocument/2006/relationships/hyperlink" Target="https://podminky.urs.cz/item/CS_URS_2022_02/181311103" TargetMode="External"/><Relationship Id="rId34" Type="http://schemas.openxmlformats.org/officeDocument/2006/relationships/hyperlink" Target="https://podminky.urs.cz/item/CS_URS_2022_02/162301981" TargetMode="External"/><Relationship Id="rId50" Type="http://schemas.openxmlformats.org/officeDocument/2006/relationships/hyperlink" Target="https://podminky.urs.cz/item/CS_URS_2022_02/621225134" TargetMode="External"/><Relationship Id="rId55" Type="http://schemas.openxmlformats.org/officeDocument/2006/relationships/hyperlink" Target="https://podminky.urs.cz/item/CS_URS_2022_02/966081125" TargetMode="External"/><Relationship Id="rId76" Type="http://schemas.openxmlformats.org/officeDocument/2006/relationships/hyperlink" Target="https://podminky.urs.cz/item/CS_URS_2022_02/998762181" TargetMode="External"/><Relationship Id="rId7" Type="http://schemas.openxmlformats.org/officeDocument/2006/relationships/hyperlink" Target="https://podminky.urs.cz/item/CS_URS_2022_02/112251101" TargetMode="External"/><Relationship Id="rId71" Type="http://schemas.openxmlformats.org/officeDocument/2006/relationships/hyperlink" Target="https://podminky.urs.cz/item/CS_URS_2022_02/998741101" TargetMode="External"/><Relationship Id="rId92" Type="http://schemas.openxmlformats.org/officeDocument/2006/relationships/drawing" Target="../drawings/drawing2.xml"/><Relationship Id="rId2" Type="http://schemas.openxmlformats.org/officeDocument/2006/relationships/hyperlink" Target="https://podminky.urs.cz/item/CS_URS_2022_02/111211232" TargetMode="External"/><Relationship Id="rId29" Type="http://schemas.openxmlformats.org/officeDocument/2006/relationships/hyperlink" Target="https://podminky.urs.cz/item/CS_URS_2022_02/162301961" TargetMode="External"/><Relationship Id="rId24" Type="http://schemas.openxmlformats.org/officeDocument/2006/relationships/hyperlink" Target="https://podminky.urs.cz/item/CS_URS_2022_02/162301932" TargetMode="External"/><Relationship Id="rId40" Type="http://schemas.openxmlformats.org/officeDocument/2006/relationships/hyperlink" Target="https://podminky.urs.cz/item/CS_URS_2022_02/181411131" TargetMode="External"/><Relationship Id="rId45" Type="http://schemas.openxmlformats.org/officeDocument/2006/relationships/hyperlink" Target="https://podminky.urs.cz/item/CS_URS_2022_02/279113132" TargetMode="External"/><Relationship Id="rId66" Type="http://schemas.openxmlformats.org/officeDocument/2006/relationships/hyperlink" Target="https://podminky.urs.cz/item/CS_URS_2022_02/997013862" TargetMode="External"/><Relationship Id="rId87" Type="http://schemas.openxmlformats.org/officeDocument/2006/relationships/hyperlink" Target="https://podminky.urs.cz/item/CS_URS_2022_02/771574115" TargetMode="External"/><Relationship Id="rId61" Type="http://schemas.openxmlformats.org/officeDocument/2006/relationships/hyperlink" Target="https://podminky.urs.cz/item/CS_URS_2022_02/997006007" TargetMode="External"/><Relationship Id="rId82" Type="http://schemas.openxmlformats.org/officeDocument/2006/relationships/hyperlink" Target="https://podminky.urs.cz/item/CS_URS_2022_02/764226404" TargetMode="External"/><Relationship Id="rId19" Type="http://schemas.openxmlformats.org/officeDocument/2006/relationships/hyperlink" Target="https://podminky.urs.cz/item/CS_URS_2022_02/16220141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6.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41" t="s">
        <v>14</v>
      </c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  <c r="AL5" s="342"/>
      <c r="AM5" s="342"/>
      <c r="AN5" s="342"/>
      <c r="AO5" s="342"/>
      <c r="AP5" s="24"/>
      <c r="AQ5" s="24"/>
      <c r="AR5" s="22"/>
      <c r="BE5" s="338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3" t="s">
        <v>17</v>
      </c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2"/>
      <c r="AO6" s="342"/>
      <c r="AP6" s="24"/>
      <c r="AQ6" s="24"/>
      <c r="AR6" s="22"/>
      <c r="BE6" s="339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39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39"/>
      <c r="BS8" s="19" t="s">
        <v>6</v>
      </c>
    </row>
    <row r="9" spans="1:74" s="1" customFormat="1" ht="29.25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3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3" t="s">
        <v>29</v>
      </c>
      <c r="AO9" s="24"/>
      <c r="AP9" s="24"/>
      <c r="AQ9" s="24"/>
      <c r="AR9" s="22"/>
      <c r="BE9" s="339"/>
      <c r="BS9" s="19" t="s">
        <v>6</v>
      </c>
    </row>
    <row r="10" spans="1:74" s="1" customFormat="1" ht="12" customHeight="1">
      <c r="B10" s="23"/>
      <c r="C10" s="24"/>
      <c r="D10" s="31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39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34</v>
      </c>
      <c r="AL11" s="24"/>
      <c r="AM11" s="24"/>
      <c r="AN11" s="29" t="s">
        <v>35</v>
      </c>
      <c r="AO11" s="24"/>
      <c r="AP11" s="24"/>
      <c r="AQ11" s="24"/>
      <c r="AR11" s="22"/>
      <c r="BE11" s="339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9"/>
      <c r="BS12" s="19" t="s">
        <v>6</v>
      </c>
    </row>
    <row r="13" spans="1:74" s="1" customFormat="1" ht="12" customHeight="1">
      <c r="B13" s="23"/>
      <c r="C13" s="24"/>
      <c r="D13" s="31" t="s">
        <v>36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31</v>
      </c>
      <c r="AL13" s="24"/>
      <c r="AM13" s="24"/>
      <c r="AN13" s="34" t="s">
        <v>37</v>
      </c>
      <c r="AO13" s="24"/>
      <c r="AP13" s="24"/>
      <c r="AQ13" s="24"/>
      <c r="AR13" s="22"/>
      <c r="BE13" s="339"/>
      <c r="BS13" s="19" t="s">
        <v>6</v>
      </c>
    </row>
    <row r="14" spans="1:74" ht="12.75">
      <c r="B14" s="23"/>
      <c r="C14" s="24"/>
      <c r="D14" s="24"/>
      <c r="E14" s="344" t="s">
        <v>37</v>
      </c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1" t="s">
        <v>34</v>
      </c>
      <c r="AL14" s="24"/>
      <c r="AM14" s="24"/>
      <c r="AN14" s="34" t="s">
        <v>37</v>
      </c>
      <c r="AO14" s="24"/>
      <c r="AP14" s="24"/>
      <c r="AQ14" s="24"/>
      <c r="AR14" s="22"/>
      <c r="BE14" s="339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9"/>
      <c r="BS15" s="19" t="s">
        <v>4</v>
      </c>
    </row>
    <row r="16" spans="1:74" s="1" customFormat="1" ht="12" customHeight="1">
      <c r="B16" s="23"/>
      <c r="C16" s="24"/>
      <c r="D16" s="31" t="s">
        <v>38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31</v>
      </c>
      <c r="AL16" s="24"/>
      <c r="AM16" s="24"/>
      <c r="AN16" s="29" t="s">
        <v>39</v>
      </c>
      <c r="AO16" s="24"/>
      <c r="AP16" s="24"/>
      <c r="AQ16" s="24"/>
      <c r="AR16" s="22"/>
      <c r="BE16" s="339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40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34</v>
      </c>
      <c r="AL17" s="24"/>
      <c r="AM17" s="24"/>
      <c r="AN17" s="29" t="s">
        <v>41</v>
      </c>
      <c r="AO17" s="24"/>
      <c r="AP17" s="24"/>
      <c r="AQ17" s="24"/>
      <c r="AR17" s="22"/>
      <c r="BE17" s="339"/>
      <c r="BS17" s="19" t="s">
        <v>42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9"/>
      <c r="BS18" s="19" t="s">
        <v>6</v>
      </c>
    </row>
    <row r="19" spans="1:71" s="1" customFormat="1" ht="12" customHeight="1">
      <c r="B19" s="23"/>
      <c r="C19" s="24"/>
      <c r="D19" s="31" t="s">
        <v>43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31</v>
      </c>
      <c r="AL19" s="24"/>
      <c r="AM19" s="24"/>
      <c r="AN19" s="29" t="s">
        <v>44</v>
      </c>
      <c r="AO19" s="24"/>
      <c r="AP19" s="24"/>
      <c r="AQ19" s="24"/>
      <c r="AR19" s="22"/>
      <c r="BE19" s="339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45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34</v>
      </c>
      <c r="AL20" s="24"/>
      <c r="AM20" s="24"/>
      <c r="AN20" s="29" t="s">
        <v>44</v>
      </c>
      <c r="AO20" s="24"/>
      <c r="AP20" s="24"/>
      <c r="AQ20" s="24"/>
      <c r="AR20" s="22"/>
      <c r="BE20" s="339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9"/>
    </row>
    <row r="22" spans="1:71" s="1" customFormat="1" ht="12" customHeight="1">
      <c r="B22" s="23"/>
      <c r="C22" s="24"/>
      <c r="D22" s="31" t="s">
        <v>46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9"/>
    </row>
    <row r="23" spans="1:71" s="1" customFormat="1" ht="47.25" customHeight="1">
      <c r="B23" s="23"/>
      <c r="C23" s="24"/>
      <c r="D23" s="24"/>
      <c r="E23" s="346" t="s">
        <v>47</v>
      </c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24"/>
      <c r="AP23" s="24"/>
      <c r="AQ23" s="24"/>
      <c r="AR23" s="22"/>
      <c r="BE23" s="339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9"/>
    </row>
    <row r="25" spans="1:71" s="1" customFormat="1" ht="6.95" customHeight="1">
      <c r="B25" s="23"/>
      <c r="C25" s="2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4"/>
      <c r="AQ25" s="24"/>
      <c r="AR25" s="22"/>
      <c r="BE25" s="339"/>
    </row>
    <row r="26" spans="1:71" s="2" customFormat="1" ht="25.9" customHeight="1">
      <c r="A26" s="37"/>
      <c r="B26" s="38"/>
      <c r="C26" s="39"/>
      <c r="D26" s="40" t="s">
        <v>48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7">
        <f>ROUND(AG54,2)</f>
        <v>0</v>
      </c>
      <c r="AL26" s="348"/>
      <c r="AM26" s="348"/>
      <c r="AN26" s="348"/>
      <c r="AO26" s="348"/>
      <c r="AP26" s="39"/>
      <c r="AQ26" s="39"/>
      <c r="AR26" s="42"/>
      <c r="BE26" s="339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39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49" t="s">
        <v>49</v>
      </c>
      <c r="M28" s="349"/>
      <c r="N28" s="349"/>
      <c r="O28" s="349"/>
      <c r="P28" s="349"/>
      <c r="Q28" s="39"/>
      <c r="R28" s="39"/>
      <c r="S28" s="39"/>
      <c r="T28" s="39"/>
      <c r="U28" s="39"/>
      <c r="V28" s="39"/>
      <c r="W28" s="349" t="s">
        <v>50</v>
      </c>
      <c r="X28" s="349"/>
      <c r="Y28" s="349"/>
      <c r="Z28" s="349"/>
      <c r="AA28" s="349"/>
      <c r="AB28" s="349"/>
      <c r="AC28" s="349"/>
      <c r="AD28" s="349"/>
      <c r="AE28" s="349"/>
      <c r="AF28" s="39"/>
      <c r="AG28" s="39"/>
      <c r="AH28" s="39"/>
      <c r="AI28" s="39"/>
      <c r="AJ28" s="39"/>
      <c r="AK28" s="349" t="s">
        <v>51</v>
      </c>
      <c r="AL28" s="349"/>
      <c r="AM28" s="349"/>
      <c r="AN28" s="349"/>
      <c r="AO28" s="349"/>
      <c r="AP28" s="39"/>
      <c r="AQ28" s="39"/>
      <c r="AR28" s="42"/>
      <c r="BE28" s="339"/>
    </row>
    <row r="29" spans="1:71" s="3" customFormat="1" ht="14.45" customHeight="1">
      <c r="B29" s="43"/>
      <c r="C29" s="44"/>
      <c r="D29" s="31" t="s">
        <v>52</v>
      </c>
      <c r="E29" s="44"/>
      <c r="F29" s="31" t="s">
        <v>53</v>
      </c>
      <c r="G29" s="44"/>
      <c r="H29" s="44"/>
      <c r="I29" s="44"/>
      <c r="J29" s="44"/>
      <c r="K29" s="44"/>
      <c r="L29" s="352">
        <v>0.21</v>
      </c>
      <c r="M29" s="351"/>
      <c r="N29" s="351"/>
      <c r="O29" s="351"/>
      <c r="P29" s="351"/>
      <c r="Q29" s="44"/>
      <c r="R29" s="44"/>
      <c r="S29" s="44"/>
      <c r="T29" s="44"/>
      <c r="U29" s="44"/>
      <c r="V29" s="44"/>
      <c r="W29" s="350">
        <f>ROUND(AZ54, 2)</f>
        <v>0</v>
      </c>
      <c r="X29" s="351"/>
      <c r="Y29" s="351"/>
      <c r="Z29" s="351"/>
      <c r="AA29" s="351"/>
      <c r="AB29" s="351"/>
      <c r="AC29" s="351"/>
      <c r="AD29" s="351"/>
      <c r="AE29" s="351"/>
      <c r="AF29" s="44"/>
      <c r="AG29" s="44"/>
      <c r="AH29" s="44"/>
      <c r="AI29" s="44"/>
      <c r="AJ29" s="44"/>
      <c r="AK29" s="350">
        <f>ROUND(AV54, 2)</f>
        <v>0</v>
      </c>
      <c r="AL29" s="351"/>
      <c r="AM29" s="351"/>
      <c r="AN29" s="351"/>
      <c r="AO29" s="351"/>
      <c r="AP29" s="44"/>
      <c r="AQ29" s="44"/>
      <c r="AR29" s="45"/>
      <c r="BE29" s="340"/>
    </row>
    <row r="30" spans="1:71" s="3" customFormat="1" ht="14.45" customHeight="1">
      <c r="B30" s="43"/>
      <c r="C30" s="44"/>
      <c r="D30" s="44"/>
      <c r="E30" s="44"/>
      <c r="F30" s="31" t="s">
        <v>54</v>
      </c>
      <c r="G30" s="44"/>
      <c r="H30" s="44"/>
      <c r="I30" s="44"/>
      <c r="J30" s="44"/>
      <c r="K30" s="44"/>
      <c r="L30" s="352">
        <v>0.15</v>
      </c>
      <c r="M30" s="351"/>
      <c r="N30" s="351"/>
      <c r="O30" s="351"/>
      <c r="P30" s="351"/>
      <c r="Q30" s="44"/>
      <c r="R30" s="44"/>
      <c r="S30" s="44"/>
      <c r="T30" s="44"/>
      <c r="U30" s="44"/>
      <c r="V30" s="44"/>
      <c r="W30" s="350">
        <f>ROUND(BA54, 2)</f>
        <v>0</v>
      </c>
      <c r="X30" s="351"/>
      <c r="Y30" s="351"/>
      <c r="Z30" s="351"/>
      <c r="AA30" s="351"/>
      <c r="AB30" s="351"/>
      <c r="AC30" s="351"/>
      <c r="AD30" s="351"/>
      <c r="AE30" s="351"/>
      <c r="AF30" s="44"/>
      <c r="AG30" s="44"/>
      <c r="AH30" s="44"/>
      <c r="AI30" s="44"/>
      <c r="AJ30" s="44"/>
      <c r="AK30" s="350">
        <f>ROUND(AW54, 2)</f>
        <v>0</v>
      </c>
      <c r="AL30" s="351"/>
      <c r="AM30" s="351"/>
      <c r="AN30" s="351"/>
      <c r="AO30" s="351"/>
      <c r="AP30" s="44"/>
      <c r="AQ30" s="44"/>
      <c r="AR30" s="45"/>
      <c r="BE30" s="340"/>
    </row>
    <row r="31" spans="1:71" s="3" customFormat="1" ht="14.45" hidden="1" customHeight="1">
      <c r="B31" s="43"/>
      <c r="C31" s="44"/>
      <c r="D31" s="44"/>
      <c r="E31" s="44"/>
      <c r="F31" s="31" t="s">
        <v>55</v>
      </c>
      <c r="G31" s="44"/>
      <c r="H31" s="44"/>
      <c r="I31" s="44"/>
      <c r="J31" s="44"/>
      <c r="K31" s="44"/>
      <c r="L31" s="352">
        <v>0.21</v>
      </c>
      <c r="M31" s="351"/>
      <c r="N31" s="351"/>
      <c r="O31" s="351"/>
      <c r="P31" s="351"/>
      <c r="Q31" s="44"/>
      <c r="R31" s="44"/>
      <c r="S31" s="44"/>
      <c r="T31" s="44"/>
      <c r="U31" s="44"/>
      <c r="V31" s="44"/>
      <c r="W31" s="350">
        <f>ROUND(BB54, 2)</f>
        <v>0</v>
      </c>
      <c r="X31" s="351"/>
      <c r="Y31" s="351"/>
      <c r="Z31" s="351"/>
      <c r="AA31" s="351"/>
      <c r="AB31" s="351"/>
      <c r="AC31" s="351"/>
      <c r="AD31" s="351"/>
      <c r="AE31" s="351"/>
      <c r="AF31" s="44"/>
      <c r="AG31" s="44"/>
      <c r="AH31" s="44"/>
      <c r="AI31" s="44"/>
      <c r="AJ31" s="44"/>
      <c r="AK31" s="350">
        <v>0</v>
      </c>
      <c r="AL31" s="351"/>
      <c r="AM31" s="351"/>
      <c r="AN31" s="351"/>
      <c r="AO31" s="351"/>
      <c r="AP31" s="44"/>
      <c r="AQ31" s="44"/>
      <c r="AR31" s="45"/>
      <c r="BE31" s="340"/>
    </row>
    <row r="32" spans="1:71" s="3" customFormat="1" ht="14.45" hidden="1" customHeight="1">
      <c r="B32" s="43"/>
      <c r="C32" s="44"/>
      <c r="D32" s="44"/>
      <c r="E32" s="44"/>
      <c r="F32" s="31" t="s">
        <v>56</v>
      </c>
      <c r="G32" s="44"/>
      <c r="H32" s="44"/>
      <c r="I32" s="44"/>
      <c r="J32" s="44"/>
      <c r="K32" s="44"/>
      <c r="L32" s="352">
        <v>0.15</v>
      </c>
      <c r="M32" s="351"/>
      <c r="N32" s="351"/>
      <c r="O32" s="351"/>
      <c r="P32" s="351"/>
      <c r="Q32" s="44"/>
      <c r="R32" s="44"/>
      <c r="S32" s="44"/>
      <c r="T32" s="44"/>
      <c r="U32" s="44"/>
      <c r="V32" s="44"/>
      <c r="W32" s="350">
        <f>ROUND(BC54, 2)</f>
        <v>0</v>
      </c>
      <c r="X32" s="351"/>
      <c r="Y32" s="351"/>
      <c r="Z32" s="351"/>
      <c r="AA32" s="351"/>
      <c r="AB32" s="351"/>
      <c r="AC32" s="351"/>
      <c r="AD32" s="351"/>
      <c r="AE32" s="351"/>
      <c r="AF32" s="44"/>
      <c r="AG32" s="44"/>
      <c r="AH32" s="44"/>
      <c r="AI32" s="44"/>
      <c r="AJ32" s="44"/>
      <c r="AK32" s="350">
        <v>0</v>
      </c>
      <c r="AL32" s="351"/>
      <c r="AM32" s="351"/>
      <c r="AN32" s="351"/>
      <c r="AO32" s="351"/>
      <c r="AP32" s="44"/>
      <c r="AQ32" s="44"/>
      <c r="AR32" s="45"/>
      <c r="BE32" s="340"/>
    </row>
    <row r="33" spans="1:57" s="3" customFormat="1" ht="14.45" hidden="1" customHeight="1">
      <c r="B33" s="43"/>
      <c r="C33" s="44"/>
      <c r="D33" s="44"/>
      <c r="E33" s="44"/>
      <c r="F33" s="31" t="s">
        <v>57</v>
      </c>
      <c r="G33" s="44"/>
      <c r="H33" s="44"/>
      <c r="I33" s="44"/>
      <c r="J33" s="44"/>
      <c r="K33" s="44"/>
      <c r="L33" s="352">
        <v>0</v>
      </c>
      <c r="M33" s="351"/>
      <c r="N33" s="351"/>
      <c r="O33" s="351"/>
      <c r="P33" s="351"/>
      <c r="Q33" s="44"/>
      <c r="R33" s="44"/>
      <c r="S33" s="44"/>
      <c r="T33" s="44"/>
      <c r="U33" s="44"/>
      <c r="V33" s="44"/>
      <c r="W33" s="350">
        <f>ROUND(BD54, 2)</f>
        <v>0</v>
      </c>
      <c r="X33" s="351"/>
      <c r="Y33" s="351"/>
      <c r="Z33" s="351"/>
      <c r="AA33" s="351"/>
      <c r="AB33" s="351"/>
      <c r="AC33" s="351"/>
      <c r="AD33" s="351"/>
      <c r="AE33" s="351"/>
      <c r="AF33" s="44"/>
      <c r="AG33" s="44"/>
      <c r="AH33" s="44"/>
      <c r="AI33" s="44"/>
      <c r="AJ33" s="44"/>
      <c r="AK33" s="350">
        <v>0</v>
      </c>
      <c r="AL33" s="351"/>
      <c r="AM33" s="351"/>
      <c r="AN33" s="351"/>
      <c r="AO33" s="351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58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59</v>
      </c>
      <c r="U35" s="48"/>
      <c r="V35" s="48"/>
      <c r="W35" s="48"/>
      <c r="X35" s="353" t="s">
        <v>60</v>
      </c>
      <c r="Y35" s="354"/>
      <c r="Z35" s="354"/>
      <c r="AA35" s="354"/>
      <c r="AB35" s="354"/>
      <c r="AC35" s="48"/>
      <c r="AD35" s="48"/>
      <c r="AE35" s="48"/>
      <c r="AF35" s="48"/>
      <c r="AG35" s="48"/>
      <c r="AH35" s="48"/>
      <c r="AI35" s="48"/>
      <c r="AJ35" s="48"/>
      <c r="AK35" s="355">
        <f>SUM(AK26:AK33)</f>
        <v>0</v>
      </c>
      <c r="AL35" s="354"/>
      <c r="AM35" s="354"/>
      <c r="AN35" s="354"/>
      <c r="AO35" s="356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5" t="s">
        <v>61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1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2118_BP-DPS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7" t="str">
        <f>K6</f>
        <v>Modernizace přístupu do Polikliniky Část I. - odstranění lávky a statické zajištění</v>
      </c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8"/>
      <c r="AM45" s="358"/>
      <c r="AN45" s="358"/>
      <c r="AO45" s="358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1" t="s">
        <v>22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Česká Lípa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24</v>
      </c>
      <c r="AJ47" s="39"/>
      <c r="AK47" s="39"/>
      <c r="AL47" s="39"/>
      <c r="AM47" s="359" t="str">
        <f>IF(AN8= "","",AN8)</f>
        <v>24. 11. 2022</v>
      </c>
      <c r="AN47" s="359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1" t="s">
        <v>30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 xml:space="preserve">Nemocnice s poliklinikou Česká Lípa,a.s.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38</v>
      </c>
      <c r="AJ49" s="39"/>
      <c r="AK49" s="39"/>
      <c r="AL49" s="39"/>
      <c r="AM49" s="360" t="str">
        <f>IF(E17="","",E17)</f>
        <v>STORING spol. s r.o.</v>
      </c>
      <c r="AN49" s="361"/>
      <c r="AO49" s="361"/>
      <c r="AP49" s="361"/>
      <c r="AQ49" s="39"/>
      <c r="AR49" s="42"/>
      <c r="AS49" s="362" t="s">
        <v>62</v>
      </c>
      <c r="AT49" s="363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1" t="s">
        <v>36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43</v>
      </c>
      <c r="AJ50" s="39"/>
      <c r="AK50" s="39"/>
      <c r="AL50" s="39"/>
      <c r="AM50" s="360" t="str">
        <f>IF(E20="","",E20)</f>
        <v>Zuzana Morávková</v>
      </c>
      <c r="AN50" s="361"/>
      <c r="AO50" s="361"/>
      <c r="AP50" s="361"/>
      <c r="AQ50" s="39"/>
      <c r="AR50" s="42"/>
      <c r="AS50" s="364"/>
      <c r="AT50" s="365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6"/>
      <c r="AT51" s="367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8" t="s">
        <v>63</v>
      </c>
      <c r="D52" s="369"/>
      <c r="E52" s="369"/>
      <c r="F52" s="369"/>
      <c r="G52" s="369"/>
      <c r="H52" s="69"/>
      <c r="I52" s="370" t="s">
        <v>64</v>
      </c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71" t="s">
        <v>65</v>
      </c>
      <c r="AH52" s="369"/>
      <c r="AI52" s="369"/>
      <c r="AJ52" s="369"/>
      <c r="AK52" s="369"/>
      <c r="AL52" s="369"/>
      <c r="AM52" s="369"/>
      <c r="AN52" s="370" t="s">
        <v>66</v>
      </c>
      <c r="AO52" s="369"/>
      <c r="AP52" s="369"/>
      <c r="AQ52" s="70" t="s">
        <v>67</v>
      </c>
      <c r="AR52" s="42"/>
      <c r="AS52" s="71" t="s">
        <v>68</v>
      </c>
      <c r="AT52" s="72" t="s">
        <v>69</v>
      </c>
      <c r="AU52" s="72" t="s">
        <v>70</v>
      </c>
      <c r="AV52" s="72" t="s">
        <v>71</v>
      </c>
      <c r="AW52" s="72" t="s">
        <v>72</v>
      </c>
      <c r="AX52" s="72" t="s">
        <v>73</v>
      </c>
      <c r="AY52" s="72" t="s">
        <v>74</v>
      </c>
      <c r="AZ52" s="72" t="s">
        <v>75</v>
      </c>
      <c r="BA52" s="72" t="s">
        <v>76</v>
      </c>
      <c r="BB52" s="72" t="s">
        <v>77</v>
      </c>
      <c r="BC52" s="72" t="s">
        <v>78</v>
      </c>
      <c r="BD52" s="73" t="s">
        <v>79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80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5">
        <f>ROUND(SUM(AG55:AG56),2)</f>
        <v>0</v>
      </c>
      <c r="AH54" s="375"/>
      <c r="AI54" s="375"/>
      <c r="AJ54" s="375"/>
      <c r="AK54" s="375"/>
      <c r="AL54" s="375"/>
      <c r="AM54" s="375"/>
      <c r="AN54" s="376">
        <f>SUM(AG54,AT54)</f>
        <v>0</v>
      </c>
      <c r="AO54" s="376"/>
      <c r="AP54" s="376"/>
      <c r="AQ54" s="81" t="s">
        <v>44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81</v>
      </c>
      <c r="BT54" s="87" t="s">
        <v>82</v>
      </c>
      <c r="BU54" s="88" t="s">
        <v>83</v>
      </c>
      <c r="BV54" s="87" t="s">
        <v>84</v>
      </c>
      <c r="BW54" s="87" t="s">
        <v>5</v>
      </c>
      <c r="BX54" s="87" t="s">
        <v>85</v>
      </c>
      <c r="CL54" s="87" t="s">
        <v>19</v>
      </c>
    </row>
    <row r="55" spans="1:91" s="7" customFormat="1" ht="24.75" customHeight="1">
      <c r="A55" s="89" t="s">
        <v>86</v>
      </c>
      <c r="B55" s="90"/>
      <c r="C55" s="91"/>
      <c r="D55" s="374" t="s">
        <v>87</v>
      </c>
      <c r="E55" s="374"/>
      <c r="F55" s="374"/>
      <c r="G55" s="374"/>
      <c r="H55" s="374"/>
      <c r="I55" s="92"/>
      <c r="J55" s="374" t="s">
        <v>88</v>
      </c>
      <c r="K55" s="374"/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2">
        <f>'D1.01.100 - Architektonic...'!J30</f>
        <v>0</v>
      </c>
      <c r="AH55" s="373"/>
      <c r="AI55" s="373"/>
      <c r="AJ55" s="373"/>
      <c r="AK55" s="373"/>
      <c r="AL55" s="373"/>
      <c r="AM55" s="373"/>
      <c r="AN55" s="372">
        <f>SUM(AG55,AT55)</f>
        <v>0</v>
      </c>
      <c r="AO55" s="373"/>
      <c r="AP55" s="373"/>
      <c r="AQ55" s="93" t="s">
        <v>89</v>
      </c>
      <c r="AR55" s="94"/>
      <c r="AS55" s="95">
        <v>0</v>
      </c>
      <c r="AT55" s="96">
        <f>ROUND(SUM(AV55:AW55),2)</f>
        <v>0</v>
      </c>
      <c r="AU55" s="97">
        <f>'D1.01.100 - Architektonic...'!P96</f>
        <v>0</v>
      </c>
      <c r="AV55" s="96">
        <f>'D1.01.100 - Architektonic...'!J33</f>
        <v>0</v>
      </c>
      <c r="AW55" s="96">
        <f>'D1.01.100 - Architektonic...'!J34</f>
        <v>0</v>
      </c>
      <c r="AX55" s="96">
        <f>'D1.01.100 - Architektonic...'!J35</f>
        <v>0</v>
      </c>
      <c r="AY55" s="96">
        <f>'D1.01.100 - Architektonic...'!J36</f>
        <v>0</v>
      </c>
      <c r="AZ55" s="96">
        <f>'D1.01.100 - Architektonic...'!F33</f>
        <v>0</v>
      </c>
      <c r="BA55" s="96">
        <f>'D1.01.100 - Architektonic...'!F34</f>
        <v>0</v>
      </c>
      <c r="BB55" s="96">
        <f>'D1.01.100 - Architektonic...'!F35</f>
        <v>0</v>
      </c>
      <c r="BC55" s="96">
        <f>'D1.01.100 - Architektonic...'!F36</f>
        <v>0</v>
      </c>
      <c r="BD55" s="98">
        <f>'D1.01.100 - Architektonic...'!F37</f>
        <v>0</v>
      </c>
      <c r="BT55" s="99" t="s">
        <v>90</v>
      </c>
      <c r="BV55" s="99" t="s">
        <v>84</v>
      </c>
      <c r="BW55" s="99" t="s">
        <v>91</v>
      </c>
      <c r="BX55" s="99" t="s">
        <v>5</v>
      </c>
      <c r="CL55" s="99" t="s">
        <v>44</v>
      </c>
      <c r="CM55" s="99" t="s">
        <v>92</v>
      </c>
    </row>
    <row r="56" spans="1:91" s="7" customFormat="1" ht="16.5" customHeight="1">
      <c r="A56" s="89" t="s">
        <v>86</v>
      </c>
      <c r="B56" s="90"/>
      <c r="C56" s="91"/>
      <c r="D56" s="374" t="s">
        <v>93</v>
      </c>
      <c r="E56" s="374"/>
      <c r="F56" s="374"/>
      <c r="G56" s="374"/>
      <c r="H56" s="374"/>
      <c r="I56" s="92"/>
      <c r="J56" s="374" t="s">
        <v>94</v>
      </c>
      <c r="K56" s="374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2">
        <f>'VORN - Vedlejší a ostatní...'!J30</f>
        <v>0</v>
      </c>
      <c r="AH56" s="373"/>
      <c r="AI56" s="373"/>
      <c r="AJ56" s="373"/>
      <c r="AK56" s="373"/>
      <c r="AL56" s="373"/>
      <c r="AM56" s="373"/>
      <c r="AN56" s="372">
        <f>SUM(AG56,AT56)</f>
        <v>0</v>
      </c>
      <c r="AO56" s="373"/>
      <c r="AP56" s="373"/>
      <c r="AQ56" s="93" t="s">
        <v>89</v>
      </c>
      <c r="AR56" s="94"/>
      <c r="AS56" s="100">
        <v>0</v>
      </c>
      <c r="AT56" s="101">
        <f>ROUND(SUM(AV56:AW56),2)</f>
        <v>0</v>
      </c>
      <c r="AU56" s="102">
        <f>'VORN - Vedlejší a ostatní...'!P86</f>
        <v>0</v>
      </c>
      <c r="AV56" s="101">
        <f>'VORN - Vedlejší a ostatní...'!J33</f>
        <v>0</v>
      </c>
      <c r="AW56" s="101">
        <f>'VORN - Vedlejší a ostatní...'!J34</f>
        <v>0</v>
      </c>
      <c r="AX56" s="101">
        <f>'VORN - Vedlejší a ostatní...'!J35</f>
        <v>0</v>
      </c>
      <c r="AY56" s="101">
        <f>'VORN - Vedlejší a ostatní...'!J36</f>
        <v>0</v>
      </c>
      <c r="AZ56" s="101">
        <f>'VORN - Vedlejší a ostatní...'!F33</f>
        <v>0</v>
      </c>
      <c r="BA56" s="101">
        <f>'VORN - Vedlejší a ostatní...'!F34</f>
        <v>0</v>
      </c>
      <c r="BB56" s="101">
        <f>'VORN - Vedlejší a ostatní...'!F35</f>
        <v>0</v>
      </c>
      <c r="BC56" s="101">
        <f>'VORN - Vedlejší a ostatní...'!F36</f>
        <v>0</v>
      </c>
      <c r="BD56" s="103">
        <f>'VORN - Vedlejší a ostatní...'!F37</f>
        <v>0</v>
      </c>
      <c r="BT56" s="99" t="s">
        <v>90</v>
      </c>
      <c r="BV56" s="99" t="s">
        <v>84</v>
      </c>
      <c r="BW56" s="99" t="s">
        <v>95</v>
      </c>
      <c r="BX56" s="99" t="s">
        <v>5</v>
      </c>
      <c r="CL56" s="99" t="s">
        <v>44</v>
      </c>
      <c r="CM56" s="99" t="s">
        <v>92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yPeU59pV4lQXui9WIJoLBjURbHWh14vaXV6yh1BZ15BBoJxiiLSyu09lbiWi2+wz9Z9ttNKJVlVpVQ2Xd3I7iQ==" saltValue="yy6PiOHHyGWgPjTO7R5ns05pBy8EJHgs5n1poWnM45EwWM+nIndEBIa4dsws1nWj0622q3CSOcUnz/lI4Emgn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1.01.100 - Architektonic...'!C2" display="/" xr:uid="{00000000-0004-0000-0000-000000000000}"/>
    <hyperlink ref="A56" location="'VORN - Vedlejší a ostatní...'!C2" display="/" xr:uid="{00000000-0004-0000-0000-000001000000}"/>
  </hyperlinks>
  <pageMargins left="0.39370078740157483" right="0.39370078740157483" top="0.39370078740157483" bottom="0.39370078740157483" header="0" footer="0"/>
  <pageSetup paperSize="9" scale="68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39"/>
  <sheetViews>
    <sheetView showGridLines="0" workbookViewId="0"/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91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96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26.25" customHeight="1">
      <c r="B7" s="22"/>
      <c r="E7" s="378" t="str">
        <f>'Rekapitulace stavby'!K6</f>
        <v>Modernizace přístupu do Polikliniky Část I. - odstranění lávky a statické zajištění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98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24. 11. 2022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71.25" customHeight="1">
      <c r="A27" s="112"/>
      <c r="B27" s="113"/>
      <c r="C27" s="112"/>
      <c r="D27" s="112"/>
      <c r="E27" s="384" t="s">
        <v>47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ROUND(J96,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ROUND((SUM(BE96:BE538)),  2)</f>
        <v>0</v>
      </c>
      <c r="G33" s="37"/>
      <c r="H33" s="37"/>
      <c r="I33" s="121">
        <v>0.21</v>
      </c>
      <c r="J33" s="120">
        <f>ROUND(((SUM(BE96:BE538))*I33),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ROUND((SUM(BF96:BF538)),  2)</f>
        <v>0</v>
      </c>
      <c r="G34" s="37"/>
      <c r="H34" s="37"/>
      <c r="I34" s="121">
        <v>0.15</v>
      </c>
      <c r="J34" s="120">
        <f>ROUND(((SUM(BF96:BF538))*I34),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ROUND((SUM(BG96:BG538)),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ROUND((SUM(BH96:BH538)),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ROUND((SUM(BI96:BI538)),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26.25" customHeight="1">
      <c r="A48" s="37"/>
      <c r="B48" s="38"/>
      <c r="C48" s="39"/>
      <c r="D48" s="39"/>
      <c r="E48" s="385" t="str">
        <f>E7</f>
        <v>Modernizace přístupu do Polikliniky Část I. - odstranění lávky a statické zajištění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7" t="str">
        <f>E9</f>
        <v>D1.01.100 - Architektonicko - stavební řešení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24. 11. 2022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1" t="s">
        <v>30</v>
      </c>
      <c r="D54" s="39"/>
      <c r="E54" s="39"/>
      <c r="F54" s="29" t="str">
        <f>E15</f>
        <v xml:space="preserve">Nemocnice s poliklinikou Česká Lípa,a.s. </v>
      </c>
      <c r="G54" s="39"/>
      <c r="H54" s="39"/>
      <c r="I54" s="31" t="s">
        <v>38</v>
      </c>
      <c r="J54" s="35" t="str">
        <f>E21</f>
        <v>STORING spol. s 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J96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102</v>
      </c>
    </row>
    <row r="60" spans="1:47" s="9" customFormat="1" ht="24.95" customHeight="1">
      <c r="B60" s="137"/>
      <c r="C60" s="138"/>
      <c r="D60" s="139" t="s">
        <v>103</v>
      </c>
      <c r="E60" s="140"/>
      <c r="F60" s="140"/>
      <c r="G60" s="140"/>
      <c r="H60" s="140"/>
      <c r="I60" s="140"/>
      <c r="J60" s="141">
        <f>J97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104</v>
      </c>
      <c r="E61" s="146"/>
      <c r="F61" s="146"/>
      <c r="G61" s="146"/>
      <c r="H61" s="146"/>
      <c r="I61" s="146"/>
      <c r="J61" s="147">
        <f>J98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105</v>
      </c>
      <c r="E62" s="146"/>
      <c r="F62" s="146"/>
      <c r="G62" s="146"/>
      <c r="H62" s="146"/>
      <c r="I62" s="146"/>
      <c r="J62" s="147">
        <f>J214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106</v>
      </c>
      <c r="E63" s="146"/>
      <c r="F63" s="146"/>
      <c r="G63" s="146"/>
      <c r="H63" s="146"/>
      <c r="I63" s="146"/>
      <c r="J63" s="147">
        <f>J239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107</v>
      </c>
      <c r="E64" s="146"/>
      <c r="F64" s="146"/>
      <c r="G64" s="146"/>
      <c r="H64" s="146"/>
      <c r="I64" s="146"/>
      <c r="J64" s="147">
        <f>J254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108</v>
      </c>
      <c r="E65" s="146"/>
      <c r="F65" s="146"/>
      <c r="G65" s="146"/>
      <c r="H65" s="146"/>
      <c r="I65" s="146"/>
      <c r="J65" s="147">
        <f>J262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109</v>
      </c>
      <c r="E66" s="146"/>
      <c r="F66" s="146"/>
      <c r="G66" s="146"/>
      <c r="H66" s="146"/>
      <c r="I66" s="146"/>
      <c r="J66" s="147">
        <f>J272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110</v>
      </c>
      <c r="E67" s="146"/>
      <c r="F67" s="146"/>
      <c r="G67" s="146"/>
      <c r="H67" s="146"/>
      <c r="I67" s="146"/>
      <c r="J67" s="147">
        <f>J374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111</v>
      </c>
      <c r="E68" s="146"/>
      <c r="F68" s="146"/>
      <c r="G68" s="146"/>
      <c r="H68" s="146"/>
      <c r="I68" s="146"/>
      <c r="J68" s="147">
        <f>J390</f>
        <v>0</v>
      </c>
      <c r="K68" s="144"/>
      <c r="L68" s="148"/>
    </row>
    <row r="69" spans="1:31" s="9" customFormat="1" ht="24.95" customHeight="1">
      <c r="B69" s="137"/>
      <c r="C69" s="138"/>
      <c r="D69" s="139" t="s">
        <v>112</v>
      </c>
      <c r="E69" s="140"/>
      <c r="F69" s="140"/>
      <c r="G69" s="140"/>
      <c r="H69" s="140"/>
      <c r="I69" s="140"/>
      <c r="J69" s="141">
        <f>J393</f>
        <v>0</v>
      </c>
      <c r="K69" s="138"/>
      <c r="L69" s="142"/>
    </row>
    <row r="70" spans="1:31" s="10" customFormat="1" ht="19.899999999999999" customHeight="1">
      <c r="B70" s="143"/>
      <c r="C70" s="144"/>
      <c r="D70" s="145" t="s">
        <v>113</v>
      </c>
      <c r="E70" s="146"/>
      <c r="F70" s="146"/>
      <c r="G70" s="146"/>
      <c r="H70" s="146"/>
      <c r="I70" s="146"/>
      <c r="J70" s="147">
        <f>J394</f>
        <v>0</v>
      </c>
      <c r="K70" s="144"/>
      <c r="L70" s="148"/>
    </row>
    <row r="71" spans="1:31" s="10" customFormat="1" ht="19.899999999999999" customHeight="1">
      <c r="B71" s="143"/>
      <c r="C71" s="144"/>
      <c r="D71" s="145" t="s">
        <v>114</v>
      </c>
      <c r="E71" s="146"/>
      <c r="F71" s="146"/>
      <c r="G71" s="146"/>
      <c r="H71" s="146"/>
      <c r="I71" s="146"/>
      <c r="J71" s="147">
        <f>J407</f>
        <v>0</v>
      </c>
      <c r="K71" s="144"/>
      <c r="L71" s="148"/>
    </row>
    <row r="72" spans="1:31" s="10" customFormat="1" ht="19.899999999999999" customHeight="1">
      <c r="B72" s="143"/>
      <c r="C72" s="144"/>
      <c r="D72" s="145" t="s">
        <v>115</v>
      </c>
      <c r="E72" s="146"/>
      <c r="F72" s="146"/>
      <c r="G72" s="146"/>
      <c r="H72" s="146"/>
      <c r="I72" s="146"/>
      <c r="J72" s="147">
        <f>J441</f>
        <v>0</v>
      </c>
      <c r="K72" s="144"/>
      <c r="L72" s="148"/>
    </row>
    <row r="73" spans="1:31" s="10" customFormat="1" ht="19.899999999999999" customHeight="1">
      <c r="B73" s="143"/>
      <c r="C73" s="144"/>
      <c r="D73" s="145" t="s">
        <v>116</v>
      </c>
      <c r="E73" s="146"/>
      <c r="F73" s="146"/>
      <c r="G73" s="146"/>
      <c r="H73" s="146"/>
      <c r="I73" s="146"/>
      <c r="J73" s="147">
        <f>J462</f>
        <v>0</v>
      </c>
      <c r="K73" s="144"/>
      <c r="L73" s="148"/>
    </row>
    <row r="74" spans="1:31" s="10" customFormat="1" ht="19.899999999999999" customHeight="1">
      <c r="B74" s="143"/>
      <c r="C74" s="144"/>
      <c r="D74" s="145" t="s">
        <v>117</v>
      </c>
      <c r="E74" s="146"/>
      <c r="F74" s="146"/>
      <c r="G74" s="146"/>
      <c r="H74" s="146"/>
      <c r="I74" s="146"/>
      <c r="J74" s="147">
        <f>J469</f>
        <v>0</v>
      </c>
      <c r="K74" s="144"/>
      <c r="L74" s="148"/>
    </row>
    <row r="75" spans="1:31" s="10" customFormat="1" ht="19.899999999999999" customHeight="1">
      <c r="B75" s="143"/>
      <c r="C75" s="144"/>
      <c r="D75" s="145" t="s">
        <v>118</v>
      </c>
      <c r="E75" s="146"/>
      <c r="F75" s="146"/>
      <c r="G75" s="146"/>
      <c r="H75" s="146"/>
      <c r="I75" s="146"/>
      <c r="J75" s="147">
        <f>J524</f>
        <v>0</v>
      </c>
      <c r="K75" s="144"/>
      <c r="L75" s="148"/>
    </row>
    <row r="76" spans="1:31" s="10" customFormat="1" ht="19.899999999999999" customHeight="1">
      <c r="B76" s="143"/>
      <c r="C76" s="144"/>
      <c r="D76" s="145" t="s">
        <v>119</v>
      </c>
      <c r="E76" s="146"/>
      <c r="F76" s="146"/>
      <c r="G76" s="146"/>
      <c r="H76" s="146"/>
      <c r="I76" s="146"/>
      <c r="J76" s="147">
        <f>J536</f>
        <v>0</v>
      </c>
      <c r="K76" s="144"/>
      <c r="L76" s="148"/>
    </row>
    <row r="77" spans="1:31" s="2" customFormat="1" ht="21.7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82" spans="1:63" s="2" customFormat="1" ht="6.95" customHeight="1">
      <c r="A82" s="37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3" s="2" customFormat="1" ht="24.95" customHeight="1">
      <c r="A83" s="37"/>
      <c r="B83" s="38"/>
      <c r="C83" s="25" t="s">
        <v>120</v>
      </c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3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3" s="2" customFormat="1" ht="12" customHeight="1">
      <c r="A85" s="37"/>
      <c r="B85" s="38"/>
      <c r="C85" s="31" t="s">
        <v>16</v>
      </c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3" s="2" customFormat="1" ht="26.25" customHeight="1">
      <c r="A86" s="37"/>
      <c r="B86" s="38"/>
      <c r="C86" s="39"/>
      <c r="D86" s="39"/>
      <c r="E86" s="385" t="str">
        <f>E7</f>
        <v>Modernizace přístupu do Polikliniky Část I. - odstranění lávky a statické zajištění</v>
      </c>
      <c r="F86" s="386"/>
      <c r="G86" s="386"/>
      <c r="H86" s="386"/>
      <c r="I86" s="39"/>
      <c r="J86" s="39"/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3" s="2" customFormat="1" ht="12" customHeight="1">
      <c r="A87" s="37"/>
      <c r="B87" s="38"/>
      <c r="C87" s="31" t="s">
        <v>97</v>
      </c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3" s="2" customFormat="1" ht="16.5" customHeight="1">
      <c r="A88" s="37"/>
      <c r="B88" s="38"/>
      <c r="C88" s="39"/>
      <c r="D88" s="39"/>
      <c r="E88" s="357" t="str">
        <f>E9</f>
        <v>D1.01.100 - Architektonicko - stavební řešení</v>
      </c>
      <c r="F88" s="387"/>
      <c r="G88" s="387"/>
      <c r="H88" s="387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3" s="2" customFormat="1" ht="6.95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3" s="2" customFormat="1" ht="12" customHeight="1">
      <c r="A90" s="37"/>
      <c r="B90" s="38"/>
      <c r="C90" s="31" t="s">
        <v>22</v>
      </c>
      <c r="D90" s="39"/>
      <c r="E90" s="39"/>
      <c r="F90" s="29" t="str">
        <f>F12</f>
        <v>Česká Lípa</v>
      </c>
      <c r="G90" s="39"/>
      <c r="H90" s="39"/>
      <c r="I90" s="31" t="s">
        <v>24</v>
      </c>
      <c r="J90" s="62" t="str">
        <f>IF(J12="","",J12)</f>
        <v>24. 11. 2022</v>
      </c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3" s="2" customFormat="1" ht="6.95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63" s="2" customFormat="1" ht="15.2" customHeight="1">
      <c r="A92" s="37"/>
      <c r="B92" s="38"/>
      <c r="C92" s="31" t="s">
        <v>30</v>
      </c>
      <c r="D92" s="39"/>
      <c r="E92" s="39"/>
      <c r="F92" s="29" t="str">
        <f>E15</f>
        <v xml:space="preserve">Nemocnice s poliklinikou Česká Lípa,a.s. </v>
      </c>
      <c r="G92" s="39"/>
      <c r="H92" s="39"/>
      <c r="I92" s="31" t="s">
        <v>38</v>
      </c>
      <c r="J92" s="35" t="str">
        <f>E21</f>
        <v>STORING spol. s r.o.</v>
      </c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63" s="2" customFormat="1" ht="15.2" customHeight="1">
      <c r="A93" s="37"/>
      <c r="B93" s="38"/>
      <c r="C93" s="31" t="s">
        <v>36</v>
      </c>
      <c r="D93" s="39"/>
      <c r="E93" s="39"/>
      <c r="F93" s="29" t="str">
        <f>IF(E18="","",E18)</f>
        <v>Vyplň údaj</v>
      </c>
      <c r="G93" s="39"/>
      <c r="H93" s="39"/>
      <c r="I93" s="31" t="s">
        <v>43</v>
      </c>
      <c r="J93" s="35" t="str">
        <f>E24</f>
        <v>Zuzana Morávková</v>
      </c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63" s="2" customFormat="1" ht="10.35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0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63" s="11" customFormat="1" ht="29.25" customHeight="1">
      <c r="A95" s="149"/>
      <c r="B95" s="150"/>
      <c r="C95" s="151" t="s">
        <v>121</v>
      </c>
      <c r="D95" s="152" t="s">
        <v>67</v>
      </c>
      <c r="E95" s="152" t="s">
        <v>63</v>
      </c>
      <c r="F95" s="152" t="s">
        <v>64</v>
      </c>
      <c r="G95" s="152" t="s">
        <v>122</v>
      </c>
      <c r="H95" s="152" t="s">
        <v>123</v>
      </c>
      <c r="I95" s="152" t="s">
        <v>124</v>
      </c>
      <c r="J95" s="152" t="s">
        <v>101</v>
      </c>
      <c r="K95" s="153" t="s">
        <v>125</v>
      </c>
      <c r="L95" s="154"/>
      <c r="M95" s="71" t="s">
        <v>44</v>
      </c>
      <c r="N95" s="72" t="s">
        <v>52</v>
      </c>
      <c r="O95" s="72" t="s">
        <v>126</v>
      </c>
      <c r="P95" s="72" t="s">
        <v>127</v>
      </c>
      <c r="Q95" s="72" t="s">
        <v>128</v>
      </c>
      <c r="R95" s="72" t="s">
        <v>129</v>
      </c>
      <c r="S95" s="72" t="s">
        <v>130</v>
      </c>
      <c r="T95" s="73" t="s">
        <v>131</v>
      </c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</row>
    <row r="96" spans="1:63" s="2" customFormat="1" ht="22.9" customHeight="1">
      <c r="A96" s="37"/>
      <c r="B96" s="38"/>
      <c r="C96" s="78" t="s">
        <v>132</v>
      </c>
      <c r="D96" s="39"/>
      <c r="E96" s="39"/>
      <c r="F96" s="39"/>
      <c r="G96" s="39"/>
      <c r="H96" s="39"/>
      <c r="I96" s="39"/>
      <c r="J96" s="155">
        <f>BK96</f>
        <v>0</v>
      </c>
      <c r="K96" s="39"/>
      <c r="L96" s="42"/>
      <c r="M96" s="74"/>
      <c r="N96" s="156"/>
      <c r="O96" s="75"/>
      <c r="P96" s="157">
        <f>P97+P393</f>
        <v>0</v>
      </c>
      <c r="Q96" s="75"/>
      <c r="R96" s="157">
        <f>R97+R393</f>
        <v>238.26418828000001</v>
      </c>
      <c r="S96" s="75"/>
      <c r="T96" s="158">
        <f>T97+T393</f>
        <v>660.04917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9" t="s">
        <v>81</v>
      </c>
      <c r="AU96" s="19" t="s">
        <v>102</v>
      </c>
      <c r="BK96" s="159">
        <f>BK97+BK393</f>
        <v>0</v>
      </c>
    </row>
    <row r="97" spans="1:65" s="12" customFormat="1" ht="25.9" customHeight="1">
      <c r="B97" s="160"/>
      <c r="C97" s="161"/>
      <c r="D97" s="162" t="s">
        <v>81</v>
      </c>
      <c r="E97" s="163" t="s">
        <v>133</v>
      </c>
      <c r="F97" s="163" t="s">
        <v>134</v>
      </c>
      <c r="G97" s="161"/>
      <c r="H97" s="161"/>
      <c r="I97" s="164"/>
      <c r="J97" s="165">
        <f>BK97</f>
        <v>0</v>
      </c>
      <c r="K97" s="161"/>
      <c r="L97" s="166"/>
      <c r="M97" s="167"/>
      <c r="N97" s="168"/>
      <c r="O97" s="168"/>
      <c r="P97" s="169">
        <f>P98+P214+P239+P254+P262+P272+P374+P390</f>
        <v>0</v>
      </c>
      <c r="Q97" s="168"/>
      <c r="R97" s="169">
        <f>R98+R214+R239+R254+R262+R272+R374+R390</f>
        <v>227.25172887000002</v>
      </c>
      <c r="S97" s="168"/>
      <c r="T97" s="170">
        <f>T98+T214+T239+T254+T262+T272+T374+T390</f>
        <v>658.47413000000006</v>
      </c>
      <c r="AR97" s="171" t="s">
        <v>90</v>
      </c>
      <c r="AT97" s="172" t="s">
        <v>81</v>
      </c>
      <c r="AU97" s="172" t="s">
        <v>82</v>
      </c>
      <c r="AY97" s="171" t="s">
        <v>135</v>
      </c>
      <c r="BK97" s="173">
        <f>BK98+BK214+BK239+BK254+BK262+BK272+BK374+BK390</f>
        <v>0</v>
      </c>
    </row>
    <row r="98" spans="1:65" s="12" customFormat="1" ht="22.9" customHeight="1">
      <c r="B98" s="160"/>
      <c r="C98" s="161"/>
      <c r="D98" s="162" t="s">
        <v>81</v>
      </c>
      <c r="E98" s="174" t="s">
        <v>90</v>
      </c>
      <c r="F98" s="174" t="s">
        <v>136</v>
      </c>
      <c r="G98" s="161"/>
      <c r="H98" s="161"/>
      <c r="I98" s="164"/>
      <c r="J98" s="175">
        <f>BK98</f>
        <v>0</v>
      </c>
      <c r="K98" s="161"/>
      <c r="L98" s="166"/>
      <c r="M98" s="167"/>
      <c r="N98" s="168"/>
      <c r="O98" s="168"/>
      <c r="P98" s="169">
        <f>SUM(P99:P213)</f>
        <v>0</v>
      </c>
      <c r="Q98" s="168"/>
      <c r="R98" s="169">
        <f>SUM(R99:R213)</f>
        <v>114.492</v>
      </c>
      <c r="S98" s="168"/>
      <c r="T98" s="170">
        <f>SUM(T99:T213)</f>
        <v>86.4</v>
      </c>
      <c r="AR98" s="171" t="s">
        <v>90</v>
      </c>
      <c r="AT98" s="172" t="s">
        <v>81</v>
      </c>
      <c r="AU98" s="172" t="s">
        <v>90</v>
      </c>
      <c r="AY98" s="171" t="s">
        <v>135</v>
      </c>
      <c r="BK98" s="173">
        <f>SUM(BK99:BK213)</f>
        <v>0</v>
      </c>
    </row>
    <row r="99" spans="1:65" s="2" customFormat="1" ht="24.2" customHeight="1">
      <c r="A99" s="37"/>
      <c r="B99" s="38"/>
      <c r="C99" s="176" t="s">
        <v>90</v>
      </c>
      <c r="D99" s="176" t="s">
        <v>137</v>
      </c>
      <c r="E99" s="177" t="s">
        <v>138</v>
      </c>
      <c r="F99" s="178" t="s">
        <v>139</v>
      </c>
      <c r="G99" s="179" t="s">
        <v>140</v>
      </c>
      <c r="H99" s="180">
        <v>5</v>
      </c>
      <c r="I99" s="181"/>
      <c r="J99" s="182">
        <f>ROUND(I99*H99,2)</f>
        <v>0</v>
      </c>
      <c r="K99" s="178" t="s">
        <v>141</v>
      </c>
      <c r="L99" s="42"/>
      <c r="M99" s="183" t="s">
        <v>44</v>
      </c>
      <c r="N99" s="184" t="s">
        <v>53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142</v>
      </c>
      <c r="AT99" s="187" t="s">
        <v>137</v>
      </c>
      <c r="AU99" s="187" t="s">
        <v>92</v>
      </c>
      <c r="AY99" s="19" t="s">
        <v>135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9" t="s">
        <v>90</v>
      </c>
      <c r="BK99" s="188">
        <f>ROUND(I99*H99,2)</f>
        <v>0</v>
      </c>
      <c r="BL99" s="19" t="s">
        <v>142</v>
      </c>
      <c r="BM99" s="187" t="s">
        <v>143</v>
      </c>
    </row>
    <row r="100" spans="1:65" s="2" customFormat="1" ht="11.25">
      <c r="A100" s="37"/>
      <c r="B100" s="38"/>
      <c r="C100" s="39"/>
      <c r="D100" s="189" t="s">
        <v>144</v>
      </c>
      <c r="E100" s="39"/>
      <c r="F100" s="190" t="s">
        <v>145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9" t="s">
        <v>144</v>
      </c>
      <c r="AU100" s="19" t="s">
        <v>92</v>
      </c>
    </row>
    <row r="101" spans="1:65" s="2" customFormat="1" ht="21.75" customHeight="1">
      <c r="A101" s="37"/>
      <c r="B101" s="38"/>
      <c r="C101" s="176" t="s">
        <v>92</v>
      </c>
      <c r="D101" s="176" t="s">
        <v>137</v>
      </c>
      <c r="E101" s="177" t="s">
        <v>146</v>
      </c>
      <c r="F101" s="178" t="s">
        <v>147</v>
      </c>
      <c r="G101" s="179" t="s">
        <v>140</v>
      </c>
      <c r="H101" s="180">
        <v>4</v>
      </c>
      <c r="I101" s="181"/>
      <c r="J101" s="182">
        <f>ROUND(I101*H101,2)</f>
        <v>0</v>
      </c>
      <c r="K101" s="178" t="s">
        <v>141</v>
      </c>
      <c r="L101" s="42"/>
      <c r="M101" s="183" t="s">
        <v>44</v>
      </c>
      <c r="N101" s="184" t="s">
        <v>53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142</v>
      </c>
      <c r="AT101" s="187" t="s">
        <v>137</v>
      </c>
      <c r="AU101" s="187" t="s">
        <v>92</v>
      </c>
      <c r="AY101" s="19" t="s">
        <v>135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19" t="s">
        <v>90</v>
      </c>
      <c r="BK101" s="188">
        <f>ROUND(I101*H101,2)</f>
        <v>0</v>
      </c>
      <c r="BL101" s="19" t="s">
        <v>142</v>
      </c>
      <c r="BM101" s="187" t="s">
        <v>148</v>
      </c>
    </row>
    <row r="102" spans="1:65" s="2" customFormat="1" ht="11.25">
      <c r="A102" s="37"/>
      <c r="B102" s="38"/>
      <c r="C102" s="39"/>
      <c r="D102" s="189" t="s">
        <v>144</v>
      </c>
      <c r="E102" s="39"/>
      <c r="F102" s="190" t="s">
        <v>149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9" t="s">
        <v>144</v>
      </c>
      <c r="AU102" s="19" t="s">
        <v>92</v>
      </c>
    </row>
    <row r="103" spans="1:65" s="2" customFormat="1" ht="37.9" customHeight="1">
      <c r="A103" s="37"/>
      <c r="B103" s="38"/>
      <c r="C103" s="176" t="s">
        <v>150</v>
      </c>
      <c r="D103" s="176" t="s">
        <v>137</v>
      </c>
      <c r="E103" s="177" t="s">
        <v>151</v>
      </c>
      <c r="F103" s="178" t="s">
        <v>152</v>
      </c>
      <c r="G103" s="179" t="s">
        <v>153</v>
      </c>
      <c r="H103" s="180">
        <v>320</v>
      </c>
      <c r="I103" s="181"/>
      <c r="J103" s="182">
        <f>ROUND(I103*H103,2)</f>
        <v>0</v>
      </c>
      <c r="K103" s="178" t="s">
        <v>141</v>
      </c>
      <c r="L103" s="42"/>
      <c r="M103" s="183" t="s">
        <v>44</v>
      </c>
      <c r="N103" s="184" t="s">
        <v>53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142</v>
      </c>
      <c r="AT103" s="187" t="s">
        <v>137</v>
      </c>
      <c r="AU103" s="187" t="s">
        <v>92</v>
      </c>
      <c r="AY103" s="19" t="s">
        <v>135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90</v>
      </c>
      <c r="BK103" s="188">
        <f>ROUND(I103*H103,2)</f>
        <v>0</v>
      </c>
      <c r="BL103" s="19" t="s">
        <v>142</v>
      </c>
      <c r="BM103" s="187" t="s">
        <v>154</v>
      </c>
    </row>
    <row r="104" spans="1:65" s="2" customFormat="1" ht="11.25">
      <c r="A104" s="37"/>
      <c r="B104" s="38"/>
      <c r="C104" s="39"/>
      <c r="D104" s="189" t="s">
        <v>144</v>
      </c>
      <c r="E104" s="39"/>
      <c r="F104" s="190" t="s">
        <v>155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9" t="s">
        <v>144</v>
      </c>
      <c r="AU104" s="19" t="s">
        <v>92</v>
      </c>
    </row>
    <row r="105" spans="1:65" s="2" customFormat="1" ht="24.2" customHeight="1">
      <c r="A105" s="37"/>
      <c r="B105" s="38"/>
      <c r="C105" s="176" t="s">
        <v>142</v>
      </c>
      <c r="D105" s="176" t="s">
        <v>137</v>
      </c>
      <c r="E105" s="177" t="s">
        <v>156</v>
      </c>
      <c r="F105" s="178" t="s">
        <v>157</v>
      </c>
      <c r="G105" s="179" t="s">
        <v>140</v>
      </c>
      <c r="H105" s="180">
        <v>3</v>
      </c>
      <c r="I105" s="181"/>
      <c r="J105" s="182">
        <f>ROUND(I105*H105,2)</f>
        <v>0</v>
      </c>
      <c r="K105" s="178" t="s">
        <v>141</v>
      </c>
      <c r="L105" s="42"/>
      <c r="M105" s="183" t="s">
        <v>44</v>
      </c>
      <c r="N105" s="184" t="s">
        <v>53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142</v>
      </c>
      <c r="AT105" s="187" t="s">
        <v>137</v>
      </c>
      <c r="AU105" s="187" t="s">
        <v>92</v>
      </c>
      <c r="AY105" s="19" t="s">
        <v>135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19" t="s">
        <v>90</v>
      </c>
      <c r="BK105" s="188">
        <f>ROUND(I105*H105,2)</f>
        <v>0</v>
      </c>
      <c r="BL105" s="19" t="s">
        <v>142</v>
      </c>
      <c r="BM105" s="187" t="s">
        <v>158</v>
      </c>
    </row>
    <row r="106" spans="1:65" s="2" customFormat="1" ht="11.25">
      <c r="A106" s="37"/>
      <c r="B106" s="38"/>
      <c r="C106" s="39"/>
      <c r="D106" s="189" t="s">
        <v>144</v>
      </c>
      <c r="E106" s="39"/>
      <c r="F106" s="190" t="s">
        <v>159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9" t="s">
        <v>144</v>
      </c>
      <c r="AU106" s="19" t="s">
        <v>92</v>
      </c>
    </row>
    <row r="107" spans="1:65" s="13" customFormat="1" ht="11.25">
      <c r="B107" s="194"/>
      <c r="C107" s="195"/>
      <c r="D107" s="196" t="s">
        <v>160</v>
      </c>
      <c r="E107" s="197" t="s">
        <v>44</v>
      </c>
      <c r="F107" s="198" t="s">
        <v>161</v>
      </c>
      <c r="G107" s="195"/>
      <c r="H107" s="199">
        <v>3</v>
      </c>
      <c r="I107" s="200"/>
      <c r="J107" s="195"/>
      <c r="K107" s="195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160</v>
      </c>
      <c r="AU107" s="205" t="s">
        <v>92</v>
      </c>
      <c r="AV107" s="13" t="s">
        <v>92</v>
      </c>
      <c r="AW107" s="13" t="s">
        <v>42</v>
      </c>
      <c r="AX107" s="13" t="s">
        <v>90</v>
      </c>
      <c r="AY107" s="205" t="s">
        <v>135</v>
      </c>
    </row>
    <row r="108" spans="1:65" s="2" customFormat="1" ht="24.2" customHeight="1">
      <c r="A108" s="37"/>
      <c r="B108" s="38"/>
      <c r="C108" s="176" t="s">
        <v>162</v>
      </c>
      <c r="D108" s="176" t="s">
        <v>137</v>
      </c>
      <c r="E108" s="177" t="s">
        <v>163</v>
      </c>
      <c r="F108" s="178" t="s">
        <v>164</v>
      </c>
      <c r="G108" s="179" t="s">
        <v>140</v>
      </c>
      <c r="H108" s="180">
        <v>1</v>
      </c>
      <c r="I108" s="181"/>
      <c r="J108" s="182">
        <f>ROUND(I108*H108,2)</f>
        <v>0</v>
      </c>
      <c r="K108" s="178" t="s">
        <v>141</v>
      </c>
      <c r="L108" s="42"/>
      <c r="M108" s="183" t="s">
        <v>44</v>
      </c>
      <c r="N108" s="184" t="s">
        <v>53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142</v>
      </c>
      <c r="AT108" s="187" t="s">
        <v>137</v>
      </c>
      <c r="AU108" s="187" t="s">
        <v>92</v>
      </c>
      <c r="AY108" s="19" t="s">
        <v>135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19" t="s">
        <v>90</v>
      </c>
      <c r="BK108" s="188">
        <f>ROUND(I108*H108,2)</f>
        <v>0</v>
      </c>
      <c r="BL108" s="19" t="s">
        <v>142</v>
      </c>
      <c r="BM108" s="187" t="s">
        <v>165</v>
      </c>
    </row>
    <row r="109" spans="1:65" s="2" customFormat="1" ht="11.25">
      <c r="A109" s="37"/>
      <c r="B109" s="38"/>
      <c r="C109" s="39"/>
      <c r="D109" s="189" t="s">
        <v>144</v>
      </c>
      <c r="E109" s="39"/>
      <c r="F109" s="190" t="s">
        <v>166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9" t="s">
        <v>144</v>
      </c>
      <c r="AU109" s="19" t="s">
        <v>92</v>
      </c>
    </row>
    <row r="110" spans="1:65" s="13" customFormat="1" ht="11.25">
      <c r="B110" s="194"/>
      <c r="C110" s="195"/>
      <c r="D110" s="196" t="s">
        <v>160</v>
      </c>
      <c r="E110" s="197" t="s">
        <v>44</v>
      </c>
      <c r="F110" s="198" t="s">
        <v>167</v>
      </c>
      <c r="G110" s="195"/>
      <c r="H110" s="199">
        <v>1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160</v>
      </c>
      <c r="AU110" s="205" t="s">
        <v>92</v>
      </c>
      <c r="AV110" s="13" t="s">
        <v>92</v>
      </c>
      <c r="AW110" s="13" t="s">
        <v>42</v>
      </c>
      <c r="AX110" s="13" t="s">
        <v>90</v>
      </c>
      <c r="AY110" s="205" t="s">
        <v>135</v>
      </c>
    </row>
    <row r="111" spans="1:65" s="2" customFormat="1" ht="24.2" customHeight="1">
      <c r="A111" s="37"/>
      <c r="B111" s="38"/>
      <c r="C111" s="176" t="s">
        <v>168</v>
      </c>
      <c r="D111" s="176" t="s">
        <v>137</v>
      </c>
      <c r="E111" s="177" t="s">
        <v>169</v>
      </c>
      <c r="F111" s="178" t="s">
        <v>170</v>
      </c>
      <c r="G111" s="179" t="s">
        <v>140</v>
      </c>
      <c r="H111" s="180">
        <v>5</v>
      </c>
      <c r="I111" s="181"/>
      <c r="J111" s="182">
        <f>ROUND(I111*H111,2)</f>
        <v>0</v>
      </c>
      <c r="K111" s="178" t="s">
        <v>141</v>
      </c>
      <c r="L111" s="42"/>
      <c r="M111" s="183" t="s">
        <v>44</v>
      </c>
      <c r="N111" s="184" t="s">
        <v>53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142</v>
      </c>
      <c r="AT111" s="187" t="s">
        <v>137</v>
      </c>
      <c r="AU111" s="187" t="s">
        <v>92</v>
      </c>
      <c r="AY111" s="19" t="s">
        <v>135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19" t="s">
        <v>90</v>
      </c>
      <c r="BK111" s="188">
        <f>ROUND(I111*H111,2)</f>
        <v>0</v>
      </c>
      <c r="BL111" s="19" t="s">
        <v>142</v>
      </c>
      <c r="BM111" s="187" t="s">
        <v>171</v>
      </c>
    </row>
    <row r="112" spans="1:65" s="2" customFormat="1" ht="11.25">
      <c r="A112" s="37"/>
      <c r="B112" s="38"/>
      <c r="C112" s="39"/>
      <c r="D112" s="189" t="s">
        <v>144</v>
      </c>
      <c r="E112" s="39"/>
      <c r="F112" s="190" t="s">
        <v>172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9" t="s">
        <v>144</v>
      </c>
      <c r="AU112" s="19" t="s">
        <v>92</v>
      </c>
    </row>
    <row r="113" spans="1:65" s="13" customFormat="1" ht="11.25">
      <c r="B113" s="194"/>
      <c r="C113" s="195"/>
      <c r="D113" s="196" t="s">
        <v>160</v>
      </c>
      <c r="E113" s="197" t="s">
        <v>44</v>
      </c>
      <c r="F113" s="198" t="s">
        <v>173</v>
      </c>
      <c r="G113" s="195"/>
      <c r="H113" s="199">
        <v>3</v>
      </c>
      <c r="I113" s="200"/>
      <c r="J113" s="195"/>
      <c r="K113" s="195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160</v>
      </c>
      <c r="AU113" s="205" t="s">
        <v>92</v>
      </c>
      <c r="AV113" s="13" t="s">
        <v>92</v>
      </c>
      <c r="AW113" s="13" t="s">
        <v>42</v>
      </c>
      <c r="AX113" s="13" t="s">
        <v>82</v>
      </c>
      <c r="AY113" s="205" t="s">
        <v>135</v>
      </c>
    </row>
    <row r="114" spans="1:65" s="13" customFormat="1" ht="11.25">
      <c r="B114" s="194"/>
      <c r="C114" s="195"/>
      <c r="D114" s="196" t="s">
        <v>160</v>
      </c>
      <c r="E114" s="197" t="s">
        <v>44</v>
      </c>
      <c r="F114" s="198" t="s">
        <v>174</v>
      </c>
      <c r="G114" s="195"/>
      <c r="H114" s="199">
        <v>1</v>
      </c>
      <c r="I114" s="200"/>
      <c r="J114" s="195"/>
      <c r="K114" s="195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160</v>
      </c>
      <c r="AU114" s="205" t="s">
        <v>92</v>
      </c>
      <c r="AV114" s="13" t="s">
        <v>92</v>
      </c>
      <c r="AW114" s="13" t="s">
        <v>42</v>
      </c>
      <c r="AX114" s="13" t="s">
        <v>82</v>
      </c>
      <c r="AY114" s="205" t="s">
        <v>135</v>
      </c>
    </row>
    <row r="115" spans="1:65" s="13" customFormat="1" ht="11.25">
      <c r="B115" s="194"/>
      <c r="C115" s="195"/>
      <c r="D115" s="196" t="s">
        <v>160</v>
      </c>
      <c r="E115" s="197" t="s">
        <v>44</v>
      </c>
      <c r="F115" s="198" t="s">
        <v>175</v>
      </c>
      <c r="G115" s="195"/>
      <c r="H115" s="199">
        <v>1</v>
      </c>
      <c r="I115" s="200"/>
      <c r="J115" s="195"/>
      <c r="K115" s="195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160</v>
      </c>
      <c r="AU115" s="205" t="s">
        <v>92</v>
      </c>
      <c r="AV115" s="13" t="s">
        <v>92</v>
      </c>
      <c r="AW115" s="13" t="s">
        <v>42</v>
      </c>
      <c r="AX115" s="13" t="s">
        <v>82</v>
      </c>
      <c r="AY115" s="205" t="s">
        <v>135</v>
      </c>
    </row>
    <row r="116" spans="1:65" s="14" customFormat="1" ht="11.25">
      <c r="B116" s="206"/>
      <c r="C116" s="207"/>
      <c r="D116" s="196" t="s">
        <v>160</v>
      </c>
      <c r="E116" s="208" t="s">
        <v>44</v>
      </c>
      <c r="F116" s="209" t="s">
        <v>176</v>
      </c>
      <c r="G116" s="207"/>
      <c r="H116" s="210">
        <v>5</v>
      </c>
      <c r="I116" s="211"/>
      <c r="J116" s="207"/>
      <c r="K116" s="207"/>
      <c r="L116" s="212"/>
      <c r="M116" s="213"/>
      <c r="N116" s="214"/>
      <c r="O116" s="214"/>
      <c r="P116" s="214"/>
      <c r="Q116" s="214"/>
      <c r="R116" s="214"/>
      <c r="S116" s="214"/>
      <c r="T116" s="215"/>
      <c r="AT116" s="216" t="s">
        <v>160</v>
      </c>
      <c r="AU116" s="216" t="s">
        <v>92</v>
      </c>
      <c r="AV116" s="14" t="s">
        <v>142</v>
      </c>
      <c r="AW116" s="14" t="s">
        <v>42</v>
      </c>
      <c r="AX116" s="14" t="s">
        <v>90</v>
      </c>
      <c r="AY116" s="216" t="s">
        <v>135</v>
      </c>
    </row>
    <row r="117" spans="1:65" s="2" customFormat="1" ht="21.75" customHeight="1">
      <c r="A117" s="37"/>
      <c r="B117" s="38"/>
      <c r="C117" s="176" t="s">
        <v>177</v>
      </c>
      <c r="D117" s="176" t="s">
        <v>137</v>
      </c>
      <c r="E117" s="177" t="s">
        <v>178</v>
      </c>
      <c r="F117" s="178" t="s">
        <v>179</v>
      </c>
      <c r="G117" s="179" t="s">
        <v>140</v>
      </c>
      <c r="H117" s="180">
        <v>5</v>
      </c>
      <c r="I117" s="181"/>
      <c r="J117" s="182">
        <f>ROUND(I117*H117,2)</f>
        <v>0</v>
      </c>
      <c r="K117" s="178" t="s">
        <v>141</v>
      </c>
      <c r="L117" s="42"/>
      <c r="M117" s="183" t="s">
        <v>44</v>
      </c>
      <c r="N117" s="184" t="s">
        <v>53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142</v>
      </c>
      <c r="AT117" s="187" t="s">
        <v>137</v>
      </c>
      <c r="AU117" s="187" t="s">
        <v>92</v>
      </c>
      <c r="AY117" s="19" t="s">
        <v>135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19" t="s">
        <v>90</v>
      </c>
      <c r="BK117" s="188">
        <f>ROUND(I117*H117,2)</f>
        <v>0</v>
      </c>
      <c r="BL117" s="19" t="s">
        <v>142</v>
      </c>
      <c r="BM117" s="187" t="s">
        <v>180</v>
      </c>
    </row>
    <row r="118" spans="1:65" s="2" customFormat="1" ht="11.25">
      <c r="A118" s="37"/>
      <c r="B118" s="38"/>
      <c r="C118" s="39"/>
      <c r="D118" s="189" t="s">
        <v>144</v>
      </c>
      <c r="E118" s="39"/>
      <c r="F118" s="190" t="s">
        <v>181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9" t="s">
        <v>144</v>
      </c>
      <c r="AU118" s="19" t="s">
        <v>92</v>
      </c>
    </row>
    <row r="119" spans="1:65" s="2" customFormat="1" ht="21.75" customHeight="1">
      <c r="A119" s="37"/>
      <c r="B119" s="38"/>
      <c r="C119" s="176" t="s">
        <v>182</v>
      </c>
      <c r="D119" s="176" t="s">
        <v>137</v>
      </c>
      <c r="E119" s="177" t="s">
        <v>183</v>
      </c>
      <c r="F119" s="178" t="s">
        <v>184</v>
      </c>
      <c r="G119" s="179" t="s">
        <v>140</v>
      </c>
      <c r="H119" s="180">
        <v>3</v>
      </c>
      <c r="I119" s="181"/>
      <c r="J119" s="182">
        <f>ROUND(I119*H119,2)</f>
        <v>0</v>
      </c>
      <c r="K119" s="178" t="s">
        <v>141</v>
      </c>
      <c r="L119" s="42"/>
      <c r="M119" s="183" t="s">
        <v>44</v>
      </c>
      <c r="N119" s="184" t="s">
        <v>53</v>
      </c>
      <c r="O119" s="67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142</v>
      </c>
      <c r="AT119" s="187" t="s">
        <v>137</v>
      </c>
      <c r="AU119" s="187" t="s">
        <v>92</v>
      </c>
      <c r="AY119" s="19" t="s">
        <v>135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19" t="s">
        <v>90</v>
      </c>
      <c r="BK119" s="188">
        <f>ROUND(I119*H119,2)</f>
        <v>0</v>
      </c>
      <c r="BL119" s="19" t="s">
        <v>142</v>
      </c>
      <c r="BM119" s="187" t="s">
        <v>185</v>
      </c>
    </row>
    <row r="120" spans="1:65" s="2" customFormat="1" ht="11.25">
      <c r="A120" s="37"/>
      <c r="B120" s="38"/>
      <c r="C120" s="39"/>
      <c r="D120" s="189" t="s">
        <v>144</v>
      </c>
      <c r="E120" s="39"/>
      <c r="F120" s="190" t="s">
        <v>186</v>
      </c>
      <c r="G120" s="39"/>
      <c r="H120" s="39"/>
      <c r="I120" s="191"/>
      <c r="J120" s="39"/>
      <c r="K120" s="39"/>
      <c r="L120" s="42"/>
      <c r="M120" s="192"/>
      <c r="N120" s="193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9" t="s">
        <v>144</v>
      </c>
      <c r="AU120" s="19" t="s">
        <v>92</v>
      </c>
    </row>
    <row r="121" spans="1:65" s="2" customFormat="1" ht="21.75" customHeight="1">
      <c r="A121" s="37"/>
      <c r="B121" s="38"/>
      <c r="C121" s="176" t="s">
        <v>187</v>
      </c>
      <c r="D121" s="176" t="s">
        <v>137</v>
      </c>
      <c r="E121" s="177" t="s">
        <v>188</v>
      </c>
      <c r="F121" s="178" t="s">
        <v>189</v>
      </c>
      <c r="G121" s="179" t="s">
        <v>140</v>
      </c>
      <c r="H121" s="180">
        <v>1</v>
      </c>
      <c r="I121" s="181"/>
      <c r="J121" s="182">
        <f>ROUND(I121*H121,2)</f>
        <v>0</v>
      </c>
      <c r="K121" s="178" t="s">
        <v>141</v>
      </c>
      <c r="L121" s="42"/>
      <c r="M121" s="183" t="s">
        <v>44</v>
      </c>
      <c r="N121" s="184" t="s">
        <v>53</v>
      </c>
      <c r="O121" s="67"/>
      <c r="P121" s="185">
        <f>O121*H121</f>
        <v>0</v>
      </c>
      <c r="Q121" s="185">
        <v>0</v>
      </c>
      <c r="R121" s="185">
        <f>Q121*H121</f>
        <v>0</v>
      </c>
      <c r="S121" s="185">
        <v>0</v>
      </c>
      <c r="T121" s="18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142</v>
      </c>
      <c r="AT121" s="187" t="s">
        <v>137</v>
      </c>
      <c r="AU121" s="187" t="s">
        <v>92</v>
      </c>
      <c r="AY121" s="19" t="s">
        <v>135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19" t="s">
        <v>90</v>
      </c>
      <c r="BK121" s="188">
        <f>ROUND(I121*H121,2)</f>
        <v>0</v>
      </c>
      <c r="BL121" s="19" t="s">
        <v>142</v>
      </c>
      <c r="BM121" s="187" t="s">
        <v>190</v>
      </c>
    </row>
    <row r="122" spans="1:65" s="2" customFormat="1" ht="11.25">
      <c r="A122" s="37"/>
      <c r="B122" s="38"/>
      <c r="C122" s="39"/>
      <c r="D122" s="189" t="s">
        <v>144</v>
      </c>
      <c r="E122" s="39"/>
      <c r="F122" s="190" t="s">
        <v>191</v>
      </c>
      <c r="G122" s="39"/>
      <c r="H122" s="39"/>
      <c r="I122" s="191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9" t="s">
        <v>144</v>
      </c>
      <c r="AU122" s="19" t="s">
        <v>92</v>
      </c>
    </row>
    <row r="123" spans="1:65" s="2" customFormat="1" ht="24.2" customHeight="1">
      <c r="A123" s="37"/>
      <c r="B123" s="38"/>
      <c r="C123" s="176" t="s">
        <v>192</v>
      </c>
      <c r="D123" s="176" t="s">
        <v>137</v>
      </c>
      <c r="E123" s="177" t="s">
        <v>193</v>
      </c>
      <c r="F123" s="178" t="s">
        <v>194</v>
      </c>
      <c r="G123" s="179" t="s">
        <v>153</v>
      </c>
      <c r="H123" s="180">
        <v>216</v>
      </c>
      <c r="I123" s="181"/>
      <c r="J123" s="182">
        <f>ROUND(I123*H123,2)</f>
        <v>0</v>
      </c>
      <c r="K123" s="178" t="s">
        <v>141</v>
      </c>
      <c r="L123" s="42"/>
      <c r="M123" s="183" t="s">
        <v>44</v>
      </c>
      <c r="N123" s="184" t="s">
        <v>53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0.4</v>
      </c>
      <c r="T123" s="186">
        <f>S123*H123</f>
        <v>86.4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142</v>
      </c>
      <c r="AT123" s="187" t="s">
        <v>137</v>
      </c>
      <c r="AU123" s="187" t="s">
        <v>92</v>
      </c>
      <c r="AY123" s="19" t="s">
        <v>135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19" t="s">
        <v>90</v>
      </c>
      <c r="BK123" s="188">
        <f>ROUND(I123*H123,2)</f>
        <v>0</v>
      </c>
      <c r="BL123" s="19" t="s">
        <v>142</v>
      </c>
      <c r="BM123" s="187" t="s">
        <v>195</v>
      </c>
    </row>
    <row r="124" spans="1:65" s="2" customFormat="1" ht="11.25">
      <c r="A124" s="37"/>
      <c r="B124" s="38"/>
      <c r="C124" s="39"/>
      <c r="D124" s="189" t="s">
        <v>144</v>
      </c>
      <c r="E124" s="39"/>
      <c r="F124" s="190" t="s">
        <v>196</v>
      </c>
      <c r="G124" s="39"/>
      <c r="H124" s="39"/>
      <c r="I124" s="191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9" t="s">
        <v>144</v>
      </c>
      <c r="AU124" s="19" t="s">
        <v>92</v>
      </c>
    </row>
    <row r="125" spans="1:65" s="2" customFormat="1" ht="24.2" customHeight="1">
      <c r="A125" s="37"/>
      <c r="B125" s="38"/>
      <c r="C125" s="176" t="s">
        <v>197</v>
      </c>
      <c r="D125" s="176" t="s">
        <v>137</v>
      </c>
      <c r="E125" s="177" t="s">
        <v>198</v>
      </c>
      <c r="F125" s="178" t="s">
        <v>199</v>
      </c>
      <c r="G125" s="179" t="s">
        <v>153</v>
      </c>
      <c r="H125" s="180">
        <v>50</v>
      </c>
      <c r="I125" s="181"/>
      <c r="J125" s="182">
        <f>ROUND(I125*H125,2)</f>
        <v>0</v>
      </c>
      <c r="K125" s="178" t="s">
        <v>141</v>
      </c>
      <c r="L125" s="42"/>
      <c r="M125" s="183" t="s">
        <v>44</v>
      </c>
      <c r="N125" s="184" t="s">
        <v>53</v>
      </c>
      <c r="O125" s="67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142</v>
      </c>
      <c r="AT125" s="187" t="s">
        <v>137</v>
      </c>
      <c r="AU125" s="187" t="s">
        <v>92</v>
      </c>
      <c r="AY125" s="19" t="s">
        <v>135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19" t="s">
        <v>90</v>
      </c>
      <c r="BK125" s="188">
        <f>ROUND(I125*H125,2)</f>
        <v>0</v>
      </c>
      <c r="BL125" s="19" t="s">
        <v>142</v>
      </c>
      <c r="BM125" s="187" t="s">
        <v>200</v>
      </c>
    </row>
    <row r="126" spans="1:65" s="2" customFormat="1" ht="11.25">
      <c r="A126" s="37"/>
      <c r="B126" s="38"/>
      <c r="C126" s="39"/>
      <c r="D126" s="189" t="s">
        <v>144</v>
      </c>
      <c r="E126" s="39"/>
      <c r="F126" s="190" t="s">
        <v>201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9" t="s">
        <v>144</v>
      </c>
      <c r="AU126" s="19" t="s">
        <v>92</v>
      </c>
    </row>
    <row r="127" spans="1:65" s="13" customFormat="1" ht="11.25">
      <c r="B127" s="194"/>
      <c r="C127" s="195"/>
      <c r="D127" s="196" t="s">
        <v>160</v>
      </c>
      <c r="E127" s="197" t="s">
        <v>44</v>
      </c>
      <c r="F127" s="198" t="s">
        <v>202</v>
      </c>
      <c r="G127" s="195"/>
      <c r="H127" s="199">
        <v>50</v>
      </c>
      <c r="I127" s="200"/>
      <c r="J127" s="195"/>
      <c r="K127" s="195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160</v>
      </c>
      <c r="AU127" s="205" t="s">
        <v>92</v>
      </c>
      <c r="AV127" s="13" t="s">
        <v>92</v>
      </c>
      <c r="AW127" s="13" t="s">
        <v>42</v>
      </c>
      <c r="AX127" s="13" t="s">
        <v>90</v>
      </c>
      <c r="AY127" s="205" t="s">
        <v>135</v>
      </c>
    </row>
    <row r="128" spans="1:65" s="2" customFormat="1" ht="33" customHeight="1">
      <c r="A128" s="37"/>
      <c r="B128" s="38"/>
      <c r="C128" s="176" t="s">
        <v>203</v>
      </c>
      <c r="D128" s="176" t="s">
        <v>137</v>
      </c>
      <c r="E128" s="177" t="s">
        <v>204</v>
      </c>
      <c r="F128" s="178" t="s">
        <v>205</v>
      </c>
      <c r="G128" s="179" t="s">
        <v>206</v>
      </c>
      <c r="H128" s="180">
        <v>12.906000000000001</v>
      </c>
      <c r="I128" s="181"/>
      <c r="J128" s="182">
        <f>ROUND(I128*H128,2)</f>
        <v>0</v>
      </c>
      <c r="K128" s="178" t="s">
        <v>141</v>
      </c>
      <c r="L128" s="42"/>
      <c r="M128" s="183" t="s">
        <v>44</v>
      </c>
      <c r="N128" s="184" t="s">
        <v>53</v>
      </c>
      <c r="O128" s="67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142</v>
      </c>
      <c r="AT128" s="187" t="s">
        <v>137</v>
      </c>
      <c r="AU128" s="187" t="s">
        <v>92</v>
      </c>
      <c r="AY128" s="19" t="s">
        <v>135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19" t="s">
        <v>90</v>
      </c>
      <c r="BK128" s="188">
        <f>ROUND(I128*H128,2)</f>
        <v>0</v>
      </c>
      <c r="BL128" s="19" t="s">
        <v>142</v>
      </c>
      <c r="BM128" s="187" t="s">
        <v>207</v>
      </c>
    </row>
    <row r="129" spans="1:65" s="2" customFormat="1" ht="11.25">
      <c r="A129" s="37"/>
      <c r="B129" s="38"/>
      <c r="C129" s="39"/>
      <c r="D129" s="189" t="s">
        <v>144</v>
      </c>
      <c r="E129" s="39"/>
      <c r="F129" s="190" t="s">
        <v>208</v>
      </c>
      <c r="G129" s="39"/>
      <c r="H129" s="39"/>
      <c r="I129" s="191"/>
      <c r="J129" s="39"/>
      <c r="K129" s="39"/>
      <c r="L129" s="42"/>
      <c r="M129" s="192"/>
      <c r="N129" s="193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9" t="s">
        <v>144</v>
      </c>
      <c r="AU129" s="19" t="s">
        <v>92</v>
      </c>
    </row>
    <row r="130" spans="1:65" s="15" customFormat="1" ht="11.25">
      <c r="B130" s="217"/>
      <c r="C130" s="218"/>
      <c r="D130" s="196" t="s">
        <v>160</v>
      </c>
      <c r="E130" s="219" t="s">
        <v>44</v>
      </c>
      <c r="F130" s="220" t="s">
        <v>209</v>
      </c>
      <c r="G130" s="218"/>
      <c r="H130" s="219" t="s">
        <v>44</v>
      </c>
      <c r="I130" s="221"/>
      <c r="J130" s="218"/>
      <c r="K130" s="218"/>
      <c r="L130" s="222"/>
      <c r="M130" s="223"/>
      <c r="N130" s="224"/>
      <c r="O130" s="224"/>
      <c r="P130" s="224"/>
      <c r="Q130" s="224"/>
      <c r="R130" s="224"/>
      <c r="S130" s="224"/>
      <c r="T130" s="225"/>
      <c r="AT130" s="226" t="s">
        <v>160</v>
      </c>
      <c r="AU130" s="226" t="s">
        <v>92</v>
      </c>
      <c r="AV130" s="15" t="s">
        <v>90</v>
      </c>
      <c r="AW130" s="15" t="s">
        <v>42</v>
      </c>
      <c r="AX130" s="15" t="s">
        <v>82</v>
      </c>
      <c r="AY130" s="226" t="s">
        <v>135</v>
      </c>
    </row>
    <row r="131" spans="1:65" s="13" customFormat="1" ht="11.25">
      <c r="B131" s="194"/>
      <c r="C131" s="195"/>
      <c r="D131" s="196" t="s">
        <v>160</v>
      </c>
      <c r="E131" s="197" t="s">
        <v>44</v>
      </c>
      <c r="F131" s="198" t="s">
        <v>210</v>
      </c>
      <c r="G131" s="195"/>
      <c r="H131" s="199">
        <v>12</v>
      </c>
      <c r="I131" s="200"/>
      <c r="J131" s="195"/>
      <c r="K131" s="195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160</v>
      </c>
      <c r="AU131" s="205" t="s">
        <v>92</v>
      </c>
      <c r="AV131" s="13" t="s">
        <v>92</v>
      </c>
      <c r="AW131" s="13" t="s">
        <v>42</v>
      </c>
      <c r="AX131" s="13" t="s">
        <v>82</v>
      </c>
      <c r="AY131" s="205" t="s">
        <v>135</v>
      </c>
    </row>
    <row r="132" spans="1:65" s="15" customFormat="1" ht="11.25">
      <c r="B132" s="217"/>
      <c r="C132" s="218"/>
      <c r="D132" s="196" t="s">
        <v>160</v>
      </c>
      <c r="E132" s="219" t="s">
        <v>44</v>
      </c>
      <c r="F132" s="220" t="s">
        <v>211</v>
      </c>
      <c r="G132" s="218"/>
      <c r="H132" s="219" t="s">
        <v>44</v>
      </c>
      <c r="I132" s="221"/>
      <c r="J132" s="218"/>
      <c r="K132" s="218"/>
      <c r="L132" s="222"/>
      <c r="M132" s="223"/>
      <c r="N132" s="224"/>
      <c r="O132" s="224"/>
      <c r="P132" s="224"/>
      <c r="Q132" s="224"/>
      <c r="R132" s="224"/>
      <c r="S132" s="224"/>
      <c r="T132" s="225"/>
      <c r="AT132" s="226" t="s">
        <v>160</v>
      </c>
      <c r="AU132" s="226" t="s">
        <v>92</v>
      </c>
      <c r="AV132" s="15" t="s">
        <v>90</v>
      </c>
      <c r="AW132" s="15" t="s">
        <v>42</v>
      </c>
      <c r="AX132" s="15" t="s">
        <v>82</v>
      </c>
      <c r="AY132" s="226" t="s">
        <v>135</v>
      </c>
    </row>
    <row r="133" spans="1:65" s="13" customFormat="1" ht="11.25">
      <c r="B133" s="194"/>
      <c r="C133" s="195"/>
      <c r="D133" s="196" t="s">
        <v>160</v>
      </c>
      <c r="E133" s="197" t="s">
        <v>44</v>
      </c>
      <c r="F133" s="198" t="s">
        <v>212</v>
      </c>
      <c r="G133" s="195"/>
      <c r="H133" s="199">
        <v>0.90600000000000003</v>
      </c>
      <c r="I133" s="200"/>
      <c r="J133" s="195"/>
      <c r="K133" s="195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160</v>
      </c>
      <c r="AU133" s="205" t="s">
        <v>92</v>
      </c>
      <c r="AV133" s="13" t="s">
        <v>92</v>
      </c>
      <c r="AW133" s="13" t="s">
        <v>42</v>
      </c>
      <c r="AX133" s="13" t="s">
        <v>82</v>
      </c>
      <c r="AY133" s="205" t="s">
        <v>135</v>
      </c>
    </row>
    <row r="134" spans="1:65" s="14" customFormat="1" ht="11.25">
      <c r="B134" s="206"/>
      <c r="C134" s="207"/>
      <c r="D134" s="196" t="s">
        <v>160</v>
      </c>
      <c r="E134" s="208" t="s">
        <v>44</v>
      </c>
      <c r="F134" s="209" t="s">
        <v>176</v>
      </c>
      <c r="G134" s="207"/>
      <c r="H134" s="210">
        <v>12.906000000000001</v>
      </c>
      <c r="I134" s="211"/>
      <c r="J134" s="207"/>
      <c r="K134" s="207"/>
      <c r="L134" s="212"/>
      <c r="M134" s="213"/>
      <c r="N134" s="214"/>
      <c r="O134" s="214"/>
      <c r="P134" s="214"/>
      <c r="Q134" s="214"/>
      <c r="R134" s="214"/>
      <c r="S134" s="214"/>
      <c r="T134" s="215"/>
      <c r="AT134" s="216" t="s">
        <v>160</v>
      </c>
      <c r="AU134" s="216" t="s">
        <v>92</v>
      </c>
      <c r="AV134" s="14" t="s">
        <v>142</v>
      </c>
      <c r="AW134" s="14" t="s">
        <v>42</v>
      </c>
      <c r="AX134" s="14" t="s">
        <v>90</v>
      </c>
      <c r="AY134" s="216" t="s">
        <v>135</v>
      </c>
    </row>
    <row r="135" spans="1:65" s="2" customFormat="1" ht="33" customHeight="1">
      <c r="A135" s="37"/>
      <c r="B135" s="38"/>
      <c r="C135" s="176" t="s">
        <v>213</v>
      </c>
      <c r="D135" s="176" t="s">
        <v>137</v>
      </c>
      <c r="E135" s="177" t="s">
        <v>214</v>
      </c>
      <c r="F135" s="178" t="s">
        <v>215</v>
      </c>
      <c r="G135" s="179" t="s">
        <v>206</v>
      </c>
      <c r="H135" s="180">
        <v>4.92</v>
      </c>
      <c r="I135" s="181"/>
      <c r="J135" s="182">
        <f>ROUND(I135*H135,2)</f>
        <v>0</v>
      </c>
      <c r="K135" s="178" t="s">
        <v>141</v>
      </c>
      <c r="L135" s="42"/>
      <c r="M135" s="183" t="s">
        <v>44</v>
      </c>
      <c r="N135" s="184" t="s">
        <v>53</v>
      </c>
      <c r="O135" s="67"/>
      <c r="P135" s="185">
        <f>O135*H135</f>
        <v>0</v>
      </c>
      <c r="Q135" s="185">
        <v>0</v>
      </c>
      <c r="R135" s="185">
        <f>Q135*H135</f>
        <v>0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142</v>
      </c>
      <c r="AT135" s="187" t="s">
        <v>137</v>
      </c>
      <c r="AU135" s="187" t="s">
        <v>92</v>
      </c>
      <c r="AY135" s="19" t="s">
        <v>135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19" t="s">
        <v>90</v>
      </c>
      <c r="BK135" s="188">
        <f>ROUND(I135*H135,2)</f>
        <v>0</v>
      </c>
      <c r="BL135" s="19" t="s">
        <v>142</v>
      </c>
      <c r="BM135" s="187" t="s">
        <v>216</v>
      </c>
    </row>
    <row r="136" spans="1:65" s="2" customFormat="1" ht="11.25">
      <c r="A136" s="37"/>
      <c r="B136" s="38"/>
      <c r="C136" s="39"/>
      <c r="D136" s="189" t="s">
        <v>144</v>
      </c>
      <c r="E136" s="39"/>
      <c r="F136" s="190" t="s">
        <v>217</v>
      </c>
      <c r="G136" s="39"/>
      <c r="H136" s="39"/>
      <c r="I136" s="191"/>
      <c r="J136" s="39"/>
      <c r="K136" s="39"/>
      <c r="L136" s="42"/>
      <c r="M136" s="192"/>
      <c r="N136" s="193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9" t="s">
        <v>144</v>
      </c>
      <c r="AU136" s="19" t="s">
        <v>92</v>
      </c>
    </row>
    <row r="137" spans="1:65" s="15" customFormat="1" ht="11.25">
      <c r="B137" s="217"/>
      <c r="C137" s="218"/>
      <c r="D137" s="196" t="s">
        <v>160</v>
      </c>
      <c r="E137" s="219" t="s">
        <v>44</v>
      </c>
      <c r="F137" s="220" t="s">
        <v>218</v>
      </c>
      <c r="G137" s="218"/>
      <c r="H137" s="219" t="s">
        <v>44</v>
      </c>
      <c r="I137" s="221"/>
      <c r="J137" s="218"/>
      <c r="K137" s="218"/>
      <c r="L137" s="222"/>
      <c r="M137" s="223"/>
      <c r="N137" s="224"/>
      <c r="O137" s="224"/>
      <c r="P137" s="224"/>
      <c r="Q137" s="224"/>
      <c r="R137" s="224"/>
      <c r="S137" s="224"/>
      <c r="T137" s="225"/>
      <c r="AT137" s="226" t="s">
        <v>160</v>
      </c>
      <c r="AU137" s="226" t="s">
        <v>92</v>
      </c>
      <c r="AV137" s="15" t="s">
        <v>90</v>
      </c>
      <c r="AW137" s="15" t="s">
        <v>42</v>
      </c>
      <c r="AX137" s="15" t="s">
        <v>82</v>
      </c>
      <c r="AY137" s="226" t="s">
        <v>135</v>
      </c>
    </row>
    <row r="138" spans="1:65" s="13" customFormat="1" ht="11.25">
      <c r="B138" s="194"/>
      <c r="C138" s="195"/>
      <c r="D138" s="196" t="s">
        <v>160</v>
      </c>
      <c r="E138" s="197" t="s">
        <v>44</v>
      </c>
      <c r="F138" s="198" t="s">
        <v>219</v>
      </c>
      <c r="G138" s="195"/>
      <c r="H138" s="199">
        <v>3</v>
      </c>
      <c r="I138" s="200"/>
      <c r="J138" s="195"/>
      <c r="K138" s="195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160</v>
      </c>
      <c r="AU138" s="205" t="s">
        <v>92</v>
      </c>
      <c r="AV138" s="13" t="s">
        <v>92</v>
      </c>
      <c r="AW138" s="13" t="s">
        <v>42</v>
      </c>
      <c r="AX138" s="13" t="s">
        <v>82</v>
      </c>
      <c r="AY138" s="205" t="s">
        <v>135</v>
      </c>
    </row>
    <row r="139" spans="1:65" s="15" customFormat="1" ht="11.25">
      <c r="B139" s="217"/>
      <c r="C139" s="218"/>
      <c r="D139" s="196" t="s">
        <v>160</v>
      </c>
      <c r="E139" s="219" t="s">
        <v>44</v>
      </c>
      <c r="F139" s="220" t="s">
        <v>220</v>
      </c>
      <c r="G139" s="218"/>
      <c r="H139" s="219" t="s">
        <v>44</v>
      </c>
      <c r="I139" s="221"/>
      <c r="J139" s="218"/>
      <c r="K139" s="218"/>
      <c r="L139" s="222"/>
      <c r="M139" s="223"/>
      <c r="N139" s="224"/>
      <c r="O139" s="224"/>
      <c r="P139" s="224"/>
      <c r="Q139" s="224"/>
      <c r="R139" s="224"/>
      <c r="S139" s="224"/>
      <c r="T139" s="225"/>
      <c r="AT139" s="226" t="s">
        <v>160</v>
      </c>
      <c r="AU139" s="226" t="s">
        <v>92</v>
      </c>
      <c r="AV139" s="15" t="s">
        <v>90</v>
      </c>
      <c r="AW139" s="15" t="s">
        <v>42</v>
      </c>
      <c r="AX139" s="15" t="s">
        <v>82</v>
      </c>
      <c r="AY139" s="226" t="s">
        <v>135</v>
      </c>
    </row>
    <row r="140" spans="1:65" s="13" customFormat="1" ht="11.25">
      <c r="B140" s="194"/>
      <c r="C140" s="195"/>
      <c r="D140" s="196" t="s">
        <v>160</v>
      </c>
      <c r="E140" s="197" t="s">
        <v>44</v>
      </c>
      <c r="F140" s="198" t="s">
        <v>221</v>
      </c>
      <c r="G140" s="195"/>
      <c r="H140" s="199">
        <v>1.92</v>
      </c>
      <c r="I140" s="200"/>
      <c r="J140" s="195"/>
      <c r="K140" s="195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160</v>
      </c>
      <c r="AU140" s="205" t="s">
        <v>92</v>
      </c>
      <c r="AV140" s="13" t="s">
        <v>92</v>
      </c>
      <c r="AW140" s="13" t="s">
        <v>42</v>
      </c>
      <c r="AX140" s="13" t="s">
        <v>82</v>
      </c>
      <c r="AY140" s="205" t="s">
        <v>135</v>
      </c>
    </row>
    <row r="141" spans="1:65" s="14" customFormat="1" ht="11.25">
      <c r="B141" s="206"/>
      <c r="C141" s="207"/>
      <c r="D141" s="196" t="s">
        <v>160</v>
      </c>
      <c r="E141" s="208" t="s">
        <v>44</v>
      </c>
      <c r="F141" s="209" t="s">
        <v>176</v>
      </c>
      <c r="G141" s="207"/>
      <c r="H141" s="210">
        <v>4.92</v>
      </c>
      <c r="I141" s="211"/>
      <c r="J141" s="207"/>
      <c r="K141" s="207"/>
      <c r="L141" s="212"/>
      <c r="M141" s="213"/>
      <c r="N141" s="214"/>
      <c r="O141" s="214"/>
      <c r="P141" s="214"/>
      <c r="Q141" s="214"/>
      <c r="R141" s="214"/>
      <c r="S141" s="214"/>
      <c r="T141" s="215"/>
      <c r="AT141" s="216" t="s">
        <v>160</v>
      </c>
      <c r="AU141" s="216" t="s">
        <v>92</v>
      </c>
      <c r="AV141" s="14" t="s">
        <v>142</v>
      </c>
      <c r="AW141" s="14" t="s">
        <v>42</v>
      </c>
      <c r="AX141" s="14" t="s">
        <v>90</v>
      </c>
      <c r="AY141" s="216" t="s">
        <v>135</v>
      </c>
    </row>
    <row r="142" spans="1:65" s="2" customFormat="1" ht="24.2" customHeight="1">
      <c r="A142" s="37"/>
      <c r="B142" s="38"/>
      <c r="C142" s="176" t="s">
        <v>222</v>
      </c>
      <c r="D142" s="176" t="s">
        <v>137</v>
      </c>
      <c r="E142" s="177" t="s">
        <v>223</v>
      </c>
      <c r="F142" s="178" t="s">
        <v>224</v>
      </c>
      <c r="G142" s="179" t="s">
        <v>206</v>
      </c>
      <c r="H142" s="180">
        <v>4.7119999999999997</v>
      </c>
      <c r="I142" s="181"/>
      <c r="J142" s="182">
        <f>ROUND(I142*H142,2)</f>
        <v>0</v>
      </c>
      <c r="K142" s="178" t="s">
        <v>141</v>
      </c>
      <c r="L142" s="42"/>
      <c r="M142" s="183" t="s">
        <v>44</v>
      </c>
      <c r="N142" s="184" t="s">
        <v>53</v>
      </c>
      <c r="O142" s="67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7" t="s">
        <v>142</v>
      </c>
      <c r="AT142" s="187" t="s">
        <v>137</v>
      </c>
      <c r="AU142" s="187" t="s">
        <v>92</v>
      </c>
      <c r="AY142" s="19" t="s">
        <v>135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19" t="s">
        <v>90</v>
      </c>
      <c r="BK142" s="188">
        <f>ROUND(I142*H142,2)</f>
        <v>0</v>
      </c>
      <c r="BL142" s="19" t="s">
        <v>142</v>
      </c>
      <c r="BM142" s="187" t="s">
        <v>225</v>
      </c>
    </row>
    <row r="143" spans="1:65" s="2" customFormat="1" ht="11.25">
      <c r="A143" s="37"/>
      <c r="B143" s="38"/>
      <c r="C143" s="39"/>
      <c r="D143" s="189" t="s">
        <v>144</v>
      </c>
      <c r="E143" s="39"/>
      <c r="F143" s="190" t="s">
        <v>226</v>
      </c>
      <c r="G143" s="39"/>
      <c r="H143" s="39"/>
      <c r="I143" s="191"/>
      <c r="J143" s="39"/>
      <c r="K143" s="39"/>
      <c r="L143" s="42"/>
      <c r="M143" s="192"/>
      <c r="N143" s="193"/>
      <c r="O143" s="67"/>
      <c r="P143" s="67"/>
      <c r="Q143" s="67"/>
      <c r="R143" s="67"/>
      <c r="S143" s="67"/>
      <c r="T143" s="68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9" t="s">
        <v>144</v>
      </c>
      <c r="AU143" s="19" t="s">
        <v>92</v>
      </c>
    </row>
    <row r="144" spans="1:65" s="13" customFormat="1" ht="11.25">
      <c r="B144" s="194"/>
      <c r="C144" s="195"/>
      <c r="D144" s="196" t="s">
        <v>160</v>
      </c>
      <c r="E144" s="197" t="s">
        <v>44</v>
      </c>
      <c r="F144" s="198" t="s">
        <v>227</v>
      </c>
      <c r="G144" s="195"/>
      <c r="H144" s="199">
        <v>4.7119999999999997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160</v>
      </c>
      <c r="AU144" s="205" t="s">
        <v>92</v>
      </c>
      <c r="AV144" s="13" t="s">
        <v>92</v>
      </c>
      <c r="AW144" s="13" t="s">
        <v>42</v>
      </c>
      <c r="AX144" s="13" t="s">
        <v>90</v>
      </c>
      <c r="AY144" s="205" t="s">
        <v>135</v>
      </c>
    </row>
    <row r="145" spans="1:65" s="2" customFormat="1" ht="24.2" customHeight="1">
      <c r="A145" s="37"/>
      <c r="B145" s="38"/>
      <c r="C145" s="176" t="s">
        <v>8</v>
      </c>
      <c r="D145" s="176" t="s">
        <v>137</v>
      </c>
      <c r="E145" s="177" t="s">
        <v>228</v>
      </c>
      <c r="F145" s="178" t="s">
        <v>229</v>
      </c>
      <c r="G145" s="179" t="s">
        <v>140</v>
      </c>
      <c r="H145" s="180">
        <v>3</v>
      </c>
      <c r="I145" s="181"/>
      <c r="J145" s="182">
        <f>ROUND(I145*H145,2)</f>
        <v>0</v>
      </c>
      <c r="K145" s="178" t="s">
        <v>141</v>
      </c>
      <c r="L145" s="42"/>
      <c r="M145" s="183" t="s">
        <v>44</v>
      </c>
      <c r="N145" s="184" t="s">
        <v>53</v>
      </c>
      <c r="O145" s="67"/>
      <c r="P145" s="185">
        <f>O145*H145</f>
        <v>0</v>
      </c>
      <c r="Q145" s="185">
        <v>0</v>
      </c>
      <c r="R145" s="185">
        <f>Q145*H145</f>
        <v>0</v>
      </c>
      <c r="S145" s="185">
        <v>0</v>
      </c>
      <c r="T145" s="18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142</v>
      </c>
      <c r="AT145" s="187" t="s">
        <v>137</v>
      </c>
      <c r="AU145" s="187" t="s">
        <v>92</v>
      </c>
      <c r="AY145" s="19" t="s">
        <v>135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19" t="s">
        <v>90</v>
      </c>
      <c r="BK145" s="188">
        <f>ROUND(I145*H145,2)</f>
        <v>0</v>
      </c>
      <c r="BL145" s="19" t="s">
        <v>142</v>
      </c>
      <c r="BM145" s="187" t="s">
        <v>230</v>
      </c>
    </row>
    <row r="146" spans="1:65" s="2" customFormat="1" ht="11.25">
      <c r="A146" s="37"/>
      <c r="B146" s="38"/>
      <c r="C146" s="39"/>
      <c r="D146" s="189" t="s">
        <v>144</v>
      </c>
      <c r="E146" s="39"/>
      <c r="F146" s="190" t="s">
        <v>231</v>
      </c>
      <c r="G146" s="39"/>
      <c r="H146" s="39"/>
      <c r="I146" s="191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9" t="s">
        <v>144</v>
      </c>
      <c r="AU146" s="19" t="s">
        <v>92</v>
      </c>
    </row>
    <row r="147" spans="1:65" s="2" customFormat="1" ht="24.2" customHeight="1">
      <c r="A147" s="37"/>
      <c r="B147" s="38"/>
      <c r="C147" s="176" t="s">
        <v>232</v>
      </c>
      <c r="D147" s="176" t="s">
        <v>137</v>
      </c>
      <c r="E147" s="177" t="s">
        <v>233</v>
      </c>
      <c r="F147" s="178" t="s">
        <v>234</v>
      </c>
      <c r="G147" s="179" t="s">
        <v>140</v>
      </c>
      <c r="H147" s="180">
        <v>1</v>
      </c>
      <c r="I147" s="181"/>
      <c r="J147" s="182">
        <f>ROUND(I147*H147,2)</f>
        <v>0</v>
      </c>
      <c r="K147" s="178" t="s">
        <v>141</v>
      </c>
      <c r="L147" s="42"/>
      <c r="M147" s="183" t="s">
        <v>44</v>
      </c>
      <c r="N147" s="184" t="s">
        <v>53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142</v>
      </c>
      <c r="AT147" s="187" t="s">
        <v>137</v>
      </c>
      <c r="AU147" s="187" t="s">
        <v>92</v>
      </c>
      <c r="AY147" s="19" t="s">
        <v>135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9" t="s">
        <v>90</v>
      </c>
      <c r="BK147" s="188">
        <f>ROUND(I147*H147,2)</f>
        <v>0</v>
      </c>
      <c r="BL147" s="19" t="s">
        <v>142</v>
      </c>
      <c r="BM147" s="187" t="s">
        <v>235</v>
      </c>
    </row>
    <row r="148" spans="1:65" s="2" customFormat="1" ht="11.25">
      <c r="A148" s="37"/>
      <c r="B148" s="38"/>
      <c r="C148" s="39"/>
      <c r="D148" s="189" t="s">
        <v>144</v>
      </c>
      <c r="E148" s="39"/>
      <c r="F148" s="190" t="s">
        <v>236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9" t="s">
        <v>144</v>
      </c>
      <c r="AU148" s="19" t="s">
        <v>92</v>
      </c>
    </row>
    <row r="149" spans="1:65" s="2" customFormat="1" ht="24.2" customHeight="1">
      <c r="A149" s="37"/>
      <c r="B149" s="38"/>
      <c r="C149" s="176" t="s">
        <v>237</v>
      </c>
      <c r="D149" s="176" t="s">
        <v>137</v>
      </c>
      <c r="E149" s="177" t="s">
        <v>238</v>
      </c>
      <c r="F149" s="178" t="s">
        <v>239</v>
      </c>
      <c r="G149" s="179" t="s">
        <v>140</v>
      </c>
      <c r="H149" s="180">
        <v>5</v>
      </c>
      <c r="I149" s="181"/>
      <c r="J149" s="182">
        <f>ROUND(I149*H149,2)</f>
        <v>0</v>
      </c>
      <c r="K149" s="178" t="s">
        <v>141</v>
      </c>
      <c r="L149" s="42"/>
      <c r="M149" s="183" t="s">
        <v>44</v>
      </c>
      <c r="N149" s="184" t="s">
        <v>53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142</v>
      </c>
      <c r="AT149" s="187" t="s">
        <v>137</v>
      </c>
      <c r="AU149" s="187" t="s">
        <v>92</v>
      </c>
      <c r="AY149" s="19" t="s">
        <v>135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9" t="s">
        <v>90</v>
      </c>
      <c r="BK149" s="188">
        <f>ROUND(I149*H149,2)</f>
        <v>0</v>
      </c>
      <c r="BL149" s="19" t="s">
        <v>142</v>
      </c>
      <c r="BM149" s="187" t="s">
        <v>240</v>
      </c>
    </row>
    <row r="150" spans="1:65" s="2" customFormat="1" ht="11.25">
      <c r="A150" s="37"/>
      <c r="B150" s="38"/>
      <c r="C150" s="39"/>
      <c r="D150" s="189" t="s">
        <v>144</v>
      </c>
      <c r="E150" s="39"/>
      <c r="F150" s="190" t="s">
        <v>241</v>
      </c>
      <c r="G150" s="39"/>
      <c r="H150" s="39"/>
      <c r="I150" s="191"/>
      <c r="J150" s="39"/>
      <c r="K150" s="39"/>
      <c r="L150" s="42"/>
      <c r="M150" s="192"/>
      <c r="N150" s="193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9" t="s">
        <v>144</v>
      </c>
      <c r="AU150" s="19" t="s">
        <v>92</v>
      </c>
    </row>
    <row r="151" spans="1:65" s="2" customFormat="1" ht="24.2" customHeight="1">
      <c r="A151" s="37"/>
      <c r="B151" s="38"/>
      <c r="C151" s="176" t="s">
        <v>242</v>
      </c>
      <c r="D151" s="176" t="s">
        <v>137</v>
      </c>
      <c r="E151" s="177" t="s">
        <v>243</v>
      </c>
      <c r="F151" s="178" t="s">
        <v>244</v>
      </c>
      <c r="G151" s="179" t="s">
        <v>140</v>
      </c>
      <c r="H151" s="180">
        <v>3</v>
      </c>
      <c r="I151" s="181"/>
      <c r="J151" s="182">
        <f>ROUND(I151*H151,2)</f>
        <v>0</v>
      </c>
      <c r="K151" s="178" t="s">
        <v>141</v>
      </c>
      <c r="L151" s="42"/>
      <c r="M151" s="183" t="s">
        <v>44</v>
      </c>
      <c r="N151" s="184" t="s">
        <v>53</v>
      </c>
      <c r="O151" s="67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142</v>
      </c>
      <c r="AT151" s="187" t="s">
        <v>137</v>
      </c>
      <c r="AU151" s="187" t="s">
        <v>92</v>
      </c>
      <c r="AY151" s="19" t="s">
        <v>135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19" t="s">
        <v>90</v>
      </c>
      <c r="BK151" s="188">
        <f>ROUND(I151*H151,2)</f>
        <v>0</v>
      </c>
      <c r="BL151" s="19" t="s">
        <v>142</v>
      </c>
      <c r="BM151" s="187" t="s">
        <v>245</v>
      </c>
    </row>
    <row r="152" spans="1:65" s="2" customFormat="1" ht="11.25">
      <c r="A152" s="37"/>
      <c r="B152" s="38"/>
      <c r="C152" s="39"/>
      <c r="D152" s="189" t="s">
        <v>144</v>
      </c>
      <c r="E152" s="39"/>
      <c r="F152" s="190" t="s">
        <v>246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9" t="s">
        <v>144</v>
      </c>
      <c r="AU152" s="19" t="s">
        <v>92</v>
      </c>
    </row>
    <row r="153" spans="1:65" s="2" customFormat="1" ht="24.2" customHeight="1">
      <c r="A153" s="37"/>
      <c r="B153" s="38"/>
      <c r="C153" s="176" t="s">
        <v>247</v>
      </c>
      <c r="D153" s="176" t="s">
        <v>137</v>
      </c>
      <c r="E153" s="177" t="s">
        <v>248</v>
      </c>
      <c r="F153" s="178" t="s">
        <v>249</v>
      </c>
      <c r="G153" s="179" t="s">
        <v>140</v>
      </c>
      <c r="H153" s="180">
        <v>1</v>
      </c>
      <c r="I153" s="181"/>
      <c r="J153" s="182">
        <f>ROUND(I153*H153,2)</f>
        <v>0</v>
      </c>
      <c r="K153" s="178" t="s">
        <v>141</v>
      </c>
      <c r="L153" s="42"/>
      <c r="M153" s="183" t="s">
        <v>44</v>
      </c>
      <c r="N153" s="184" t="s">
        <v>53</v>
      </c>
      <c r="O153" s="67"/>
      <c r="P153" s="185">
        <f>O153*H153</f>
        <v>0</v>
      </c>
      <c r="Q153" s="185">
        <v>0</v>
      </c>
      <c r="R153" s="185">
        <f>Q153*H153</f>
        <v>0</v>
      </c>
      <c r="S153" s="185">
        <v>0</v>
      </c>
      <c r="T153" s="18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142</v>
      </c>
      <c r="AT153" s="187" t="s">
        <v>137</v>
      </c>
      <c r="AU153" s="187" t="s">
        <v>92</v>
      </c>
      <c r="AY153" s="19" t="s">
        <v>135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19" t="s">
        <v>90</v>
      </c>
      <c r="BK153" s="188">
        <f>ROUND(I153*H153,2)</f>
        <v>0</v>
      </c>
      <c r="BL153" s="19" t="s">
        <v>142</v>
      </c>
      <c r="BM153" s="187" t="s">
        <v>250</v>
      </c>
    </row>
    <row r="154" spans="1:65" s="2" customFormat="1" ht="11.25">
      <c r="A154" s="37"/>
      <c r="B154" s="38"/>
      <c r="C154" s="39"/>
      <c r="D154" s="189" t="s">
        <v>144</v>
      </c>
      <c r="E154" s="39"/>
      <c r="F154" s="190" t="s">
        <v>251</v>
      </c>
      <c r="G154" s="39"/>
      <c r="H154" s="39"/>
      <c r="I154" s="191"/>
      <c r="J154" s="39"/>
      <c r="K154" s="39"/>
      <c r="L154" s="42"/>
      <c r="M154" s="192"/>
      <c r="N154" s="193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9" t="s">
        <v>144</v>
      </c>
      <c r="AU154" s="19" t="s">
        <v>92</v>
      </c>
    </row>
    <row r="155" spans="1:65" s="2" customFormat="1" ht="24.2" customHeight="1">
      <c r="A155" s="37"/>
      <c r="B155" s="38"/>
      <c r="C155" s="176" t="s">
        <v>252</v>
      </c>
      <c r="D155" s="176" t="s">
        <v>137</v>
      </c>
      <c r="E155" s="177" t="s">
        <v>253</v>
      </c>
      <c r="F155" s="178" t="s">
        <v>254</v>
      </c>
      <c r="G155" s="179" t="s">
        <v>140</v>
      </c>
      <c r="H155" s="180">
        <v>5</v>
      </c>
      <c r="I155" s="181"/>
      <c r="J155" s="182">
        <f>ROUND(I155*H155,2)</f>
        <v>0</v>
      </c>
      <c r="K155" s="178" t="s">
        <v>141</v>
      </c>
      <c r="L155" s="42"/>
      <c r="M155" s="183" t="s">
        <v>44</v>
      </c>
      <c r="N155" s="184" t="s">
        <v>53</v>
      </c>
      <c r="O155" s="67"/>
      <c r="P155" s="185">
        <f>O155*H155</f>
        <v>0</v>
      </c>
      <c r="Q155" s="185">
        <v>0</v>
      </c>
      <c r="R155" s="185">
        <f>Q155*H155</f>
        <v>0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142</v>
      </c>
      <c r="AT155" s="187" t="s">
        <v>137</v>
      </c>
      <c r="AU155" s="187" t="s">
        <v>92</v>
      </c>
      <c r="AY155" s="19" t="s">
        <v>135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19" t="s">
        <v>90</v>
      </c>
      <c r="BK155" s="188">
        <f>ROUND(I155*H155,2)</f>
        <v>0</v>
      </c>
      <c r="BL155" s="19" t="s">
        <v>142</v>
      </c>
      <c r="BM155" s="187" t="s">
        <v>255</v>
      </c>
    </row>
    <row r="156" spans="1:65" s="2" customFormat="1" ht="11.25">
      <c r="A156" s="37"/>
      <c r="B156" s="38"/>
      <c r="C156" s="39"/>
      <c r="D156" s="189" t="s">
        <v>144</v>
      </c>
      <c r="E156" s="39"/>
      <c r="F156" s="190" t="s">
        <v>256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9" t="s">
        <v>144</v>
      </c>
      <c r="AU156" s="19" t="s">
        <v>92</v>
      </c>
    </row>
    <row r="157" spans="1:65" s="2" customFormat="1" ht="24.2" customHeight="1">
      <c r="A157" s="37"/>
      <c r="B157" s="38"/>
      <c r="C157" s="176" t="s">
        <v>7</v>
      </c>
      <c r="D157" s="176" t="s">
        <v>137</v>
      </c>
      <c r="E157" s="177" t="s">
        <v>257</v>
      </c>
      <c r="F157" s="178" t="s">
        <v>258</v>
      </c>
      <c r="G157" s="179" t="s">
        <v>140</v>
      </c>
      <c r="H157" s="180">
        <v>3</v>
      </c>
      <c r="I157" s="181"/>
      <c r="J157" s="182">
        <f>ROUND(I157*H157,2)</f>
        <v>0</v>
      </c>
      <c r="K157" s="178" t="s">
        <v>141</v>
      </c>
      <c r="L157" s="42"/>
      <c r="M157" s="183" t="s">
        <v>44</v>
      </c>
      <c r="N157" s="184" t="s">
        <v>53</v>
      </c>
      <c r="O157" s="67"/>
      <c r="P157" s="185">
        <f>O157*H157</f>
        <v>0</v>
      </c>
      <c r="Q157" s="185">
        <v>0</v>
      </c>
      <c r="R157" s="185">
        <f>Q157*H157</f>
        <v>0</v>
      </c>
      <c r="S157" s="185">
        <v>0</v>
      </c>
      <c r="T157" s="18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142</v>
      </c>
      <c r="AT157" s="187" t="s">
        <v>137</v>
      </c>
      <c r="AU157" s="187" t="s">
        <v>92</v>
      </c>
      <c r="AY157" s="19" t="s">
        <v>135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19" t="s">
        <v>90</v>
      </c>
      <c r="BK157" s="188">
        <f>ROUND(I157*H157,2)</f>
        <v>0</v>
      </c>
      <c r="BL157" s="19" t="s">
        <v>142</v>
      </c>
      <c r="BM157" s="187" t="s">
        <v>259</v>
      </c>
    </row>
    <row r="158" spans="1:65" s="2" customFormat="1" ht="11.25">
      <c r="A158" s="37"/>
      <c r="B158" s="38"/>
      <c r="C158" s="39"/>
      <c r="D158" s="189" t="s">
        <v>144</v>
      </c>
      <c r="E158" s="39"/>
      <c r="F158" s="190" t="s">
        <v>260</v>
      </c>
      <c r="G158" s="39"/>
      <c r="H158" s="39"/>
      <c r="I158" s="191"/>
      <c r="J158" s="39"/>
      <c r="K158" s="39"/>
      <c r="L158" s="42"/>
      <c r="M158" s="192"/>
      <c r="N158" s="193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9" t="s">
        <v>144</v>
      </c>
      <c r="AU158" s="19" t="s">
        <v>92</v>
      </c>
    </row>
    <row r="159" spans="1:65" s="2" customFormat="1" ht="24.2" customHeight="1">
      <c r="A159" s="37"/>
      <c r="B159" s="38"/>
      <c r="C159" s="176" t="s">
        <v>261</v>
      </c>
      <c r="D159" s="176" t="s">
        <v>137</v>
      </c>
      <c r="E159" s="177" t="s">
        <v>262</v>
      </c>
      <c r="F159" s="178" t="s">
        <v>263</v>
      </c>
      <c r="G159" s="179" t="s">
        <v>140</v>
      </c>
      <c r="H159" s="180">
        <v>1</v>
      </c>
      <c r="I159" s="181"/>
      <c r="J159" s="182">
        <f>ROUND(I159*H159,2)</f>
        <v>0</v>
      </c>
      <c r="K159" s="178" t="s">
        <v>141</v>
      </c>
      <c r="L159" s="42"/>
      <c r="M159" s="183" t="s">
        <v>44</v>
      </c>
      <c r="N159" s="184" t="s">
        <v>53</v>
      </c>
      <c r="O159" s="67"/>
      <c r="P159" s="185">
        <f>O159*H159</f>
        <v>0</v>
      </c>
      <c r="Q159" s="185">
        <v>0</v>
      </c>
      <c r="R159" s="185">
        <f>Q159*H159</f>
        <v>0</v>
      </c>
      <c r="S159" s="185">
        <v>0</v>
      </c>
      <c r="T159" s="18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142</v>
      </c>
      <c r="AT159" s="187" t="s">
        <v>137</v>
      </c>
      <c r="AU159" s="187" t="s">
        <v>92</v>
      </c>
      <c r="AY159" s="19" t="s">
        <v>135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19" t="s">
        <v>90</v>
      </c>
      <c r="BK159" s="188">
        <f>ROUND(I159*H159,2)</f>
        <v>0</v>
      </c>
      <c r="BL159" s="19" t="s">
        <v>142</v>
      </c>
      <c r="BM159" s="187" t="s">
        <v>264</v>
      </c>
    </row>
    <row r="160" spans="1:65" s="2" customFormat="1" ht="11.25">
      <c r="A160" s="37"/>
      <c r="B160" s="38"/>
      <c r="C160" s="39"/>
      <c r="D160" s="189" t="s">
        <v>144</v>
      </c>
      <c r="E160" s="39"/>
      <c r="F160" s="190" t="s">
        <v>265</v>
      </c>
      <c r="G160" s="39"/>
      <c r="H160" s="39"/>
      <c r="I160" s="191"/>
      <c r="J160" s="39"/>
      <c r="K160" s="39"/>
      <c r="L160" s="42"/>
      <c r="M160" s="192"/>
      <c r="N160" s="193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9" t="s">
        <v>144</v>
      </c>
      <c r="AU160" s="19" t="s">
        <v>92</v>
      </c>
    </row>
    <row r="161" spans="1:65" s="2" customFormat="1" ht="24.2" customHeight="1">
      <c r="A161" s="37"/>
      <c r="B161" s="38"/>
      <c r="C161" s="176" t="s">
        <v>266</v>
      </c>
      <c r="D161" s="176" t="s">
        <v>137</v>
      </c>
      <c r="E161" s="177" t="s">
        <v>267</v>
      </c>
      <c r="F161" s="178" t="s">
        <v>268</v>
      </c>
      <c r="G161" s="179" t="s">
        <v>140</v>
      </c>
      <c r="H161" s="180">
        <v>5</v>
      </c>
      <c r="I161" s="181"/>
      <c r="J161" s="182">
        <f>ROUND(I161*H161,2)</f>
        <v>0</v>
      </c>
      <c r="K161" s="178" t="s">
        <v>141</v>
      </c>
      <c r="L161" s="42"/>
      <c r="M161" s="183" t="s">
        <v>44</v>
      </c>
      <c r="N161" s="184" t="s">
        <v>53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142</v>
      </c>
      <c r="AT161" s="187" t="s">
        <v>137</v>
      </c>
      <c r="AU161" s="187" t="s">
        <v>92</v>
      </c>
      <c r="AY161" s="19" t="s">
        <v>135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19" t="s">
        <v>90</v>
      </c>
      <c r="BK161" s="188">
        <f>ROUND(I161*H161,2)</f>
        <v>0</v>
      </c>
      <c r="BL161" s="19" t="s">
        <v>142</v>
      </c>
      <c r="BM161" s="187" t="s">
        <v>269</v>
      </c>
    </row>
    <row r="162" spans="1:65" s="2" customFormat="1" ht="11.25">
      <c r="A162" s="37"/>
      <c r="B162" s="38"/>
      <c r="C162" s="39"/>
      <c r="D162" s="189" t="s">
        <v>144</v>
      </c>
      <c r="E162" s="39"/>
      <c r="F162" s="190" t="s">
        <v>270</v>
      </c>
      <c r="G162" s="39"/>
      <c r="H162" s="39"/>
      <c r="I162" s="191"/>
      <c r="J162" s="39"/>
      <c r="K162" s="39"/>
      <c r="L162" s="42"/>
      <c r="M162" s="192"/>
      <c r="N162" s="193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9" t="s">
        <v>144</v>
      </c>
      <c r="AU162" s="19" t="s">
        <v>92</v>
      </c>
    </row>
    <row r="163" spans="1:65" s="2" customFormat="1" ht="33" customHeight="1">
      <c r="A163" s="37"/>
      <c r="B163" s="38"/>
      <c r="C163" s="176" t="s">
        <v>271</v>
      </c>
      <c r="D163" s="176" t="s">
        <v>137</v>
      </c>
      <c r="E163" s="177" t="s">
        <v>272</v>
      </c>
      <c r="F163" s="178" t="s">
        <v>273</v>
      </c>
      <c r="G163" s="179" t="s">
        <v>140</v>
      </c>
      <c r="H163" s="180">
        <v>3</v>
      </c>
      <c r="I163" s="181"/>
      <c r="J163" s="182">
        <f>ROUND(I163*H163,2)</f>
        <v>0</v>
      </c>
      <c r="K163" s="178" t="s">
        <v>141</v>
      </c>
      <c r="L163" s="42"/>
      <c r="M163" s="183" t="s">
        <v>44</v>
      </c>
      <c r="N163" s="184" t="s">
        <v>53</v>
      </c>
      <c r="O163" s="67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142</v>
      </c>
      <c r="AT163" s="187" t="s">
        <v>137</v>
      </c>
      <c r="AU163" s="187" t="s">
        <v>92</v>
      </c>
      <c r="AY163" s="19" t="s">
        <v>135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19" t="s">
        <v>90</v>
      </c>
      <c r="BK163" s="188">
        <f>ROUND(I163*H163,2)</f>
        <v>0</v>
      </c>
      <c r="BL163" s="19" t="s">
        <v>142</v>
      </c>
      <c r="BM163" s="187" t="s">
        <v>274</v>
      </c>
    </row>
    <row r="164" spans="1:65" s="2" customFormat="1" ht="11.25">
      <c r="A164" s="37"/>
      <c r="B164" s="38"/>
      <c r="C164" s="39"/>
      <c r="D164" s="189" t="s">
        <v>144</v>
      </c>
      <c r="E164" s="39"/>
      <c r="F164" s="190" t="s">
        <v>275</v>
      </c>
      <c r="G164" s="39"/>
      <c r="H164" s="39"/>
      <c r="I164" s="191"/>
      <c r="J164" s="39"/>
      <c r="K164" s="39"/>
      <c r="L164" s="42"/>
      <c r="M164" s="192"/>
      <c r="N164" s="193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9" t="s">
        <v>144</v>
      </c>
      <c r="AU164" s="19" t="s">
        <v>92</v>
      </c>
    </row>
    <row r="165" spans="1:65" s="2" customFormat="1" ht="33" customHeight="1">
      <c r="A165" s="37"/>
      <c r="B165" s="38"/>
      <c r="C165" s="176" t="s">
        <v>276</v>
      </c>
      <c r="D165" s="176" t="s">
        <v>137</v>
      </c>
      <c r="E165" s="177" t="s">
        <v>277</v>
      </c>
      <c r="F165" s="178" t="s">
        <v>278</v>
      </c>
      <c r="G165" s="179" t="s">
        <v>140</v>
      </c>
      <c r="H165" s="180">
        <v>1</v>
      </c>
      <c r="I165" s="181"/>
      <c r="J165" s="182">
        <f>ROUND(I165*H165,2)</f>
        <v>0</v>
      </c>
      <c r="K165" s="178" t="s">
        <v>141</v>
      </c>
      <c r="L165" s="42"/>
      <c r="M165" s="183" t="s">
        <v>44</v>
      </c>
      <c r="N165" s="184" t="s">
        <v>53</v>
      </c>
      <c r="O165" s="67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142</v>
      </c>
      <c r="AT165" s="187" t="s">
        <v>137</v>
      </c>
      <c r="AU165" s="187" t="s">
        <v>92</v>
      </c>
      <c r="AY165" s="19" t="s">
        <v>135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19" t="s">
        <v>90</v>
      </c>
      <c r="BK165" s="188">
        <f>ROUND(I165*H165,2)</f>
        <v>0</v>
      </c>
      <c r="BL165" s="19" t="s">
        <v>142</v>
      </c>
      <c r="BM165" s="187" t="s">
        <v>279</v>
      </c>
    </row>
    <row r="166" spans="1:65" s="2" customFormat="1" ht="11.25">
      <c r="A166" s="37"/>
      <c r="B166" s="38"/>
      <c r="C166" s="39"/>
      <c r="D166" s="189" t="s">
        <v>144</v>
      </c>
      <c r="E166" s="39"/>
      <c r="F166" s="190" t="s">
        <v>280</v>
      </c>
      <c r="G166" s="39"/>
      <c r="H166" s="39"/>
      <c r="I166" s="191"/>
      <c r="J166" s="39"/>
      <c r="K166" s="39"/>
      <c r="L166" s="42"/>
      <c r="M166" s="192"/>
      <c r="N166" s="193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9" t="s">
        <v>144</v>
      </c>
      <c r="AU166" s="19" t="s">
        <v>92</v>
      </c>
    </row>
    <row r="167" spans="1:65" s="2" customFormat="1" ht="33" customHeight="1">
      <c r="A167" s="37"/>
      <c r="B167" s="38"/>
      <c r="C167" s="176" t="s">
        <v>281</v>
      </c>
      <c r="D167" s="176" t="s">
        <v>137</v>
      </c>
      <c r="E167" s="177" t="s">
        <v>282</v>
      </c>
      <c r="F167" s="178" t="s">
        <v>283</v>
      </c>
      <c r="G167" s="179" t="s">
        <v>140</v>
      </c>
      <c r="H167" s="180">
        <v>5</v>
      </c>
      <c r="I167" s="181"/>
      <c r="J167" s="182">
        <f>ROUND(I167*H167,2)</f>
        <v>0</v>
      </c>
      <c r="K167" s="178" t="s">
        <v>141</v>
      </c>
      <c r="L167" s="42"/>
      <c r="M167" s="183" t="s">
        <v>44</v>
      </c>
      <c r="N167" s="184" t="s">
        <v>53</v>
      </c>
      <c r="O167" s="67"/>
      <c r="P167" s="185">
        <f>O167*H167</f>
        <v>0</v>
      </c>
      <c r="Q167" s="185">
        <v>0</v>
      </c>
      <c r="R167" s="185">
        <f>Q167*H167</f>
        <v>0</v>
      </c>
      <c r="S167" s="185">
        <v>0</v>
      </c>
      <c r="T167" s="18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142</v>
      </c>
      <c r="AT167" s="187" t="s">
        <v>137</v>
      </c>
      <c r="AU167" s="187" t="s">
        <v>92</v>
      </c>
      <c r="AY167" s="19" t="s">
        <v>135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19" t="s">
        <v>90</v>
      </c>
      <c r="BK167" s="188">
        <f>ROUND(I167*H167,2)</f>
        <v>0</v>
      </c>
      <c r="BL167" s="19" t="s">
        <v>142</v>
      </c>
      <c r="BM167" s="187" t="s">
        <v>284</v>
      </c>
    </row>
    <row r="168" spans="1:65" s="2" customFormat="1" ht="11.25">
      <c r="A168" s="37"/>
      <c r="B168" s="38"/>
      <c r="C168" s="39"/>
      <c r="D168" s="189" t="s">
        <v>144</v>
      </c>
      <c r="E168" s="39"/>
      <c r="F168" s="190" t="s">
        <v>285</v>
      </c>
      <c r="G168" s="39"/>
      <c r="H168" s="39"/>
      <c r="I168" s="191"/>
      <c r="J168" s="39"/>
      <c r="K168" s="39"/>
      <c r="L168" s="42"/>
      <c r="M168" s="192"/>
      <c r="N168" s="193"/>
      <c r="O168" s="67"/>
      <c r="P168" s="67"/>
      <c r="Q168" s="67"/>
      <c r="R168" s="67"/>
      <c r="S168" s="67"/>
      <c r="T168" s="68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9" t="s">
        <v>144</v>
      </c>
      <c r="AU168" s="19" t="s">
        <v>92</v>
      </c>
    </row>
    <row r="169" spans="1:65" s="2" customFormat="1" ht="33" customHeight="1">
      <c r="A169" s="37"/>
      <c r="B169" s="38"/>
      <c r="C169" s="176" t="s">
        <v>286</v>
      </c>
      <c r="D169" s="176" t="s">
        <v>137</v>
      </c>
      <c r="E169" s="177" t="s">
        <v>287</v>
      </c>
      <c r="F169" s="178" t="s">
        <v>288</v>
      </c>
      <c r="G169" s="179" t="s">
        <v>140</v>
      </c>
      <c r="H169" s="180">
        <v>3</v>
      </c>
      <c r="I169" s="181"/>
      <c r="J169" s="182">
        <f>ROUND(I169*H169,2)</f>
        <v>0</v>
      </c>
      <c r="K169" s="178" t="s">
        <v>141</v>
      </c>
      <c r="L169" s="42"/>
      <c r="M169" s="183" t="s">
        <v>44</v>
      </c>
      <c r="N169" s="184" t="s">
        <v>53</v>
      </c>
      <c r="O169" s="67"/>
      <c r="P169" s="185">
        <f>O169*H169</f>
        <v>0</v>
      </c>
      <c r="Q169" s="185">
        <v>0</v>
      </c>
      <c r="R169" s="185">
        <f>Q169*H169</f>
        <v>0</v>
      </c>
      <c r="S169" s="185">
        <v>0</v>
      </c>
      <c r="T169" s="18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142</v>
      </c>
      <c r="AT169" s="187" t="s">
        <v>137</v>
      </c>
      <c r="AU169" s="187" t="s">
        <v>92</v>
      </c>
      <c r="AY169" s="19" t="s">
        <v>135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19" t="s">
        <v>90</v>
      </c>
      <c r="BK169" s="188">
        <f>ROUND(I169*H169,2)</f>
        <v>0</v>
      </c>
      <c r="BL169" s="19" t="s">
        <v>142</v>
      </c>
      <c r="BM169" s="187" t="s">
        <v>289</v>
      </c>
    </row>
    <row r="170" spans="1:65" s="2" customFormat="1" ht="11.25">
      <c r="A170" s="37"/>
      <c r="B170" s="38"/>
      <c r="C170" s="39"/>
      <c r="D170" s="189" t="s">
        <v>144</v>
      </c>
      <c r="E170" s="39"/>
      <c r="F170" s="190" t="s">
        <v>290</v>
      </c>
      <c r="G170" s="39"/>
      <c r="H170" s="39"/>
      <c r="I170" s="191"/>
      <c r="J170" s="39"/>
      <c r="K170" s="39"/>
      <c r="L170" s="42"/>
      <c r="M170" s="192"/>
      <c r="N170" s="193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9" t="s">
        <v>144</v>
      </c>
      <c r="AU170" s="19" t="s">
        <v>92</v>
      </c>
    </row>
    <row r="171" spans="1:65" s="2" customFormat="1" ht="33" customHeight="1">
      <c r="A171" s="37"/>
      <c r="B171" s="38"/>
      <c r="C171" s="176" t="s">
        <v>291</v>
      </c>
      <c r="D171" s="176" t="s">
        <v>137</v>
      </c>
      <c r="E171" s="177" t="s">
        <v>292</v>
      </c>
      <c r="F171" s="178" t="s">
        <v>293</v>
      </c>
      <c r="G171" s="179" t="s">
        <v>140</v>
      </c>
      <c r="H171" s="180">
        <v>1</v>
      </c>
      <c r="I171" s="181"/>
      <c r="J171" s="182">
        <f>ROUND(I171*H171,2)</f>
        <v>0</v>
      </c>
      <c r="K171" s="178" t="s">
        <v>141</v>
      </c>
      <c r="L171" s="42"/>
      <c r="M171" s="183" t="s">
        <v>44</v>
      </c>
      <c r="N171" s="184" t="s">
        <v>53</v>
      </c>
      <c r="O171" s="67"/>
      <c r="P171" s="185">
        <f>O171*H171</f>
        <v>0</v>
      </c>
      <c r="Q171" s="185">
        <v>0</v>
      </c>
      <c r="R171" s="185">
        <f>Q171*H171</f>
        <v>0</v>
      </c>
      <c r="S171" s="185">
        <v>0</v>
      </c>
      <c r="T171" s="186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7" t="s">
        <v>142</v>
      </c>
      <c r="AT171" s="187" t="s">
        <v>137</v>
      </c>
      <c r="AU171" s="187" t="s">
        <v>92</v>
      </c>
      <c r="AY171" s="19" t="s">
        <v>135</v>
      </c>
      <c r="BE171" s="188">
        <f>IF(N171="základní",J171,0)</f>
        <v>0</v>
      </c>
      <c r="BF171" s="188">
        <f>IF(N171="snížená",J171,0)</f>
        <v>0</v>
      </c>
      <c r="BG171" s="188">
        <f>IF(N171="zákl. přenesená",J171,0)</f>
        <v>0</v>
      </c>
      <c r="BH171" s="188">
        <f>IF(N171="sníž. přenesená",J171,0)</f>
        <v>0</v>
      </c>
      <c r="BI171" s="188">
        <f>IF(N171="nulová",J171,0)</f>
        <v>0</v>
      </c>
      <c r="BJ171" s="19" t="s">
        <v>90</v>
      </c>
      <c r="BK171" s="188">
        <f>ROUND(I171*H171,2)</f>
        <v>0</v>
      </c>
      <c r="BL171" s="19" t="s">
        <v>142</v>
      </c>
      <c r="BM171" s="187" t="s">
        <v>294</v>
      </c>
    </row>
    <row r="172" spans="1:65" s="2" customFormat="1" ht="11.25">
      <c r="A172" s="37"/>
      <c r="B172" s="38"/>
      <c r="C172" s="39"/>
      <c r="D172" s="189" t="s">
        <v>144</v>
      </c>
      <c r="E172" s="39"/>
      <c r="F172" s="190" t="s">
        <v>295</v>
      </c>
      <c r="G172" s="39"/>
      <c r="H172" s="39"/>
      <c r="I172" s="191"/>
      <c r="J172" s="39"/>
      <c r="K172" s="39"/>
      <c r="L172" s="42"/>
      <c r="M172" s="192"/>
      <c r="N172" s="193"/>
      <c r="O172" s="67"/>
      <c r="P172" s="67"/>
      <c r="Q172" s="67"/>
      <c r="R172" s="67"/>
      <c r="S172" s="67"/>
      <c r="T172" s="68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9" t="s">
        <v>144</v>
      </c>
      <c r="AU172" s="19" t="s">
        <v>92</v>
      </c>
    </row>
    <row r="173" spans="1:65" s="2" customFormat="1" ht="33" customHeight="1">
      <c r="A173" s="37"/>
      <c r="B173" s="38"/>
      <c r="C173" s="176" t="s">
        <v>296</v>
      </c>
      <c r="D173" s="176" t="s">
        <v>137</v>
      </c>
      <c r="E173" s="177" t="s">
        <v>297</v>
      </c>
      <c r="F173" s="178" t="s">
        <v>298</v>
      </c>
      <c r="G173" s="179" t="s">
        <v>140</v>
      </c>
      <c r="H173" s="180">
        <v>5</v>
      </c>
      <c r="I173" s="181"/>
      <c r="J173" s="182">
        <f>ROUND(I173*H173,2)</f>
        <v>0</v>
      </c>
      <c r="K173" s="178" t="s">
        <v>141</v>
      </c>
      <c r="L173" s="42"/>
      <c r="M173" s="183" t="s">
        <v>44</v>
      </c>
      <c r="N173" s="184" t="s">
        <v>53</v>
      </c>
      <c r="O173" s="67"/>
      <c r="P173" s="185">
        <f>O173*H173</f>
        <v>0</v>
      </c>
      <c r="Q173" s="185">
        <v>0</v>
      </c>
      <c r="R173" s="185">
        <f>Q173*H173</f>
        <v>0</v>
      </c>
      <c r="S173" s="185">
        <v>0</v>
      </c>
      <c r="T173" s="18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142</v>
      </c>
      <c r="AT173" s="187" t="s">
        <v>137</v>
      </c>
      <c r="AU173" s="187" t="s">
        <v>92</v>
      </c>
      <c r="AY173" s="19" t="s">
        <v>135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19" t="s">
        <v>90</v>
      </c>
      <c r="BK173" s="188">
        <f>ROUND(I173*H173,2)</f>
        <v>0</v>
      </c>
      <c r="BL173" s="19" t="s">
        <v>142</v>
      </c>
      <c r="BM173" s="187" t="s">
        <v>299</v>
      </c>
    </row>
    <row r="174" spans="1:65" s="2" customFormat="1" ht="11.25">
      <c r="A174" s="37"/>
      <c r="B174" s="38"/>
      <c r="C174" s="39"/>
      <c r="D174" s="189" t="s">
        <v>144</v>
      </c>
      <c r="E174" s="39"/>
      <c r="F174" s="190" t="s">
        <v>300</v>
      </c>
      <c r="G174" s="39"/>
      <c r="H174" s="39"/>
      <c r="I174" s="191"/>
      <c r="J174" s="39"/>
      <c r="K174" s="39"/>
      <c r="L174" s="42"/>
      <c r="M174" s="192"/>
      <c r="N174" s="193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9" t="s">
        <v>144</v>
      </c>
      <c r="AU174" s="19" t="s">
        <v>92</v>
      </c>
    </row>
    <row r="175" spans="1:65" s="2" customFormat="1" ht="24.2" customHeight="1">
      <c r="A175" s="37"/>
      <c r="B175" s="38"/>
      <c r="C175" s="176" t="s">
        <v>301</v>
      </c>
      <c r="D175" s="176" t="s">
        <v>137</v>
      </c>
      <c r="E175" s="177" t="s">
        <v>302</v>
      </c>
      <c r="F175" s="178" t="s">
        <v>303</v>
      </c>
      <c r="G175" s="179" t="s">
        <v>140</v>
      </c>
      <c r="H175" s="180">
        <v>5</v>
      </c>
      <c r="I175" s="181"/>
      <c r="J175" s="182">
        <f>ROUND(I175*H175,2)</f>
        <v>0</v>
      </c>
      <c r="K175" s="178" t="s">
        <v>141</v>
      </c>
      <c r="L175" s="42"/>
      <c r="M175" s="183" t="s">
        <v>44</v>
      </c>
      <c r="N175" s="184" t="s">
        <v>53</v>
      </c>
      <c r="O175" s="67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142</v>
      </c>
      <c r="AT175" s="187" t="s">
        <v>137</v>
      </c>
      <c r="AU175" s="187" t="s">
        <v>92</v>
      </c>
      <c r="AY175" s="19" t="s">
        <v>135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19" t="s">
        <v>90</v>
      </c>
      <c r="BK175" s="188">
        <f>ROUND(I175*H175,2)</f>
        <v>0</v>
      </c>
      <c r="BL175" s="19" t="s">
        <v>142</v>
      </c>
      <c r="BM175" s="187" t="s">
        <v>304</v>
      </c>
    </row>
    <row r="176" spans="1:65" s="2" customFormat="1" ht="11.25">
      <c r="A176" s="37"/>
      <c r="B176" s="38"/>
      <c r="C176" s="39"/>
      <c r="D176" s="189" t="s">
        <v>144</v>
      </c>
      <c r="E176" s="39"/>
      <c r="F176" s="190" t="s">
        <v>305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9" t="s">
        <v>144</v>
      </c>
      <c r="AU176" s="19" t="s">
        <v>92</v>
      </c>
    </row>
    <row r="177" spans="1:65" s="2" customFormat="1" ht="24.2" customHeight="1">
      <c r="A177" s="37"/>
      <c r="B177" s="38"/>
      <c r="C177" s="176" t="s">
        <v>306</v>
      </c>
      <c r="D177" s="176" t="s">
        <v>137</v>
      </c>
      <c r="E177" s="177" t="s">
        <v>307</v>
      </c>
      <c r="F177" s="178" t="s">
        <v>308</v>
      </c>
      <c r="G177" s="179" t="s">
        <v>140</v>
      </c>
      <c r="H177" s="180">
        <v>3</v>
      </c>
      <c r="I177" s="181"/>
      <c r="J177" s="182">
        <f>ROUND(I177*H177,2)</f>
        <v>0</v>
      </c>
      <c r="K177" s="178" t="s">
        <v>141</v>
      </c>
      <c r="L177" s="42"/>
      <c r="M177" s="183" t="s">
        <v>44</v>
      </c>
      <c r="N177" s="184" t="s">
        <v>53</v>
      </c>
      <c r="O177" s="67"/>
      <c r="P177" s="185">
        <f>O177*H177</f>
        <v>0</v>
      </c>
      <c r="Q177" s="185">
        <v>0</v>
      </c>
      <c r="R177" s="185">
        <f>Q177*H177</f>
        <v>0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142</v>
      </c>
      <c r="AT177" s="187" t="s">
        <v>137</v>
      </c>
      <c r="AU177" s="187" t="s">
        <v>92</v>
      </c>
      <c r="AY177" s="19" t="s">
        <v>135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19" t="s">
        <v>90</v>
      </c>
      <c r="BK177" s="188">
        <f>ROUND(I177*H177,2)</f>
        <v>0</v>
      </c>
      <c r="BL177" s="19" t="s">
        <v>142</v>
      </c>
      <c r="BM177" s="187" t="s">
        <v>309</v>
      </c>
    </row>
    <row r="178" spans="1:65" s="2" customFormat="1" ht="11.25">
      <c r="A178" s="37"/>
      <c r="B178" s="38"/>
      <c r="C178" s="39"/>
      <c r="D178" s="189" t="s">
        <v>144</v>
      </c>
      <c r="E178" s="39"/>
      <c r="F178" s="190" t="s">
        <v>310</v>
      </c>
      <c r="G178" s="39"/>
      <c r="H178" s="39"/>
      <c r="I178" s="191"/>
      <c r="J178" s="39"/>
      <c r="K178" s="39"/>
      <c r="L178" s="42"/>
      <c r="M178" s="192"/>
      <c r="N178" s="193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9" t="s">
        <v>144</v>
      </c>
      <c r="AU178" s="19" t="s">
        <v>92</v>
      </c>
    </row>
    <row r="179" spans="1:65" s="2" customFormat="1" ht="24.2" customHeight="1">
      <c r="A179" s="37"/>
      <c r="B179" s="38"/>
      <c r="C179" s="176" t="s">
        <v>311</v>
      </c>
      <c r="D179" s="176" t="s">
        <v>137</v>
      </c>
      <c r="E179" s="177" t="s">
        <v>312</v>
      </c>
      <c r="F179" s="178" t="s">
        <v>313</v>
      </c>
      <c r="G179" s="179" t="s">
        <v>140</v>
      </c>
      <c r="H179" s="180">
        <v>1</v>
      </c>
      <c r="I179" s="181"/>
      <c r="J179" s="182">
        <f>ROUND(I179*H179,2)</f>
        <v>0</v>
      </c>
      <c r="K179" s="178" t="s">
        <v>141</v>
      </c>
      <c r="L179" s="42"/>
      <c r="M179" s="183" t="s">
        <v>44</v>
      </c>
      <c r="N179" s="184" t="s">
        <v>53</v>
      </c>
      <c r="O179" s="67"/>
      <c r="P179" s="185">
        <f>O179*H179</f>
        <v>0</v>
      </c>
      <c r="Q179" s="185">
        <v>0</v>
      </c>
      <c r="R179" s="185">
        <f>Q179*H179</f>
        <v>0</v>
      </c>
      <c r="S179" s="185">
        <v>0</v>
      </c>
      <c r="T179" s="18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142</v>
      </c>
      <c r="AT179" s="187" t="s">
        <v>137</v>
      </c>
      <c r="AU179" s="187" t="s">
        <v>92</v>
      </c>
      <c r="AY179" s="19" t="s">
        <v>135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19" t="s">
        <v>90</v>
      </c>
      <c r="BK179" s="188">
        <f>ROUND(I179*H179,2)</f>
        <v>0</v>
      </c>
      <c r="BL179" s="19" t="s">
        <v>142</v>
      </c>
      <c r="BM179" s="187" t="s">
        <v>314</v>
      </c>
    </row>
    <row r="180" spans="1:65" s="2" customFormat="1" ht="11.25">
      <c r="A180" s="37"/>
      <c r="B180" s="38"/>
      <c r="C180" s="39"/>
      <c r="D180" s="189" t="s">
        <v>144</v>
      </c>
      <c r="E180" s="39"/>
      <c r="F180" s="190" t="s">
        <v>315</v>
      </c>
      <c r="G180" s="39"/>
      <c r="H180" s="39"/>
      <c r="I180" s="191"/>
      <c r="J180" s="39"/>
      <c r="K180" s="39"/>
      <c r="L180" s="42"/>
      <c r="M180" s="192"/>
      <c r="N180" s="193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9" t="s">
        <v>144</v>
      </c>
      <c r="AU180" s="19" t="s">
        <v>92</v>
      </c>
    </row>
    <row r="181" spans="1:65" s="2" customFormat="1" ht="24.2" customHeight="1">
      <c r="A181" s="37"/>
      <c r="B181" s="38"/>
      <c r="C181" s="176" t="s">
        <v>316</v>
      </c>
      <c r="D181" s="176" t="s">
        <v>137</v>
      </c>
      <c r="E181" s="177" t="s">
        <v>317</v>
      </c>
      <c r="F181" s="178" t="s">
        <v>318</v>
      </c>
      <c r="G181" s="179" t="s">
        <v>153</v>
      </c>
      <c r="H181" s="180">
        <v>320</v>
      </c>
      <c r="I181" s="181"/>
      <c r="J181" s="182">
        <f>ROUND(I181*H181,2)</f>
        <v>0</v>
      </c>
      <c r="K181" s="178" t="s">
        <v>141</v>
      </c>
      <c r="L181" s="42"/>
      <c r="M181" s="183" t="s">
        <v>44</v>
      </c>
      <c r="N181" s="184" t="s">
        <v>53</v>
      </c>
      <c r="O181" s="67"/>
      <c r="P181" s="185">
        <f>O181*H181</f>
        <v>0</v>
      </c>
      <c r="Q181" s="185">
        <v>0</v>
      </c>
      <c r="R181" s="185">
        <f>Q181*H181</f>
        <v>0</v>
      </c>
      <c r="S181" s="185">
        <v>0</v>
      </c>
      <c r="T181" s="18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7" t="s">
        <v>142</v>
      </c>
      <c r="AT181" s="187" t="s">
        <v>137</v>
      </c>
      <c r="AU181" s="187" t="s">
        <v>92</v>
      </c>
      <c r="AY181" s="19" t="s">
        <v>135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19" t="s">
        <v>90</v>
      </c>
      <c r="BK181" s="188">
        <f>ROUND(I181*H181,2)</f>
        <v>0</v>
      </c>
      <c r="BL181" s="19" t="s">
        <v>142</v>
      </c>
      <c r="BM181" s="187" t="s">
        <v>319</v>
      </c>
    </row>
    <row r="182" spans="1:65" s="2" customFormat="1" ht="11.25">
      <c r="A182" s="37"/>
      <c r="B182" s="38"/>
      <c r="C182" s="39"/>
      <c r="D182" s="189" t="s">
        <v>144</v>
      </c>
      <c r="E182" s="39"/>
      <c r="F182" s="190" t="s">
        <v>320</v>
      </c>
      <c r="G182" s="39"/>
      <c r="H182" s="39"/>
      <c r="I182" s="191"/>
      <c r="J182" s="39"/>
      <c r="K182" s="39"/>
      <c r="L182" s="42"/>
      <c r="M182" s="192"/>
      <c r="N182" s="193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9" t="s">
        <v>144</v>
      </c>
      <c r="AU182" s="19" t="s">
        <v>92</v>
      </c>
    </row>
    <row r="183" spans="1:65" s="2" customFormat="1" ht="24.2" customHeight="1">
      <c r="A183" s="37"/>
      <c r="B183" s="38"/>
      <c r="C183" s="176" t="s">
        <v>321</v>
      </c>
      <c r="D183" s="176" t="s">
        <v>137</v>
      </c>
      <c r="E183" s="177" t="s">
        <v>322</v>
      </c>
      <c r="F183" s="178" t="s">
        <v>323</v>
      </c>
      <c r="G183" s="179" t="s">
        <v>153</v>
      </c>
      <c r="H183" s="180">
        <v>320</v>
      </c>
      <c r="I183" s="181"/>
      <c r="J183" s="182">
        <f>ROUND(I183*H183,2)</f>
        <v>0</v>
      </c>
      <c r="K183" s="178" t="s">
        <v>141</v>
      </c>
      <c r="L183" s="42"/>
      <c r="M183" s="183" t="s">
        <v>44</v>
      </c>
      <c r="N183" s="184" t="s">
        <v>53</v>
      </c>
      <c r="O183" s="67"/>
      <c r="P183" s="185">
        <f>O183*H183</f>
        <v>0</v>
      </c>
      <c r="Q183" s="185">
        <v>0</v>
      </c>
      <c r="R183" s="185">
        <f>Q183*H183</f>
        <v>0</v>
      </c>
      <c r="S183" s="185">
        <v>0</v>
      </c>
      <c r="T183" s="18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142</v>
      </c>
      <c r="AT183" s="187" t="s">
        <v>137</v>
      </c>
      <c r="AU183" s="187" t="s">
        <v>92</v>
      </c>
      <c r="AY183" s="19" t="s">
        <v>135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19" t="s">
        <v>90</v>
      </c>
      <c r="BK183" s="188">
        <f>ROUND(I183*H183,2)</f>
        <v>0</v>
      </c>
      <c r="BL183" s="19" t="s">
        <v>142</v>
      </c>
      <c r="BM183" s="187" t="s">
        <v>324</v>
      </c>
    </row>
    <row r="184" spans="1:65" s="2" customFormat="1" ht="11.25">
      <c r="A184" s="37"/>
      <c r="B184" s="38"/>
      <c r="C184" s="39"/>
      <c r="D184" s="189" t="s">
        <v>144</v>
      </c>
      <c r="E184" s="39"/>
      <c r="F184" s="190" t="s">
        <v>325</v>
      </c>
      <c r="G184" s="39"/>
      <c r="H184" s="39"/>
      <c r="I184" s="191"/>
      <c r="J184" s="39"/>
      <c r="K184" s="39"/>
      <c r="L184" s="42"/>
      <c r="M184" s="192"/>
      <c r="N184" s="193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9" t="s">
        <v>144</v>
      </c>
      <c r="AU184" s="19" t="s">
        <v>92</v>
      </c>
    </row>
    <row r="185" spans="1:65" s="2" customFormat="1" ht="37.9" customHeight="1">
      <c r="A185" s="37"/>
      <c r="B185" s="38"/>
      <c r="C185" s="176" t="s">
        <v>326</v>
      </c>
      <c r="D185" s="176" t="s">
        <v>137</v>
      </c>
      <c r="E185" s="177" t="s">
        <v>327</v>
      </c>
      <c r="F185" s="178" t="s">
        <v>328</v>
      </c>
      <c r="G185" s="179" t="s">
        <v>206</v>
      </c>
      <c r="H185" s="180">
        <v>20</v>
      </c>
      <c r="I185" s="181"/>
      <c r="J185" s="182">
        <f>ROUND(I185*H185,2)</f>
        <v>0</v>
      </c>
      <c r="K185" s="178" t="s">
        <v>141</v>
      </c>
      <c r="L185" s="42"/>
      <c r="M185" s="183" t="s">
        <v>44</v>
      </c>
      <c r="N185" s="184" t="s">
        <v>53</v>
      </c>
      <c r="O185" s="67"/>
      <c r="P185" s="185">
        <f>O185*H185</f>
        <v>0</v>
      </c>
      <c r="Q185" s="185">
        <v>0</v>
      </c>
      <c r="R185" s="185">
        <f>Q185*H185</f>
        <v>0</v>
      </c>
      <c r="S185" s="185">
        <v>0</v>
      </c>
      <c r="T185" s="18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142</v>
      </c>
      <c r="AT185" s="187" t="s">
        <v>137</v>
      </c>
      <c r="AU185" s="187" t="s">
        <v>92</v>
      </c>
      <c r="AY185" s="19" t="s">
        <v>135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19" t="s">
        <v>90</v>
      </c>
      <c r="BK185" s="188">
        <f>ROUND(I185*H185,2)</f>
        <v>0</v>
      </c>
      <c r="BL185" s="19" t="s">
        <v>142</v>
      </c>
      <c r="BM185" s="187" t="s">
        <v>329</v>
      </c>
    </row>
    <row r="186" spans="1:65" s="2" customFormat="1" ht="11.25">
      <c r="A186" s="37"/>
      <c r="B186" s="38"/>
      <c r="C186" s="39"/>
      <c r="D186" s="189" t="s">
        <v>144</v>
      </c>
      <c r="E186" s="39"/>
      <c r="F186" s="190" t="s">
        <v>330</v>
      </c>
      <c r="G186" s="39"/>
      <c r="H186" s="39"/>
      <c r="I186" s="191"/>
      <c r="J186" s="39"/>
      <c r="K186" s="39"/>
      <c r="L186" s="42"/>
      <c r="M186" s="192"/>
      <c r="N186" s="193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9" t="s">
        <v>144</v>
      </c>
      <c r="AU186" s="19" t="s">
        <v>92</v>
      </c>
    </row>
    <row r="187" spans="1:65" s="13" customFormat="1" ht="11.25">
      <c r="B187" s="194"/>
      <c r="C187" s="195"/>
      <c r="D187" s="196" t="s">
        <v>160</v>
      </c>
      <c r="E187" s="197" t="s">
        <v>44</v>
      </c>
      <c r="F187" s="198" t="s">
        <v>331</v>
      </c>
      <c r="G187" s="195"/>
      <c r="H187" s="199">
        <v>20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160</v>
      </c>
      <c r="AU187" s="205" t="s">
        <v>92</v>
      </c>
      <c r="AV187" s="13" t="s">
        <v>92</v>
      </c>
      <c r="AW187" s="13" t="s">
        <v>42</v>
      </c>
      <c r="AX187" s="13" t="s">
        <v>90</v>
      </c>
      <c r="AY187" s="205" t="s">
        <v>135</v>
      </c>
    </row>
    <row r="188" spans="1:65" s="2" customFormat="1" ht="24.2" customHeight="1">
      <c r="A188" s="37"/>
      <c r="B188" s="38"/>
      <c r="C188" s="176" t="s">
        <v>332</v>
      </c>
      <c r="D188" s="176" t="s">
        <v>137</v>
      </c>
      <c r="E188" s="177" t="s">
        <v>333</v>
      </c>
      <c r="F188" s="178" t="s">
        <v>334</v>
      </c>
      <c r="G188" s="179" t="s">
        <v>206</v>
      </c>
      <c r="H188" s="180">
        <v>10</v>
      </c>
      <c r="I188" s="181"/>
      <c r="J188" s="182">
        <f>ROUND(I188*H188,2)</f>
        <v>0</v>
      </c>
      <c r="K188" s="178" t="s">
        <v>141</v>
      </c>
      <c r="L188" s="42"/>
      <c r="M188" s="183" t="s">
        <v>44</v>
      </c>
      <c r="N188" s="184" t="s">
        <v>53</v>
      </c>
      <c r="O188" s="67"/>
      <c r="P188" s="185">
        <f>O188*H188</f>
        <v>0</v>
      </c>
      <c r="Q188" s="185">
        <v>0</v>
      </c>
      <c r="R188" s="185">
        <f>Q188*H188</f>
        <v>0</v>
      </c>
      <c r="S188" s="185">
        <v>0</v>
      </c>
      <c r="T188" s="18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7" t="s">
        <v>142</v>
      </c>
      <c r="AT188" s="187" t="s">
        <v>137</v>
      </c>
      <c r="AU188" s="187" t="s">
        <v>92</v>
      </c>
      <c r="AY188" s="19" t="s">
        <v>135</v>
      </c>
      <c r="BE188" s="188">
        <f>IF(N188="základní",J188,0)</f>
        <v>0</v>
      </c>
      <c r="BF188" s="188">
        <f>IF(N188="snížená",J188,0)</f>
        <v>0</v>
      </c>
      <c r="BG188" s="188">
        <f>IF(N188="zákl. přenesená",J188,0)</f>
        <v>0</v>
      </c>
      <c r="BH188" s="188">
        <f>IF(N188="sníž. přenesená",J188,0)</f>
        <v>0</v>
      </c>
      <c r="BI188" s="188">
        <f>IF(N188="nulová",J188,0)</f>
        <v>0</v>
      </c>
      <c r="BJ188" s="19" t="s">
        <v>90</v>
      </c>
      <c r="BK188" s="188">
        <f>ROUND(I188*H188,2)</f>
        <v>0</v>
      </c>
      <c r="BL188" s="19" t="s">
        <v>142</v>
      </c>
      <c r="BM188" s="187" t="s">
        <v>335</v>
      </c>
    </row>
    <row r="189" spans="1:65" s="2" customFormat="1" ht="11.25">
      <c r="A189" s="37"/>
      <c r="B189" s="38"/>
      <c r="C189" s="39"/>
      <c r="D189" s="189" t="s">
        <v>144</v>
      </c>
      <c r="E189" s="39"/>
      <c r="F189" s="190" t="s">
        <v>336</v>
      </c>
      <c r="G189" s="39"/>
      <c r="H189" s="39"/>
      <c r="I189" s="191"/>
      <c r="J189" s="39"/>
      <c r="K189" s="39"/>
      <c r="L189" s="42"/>
      <c r="M189" s="192"/>
      <c r="N189" s="193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9" t="s">
        <v>144</v>
      </c>
      <c r="AU189" s="19" t="s">
        <v>92</v>
      </c>
    </row>
    <row r="190" spans="1:65" s="2" customFormat="1" ht="16.5" customHeight="1">
      <c r="A190" s="37"/>
      <c r="B190" s="38"/>
      <c r="C190" s="176" t="s">
        <v>337</v>
      </c>
      <c r="D190" s="176" t="s">
        <v>137</v>
      </c>
      <c r="E190" s="177" t="s">
        <v>338</v>
      </c>
      <c r="F190" s="178" t="s">
        <v>339</v>
      </c>
      <c r="G190" s="179" t="s">
        <v>206</v>
      </c>
      <c r="H190" s="180">
        <v>10</v>
      </c>
      <c r="I190" s="181"/>
      <c r="J190" s="182">
        <f>ROUND(I190*H190,2)</f>
        <v>0</v>
      </c>
      <c r="K190" s="178" t="s">
        <v>141</v>
      </c>
      <c r="L190" s="42"/>
      <c r="M190" s="183" t="s">
        <v>44</v>
      </c>
      <c r="N190" s="184" t="s">
        <v>53</v>
      </c>
      <c r="O190" s="67"/>
      <c r="P190" s="185">
        <f>O190*H190</f>
        <v>0</v>
      </c>
      <c r="Q190" s="185">
        <v>0</v>
      </c>
      <c r="R190" s="185">
        <f>Q190*H190</f>
        <v>0</v>
      </c>
      <c r="S190" s="185">
        <v>0</v>
      </c>
      <c r="T190" s="18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7" t="s">
        <v>142</v>
      </c>
      <c r="AT190" s="187" t="s">
        <v>137</v>
      </c>
      <c r="AU190" s="187" t="s">
        <v>92</v>
      </c>
      <c r="AY190" s="19" t="s">
        <v>135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19" t="s">
        <v>90</v>
      </c>
      <c r="BK190" s="188">
        <f>ROUND(I190*H190,2)</f>
        <v>0</v>
      </c>
      <c r="BL190" s="19" t="s">
        <v>142</v>
      </c>
      <c r="BM190" s="187" t="s">
        <v>340</v>
      </c>
    </row>
    <row r="191" spans="1:65" s="2" customFormat="1" ht="11.25">
      <c r="A191" s="37"/>
      <c r="B191" s="38"/>
      <c r="C191" s="39"/>
      <c r="D191" s="189" t="s">
        <v>144</v>
      </c>
      <c r="E191" s="39"/>
      <c r="F191" s="190" t="s">
        <v>341</v>
      </c>
      <c r="G191" s="39"/>
      <c r="H191" s="39"/>
      <c r="I191" s="191"/>
      <c r="J191" s="39"/>
      <c r="K191" s="39"/>
      <c r="L191" s="42"/>
      <c r="M191" s="192"/>
      <c r="N191" s="193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9" t="s">
        <v>144</v>
      </c>
      <c r="AU191" s="19" t="s">
        <v>92</v>
      </c>
    </row>
    <row r="192" spans="1:65" s="2" customFormat="1" ht="24.2" customHeight="1">
      <c r="A192" s="37"/>
      <c r="B192" s="38"/>
      <c r="C192" s="176" t="s">
        <v>342</v>
      </c>
      <c r="D192" s="176" t="s">
        <v>137</v>
      </c>
      <c r="E192" s="177" t="s">
        <v>343</v>
      </c>
      <c r="F192" s="178" t="s">
        <v>344</v>
      </c>
      <c r="G192" s="179" t="s">
        <v>206</v>
      </c>
      <c r="H192" s="180">
        <v>69.662999999999997</v>
      </c>
      <c r="I192" s="181"/>
      <c r="J192" s="182">
        <f>ROUND(I192*H192,2)</f>
        <v>0</v>
      </c>
      <c r="K192" s="178" t="s">
        <v>141</v>
      </c>
      <c r="L192" s="42"/>
      <c r="M192" s="183" t="s">
        <v>44</v>
      </c>
      <c r="N192" s="184" t="s">
        <v>53</v>
      </c>
      <c r="O192" s="67"/>
      <c r="P192" s="185">
        <f>O192*H192</f>
        <v>0</v>
      </c>
      <c r="Q192" s="185">
        <v>0</v>
      </c>
      <c r="R192" s="185">
        <f>Q192*H192</f>
        <v>0</v>
      </c>
      <c r="S192" s="185">
        <v>0</v>
      </c>
      <c r="T192" s="18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7" t="s">
        <v>142</v>
      </c>
      <c r="AT192" s="187" t="s">
        <v>137</v>
      </c>
      <c r="AU192" s="187" t="s">
        <v>92</v>
      </c>
      <c r="AY192" s="19" t="s">
        <v>135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19" t="s">
        <v>90</v>
      </c>
      <c r="BK192" s="188">
        <f>ROUND(I192*H192,2)</f>
        <v>0</v>
      </c>
      <c r="BL192" s="19" t="s">
        <v>142</v>
      </c>
      <c r="BM192" s="187" t="s">
        <v>345</v>
      </c>
    </row>
    <row r="193" spans="1:65" s="2" customFormat="1" ht="11.25">
      <c r="A193" s="37"/>
      <c r="B193" s="38"/>
      <c r="C193" s="39"/>
      <c r="D193" s="189" t="s">
        <v>144</v>
      </c>
      <c r="E193" s="39"/>
      <c r="F193" s="190" t="s">
        <v>346</v>
      </c>
      <c r="G193" s="39"/>
      <c r="H193" s="39"/>
      <c r="I193" s="191"/>
      <c r="J193" s="39"/>
      <c r="K193" s="39"/>
      <c r="L193" s="42"/>
      <c r="M193" s="192"/>
      <c r="N193" s="193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9" t="s">
        <v>144</v>
      </c>
      <c r="AU193" s="19" t="s">
        <v>92</v>
      </c>
    </row>
    <row r="194" spans="1:65" s="13" customFormat="1" ht="11.25">
      <c r="B194" s="194"/>
      <c r="C194" s="195"/>
      <c r="D194" s="196" t="s">
        <v>160</v>
      </c>
      <c r="E194" s="197" t="s">
        <v>44</v>
      </c>
      <c r="F194" s="198" t="s">
        <v>347</v>
      </c>
      <c r="G194" s="195"/>
      <c r="H194" s="199">
        <v>4.1230000000000002</v>
      </c>
      <c r="I194" s="200"/>
      <c r="J194" s="195"/>
      <c r="K194" s="195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160</v>
      </c>
      <c r="AU194" s="205" t="s">
        <v>92</v>
      </c>
      <c r="AV194" s="13" t="s">
        <v>92</v>
      </c>
      <c r="AW194" s="13" t="s">
        <v>42</v>
      </c>
      <c r="AX194" s="13" t="s">
        <v>82</v>
      </c>
      <c r="AY194" s="205" t="s">
        <v>135</v>
      </c>
    </row>
    <row r="195" spans="1:65" s="15" customFormat="1" ht="11.25">
      <c r="B195" s="217"/>
      <c r="C195" s="218"/>
      <c r="D195" s="196" t="s">
        <v>160</v>
      </c>
      <c r="E195" s="219" t="s">
        <v>44</v>
      </c>
      <c r="F195" s="220" t="s">
        <v>209</v>
      </c>
      <c r="G195" s="218"/>
      <c r="H195" s="219" t="s">
        <v>44</v>
      </c>
      <c r="I195" s="221"/>
      <c r="J195" s="218"/>
      <c r="K195" s="218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160</v>
      </c>
      <c r="AU195" s="226" t="s">
        <v>92</v>
      </c>
      <c r="AV195" s="15" t="s">
        <v>90</v>
      </c>
      <c r="AW195" s="15" t="s">
        <v>42</v>
      </c>
      <c r="AX195" s="15" t="s">
        <v>82</v>
      </c>
      <c r="AY195" s="226" t="s">
        <v>135</v>
      </c>
    </row>
    <row r="196" spans="1:65" s="13" customFormat="1" ht="11.25">
      <c r="B196" s="194"/>
      <c r="C196" s="195"/>
      <c r="D196" s="196" t="s">
        <v>160</v>
      </c>
      <c r="E196" s="197" t="s">
        <v>44</v>
      </c>
      <c r="F196" s="198" t="s">
        <v>348</v>
      </c>
      <c r="G196" s="195"/>
      <c r="H196" s="199">
        <v>10.5</v>
      </c>
      <c r="I196" s="200"/>
      <c r="J196" s="195"/>
      <c r="K196" s="195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160</v>
      </c>
      <c r="AU196" s="205" t="s">
        <v>92</v>
      </c>
      <c r="AV196" s="13" t="s">
        <v>92</v>
      </c>
      <c r="AW196" s="13" t="s">
        <v>42</v>
      </c>
      <c r="AX196" s="13" t="s">
        <v>82</v>
      </c>
      <c r="AY196" s="205" t="s">
        <v>135</v>
      </c>
    </row>
    <row r="197" spans="1:65" s="13" customFormat="1" ht="11.25">
      <c r="B197" s="194"/>
      <c r="C197" s="195"/>
      <c r="D197" s="196" t="s">
        <v>160</v>
      </c>
      <c r="E197" s="197" t="s">
        <v>44</v>
      </c>
      <c r="F197" s="198" t="s">
        <v>349</v>
      </c>
      <c r="G197" s="195"/>
      <c r="H197" s="199">
        <v>6.7439999999999998</v>
      </c>
      <c r="I197" s="200"/>
      <c r="J197" s="195"/>
      <c r="K197" s="195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160</v>
      </c>
      <c r="AU197" s="205" t="s">
        <v>92</v>
      </c>
      <c r="AV197" s="13" t="s">
        <v>92</v>
      </c>
      <c r="AW197" s="13" t="s">
        <v>42</v>
      </c>
      <c r="AX197" s="13" t="s">
        <v>82</v>
      </c>
      <c r="AY197" s="205" t="s">
        <v>135</v>
      </c>
    </row>
    <row r="198" spans="1:65" s="13" customFormat="1" ht="11.25">
      <c r="B198" s="194"/>
      <c r="C198" s="195"/>
      <c r="D198" s="196" t="s">
        <v>160</v>
      </c>
      <c r="E198" s="197" t="s">
        <v>44</v>
      </c>
      <c r="F198" s="198" t="s">
        <v>350</v>
      </c>
      <c r="G198" s="195"/>
      <c r="H198" s="199">
        <v>46.375999999999998</v>
      </c>
      <c r="I198" s="200"/>
      <c r="J198" s="195"/>
      <c r="K198" s="195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160</v>
      </c>
      <c r="AU198" s="205" t="s">
        <v>92</v>
      </c>
      <c r="AV198" s="13" t="s">
        <v>92</v>
      </c>
      <c r="AW198" s="13" t="s">
        <v>42</v>
      </c>
      <c r="AX198" s="13" t="s">
        <v>82</v>
      </c>
      <c r="AY198" s="205" t="s">
        <v>135</v>
      </c>
    </row>
    <row r="199" spans="1:65" s="15" customFormat="1" ht="11.25">
      <c r="B199" s="217"/>
      <c r="C199" s="218"/>
      <c r="D199" s="196" t="s">
        <v>160</v>
      </c>
      <c r="E199" s="219" t="s">
        <v>44</v>
      </c>
      <c r="F199" s="220" t="s">
        <v>220</v>
      </c>
      <c r="G199" s="218"/>
      <c r="H199" s="219" t="s">
        <v>44</v>
      </c>
      <c r="I199" s="221"/>
      <c r="J199" s="218"/>
      <c r="K199" s="218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160</v>
      </c>
      <c r="AU199" s="226" t="s">
        <v>92</v>
      </c>
      <c r="AV199" s="15" t="s">
        <v>90</v>
      </c>
      <c r="AW199" s="15" t="s">
        <v>42</v>
      </c>
      <c r="AX199" s="15" t="s">
        <v>82</v>
      </c>
      <c r="AY199" s="226" t="s">
        <v>135</v>
      </c>
    </row>
    <row r="200" spans="1:65" s="13" customFormat="1" ht="11.25">
      <c r="B200" s="194"/>
      <c r="C200" s="195"/>
      <c r="D200" s="196" t="s">
        <v>160</v>
      </c>
      <c r="E200" s="197" t="s">
        <v>44</v>
      </c>
      <c r="F200" s="198" t="s">
        <v>221</v>
      </c>
      <c r="G200" s="195"/>
      <c r="H200" s="199">
        <v>1.92</v>
      </c>
      <c r="I200" s="200"/>
      <c r="J200" s="195"/>
      <c r="K200" s="195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160</v>
      </c>
      <c r="AU200" s="205" t="s">
        <v>92</v>
      </c>
      <c r="AV200" s="13" t="s">
        <v>92</v>
      </c>
      <c r="AW200" s="13" t="s">
        <v>42</v>
      </c>
      <c r="AX200" s="13" t="s">
        <v>82</v>
      </c>
      <c r="AY200" s="205" t="s">
        <v>135</v>
      </c>
    </row>
    <row r="201" spans="1:65" s="14" customFormat="1" ht="11.25">
      <c r="B201" s="206"/>
      <c r="C201" s="207"/>
      <c r="D201" s="196" t="s">
        <v>160</v>
      </c>
      <c r="E201" s="208" t="s">
        <v>44</v>
      </c>
      <c r="F201" s="209" t="s">
        <v>176</v>
      </c>
      <c r="G201" s="207"/>
      <c r="H201" s="210">
        <v>69.662999999999997</v>
      </c>
      <c r="I201" s="211"/>
      <c r="J201" s="207"/>
      <c r="K201" s="207"/>
      <c r="L201" s="212"/>
      <c r="M201" s="213"/>
      <c r="N201" s="214"/>
      <c r="O201" s="214"/>
      <c r="P201" s="214"/>
      <c r="Q201" s="214"/>
      <c r="R201" s="214"/>
      <c r="S201" s="214"/>
      <c r="T201" s="215"/>
      <c r="AT201" s="216" t="s">
        <v>160</v>
      </c>
      <c r="AU201" s="216" t="s">
        <v>92</v>
      </c>
      <c r="AV201" s="14" t="s">
        <v>142</v>
      </c>
      <c r="AW201" s="14" t="s">
        <v>42</v>
      </c>
      <c r="AX201" s="14" t="s">
        <v>90</v>
      </c>
      <c r="AY201" s="216" t="s">
        <v>135</v>
      </c>
    </row>
    <row r="202" spans="1:65" s="2" customFormat="1" ht="16.5" customHeight="1">
      <c r="A202" s="37"/>
      <c r="B202" s="38"/>
      <c r="C202" s="227" t="s">
        <v>351</v>
      </c>
      <c r="D202" s="227" t="s">
        <v>352</v>
      </c>
      <c r="E202" s="228" t="s">
        <v>353</v>
      </c>
      <c r="F202" s="229" t="s">
        <v>354</v>
      </c>
      <c r="G202" s="230" t="s">
        <v>355</v>
      </c>
      <c r="H202" s="231">
        <v>114.486</v>
      </c>
      <c r="I202" s="232"/>
      <c r="J202" s="233">
        <f>ROUND(I202*H202,2)</f>
        <v>0</v>
      </c>
      <c r="K202" s="229" t="s">
        <v>141</v>
      </c>
      <c r="L202" s="234"/>
      <c r="M202" s="235" t="s">
        <v>44</v>
      </c>
      <c r="N202" s="236" t="s">
        <v>53</v>
      </c>
      <c r="O202" s="67"/>
      <c r="P202" s="185">
        <f>O202*H202</f>
        <v>0</v>
      </c>
      <c r="Q202" s="185">
        <v>1</v>
      </c>
      <c r="R202" s="185">
        <f>Q202*H202</f>
        <v>114.486</v>
      </c>
      <c r="S202" s="185">
        <v>0</v>
      </c>
      <c r="T202" s="18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182</v>
      </c>
      <c r="AT202" s="187" t="s">
        <v>352</v>
      </c>
      <c r="AU202" s="187" t="s">
        <v>92</v>
      </c>
      <c r="AY202" s="19" t="s">
        <v>135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19" t="s">
        <v>90</v>
      </c>
      <c r="BK202" s="188">
        <f>ROUND(I202*H202,2)</f>
        <v>0</v>
      </c>
      <c r="BL202" s="19" t="s">
        <v>142</v>
      </c>
      <c r="BM202" s="187" t="s">
        <v>356</v>
      </c>
    </row>
    <row r="203" spans="1:65" s="13" customFormat="1" ht="11.25">
      <c r="B203" s="194"/>
      <c r="C203" s="195"/>
      <c r="D203" s="196" t="s">
        <v>160</v>
      </c>
      <c r="E203" s="197" t="s">
        <v>44</v>
      </c>
      <c r="F203" s="198" t="s">
        <v>347</v>
      </c>
      <c r="G203" s="195"/>
      <c r="H203" s="199">
        <v>4.1230000000000002</v>
      </c>
      <c r="I203" s="200"/>
      <c r="J203" s="195"/>
      <c r="K203" s="195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160</v>
      </c>
      <c r="AU203" s="205" t="s">
        <v>92</v>
      </c>
      <c r="AV203" s="13" t="s">
        <v>92</v>
      </c>
      <c r="AW203" s="13" t="s">
        <v>42</v>
      </c>
      <c r="AX203" s="13" t="s">
        <v>82</v>
      </c>
      <c r="AY203" s="205" t="s">
        <v>135</v>
      </c>
    </row>
    <row r="204" spans="1:65" s="13" customFormat="1" ht="11.25">
      <c r="B204" s="194"/>
      <c r="C204" s="195"/>
      <c r="D204" s="196" t="s">
        <v>160</v>
      </c>
      <c r="E204" s="197" t="s">
        <v>44</v>
      </c>
      <c r="F204" s="198" t="s">
        <v>349</v>
      </c>
      <c r="G204" s="195"/>
      <c r="H204" s="199">
        <v>6.7439999999999998</v>
      </c>
      <c r="I204" s="200"/>
      <c r="J204" s="195"/>
      <c r="K204" s="195"/>
      <c r="L204" s="201"/>
      <c r="M204" s="202"/>
      <c r="N204" s="203"/>
      <c r="O204" s="203"/>
      <c r="P204" s="203"/>
      <c r="Q204" s="203"/>
      <c r="R204" s="203"/>
      <c r="S204" s="203"/>
      <c r="T204" s="204"/>
      <c r="AT204" s="205" t="s">
        <v>160</v>
      </c>
      <c r="AU204" s="205" t="s">
        <v>92</v>
      </c>
      <c r="AV204" s="13" t="s">
        <v>92</v>
      </c>
      <c r="AW204" s="13" t="s">
        <v>42</v>
      </c>
      <c r="AX204" s="13" t="s">
        <v>82</v>
      </c>
      <c r="AY204" s="205" t="s">
        <v>135</v>
      </c>
    </row>
    <row r="205" spans="1:65" s="13" customFormat="1" ht="11.25">
      <c r="B205" s="194"/>
      <c r="C205" s="195"/>
      <c r="D205" s="196" t="s">
        <v>160</v>
      </c>
      <c r="E205" s="197" t="s">
        <v>44</v>
      </c>
      <c r="F205" s="198" t="s">
        <v>350</v>
      </c>
      <c r="G205" s="195"/>
      <c r="H205" s="199">
        <v>46.375999999999998</v>
      </c>
      <c r="I205" s="200"/>
      <c r="J205" s="195"/>
      <c r="K205" s="195"/>
      <c r="L205" s="201"/>
      <c r="M205" s="202"/>
      <c r="N205" s="203"/>
      <c r="O205" s="203"/>
      <c r="P205" s="203"/>
      <c r="Q205" s="203"/>
      <c r="R205" s="203"/>
      <c r="S205" s="203"/>
      <c r="T205" s="204"/>
      <c r="AT205" s="205" t="s">
        <v>160</v>
      </c>
      <c r="AU205" s="205" t="s">
        <v>92</v>
      </c>
      <c r="AV205" s="13" t="s">
        <v>92</v>
      </c>
      <c r="AW205" s="13" t="s">
        <v>42</v>
      </c>
      <c r="AX205" s="13" t="s">
        <v>82</v>
      </c>
      <c r="AY205" s="205" t="s">
        <v>135</v>
      </c>
    </row>
    <row r="206" spans="1:65" s="14" customFormat="1" ht="11.25">
      <c r="B206" s="206"/>
      <c r="C206" s="207"/>
      <c r="D206" s="196" t="s">
        <v>160</v>
      </c>
      <c r="E206" s="208" t="s">
        <v>44</v>
      </c>
      <c r="F206" s="209" t="s">
        <v>176</v>
      </c>
      <c r="G206" s="207"/>
      <c r="H206" s="210">
        <v>57.243000000000002</v>
      </c>
      <c r="I206" s="211"/>
      <c r="J206" s="207"/>
      <c r="K206" s="207"/>
      <c r="L206" s="212"/>
      <c r="M206" s="213"/>
      <c r="N206" s="214"/>
      <c r="O206" s="214"/>
      <c r="P206" s="214"/>
      <c r="Q206" s="214"/>
      <c r="R206" s="214"/>
      <c r="S206" s="214"/>
      <c r="T206" s="215"/>
      <c r="AT206" s="216" t="s">
        <v>160</v>
      </c>
      <c r="AU206" s="216" t="s">
        <v>92</v>
      </c>
      <c r="AV206" s="14" t="s">
        <v>142</v>
      </c>
      <c r="AW206" s="14" t="s">
        <v>42</v>
      </c>
      <c r="AX206" s="14" t="s">
        <v>90</v>
      </c>
      <c r="AY206" s="216" t="s">
        <v>135</v>
      </c>
    </row>
    <row r="207" spans="1:65" s="13" customFormat="1" ht="11.25">
      <c r="B207" s="194"/>
      <c r="C207" s="195"/>
      <c r="D207" s="196" t="s">
        <v>160</v>
      </c>
      <c r="E207" s="195"/>
      <c r="F207" s="198" t="s">
        <v>357</v>
      </c>
      <c r="G207" s="195"/>
      <c r="H207" s="199">
        <v>114.486</v>
      </c>
      <c r="I207" s="200"/>
      <c r="J207" s="195"/>
      <c r="K207" s="195"/>
      <c r="L207" s="201"/>
      <c r="M207" s="202"/>
      <c r="N207" s="203"/>
      <c r="O207" s="203"/>
      <c r="P207" s="203"/>
      <c r="Q207" s="203"/>
      <c r="R207" s="203"/>
      <c r="S207" s="203"/>
      <c r="T207" s="204"/>
      <c r="AT207" s="205" t="s">
        <v>160</v>
      </c>
      <c r="AU207" s="205" t="s">
        <v>92</v>
      </c>
      <c r="AV207" s="13" t="s">
        <v>92</v>
      </c>
      <c r="AW207" s="13" t="s">
        <v>4</v>
      </c>
      <c r="AX207" s="13" t="s">
        <v>90</v>
      </c>
      <c r="AY207" s="205" t="s">
        <v>135</v>
      </c>
    </row>
    <row r="208" spans="1:65" s="2" customFormat="1" ht="24.2" customHeight="1">
      <c r="A208" s="37"/>
      <c r="B208" s="38"/>
      <c r="C208" s="176" t="s">
        <v>358</v>
      </c>
      <c r="D208" s="176" t="s">
        <v>137</v>
      </c>
      <c r="E208" s="177" t="s">
        <v>359</v>
      </c>
      <c r="F208" s="178" t="s">
        <v>360</v>
      </c>
      <c r="G208" s="179" t="s">
        <v>153</v>
      </c>
      <c r="H208" s="180">
        <v>50</v>
      </c>
      <c r="I208" s="181"/>
      <c r="J208" s="182">
        <f>ROUND(I208*H208,2)</f>
        <v>0</v>
      </c>
      <c r="K208" s="178" t="s">
        <v>141</v>
      </c>
      <c r="L208" s="42"/>
      <c r="M208" s="183" t="s">
        <v>44</v>
      </c>
      <c r="N208" s="184" t="s">
        <v>53</v>
      </c>
      <c r="O208" s="67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7" t="s">
        <v>142</v>
      </c>
      <c r="AT208" s="187" t="s">
        <v>137</v>
      </c>
      <c r="AU208" s="187" t="s">
        <v>92</v>
      </c>
      <c r="AY208" s="19" t="s">
        <v>135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19" t="s">
        <v>90</v>
      </c>
      <c r="BK208" s="188">
        <f>ROUND(I208*H208,2)</f>
        <v>0</v>
      </c>
      <c r="BL208" s="19" t="s">
        <v>142</v>
      </c>
      <c r="BM208" s="187" t="s">
        <v>361</v>
      </c>
    </row>
    <row r="209" spans="1:65" s="2" customFormat="1" ht="11.25">
      <c r="A209" s="37"/>
      <c r="B209" s="38"/>
      <c r="C209" s="39"/>
      <c r="D209" s="189" t="s">
        <v>144</v>
      </c>
      <c r="E209" s="39"/>
      <c r="F209" s="190" t="s">
        <v>362</v>
      </c>
      <c r="G209" s="39"/>
      <c r="H209" s="39"/>
      <c r="I209" s="191"/>
      <c r="J209" s="39"/>
      <c r="K209" s="39"/>
      <c r="L209" s="42"/>
      <c r="M209" s="192"/>
      <c r="N209" s="193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9" t="s">
        <v>144</v>
      </c>
      <c r="AU209" s="19" t="s">
        <v>92</v>
      </c>
    </row>
    <row r="210" spans="1:65" s="2" customFormat="1" ht="24.2" customHeight="1">
      <c r="A210" s="37"/>
      <c r="B210" s="38"/>
      <c r="C210" s="176" t="s">
        <v>363</v>
      </c>
      <c r="D210" s="176" t="s">
        <v>137</v>
      </c>
      <c r="E210" s="177" t="s">
        <v>364</v>
      </c>
      <c r="F210" s="178" t="s">
        <v>365</v>
      </c>
      <c r="G210" s="179" t="s">
        <v>153</v>
      </c>
      <c r="H210" s="180">
        <v>300</v>
      </c>
      <c r="I210" s="181"/>
      <c r="J210" s="182">
        <f>ROUND(I210*H210,2)</f>
        <v>0</v>
      </c>
      <c r="K210" s="178" t="s">
        <v>141</v>
      </c>
      <c r="L210" s="42"/>
      <c r="M210" s="183" t="s">
        <v>44</v>
      </c>
      <c r="N210" s="184" t="s">
        <v>53</v>
      </c>
      <c r="O210" s="67"/>
      <c r="P210" s="185">
        <f>O210*H210</f>
        <v>0</v>
      </c>
      <c r="Q210" s="185">
        <v>0</v>
      </c>
      <c r="R210" s="185">
        <f>Q210*H210</f>
        <v>0</v>
      </c>
      <c r="S210" s="185">
        <v>0</v>
      </c>
      <c r="T210" s="18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142</v>
      </c>
      <c r="AT210" s="187" t="s">
        <v>137</v>
      </c>
      <c r="AU210" s="187" t="s">
        <v>92</v>
      </c>
      <c r="AY210" s="19" t="s">
        <v>135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19" t="s">
        <v>90</v>
      </c>
      <c r="BK210" s="188">
        <f>ROUND(I210*H210,2)</f>
        <v>0</v>
      </c>
      <c r="BL210" s="19" t="s">
        <v>142</v>
      </c>
      <c r="BM210" s="187" t="s">
        <v>366</v>
      </c>
    </row>
    <row r="211" spans="1:65" s="2" customFormat="1" ht="11.25">
      <c r="A211" s="37"/>
      <c r="B211" s="38"/>
      <c r="C211" s="39"/>
      <c r="D211" s="189" t="s">
        <v>144</v>
      </c>
      <c r="E211" s="39"/>
      <c r="F211" s="190" t="s">
        <v>367</v>
      </c>
      <c r="G211" s="39"/>
      <c r="H211" s="39"/>
      <c r="I211" s="191"/>
      <c r="J211" s="39"/>
      <c r="K211" s="39"/>
      <c r="L211" s="42"/>
      <c r="M211" s="192"/>
      <c r="N211" s="193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9" t="s">
        <v>144</v>
      </c>
      <c r="AU211" s="19" t="s">
        <v>92</v>
      </c>
    </row>
    <row r="212" spans="1:65" s="2" customFormat="1" ht="16.5" customHeight="1">
      <c r="A212" s="37"/>
      <c r="B212" s="38"/>
      <c r="C212" s="227" t="s">
        <v>368</v>
      </c>
      <c r="D212" s="227" t="s">
        <v>352</v>
      </c>
      <c r="E212" s="228" t="s">
        <v>369</v>
      </c>
      <c r="F212" s="229" t="s">
        <v>370</v>
      </c>
      <c r="G212" s="230" t="s">
        <v>371</v>
      </c>
      <c r="H212" s="231">
        <v>6</v>
      </c>
      <c r="I212" s="232"/>
      <c r="J212" s="233">
        <f>ROUND(I212*H212,2)</f>
        <v>0</v>
      </c>
      <c r="K212" s="229" t="s">
        <v>141</v>
      </c>
      <c r="L212" s="234"/>
      <c r="M212" s="235" t="s">
        <v>44</v>
      </c>
      <c r="N212" s="236" t="s">
        <v>53</v>
      </c>
      <c r="O212" s="67"/>
      <c r="P212" s="185">
        <f>O212*H212</f>
        <v>0</v>
      </c>
      <c r="Q212" s="185">
        <v>1E-3</v>
      </c>
      <c r="R212" s="185">
        <f>Q212*H212</f>
        <v>6.0000000000000001E-3</v>
      </c>
      <c r="S212" s="185">
        <v>0</v>
      </c>
      <c r="T212" s="18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182</v>
      </c>
      <c r="AT212" s="187" t="s">
        <v>352</v>
      </c>
      <c r="AU212" s="187" t="s">
        <v>92</v>
      </c>
      <c r="AY212" s="19" t="s">
        <v>135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19" t="s">
        <v>90</v>
      </c>
      <c r="BK212" s="188">
        <f>ROUND(I212*H212,2)</f>
        <v>0</v>
      </c>
      <c r="BL212" s="19" t="s">
        <v>142</v>
      </c>
      <c r="BM212" s="187" t="s">
        <v>372</v>
      </c>
    </row>
    <row r="213" spans="1:65" s="13" customFormat="1" ht="11.25">
      <c r="B213" s="194"/>
      <c r="C213" s="195"/>
      <c r="D213" s="196" t="s">
        <v>160</v>
      </c>
      <c r="E213" s="195"/>
      <c r="F213" s="198" t="s">
        <v>373</v>
      </c>
      <c r="G213" s="195"/>
      <c r="H213" s="199">
        <v>6</v>
      </c>
      <c r="I213" s="200"/>
      <c r="J213" s="195"/>
      <c r="K213" s="195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160</v>
      </c>
      <c r="AU213" s="205" t="s">
        <v>92</v>
      </c>
      <c r="AV213" s="13" t="s">
        <v>92</v>
      </c>
      <c r="AW213" s="13" t="s">
        <v>4</v>
      </c>
      <c r="AX213" s="13" t="s">
        <v>90</v>
      </c>
      <c r="AY213" s="205" t="s">
        <v>135</v>
      </c>
    </row>
    <row r="214" spans="1:65" s="12" customFormat="1" ht="22.9" customHeight="1">
      <c r="B214" s="160"/>
      <c r="C214" s="161"/>
      <c r="D214" s="162" t="s">
        <v>81</v>
      </c>
      <c r="E214" s="174" t="s">
        <v>92</v>
      </c>
      <c r="F214" s="174" t="s">
        <v>374</v>
      </c>
      <c r="G214" s="161"/>
      <c r="H214" s="161"/>
      <c r="I214" s="164"/>
      <c r="J214" s="175">
        <f>BK214</f>
        <v>0</v>
      </c>
      <c r="K214" s="161"/>
      <c r="L214" s="166"/>
      <c r="M214" s="167"/>
      <c r="N214" s="168"/>
      <c r="O214" s="168"/>
      <c r="P214" s="169">
        <f>SUM(P215:P238)</f>
        <v>0</v>
      </c>
      <c r="Q214" s="168"/>
      <c r="R214" s="169">
        <f>SUM(R215:R238)</f>
        <v>11.327529569999999</v>
      </c>
      <c r="S214" s="168"/>
      <c r="T214" s="170">
        <f>SUM(T215:T238)</f>
        <v>0</v>
      </c>
      <c r="AR214" s="171" t="s">
        <v>90</v>
      </c>
      <c r="AT214" s="172" t="s">
        <v>81</v>
      </c>
      <c r="AU214" s="172" t="s">
        <v>90</v>
      </c>
      <c r="AY214" s="171" t="s">
        <v>135</v>
      </c>
      <c r="BK214" s="173">
        <f>SUM(BK215:BK238)</f>
        <v>0</v>
      </c>
    </row>
    <row r="215" spans="1:65" s="2" customFormat="1" ht="24.2" customHeight="1">
      <c r="A215" s="37"/>
      <c r="B215" s="38"/>
      <c r="C215" s="176" t="s">
        <v>375</v>
      </c>
      <c r="D215" s="176" t="s">
        <v>137</v>
      </c>
      <c r="E215" s="177" t="s">
        <v>376</v>
      </c>
      <c r="F215" s="178" t="s">
        <v>377</v>
      </c>
      <c r="G215" s="179" t="s">
        <v>153</v>
      </c>
      <c r="H215" s="180">
        <v>1250</v>
      </c>
      <c r="I215" s="181"/>
      <c r="J215" s="182">
        <f>ROUND(I215*H215,2)</f>
        <v>0</v>
      </c>
      <c r="K215" s="178" t="s">
        <v>141</v>
      </c>
      <c r="L215" s="42"/>
      <c r="M215" s="183" t="s">
        <v>44</v>
      </c>
      <c r="N215" s="184" t="s">
        <v>53</v>
      </c>
      <c r="O215" s="67"/>
      <c r="P215" s="185">
        <f>O215*H215</f>
        <v>0</v>
      </c>
      <c r="Q215" s="185">
        <v>1.3999999999999999E-4</v>
      </c>
      <c r="R215" s="185">
        <f>Q215*H215</f>
        <v>0.17499999999999999</v>
      </c>
      <c r="S215" s="185">
        <v>0</v>
      </c>
      <c r="T215" s="18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142</v>
      </c>
      <c r="AT215" s="187" t="s">
        <v>137</v>
      </c>
      <c r="AU215" s="187" t="s">
        <v>92</v>
      </c>
      <c r="AY215" s="19" t="s">
        <v>135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19" t="s">
        <v>90</v>
      </c>
      <c r="BK215" s="188">
        <f>ROUND(I215*H215,2)</f>
        <v>0</v>
      </c>
      <c r="BL215" s="19" t="s">
        <v>142</v>
      </c>
      <c r="BM215" s="187" t="s">
        <v>378</v>
      </c>
    </row>
    <row r="216" spans="1:65" s="2" customFormat="1" ht="11.25">
      <c r="A216" s="37"/>
      <c r="B216" s="38"/>
      <c r="C216" s="39"/>
      <c r="D216" s="189" t="s">
        <v>144</v>
      </c>
      <c r="E216" s="39"/>
      <c r="F216" s="190" t="s">
        <v>379</v>
      </c>
      <c r="G216" s="39"/>
      <c r="H216" s="39"/>
      <c r="I216" s="191"/>
      <c r="J216" s="39"/>
      <c r="K216" s="39"/>
      <c r="L216" s="42"/>
      <c r="M216" s="192"/>
      <c r="N216" s="193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9" t="s">
        <v>144</v>
      </c>
      <c r="AU216" s="19" t="s">
        <v>92</v>
      </c>
    </row>
    <row r="217" spans="1:65" s="15" customFormat="1" ht="11.25">
      <c r="B217" s="217"/>
      <c r="C217" s="218"/>
      <c r="D217" s="196" t="s">
        <v>160</v>
      </c>
      <c r="E217" s="219" t="s">
        <v>44</v>
      </c>
      <c r="F217" s="220" t="s">
        <v>380</v>
      </c>
      <c r="G217" s="218"/>
      <c r="H217" s="219" t="s">
        <v>44</v>
      </c>
      <c r="I217" s="221"/>
      <c r="J217" s="218"/>
      <c r="K217" s="218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160</v>
      </c>
      <c r="AU217" s="226" t="s">
        <v>92</v>
      </c>
      <c r="AV217" s="15" t="s">
        <v>90</v>
      </c>
      <c r="AW217" s="15" t="s">
        <v>42</v>
      </c>
      <c r="AX217" s="15" t="s">
        <v>82</v>
      </c>
      <c r="AY217" s="226" t="s">
        <v>135</v>
      </c>
    </row>
    <row r="218" spans="1:65" s="13" customFormat="1" ht="11.25">
      <c r="B218" s="194"/>
      <c r="C218" s="195"/>
      <c r="D218" s="196" t="s">
        <v>160</v>
      </c>
      <c r="E218" s="197" t="s">
        <v>44</v>
      </c>
      <c r="F218" s="198" t="s">
        <v>381</v>
      </c>
      <c r="G218" s="195"/>
      <c r="H218" s="199">
        <v>1250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160</v>
      </c>
      <c r="AU218" s="205" t="s">
        <v>92</v>
      </c>
      <c r="AV218" s="13" t="s">
        <v>92</v>
      </c>
      <c r="AW218" s="13" t="s">
        <v>42</v>
      </c>
      <c r="AX218" s="13" t="s">
        <v>82</v>
      </c>
      <c r="AY218" s="205" t="s">
        <v>135</v>
      </c>
    </row>
    <row r="219" spans="1:65" s="14" customFormat="1" ht="11.25">
      <c r="B219" s="206"/>
      <c r="C219" s="207"/>
      <c r="D219" s="196" t="s">
        <v>160</v>
      </c>
      <c r="E219" s="208" t="s">
        <v>44</v>
      </c>
      <c r="F219" s="209" t="s">
        <v>176</v>
      </c>
      <c r="G219" s="207"/>
      <c r="H219" s="210">
        <v>1250</v>
      </c>
      <c r="I219" s="211"/>
      <c r="J219" s="207"/>
      <c r="K219" s="207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160</v>
      </c>
      <c r="AU219" s="216" t="s">
        <v>92</v>
      </c>
      <c r="AV219" s="14" t="s">
        <v>142</v>
      </c>
      <c r="AW219" s="14" t="s">
        <v>42</v>
      </c>
      <c r="AX219" s="14" t="s">
        <v>90</v>
      </c>
      <c r="AY219" s="216" t="s">
        <v>135</v>
      </c>
    </row>
    <row r="220" spans="1:65" s="2" customFormat="1" ht="24.2" customHeight="1">
      <c r="A220" s="37"/>
      <c r="B220" s="38"/>
      <c r="C220" s="227" t="s">
        <v>382</v>
      </c>
      <c r="D220" s="227" t="s">
        <v>352</v>
      </c>
      <c r="E220" s="228" t="s">
        <v>383</v>
      </c>
      <c r="F220" s="229" t="s">
        <v>384</v>
      </c>
      <c r="G220" s="230" t="s">
        <v>153</v>
      </c>
      <c r="H220" s="231">
        <v>1480.625</v>
      </c>
      <c r="I220" s="232"/>
      <c r="J220" s="233">
        <f>ROUND(I220*H220,2)</f>
        <v>0</v>
      </c>
      <c r="K220" s="229" t="s">
        <v>141</v>
      </c>
      <c r="L220" s="234"/>
      <c r="M220" s="235" t="s">
        <v>44</v>
      </c>
      <c r="N220" s="236" t="s">
        <v>53</v>
      </c>
      <c r="O220" s="67"/>
      <c r="P220" s="185">
        <f>O220*H220</f>
        <v>0</v>
      </c>
      <c r="Q220" s="185">
        <v>2.9999999999999997E-4</v>
      </c>
      <c r="R220" s="185">
        <f>Q220*H220</f>
        <v>0.44418749999999996</v>
      </c>
      <c r="S220" s="185">
        <v>0</v>
      </c>
      <c r="T220" s="18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7" t="s">
        <v>182</v>
      </c>
      <c r="AT220" s="187" t="s">
        <v>352</v>
      </c>
      <c r="AU220" s="187" t="s">
        <v>92</v>
      </c>
      <c r="AY220" s="19" t="s">
        <v>135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19" t="s">
        <v>90</v>
      </c>
      <c r="BK220" s="188">
        <f>ROUND(I220*H220,2)</f>
        <v>0</v>
      </c>
      <c r="BL220" s="19" t="s">
        <v>142</v>
      </c>
      <c r="BM220" s="187" t="s">
        <v>385</v>
      </c>
    </row>
    <row r="221" spans="1:65" s="13" customFormat="1" ht="11.25">
      <c r="B221" s="194"/>
      <c r="C221" s="195"/>
      <c r="D221" s="196" t="s">
        <v>160</v>
      </c>
      <c r="E221" s="195"/>
      <c r="F221" s="198" t="s">
        <v>386</v>
      </c>
      <c r="G221" s="195"/>
      <c r="H221" s="199">
        <v>1480.625</v>
      </c>
      <c r="I221" s="200"/>
      <c r="J221" s="195"/>
      <c r="K221" s="195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160</v>
      </c>
      <c r="AU221" s="205" t="s">
        <v>92</v>
      </c>
      <c r="AV221" s="13" t="s">
        <v>92</v>
      </c>
      <c r="AW221" s="13" t="s">
        <v>4</v>
      </c>
      <c r="AX221" s="13" t="s">
        <v>90</v>
      </c>
      <c r="AY221" s="205" t="s">
        <v>135</v>
      </c>
    </row>
    <row r="222" spans="1:65" s="2" customFormat="1" ht="16.5" customHeight="1">
      <c r="A222" s="37"/>
      <c r="B222" s="38"/>
      <c r="C222" s="176" t="s">
        <v>387</v>
      </c>
      <c r="D222" s="176" t="s">
        <v>137</v>
      </c>
      <c r="E222" s="177" t="s">
        <v>388</v>
      </c>
      <c r="F222" s="178" t="s">
        <v>389</v>
      </c>
      <c r="G222" s="179" t="s">
        <v>206</v>
      </c>
      <c r="H222" s="180">
        <v>4.101</v>
      </c>
      <c r="I222" s="181"/>
      <c r="J222" s="182">
        <f>ROUND(I222*H222,2)</f>
        <v>0</v>
      </c>
      <c r="K222" s="178" t="s">
        <v>141</v>
      </c>
      <c r="L222" s="42"/>
      <c r="M222" s="183" t="s">
        <v>44</v>
      </c>
      <c r="N222" s="184" t="s">
        <v>53</v>
      </c>
      <c r="O222" s="67"/>
      <c r="P222" s="185">
        <f>O222*H222</f>
        <v>0</v>
      </c>
      <c r="Q222" s="185">
        <v>2.5018699999999998</v>
      </c>
      <c r="R222" s="185">
        <f>Q222*H222</f>
        <v>10.260168869999999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142</v>
      </c>
      <c r="AT222" s="187" t="s">
        <v>137</v>
      </c>
      <c r="AU222" s="187" t="s">
        <v>92</v>
      </c>
      <c r="AY222" s="19" t="s">
        <v>135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19" t="s">
        <v>90</v>
      </c>
      <c r="BK222" s="188">
        <f>ROUND(I222*H222,2)</f>
        <v>0</v>
      </c>
      <c r="BL222" s="19" t="s">
        <v>142</v>
      </c>
      <c r="BM222" s="187" t="s">
        <v>390</v>
      </c>
    </row>
    <row r="223" spans="1:65" s="2" customFormat="1" ht="11.25">
      <c r="A223" s="37"/>
      <c r="B223" s="38"/>
      <c r="C223" s="39"/>
      <c r="D223" s="189" t="s">
        <v>144</v>
      </c>
      <c r="E223" s="39"/>
      <c r="F223" s="190" t="s">
        <v>391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9" t="s">
        <v>144</v>
      </c>
      <c r="AU223" s="19" t="s">
        <v>92</v>
      </c>
    </row>
    <row r="224" spans="1:65" s="15" customFormat="1" ht="11.25">
      <c r="B224" s="217"/>
      <c r="C224" s="218"/>
      <c r="D224" s="196" t="s">
        <v>160</v>
      </c>
      <c r="E224" s="219" t="s">
        <v>44</v>
      </c>
      <c r="F224" s="220" t="s">
        <v>218</v>
      </c>
      <c r="G224" s="218"/>
      <c r="H224" s="219" t="s">
        <v>44</v>
      </c>
      <c r="I224" s="221"/>
      <c r="J224" s="218"/>
      <c r="K224" s="218"/>
      <c r="L224" s="222"/>
      <c r="M224" s="223"/>
      <c r="N224" s="224"/>
      <c r="O224" s="224"/>
      <c r="P224" s="224"/>
      <c r="Q224" s="224"/>
      <c r="R224" s="224"/>
      <c r="S224" s="224"/>
      <c r="T224" s="225"/>
      <c r="AT224" s="226" t="s">
        <v>160</v>
      </c>
      <c r="AU224" s="226" t="s">
        <v>92</v>
      </c>
      <c r="AV224" s="15" t="s">
        <v>90</v>
      </c>
      <c r="AW224" s="15" t="s">
        <v>42</v>
      </c>
      <c r="AX224" s="15" t="s">
        <v>82</v>
      </c>
      <c r="AY224" s="226" t="s">
        <v>135</v>
      </c>
    </row>
    <row r="225" spans="1:65" s="13" customFormat="1" ht="11.25">
      <c r="B225" s="194"/>
      <c r="C225" s="195"/>
      <c r="D225" s="196" t="s">
        <v>160</v>
      </c>
      <c r="E225" s="197" t="s">
        <v>44</v>
      </c>
      <c r="F225" s="198" t="s">
        <v>219</v>
      </c>
      <c r="G225" s="195"/>
      <c r="H225" s="199">
        <v>3</v>
      </c>
      <c r="I225" s="200"/>
      <c r="J225" s="195"/>
      <c r="K225" s="195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160</v>
      </c>
      <c r="AU225" s="205" t="s">
        <v>92</v>
      </c>
      <c r="AV225" s="13" t="s">
        <v>92</v>
      </c>
      <c r="AW225" s="13" t="s">
        <v>42</v>
      </c>
      <c r="AX225" s="13" t="s">
        <v>82</v>
      </c>
      <c r="AY225" s="205" t="s">
        <v>135</v>
      </c>
    </row>
    <row r="226" spans="1:65" s="13" customFormat="1" ht="11.25">
      <c r="B226" s="194"/>
      <c r="C226" s="195"/>
      <c r="D226" s="196" t="s">
        <v>160</v>
      </c>
      <c r="E226" s="197" t="s">
        <v>44</v>
      </c>
      <c r="F226" s="198" t="s">
        <v>392</v>
      </c>
      <c r="G226" s="195"/>
      <c r="H226" s="199">
        <v>0.90600000000000003</v>
      </c>
      <c r="I226" s="200"/>
      <c r="J226" s="195"/>
      <c r="K226" s="195"/>
      <c r="L226" s="201"/>
      <c r="M226" s="202"/>
      <c r="N226" s="203"/>
      <c r="O226" s="203"/>
      <c r="P226" s="203"/>
      <c r="Q226" s="203"/>
      <c r="R226" s="203"/>
      <c r="S226" s="203"/>
      <c r="T226" s="204"/>
      <c r="AT226" s="205" t="s">
        <v>160</v>
      </c>
      <c r="AU226" s="205" t="s">
        <v>92</v>
      </c>
      <c r="AV226" s="13" t="s">
        <v>92</v>
      </c>
      <c r="AW226" s="13" t="s">
        <v>42</v>
      </c>
      <c r="AX226" s="13" t="s">
        <v>82</v>
      </c>
      <c r="AY226" s="205" t="s">
        <v>135</v>
      </c>
    </row>
    <row r="227" spans="1:65" s="16" customFormat="1" ht="11.25">
      <c r="B227" s="237"/>
      <c r="C227" s="238"/>
      <c r="D227" s="196" t="s">
        <v>160</v>
      </c>
      <c r="E227" s="239" t="s">
        <v>44</v>
      </c>
      <c r="F227" s="240" t="s">
        <v>393</v>
      </c>
      <c r="G227" s="238"/>
      <c r="H227" s="241">
        <v>3.9060000000000001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AT227" s="247" t="s">
        <v>160</v>
      </c>
      <c r="AU227" s="247" t="s">
        <v>92</v>
      </c>
      <c r="AV227" s="16" t="s">
        <v>150</v>
      </c>
      <c r="AW227" s="16" t="s">
        <v>42</v>
      </c>
      <c r="AX227" s="16" t="s">
        <v>82</v>
      </c>
      <c r="AY227" s="247" t="s">
        <v>135</v>
      </c>
    </row>
    <row r="228" spans="1:65" s="13" customFormat="1" ht="11.25">
      <c r="B228" s="194"/>
      <c r="C228" s="195"/>
      <c r="D228" s="196" t="s">
        <v>160</v>
      </c>
      <c r="E228" s="197" t="s">
        <v>44</v>
      </c>
      <c r="F228" s="198" t="s">
        <v>394</v>
      </c>
      <c r="G228" s="195"/>
      <c r="H228" s="199">
        <v>0.19500000000000001</v>
      </c>
      <c r="I228" s="200"/>
      <c r="J228" s="195"/>
      <c r="K228" s="195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160</v>
      </c>
      <c r="AU228" s="205" t="s">
        <v>92</v>
      </c>
      <c r="AV228" s="13" t="s">
        <v>92</v>
      </c>
      <c r="AW228" s="13" t="s">
        <v>42</v>
      </c>
      <c r="AX228" s="13" t="s">
        <v>82</v>
      </c>
      <c r="AY228" s="205" t="s">
        <v>135</v>
      </c>
    </row>
    <row r="229" spans="1:65" s="14" customFormat="1" ht="11.25">
      <c r="B229" s="206"/>
      <c r="C229" s="207"/>
      <c r="D229" s="196" t="s">
        <v>160</v>
      </c>
      <c r="E229" s="208" t="s">
        <v>44</v>
      </c>
      <c r="F229" s="209" t="s">
        <v>176</v>
      </c>
      <c r="G229" s="207"/>
      <c r="H229" s="210">
        <v>4.101</v>
      </c>
      <c r="I229" s="211"/>
      <c r="J229" s="207"/>
      <c r="K229" s="207"/>
      <c r="L229" s="212"/>
      <c r="M229" s="213"/>
      <c r="N229" s="214"/>
      <c r="O229" s="214"/>
      <c r="P229" s="214"/>
      <c r="Q229" s="214"/>
      <c r="R229" s="214"/>
      <c r="S229" s="214"/>
      <c r="T229" s="215"/>
      <c r="AT229" s="216" t="s">
        <v>160</v>
      </c>
      <c r="AU229" s="216" t="s">
        <v>92</v>
      </c>
      <c r="AV229" s="14" t="s">
        <v>142</v>
      </c>
      <c r="AW229" s="14" t="s">
        <v>42</v>
      </c>
      <c r="AX229" s="14" t="s">
        <v>90</v>
      </c>
      <c r="AY229" s="216" t="s">
        <v>135</v>
      </c>
    </row>
    <row r="230" spans="1:65" s="2" customFormat="1" ht="16.5" customHeight="1">
      <c r="A230" s="37"/>
      <c r="B230" s="38"/>
      <c r="C230" s="176" t="s">
        <v>395</v>
      </c>
      <c r="D230" s="176" t="s">
        <v>137</v>
      </c>
      <c r="E230" s="177" t="s">
        <v>396</v>
      </c>
      <c r="F230" s="178" t="s">
        <v>397</v>
      </c>
      <c r="G230" s="179" t="s">
        <v>153</v>
      </c>
      <c r="H230" s="180">
        <v>6.0049999999999999</v>
      </c>
      <c r="I230" s="181"/>
      <c r="J230" s="182">
        <f>ROUND(I230*H230,2)</f>
        <v>0</v>
      </c>
      <c r="K230" s="178" t="s">
        <v>141</v>
      </c>
      <c r="L230" s="42"/>
      <c r="M230" s="183" t="s">
        <v>44</v>
      </c>
      <c r="N230" s="184" t="s">
        <v>53</v>
      </c>
      <c r="O230" s="67"/>
      <c r="P230" s="185">
        <f>O230*H230</f>
        <v>0</v>
      </c>
      <c r="Q230" s="185">
        <v>2.64E-3</v>
      </c>
      <c r="R230" s="185">
        <f>Q230*H230</f>
        <v>1.5853200000000001E-2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142</v>
      </c>
      <c r="AT230" s="187" t="s">
        <v>137</v>
      </c>
      <c r="AU230" s="187" t="s">
        <v>92</v>
      </c>
      <c r="AY230" s="19" t="s">
        <v>135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19" t="s">
        <v>90</v>
      </c>
      <c r="BK230" s="188">
        <f>ROUND(I230*H230,2)</f>
        <v>0</v>
      </c>
      <c r="BL230" s="19" t="s">
        <v>142</v>
      </c>
      <c r="BM230" s="187" t="s">
        <v>398</v>
      </c>
    </row>
    <row r="231" spans="1:65" s="2" customFormat="1" ht="11.25">
      <c r="A231" s="37"/>
      <c r="B231" s="38"/>
      <c r="C231" s="39"/>
      <c r="D231" s="189" t="s">
        <v>144</v>
      </c>
      <c r="E231" s="39"/>
      <c r="F231" s="190" t="s">
        <v>399</v>
      </c>
      <c r="G231" s="39"/>
      <c r="H231" s="39"/>
      <c r="I231" s="191"/>
      <c r="J231" s="39"/>
      <c r="K231" s="39"/>
      <c r="L231" s="42"/>
      <c r="M231" s="192"/>
      <c r="N231" s="193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9" t="s">
        <v>144</v>
      </c>
      <c r="AU231" s="19" t="s">
        <v>92</v>
      </c>
    </row>
    <row r="232" spans="1:65" s="13" customFormat="1" ht="11.25">
      <c r="B232" s="194"/>
      <c r="C232" s="195"/>
      <c r="D232" s="196" t="s">
        <v>160</v>
      </c>
      <c r="E232" s="197" t="s">
        <v>44</v>
      </c>
      <c r="F232" s="198" t="s">
        <v>400</v>
      </c>
      <c r="G232" s="195"/>
      <c r="H232" s="199">
        <v>6.0049999999999999</v>
      </c>
      <c r="I232" s="200"/>
      <c r="J232" s="195"/>
      <c r="K232" s="195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160</v>
      </c>
      <c r="AU232" s="205" t="s">
        <v>92</v>
      </c>
      <c r="AV232" s="13" t="s">
        <v>92</v>
      </c>
      <c r="AW232" s="13" t="s">
        <v>42</v>
      </c>
      <c r="AX232" s="13" t="s">
        <v>90</v>
      </c>
      <c r="AY232" s="205" t="s">
        <v>135</v>
      </c>
    </row>
    <row r="233" spans="1:65" s="2" customFormat="1" ht="16.5" customHeight="1">
      <c r="A233" s="37"/>
      <c r="B233" s="38"/>
      <c r="C233" s="176" t="s">
        <v>401</v>
      </c>
      <c r="D233" s="176" t="s">
        <v>137</v>
      </c>
      <c r="E233" s="177" t="s">
        <v>402</v>
      </c>
      <c r="F233" s="178" t="s">
        <v>403</v>
      </c>
      <c r="G233" s="179" t="s">
        <v>153</v>
      </c>
      <c r="H233" s="180">
        <v>6.0049999999999999</v>
      </c>
      <c r="I233" s="181"/>
      <c r="J233" s="182">
        <f>ROUND(I233*H233,2)</f>
        <v>0</v>
      </c>
      <c r="K233" s="178" t="s">
        <v>141</v>
      </c>
      <c r="L233" s="42"/>
      <c r="M233" s="183" t="s">
        <v>44</v>
      </c>
      <c r="N233" s="184" t="s">
        <v>53</v>
      </c>
      <c r="O233" s="67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7" t="s">
        <v>142</v>
      </c>
      <c r="AT233" s="187" t="s">
        <v>137</v>
      </c>
      <c r="AU233" s="187" t="s">
        <v>92</v>
      </c>
      <c r="AY233" s="19" t="s">
        <v>135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19" t="s">
        <v>90</v>
      </c>
      <c r="BK233" s="188">
        <f>ROUND(I233*H233,2)</f>
        <v>0</v>
      </c>
      <c r="BL233" s="19" t="s">
        <v>142</v>
      </c>
      <c r="BM233" s="187" t="s">
        <v>404</v>
      </c>
    </row>
    <row r="234" spans="1:65" s="2" customFormat="1" ht="11.25">
      <c r="A234" s="37"/>
      <c r="B234" s="38"/>
      <c r="C234" s="39"/>
      <c r="D234" s="189" t="s">
        <v>144</v>
      </c>
      <c r="E234" s="39"/>
      <c r="F234" s="190" t="s">
        <v>405</v>
      </c>
      <c r="G234" s="39"/>
      <c r="H234" s="39"/>
      <c r="I234" s="191"/>
      <c r="J234" s="39"/>
      <c r="K234" s="39"/>
      <c r="L234" s="42"/>
      <c r="M234" s="192"/>
      <c r="N234" s="193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9" t="s">
        <v>144</v>
      </c>
      <c r="AU234" s="19" t="s">
        <v>92</v>
      </c>
    </row>
    <row r="235" spans="1:65" s="2" customFormat="1" ht="33" customHeight="1">
      <c r="A235" s="37"/>
      <c r="B235" s="38"/>
      <c r="C235" s="176" t="s">
        <v>406</v>
      </c>
      <c r="D235" s="176" t="s">
        <v>137</v>
      </c>
      <c r="E235" s="177" t="s">
        <v>407</v>
      </c>
      <c r="F235" s="178" t="s">
        <v>408</v>
      </c>
      <c r="G235" s="179" t="s">
        <v>153</v>
      </c>
      <c r="H235" s="180">
        <v>1</v>
      </c>
      <c r="I235" s="181"/>
      <c r="J235" s="182">
        <f>ROUND(I235*H235,2)</f>
        <v>0</v>
      </c>
      <c r="K235" s="178" t="s">
        <v>141</v>
      </c>
      <c r="L235" s="42"/>
      <c r="M235" s="183" t="s">
        <v>44</v>
      </c>
      <c r="N235" s="184" t="s">
        <v>53</v>
      </c>
      <c r="O235" s="67"/>
      <c r="P235" s="185">
        <f>O235*H235</f>
        <v>0</v>
      </c>
      <c r="Q235" s="185">
        <v>0.42831999999999998</v>
      </c>
      <c r="R235" s="185">
        <f>Q235*H235</f>
        <v>0.42831999999999998</v>
      </c>
      <c r="S235" s="185">
        <v>0</v>
      </c>
      <c r="T235" s="186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7" t="s">
        <v>142</v>
      </c>
      <c r="AT235" s="187" t="s">
        <v>137</v>
      </c>
      <c r="AU235" s="187" t="s">
        <v>92</v>
      </c>
      <c r="AY235" s="19" t="s">
        <v>135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19" t="s">
        <v>90</v>
      </c>
      <c r="BK235" s="188">
        <f>ROUND(I235*H235,2)</f>
        <v>0</v>
      </c>
      <c r="BL235" s="19" t="s">
        <v>142</v>
      </c>
      <c r="BM235" s="187" t="s">
        <v>409</v>
      </c>
    </row>
    <row r="236" spans="1:65" s="2" customFormat="1" ht="11.25">
      <c r="A236" s="37"/>
      <c r="B236" s="38"/>
      <c r="C236" s="39"/>
      <c r="D236" s="189" t="s">
        <v>144</v>
      </c>
      <c r="E236" s="39"/>
      <c r="F236" s="190" t="s">
        <v>410</v>
      </c>
      <c r="G236" s="39"/>
      <c r="H236" s="39"/>
      <c r="I236" s="191"/>
      <c r="J236" s="39"/>
      <c r="K236" s="39"/>
      <c r="L236" s="42"/>
      <c r="M236" s="192"/>
      <c r="N236" s="193"/>
      <c r="O236" s="67"/>
      <c r="P236" s="67"/>
      <c r="Q236" s="67"/>
      <c r="R236" s="67"/>
      <c r="S236" s="67"/>
      <c r="T236" s="68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9" t="s">
        <v>144</v>
      </c>
      <c r="AU236" s="19" t="s">
        <v>92</v>
      </c>
    </row>
    <row r="237" spans="1:65" s="13" customFormat="1" ht="11.25">
      <c r="B237" s="194"/>
      <c r="C237" s="195"/>
      <c r="D237" s="196" t="s">
        <v>160</v>
      </c>
      <c r="E237" s="197" t="s">
        <v>44</v>
      </c>
      <c r="F237" s="198" t="s">
        <v>411</v>
      </c>
      <c r="G237" s="195"/>
      <c r="H237" s="199">
        <v>1</v>
      </c>
      <c r="I237" s="200"/>
      <c r="J237" s="195"/>
      <c r="K237" s="195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160</v>
      </c>
      <c r="AU237" s="205" t="s">
        <v>92</v>
      </c>
      <c r="AV237" s="13" t="s">
        <v>92</v>
      </c>
      <c r="AW237" s="13" t="s">
        <v>42</v>
      </c>
      <c r="AX237" s="13" t="s">
        <v>90</v>
      </c>
      <c r="AY237" s="205" t="s">
        <v>135</v>
      </c>
    </row>
    <row r="238" spans="1:65" s="2" customFormat="1" ht="16.5" customHeight="1">
      <c r="A238" s="37"/>
      <c r="B238" s="38"/>
      <c r="C238" s="176" t="s">
        <v>412</v>
      </c>
      <c r="D238" s="176" t="s">
        <v>137</v>
      </c>
      <c r="E238" s="177" t="s">
        <v>413</v>
      </c>
      <c r="F238" s="178" t="s">
        <v>414</v>
      </c>
      <c r="G238" s="179" t="s">
        <v>140</v>
      </c>
      <c r="H238" s="180">
        <v>4</v>
      </c>
      <c r="I238" s="181"/>
      <c r="J238" s="182">
        <f>ROUND(I238*H238,2)</f>
        <v>0</v>
      </c>
      <c r="K238" s="178" t="s">
        <v>44</v>
      </c>
      <c r="L238" s="42"/>
      <c r="M238" s="183" t="s">
        <v>44</v>
      </c>
      <c r="N238" s="184" t="s">
        <v>53</v>
      </c>
      <c r="O238" s="67"/>
      <c r="P238" s="185">
        <f>O238*H238</f>
        <v>0</v>
      </c>
      <c r="Q238" s="185">
        <v>1E-3</v>
      </c>
      <c r="R238" s="185">
        <f>Q238*H238</f>
        <v>4.0000000000000001E-3</v>
      </c>
      <c r="S238" s="185">
        <v>0</v>
      </c>
      <c r="T238" s="18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7" t="s">
        <v>142</v>
      </c>
      <c r="AT238" s="187" t="s">
        <v>137</v>
      </c>
      <c r="AU238" s="187" t="s">
        <v>92</v>
      </c>
      <c r="AY238" s="19" t="s">
        <v>135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19" t="s">
        <v>90</v>
      </c>
      <c r="BK238" s="188">
        <f>ROUND(I238*H238,2)</f>
        <v>0</v>
      </c>
      <c r="BL238" s="19" t="s">
        <v>142</v>
      </c>
      <c r="BM238" s="187" t="s">
        <v>415</v>
      </c>
    </row>
    <row r="239" spans="1:65" s="12" customFormat="1" ht="22.9" customHeight="1">
      <c r="B239" s="160"/>
      <c r="C239" s="161"/>
      <c r="D239" s="162" t="s">
        <v>81</v>
      </c>
      <c r="E239" s="174" t="s">
        <v>142</v>
      </c>
      <c r="F239" s="174" t="s">
        <v>416</v>
      </c>
      <c r="G239" s="161"/>
      <c r="H239" s="161"/>
      <c r="I239" s="164"/>
      <c r="J239" s="175">
        <f>BK239</f>
        <v>0</v>
      </c>
      <c r="K239" s="161"/>
      <c r="L239" s="166"/>
      <c r="M239" s="167"/>
      <c r="N239" s="168"/>
      <c r="O239" s="168"/>
      <c r="P239" s="169">
        <f>SUM(P240:P253)</f>
        <v>0</v>
      </c>
      <c r="Q239" s="168"/>
      <c r="R239" s="169">
        <f>SUM(R240:R253)</f>
        <v>1.0578315</v>
      </c>
      <c r="S239" s="168"/>
      <c r="T239" s="170">
        <f>SUM(T240:T253)</f>
        <v>0</v>
      </c>
      <c r="AR239" s="171" t="s">
        <v>90</v>
      </c>
      <c r="AT239" s="172" t="s">
        <v>81</v>
      </c>
      <c r="AU239" s="172" t="s">
        <v>90</v>
      </c>
      <c r="AY239" s="171" t="s">
        <v>135</v>
      </c>
      <c r="BK239" s="173">
        <f>SUM(BK240:BK253)</f>
        <v>0</v>
      </c>
    </row>
    <row r="240" spans="1:65" s="2" customFormat="1" ht="24.2" customHeight="1">
      <c r="A240" s="37"/>
      <c r="B240" s="38"/>
      <c r="C240" s="176" t="s">
        <v>417</v>
      </c>
      <c r="D240" s="176" t="s">
        <v>137</v>
      </c>
      <c r="E240" s="177" t="s">
        <v>418</v>
      </c>
      <c r="F240" s="178" t="s">
        <v>419</v>
      </c>
      <c r="G240" s="179" t="s">
        <v>153</v>
      </c>
      <c r="H240" s="180">
        <v>157.65</v>
      </c>
      <c r="I240" s="181"/>
      <c r="J240" s="182">
        <f>ROUND(I240*H240,2)</f>
        <v>0</v>
      </c>
      <c r="K240" s="178" t="s">
        <v>44</v>
      </c>
      <c r="L240" s="42"/>
      <c r="M240" s="183" t="s">
        <v>44</v>
      </c>
      <c r="N240" s="184" t="s">
        <v>53</v>
      </c>
      <c r="O240" s="67"/>
      <c r="P240" s="185">
        <f>O240*H240</f>
        <v>0</v>
      </c>
      <c r="Q240" s="185">
        <v>5.5199999999999997E-3</v>
      </c>
      <c r="R240" s="185">
        <f>Q240*H240</f>
        <v>0.870228</v>
      </c>
      <c r="S240" s="185">
        <v>0</v>
      </c>
      <c r="T240" s="186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7" t="s">
        <v>142</v>
      </c>
      <c r="AT240" s="187" t="s">
        <v>137</v>
      </c>
      <c r="AU240" s="187" t="s">
        <v>92</v>
      </c>
      <c r="AY240" s="19" t="s">
        <v>135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19" t="s">
        <v>90</v>
      </c>
      <c r="BK240" s="188">
        <f>ROUND(I240*H240,2)</f>
        <v>0</v>
      </c>
      <c r="BL240" s="19" t="s">
        <v>142</v>
      </c>
      <c r="BM240" s="187" t="s">
        <v>420</v>
      </c>
    </row>
    <row r="241" spans="1:65" s="2" customFormat="1" ht="19.5">
      <c r="A241" s="37"/>
      <c r="B241" s="38"/>
      <c r="C241" s="39"/>
      <c r="D241" s="196" t="s">
        <v>421</v>
      </c>
      <c r="E241" s="39"/>
      <c r="F241" s="248" t="s">
        <v>422</v>
      </c>
      <c r="G241" s="39"/>
      <c r="H241" s="39"/>
      <c r="I241" s="191"/>
      <c r="J241" s="39"/>
      <c r="K241" s="39"/>
      <c r="L241" s="42"/>
      <c r="M241" s="192"/>
      <c r="N241" s="193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9" t="s">
        <v>421</v>
      </c>
      <c r="AU241" s="19" t="s">
        <v>92</v>
      </c>
    </row>
    <row r="242" spans="1:65" s="13" customFormat="1" ht="11.25">
      <c r="B242" s="194"/>
      <c r="C242" s="195"/>
      <c r="D242" s="196" t="s">
        <v>160</v>
      </c>
      <c r="E242" s="197" t="s">
        <v>44</v>
      </c>
      <c r="F242" s="198" t="s">
        <v>423</v>
      </c>
      <c r="G242" s="195"/>
      <c r="H242" s="199">
        <v>9</v>
      </c>
      <c r="I242" s="200"/>
      <c r="J242" s="195"/>
      <c r="K242" s="195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160</v>
      </c>
      <c r="AU242" s="205" t="s">
        <v>92</v>
      </c>
      <c r="AV242" s="13" t="s">
        <v>92</v>
      </c>
      <c r="AW242" s="13" t="s">
        <v>42</v>
      </c>
      <c r="AX242" s="13" t="s">
        <v>82</v>
      </c>
      <c r="AY242" s="205" t="s">
        <v>135</v>
      </c>
    </row>
    <row r="243" spans="1:65" s="13" customFormat="1" ht="11.25">
      <c r="B243" s="194"/>
      <c r="C243" s="195"/>
      <c r="D243" s="196" t="s">
        <v>160</v>
      </c>
      <c r="E243" s="197" t="s">
        <v>44</v>
      </c>
      <c r="F243" s="198" t="s">
        <v>424</v>
      </c>
      <c r="G243" s="195"/>
      <c r="H243" s="199">
        <v>44.1</v>
      </c>
      <c r="I243" s="200"/>
      <c r="J243" s="195"/>
      <c r="K243" s="195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160</v>
      </c>
      <c r="AU243" s="205" t="s">
        <v>92</v>
      </c>
      <c r="AV243" s="13" t="s">
        <v>92</v>
      </c>
      <c r="AW243" s="13" t="s">
        <v>42</v>
      </c>
      <c r="AX243" s="13" t="s">
        <v>82</v>
      </c>
      <c r="AY243" s="205" t="s">
        <v>135</v>
      </c>
    </row>
    <row r="244" spans="1:65" s="13" customFormat="1" ht="11.25">
      <c r="B244" s="194"/>
      <c r="C244" s="195"/>
      <c r="D244" s="196" t="s">
        <v>160</v>
      </c>
      <c r="E244" s="197" t="s">
        <v>44</v>
      </c>
      <c r="F244" s="198" t="s">
        <v>425</v>
      </c>
      <c r="G244" s="195"/>
      <c r="H244" s="199">
        <v>44.1</v>
      </c>
      <c r="I244" s="200"/>
      <c r="J244" s="195"/>
      <c r="K244" s="195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160</v>
      </c>
      <c r="AU244" s="205" t="s">
        <v>92</v>
      </c>
      <c r="AV244" s="13" t="s">
        <v>92</v>
      </c>
      <c r="AW244" s="13" t="s">
        <v>42</v>
      </c>
      <c r="AX244" s="13" t="s">
        <v>82</v>
      </c>
      <c r="AY244" s="205" t="s">
        <v>135</v>
      </c>
    </row>
    <row r="245" spans="1:65" s="13" customFormat="1" ht="11.25">
      <c r="B245" s="194"/>
      <c r="C245" s="195"/>
      <c r="D245" s="196" t="s">
        <v>160</v>
      </c>
      <c r="E245" s="197" t="s">
        <v>44</v>
      </c>
      <c r="F245" s="198" t="s">
        <v>426</v>
      </c>
      <c r="G245" s="195"/>
      <c r="H245" s="199">
        <v>22.75</v>
      </c>
      <c r="I245" s="200"/>
      <c r="J245" s="195"/>
      <c r="K245" s="195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160</v>
      </c>
      <c r="AU245" s="205" t="s">
        <v>92</v>
      </c>
      <c r="AV245" s="13" t="s">
        <v>92</v>
      </c>
      <c r="AW245" s="13" t="s">
        <v>42</v>
      </c>
      <c r="AX245" s="13" t="s">
        <v>82</v>
      </c>
      <c r="AY245" s="205" t="s">
        <v>135</v>
      </c>
    </row>
    <row r="246" spans="1:65" s="13" customFormat="1" ht="11.25">
      <c r="B246" s="194"/>
      <c r="C246" s="195"/>
      <c r="D246" s="196" t="s">
        <v>160</v>
      </c>
      <c r="E246" s="197" t="s">
        <v>44</v>
      </c>
      <c r="F246" s="198" t="s">
        <v>427</v>
      </c>
      <c r="G246" s="195"/>
      <c r="H246" s="199">
        <v>37.700000000000003</v>
      </c>
      <c r="I246" s="200"/>
      <c r="J246" s="195"/>
      <c r="K246" s="195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160</v>
      </c>
      <c r="AU246" s="205" t="s">
        <v>92</v>
      </c>
      <c r="AV246" s="13" t="s">
        <v>92</v>
      </c>
      <c r="AW246" s="13" t="s">
        <v>42</v>
      </c>
      <c r="AX246" s="13" t="s">
        <v>82</v>
      </c>
      <c r="AY246" s="205" t="s">
        <v>135</v>
      </c>
    </row>
    <row r="247" spans="1:65" s="14" customFormat="1" ht="11.25">
      <c r="B247" s="206"/>
      <c r="C247" s="207"/>
      <c r="D247" s="196" t="s">
        <v>160</v>
      </c>
      <c r="E247" s="208" t="s">
        <v>44</v>
      </c>
      <c r="F247" s="209" t="s">
        <v>176</v>
      </c>
      <c r="G247" s="207"/>
      <c r="H247" s="210">
        <v>157.65</v>
      </c>
      <c r="I247" s="211"/>
      <c r="J247" s="207"/>
      <c r="K247" s="207"/>
      <c r="L247" s="212"/>
      <c r="M247" s="213"/>
      <c r="N247" s="214"/>
      <c r="O247" s="214"/>
      <c r="P247" s="214"/>
      <c r="Q247" s="214"/>
      <c r="R247" s="214"/>
      <c r="S247" s="214"/>
      <c r="T247" s="215"/>
      <c r="AT247" s="216" t="s">
        <v>160</v>
      </c>
      <c r="AU247" s="216" t="s">
        <v>92</v>
      </c>
      <c r="AV247" s="14" t="s">
        <v>142</v>
      </c>
      <c r="AW247" s="14" t="s">
        <v>42</v>
      </c>
      <c r="AX247" s="14" t="s">
        <v>90</v>
      </c>
      <c r="AY247" s="216" t="s">
        <v>135</v>
      </c>
    </row>
    <row r="248" spans="1:65" s="2" customFormat="1" ht="24.2" customHeight="1">
      <c r="A248" s="37"/>
      <c r="B248" s="38"/>
      <c r="C248" s="176" t="s">
        <v>428</v>
      </c>
      <c r="D248" s="176" t="s">
        <v>137</v>
      </c>
      <c r="E248" s="177" t="s">
        <v>429</v>
      </c>
      <c r="F248" s="178" t="s">
        <v>430</v>
      </c>
      <c r="G248" s="179" t="s">
        <v>153</v>
      </c>
      <c r="H248" s="180">
        <v>157.65</v>
      </c>
      <c r="I248" s="181"/>
      <c r="J248" s="182">
        <f>ROUND(I248*H248,2)</f>
        <v>0</v>
      </c>
      <c r="K248" s="178" t="s">
        <v>141</v>
      </c>
      <c r="L248" s="42"/>
      <c r="M248" s="183" t="s">
        <v>44</v>
      </c>
      <c r="N248" s="184" t="s">
        <v>53</v>
      </c>
      <c r="O248" s="67"/>
      <c r="P248" s="185">
        <f>O248*H248</f>
        <v>0</v>
      </c>
      <c r="Q248" s="185">
        <v>0</v>
      </c>
      <c r="R248" s="185">
        <f>Q248*H248</f>
        <v>0</v>
      </c>
      <c r="S248" s="185">
        <v>0</v>
      </c>
      <c r="T248" s="186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7" t="s">
        <v>142</v>
      </c>
      <c r="AT248" s="187" t="s">
        <v>137</v>
      </c>
      <c r="AU248" s="187" t="s">
        <v>92</v>
      </c>
      <c r="AY248" s="19" t="s">
        <v>135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19" t="s">
        <v>90</v>
      </c>
      <c r="BK248" s="188">
        <f>ROUND(I248*H248,2)</f>
        <v>0</v>
      </c>
      <c r="BL248" s="19" t="s">
        <v>142</v>
      </c>
      <c r="BM248" s="187" t="s">
        <v>431</v>
      </c>
    </row>
    <row r="249" spans="1:65" s="2" customFormat="1" ht="11.25">
      <c r="A249" s="37"/>
      <c r="B249" s="38"/>
      <c r="C249" s="39"/>
      <c r="D249" s="189" t="s">
        <v>144</v>
      </c>
      <c r="E249" s="39"/>
      <c r="F249" s="190" t="s">
        <v>432</v>
      </c>
      <c r="G249" s="39"/>
      <c r="H249" s="39"/>
      <c r="I249" s="191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9" t="s">
        <v>144</v>
      </c>
      <c r="AU249" s="19" t="s">
        <v>92</v>
      </c>
    </row>
    <row r="250" spans="1:65" s="2" customFormat="1" ht="24.2" customHeight="1">
      <c r="A250" s="37"/>
      <c r="B250" s="38"/>
      <c r="C250" s="176" t="s">
        <v>433</v>
      </c>
      <c r="D250" s="176" t="s">
        <v>137</v>
      </c>
      <c r="E250" s="177" t="s">
        <v>434</v>
      </c>
      <c r="F250" s="178" t="s">
        <v>435</v>
      </c>
      <c r="G250" s="179" t="s">
        <v>153</v>
      </c>
      <c r="H250" s="180">
        <v>157.65</v>
      </c>
      <c r="I250" s="181"/>
      <c r="J250" s="182">
        <f>ROUND(I250*H250,2)</f>
        <v>0</v>
      </c>
      <c r="K250" s="178" t="s">
        <v>141</v>
      </c>
      <c r="L250" s="42"/>
      <c r="M250" s="183" t="s">
        <v>44</v>
      </c>
      <c r="N250" s="184" t="s">
        <v>53</v>
      </c>
      <c r="O250" s="67"/>
      <c r="P250" s="185">
        <f>O250*H250</f>
        <v>0</v>
      </c>
      <c r="Q250" s="185">
        <v>1.1900000000000001E-3</v>
      </c>
      <c r="R250" s="185">
        <f>Q250*H250</f>
        <v>0.18760350000000003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142</v>
      </c>
      <c r="AT250" s="187" t="s">
        <v>137</v>
      </c>
      <c r="AU250" s="187" t="s">
        <v>92</v>
      </c>
      <c r="AY250" s="19" t="s">
        <v>135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19" t="s">
        <v>90</v>
      </c>
      <c r="BK250" s="188">
        <f>ROUND(I250*H250,2)</f>
        <v>0</v>
      </c>
      <c r="BL250" s="19" t="s">
        <v>142</v>
      </c>
      <c r="BM250" s="187" t="s">
        <v>436</v>
      </c>
    </row>
    <row r="251" spans="1:65" s="2" customFormat="1" ht="11.25">
      <c r="A251" s="37"/>
      <c r="B251" s="38"/>
      <c r="C251" s="39"/>
      <c r="D251" s="189" t="s">
        <v>144</v>
      </c>
      <c r="E251" s="39"/>
      <c r="F251" s="190" t="s">
        <v>437</v>
      </c>
      <c r="G251" s="39"/>
      <c r="H251" s="39"/>
      <c r="I251" s="191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9" t="s">
        <v>144</v>
      </c>
      <c r="AU251" s="19" t="s">
        <v>92</v>
      </c>
    </row>
    <row r="252" spans="1:65" s="2" customFormat="1" ht="24.2" customHeight="1">
      <c r="A252" s="37"/>
      <c r="B252" s="38"/>
      <c r="C252" s="176" t="s">
        <v>438</v>
      </c>
      <c r="D252" s="176" t="s">
        <v>137</v>
      </c>
      <c r="E252" s="177" t="s">
        <v>439</v>
      </c>
      <c r="F252" s="178" t="s">
        <v>440</v>
      </c>
      <c r="G252" s="179" t="s">
        <v>153</v>
      </c>
      <c r="H252" s="180">
        <v>157.65</v>
      </c>
      <c r="I252" s="181"/>
      <c r="J252" s="182">
        <f>ROUND(I252*H252,2)</f>
        <v>0</v>
      </c>
      <c r="K252" s="178" t="s">
        <v>141</v>
      </c>
      <c r="L252" s="42"/>
      <c r="M252" s="183" t="s">
        <v>44</v>
      </c>
      <c r="N252" s="184" t="s">
        <v>53</v>
      </c>
      <c r="O252" s="67"/>
      <c r="P252" s="185">
        <f>O252*H252</f>
        <v>0</v>
      </c>
      <c r="Q252" s="185">
        <v>0</v>
      </c>
      <c r="R252" s="185">
        <f>Q252*H252</f>
        <v>0</v>
      </c>
      <c r="S252" s="185">
        <v>0</v>
      </c>
      <c r="T252" s="186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7" t="s">
        <v>142</v>
      </c>
      <c r="AT252" s="187" t="s">
        <v>137</v>
      </c>
      <c r="AU252" s="187" t="s">
        <v>92</v>
      </c>
      <c r="AY252" s="19" t="s">
        <v>135</v>
      </c>
      <c r="BE252" s="188">
        <f>IF(N252="základní",J252,0)</f>
        <v>0</v>
      </c>
      <c r="BF252" s="188">
        <f>IF(N252="snížená",J252,0)</f>
        <v>0</v>
      </c>
      <c r="BG252" s="188">
        <f>IF(N252="zákl. přenesená",J252,0)</f>
        <v>0</v>
      </c>
      <c r="BH252" s="188">
        <f>IF(N252="sníž. přenesená",J252,0)</f>
        <v>0</v>
      </c>
      <c r="BI252" s="188">
        <f>IF(N252="nulová",J252,0)</f>
        <v>0</v>
      </c>
      <c r="BJ252" s="19" t="s">
        <v>90</v>
      </c>
      <c r="BK252" s="188">
        <f>ROUND(I252*H252,2)</f>
        <v>0</v>
      </c>
      <c r="BL252" s="19" t="s">
        <v>142</v>
      </c>
      <c r="BM252" s="187" t="s">
        <v>441</v>
      </c>
    </row>
    <row r="253" spans="1:65" s="2" customFormat="1" ht="11.25">
      <c r="A253" s="37"/>
      <c r="B253" s="38"/>
      <c r="C253" s="39"/>
      <c r="D253" s="189" t="s">
        <v>144</v>
      </c>
      <c r="E253" s="39"/>
      <c r="F253" s="190" t="s">
        <v>442</v>
      </c>
      <c r="G253" s="39"/>
      <c r="H253" s="39"/>
      <c r="I253" s="191"/>
      <c r="J253" s="39"/>
      <c r="K253" s="39"/>
      <c r="L253" s="42"/>
      <c r="M253" s="192"/>
      <c r="N253" s="193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9" t="s">
        <v>144</v>
      </c>
      <c r="AU253" s="19" t="s">
        <v>92</v>
      </c>
    </row>
    <row r="254" spans="1:65" s="12" customFormat="1" ht="22.9" customHeight="1">
      <c r="B254" s="160"/>
      <c r="C254" s="161"/>
      <c r="D254" s="162" t="s">
        <v>81</v>
      </c>
      <c r="E254" s="174" t="s">
        <v>162</v>
      </c>
      <c r="F254" s="174" t="s">
        <v>443</v>
      </c>
      <c r="G254" s="161"/>
      <c r="H254" s="161"/>
      <c r="I254" s="164"/>
      <c r="J254" s="175">
        <f>BK254</f>
        <v>0</v>
      </c>
      <c r="K254" s="161"/>
      <c r="L254" s="166"/>
      <c r="M254" s="167"/>
      <c r="N254" s="168"/>
      <c r="O254" s="168"/>
      <c r="P254" s="169">
        <f>SUM(P255:P261)</f>
        <v>0</v>
      </c>
      <c r="Q254" s="168"/>
      <c r="R254" s="169">
        <f>SUM(R255:R261)</f>
        <v>98.676000000000016</v>
      </c>
      <c r="S254" s="168"/>
      <c r="T254" s="170">
        <f>SUM(T255:T261)</f>
        <v>0</v>
      </c>
      <c r="AR254" s="171" t="s">
        <v>90</v>
      </c>
      <c r="AT254" s="172" t="s">
        <v>81</v>
      </c>
      <c r="AU254" s="172" t="s">
        <v>90</v>
      </c>
      <c r="AY254" s="171" t="s">
        <v>135</v>
      </c>
      <c r="BK254" s="173">
        <f>SUM(BK255:BK261)</f>
        <v>0</v>
      </c>
    </row>
    <row r="255" spans="1:65" s="2" customFormat="1" ht="24.2" customHeight="1">
      <c r="A255" s="37"/>
      <c r="B255" s="38"/>
      <c r="C255" s="176" t="s">
        <v>444</v>
      </c>
      <c r="D255" s="176" t="s">
        <v>137</v>
      </c>
      <c r="E255" s="177" t="s">
        <v>445</v>
      </c>
      <c r="F255" s="178" t="s">
        <v>446</v>
      </c>
      <c r="G255" s="179" t="s">
        <v>153</v>
      </c>
      <c r="H255" s="180">
        <v>216</v>
      </c>
      <c r="I255" s="181"/>
      <c r="J255" s="182">
        <f>ROUND(I255*H255,2)</f>
        <v>0</v>
      </c>
      <c r="K255" s="178" t="s">
        <v>141</v>
      </c>
      <c r="L255" s="42"/>
      <c r="M255" s="183" t="s">
        <v>44</v>
      </c>
      <c r="N255" s="184" t="s">
        <v>53</v>
      </c>
      <c r="O255" s="67"/>
      <c r="P255" s="185">
        <f>O255*H255</f>
        <v>0</v>
      </c>
      <c r="Q255" s="185">
        <v>8.3500000000000005E-2</v>
      </c>
      <c r="R255" s="185">
        <f>Q255*H255</f>
        <v>18.036000000000001</v>
      </c>
      <c r="S255" s="185">
        <v>0</v>
      </c>
      <c r="T255" s="186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142</v>
      </c>
      <c r="AT255" s="187" t="s">
        <v>137</v>
      </c>
      <c r="AU255" s="187" t="s">
        <v>92</v>
      </c>
      <c r="AY255" s="19" t="s">
        <v>135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19" t="s">
        <v>90</v>
      </c>
      <c r="BK255" s="188">
        <f>ROUND(I255*H255,2)</f>
        <v>0</v>
      </c>
      <c r="BL255" s="19" t="s">
        <v>142</v>
      </c>
      <c r="BM255" s="187" t="s">
        <v>447</v>
      </c>
    </row>
    <row r="256" spans="1:65" s="2" customFormat="1" ht="11.25">
      <c r="A256" s="37"/>
      <c r="B256" s="38"/>
      <c r="C256" s="39"/>
      <c r="D256" s="189" t="s">
        <v>144</v>
      </c>
      <c r="E256" s="39"/>
      <c r="F256" s="190" t="s">
        <v>448</v>
      </c>
      <c r="G256" s="39"/>
      <c r="H256" s="39"/>
      <c r="I256" s="191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9" t="s">
        <v>144</v>
      </c>
      <c r="AU256" s="19" t="s">
        <v>92</v>
      </c>
    </row>
    <row r="257" spans="1:65" s="13" customFormat="1" ht="11.25">
      <c r="B257" s="194"/>
      <c r="C257" s="195"/>
      <c r="D257" s="196" t="s">
        <v>160</v>
      </c>
      <c r="E257" s="197" t="s">
        <v>44</v>
      </c>
      <c r="F257" s="198" t="s">
        <v>449</v>
      </c>
      <c r="G257" s="195"/>
      <c r="H257" s="199">
        <v>6</v>
      </c>
      <c r="I257" s="200"/>
      <c r="J257" s="195"/>
      <c r="K257" s="195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160</v>
      </c>
      <c r="AU257" s="205" t="s">
        <v>92</v>
      </c>
      <c r="AV257" s="13" t="s">
        <v>92</v>
      </c>
      <c r="AW257" s="13" t="s">
        <v>42</v>
      </c>
      <c r="AX257" s="13" t="s">
        <v>82</v>
      </c>
      <c r="AY257" s="205" t="s">
        <v>135</v>
      </c>
    </row>
    <row r="258" spans="1:65" s="13" customFormat="1" ht="11.25">
      <c r="B258" s="194"/>
      <c r="C258" s="195"/>
      <c r="D258" s="196" t="s">
        <v>160</v>
      </c>
      <c r="E258" s="197" t="s">
        <v>44</v>
      </c>
      <c r="F258" s="198" t="s">
        <v>450</v>
      </c>
      <c r="G258" s="195"/>
      <c r="H258" s="199">
        <v>210</v>
      </c>
      <c r="I258" s="200"/>
      <c r="J258" s="195"/>
      <c r="K258" s="195"/>
      <c r="L258" s="201"/>
      <c r="M258" s="202"/>
      <c r="N258" s="203"/>
      <c r="O258" s="203"/>
      <c r="P258" s="203"/>
      <c r="Q258" s="203"/>
      <c r="R258" s="203"/>
      <c r="S258" s="203"/>
      <c r="T258" s="204"/>
      <c r="AT258" s="205" t="s">
        <v>160</v>
      </c>
      <c r="AU258" s="205" t="s">
        <v>92</v>
      </c>
      <c r="AV258" s="13" t="s">
        <v>92</v>
      </c>
      <c r="AW258" s="13" t="s">
        <v>42</v>
      </c>
      <c r="AX258" s="13" t="s">
        <v>82</v>
      </c>
      <c r="AY258" s="205" t="s">
        <v>135</v>
      </c>
    </row>
    <row r="259" spans="1:65" s="14" customFormat="1" ht="11.25">
      <c r="B259" s="206"/>
      <c r="C259" s="207"/>
      <c r="D259" s="196" t="s">
        <v>160</v>
      </c>
      <c r="E259" s="208" t="s">
        <v>44</v>
      </c>
      <c r="F259" s="209" t="s">
        <v>176</v>
      </c>
      <c r="G259" s="207"/>
      <c r="H259" s="210">
        <v>216</v>
      </c>
      <c r="I259" s="211"/>
      <c r="J259" s="207"/>
      <c r="K259" s="207"/>
      <c r="L259" s="212"/>
      <c r="M259" s="213"/>
      <c r="N259" s="214"/>
      <c r="O259" s="214"/>
      <c r="P259" s="214"/>
      <c r="Q259" s="214"/>
      <c r="R259" s="214"/>
      <c r="S259" s="214"/>
      <c r="T259" s="215"/>
      <c r="AT259" s="216" t="s">
        <v>160</v>
      </c>
      <c r="AU259" s="216" t="s">
        <v>92</v>
      </c>
      <c r="AV259" s="14" t="s">
        <v>142</v>
      </c>
      <c r="AW259" s="14" t="s">
        <v>42</v>
      </c>
      <c r="AX259" s="14" t="s">
        <v>90</v>
      </c>
      <c r="AY259" s="216" t="s">
        <v>135</v>
      </c>
    </row>
    <row r="260" spans="1:65" s="2" customFormat="1" ht="16.5" customHeight="1">
      <c r="A260" s="37"/>
      <c r="B260" s="38"/>
      <c r="C260" s="227" t="s">
        <v>451</v>
      </c>
      <c r="D260" s="227" t="s">
        <v>352</v>
      </c>
      <c r="E260" s="228" t="s">
        <v>452</v>
      </c>
      <c r="F260" s="229" t="s">
        <v>453</v>
      </c>
      <c r="G260" s="230" t="s">
        <v>140</v>
      </c>
      <c r="H260" s="231">
        <v>72</v>
      </c>
      <c r="I260" s="232"/>
      <c r="J260" s="233">
        <f>ROUND(I260*H260,2)</f>
        <v>0</v>
      </c>
      <c r="K260" s="229" t="s">
        <v>44</v>
      </c>
      <c r="L260" s="234"/>
      <c r="M260" s="235" t="s">
        <v>44</v>
      </c>
      <c r="N260" s="236" t="s">
        <v>53</v>
      </c>
      <c r="O260" s="67"/>
      <c r="P260" s="185">
        <f>O260*H260</f>
        <v>0</v>
      </c>
      <c r="Q260" s="185">
        <v>1.1200000000000001</v>
      </c>
      <c r="R260" s="185">
        <f>Q260*H260</f>
        <v>80.640000000000015</v>
      </c>
      <c r="S260" s="185">
        <v>0</v>
      </c>
      <c r="T260" s="186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7" t="s">
        <v>182</v>
      </c>
      <c r="AT260" s="187" t="s">
        <v>352</v>
      </c>
      <c r="AU260" s="187" t="s">
        <v>92</v>
      </c>
      <c r="AY260" s="19" t="s">
        <v>135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19" t="s">
        <v>90</v>
      </c>
      <c r="BK260" s="188">
        <f>ROUND(I260*H260,2)</f>
        <v>0</v>
      </c>
      <c r="BL260" s="19" t="s">
        <v>142</v>
      </c>
      <c r="BM260" s="187" t="s">
        <v>454</v>
      </c>
    </row>
    <row r="261" spans="1:65" s="13" customFormat="1" ht="22.5">
      <c r="B261" s="194"/>
      <c r="C261" s="195"/>
      <c r="D261" s="196" t="s">
        <v>160</v>
      </c>
      <c r="E261" s="195"/>
      <c r="F261" s="198" t="s">
        <v>455</v>
      </c>
      <c r="G261" s="195"/>
      <c r="H261" s="199">
        <v>72</v>
      </c>
      <c r="I261" s="200"/>
      <c r="J261" s="195"/>
      <c r="K261" s="195"/>
      <c r="L261" s="201"/>
      <c r="M261" s="202"/>
      <c r="N261" s="203"/>
      <c r="O261" s="203"/>
      <c r="P261" s="203"/>
      <c r="Q261" s="203"/>
      <c r="R261" s="203"/>
      <c r="S261" s="203"/>
      <c r="T261" s="204"/>
      <c r="AT261" s="205" t="s">
        <v>160</v>
      </c>
      <c r="AU261" s="205" t="s">
        <v>92</v>
      </c>
      <c r="AV261" s="13" t="s">
        <v>92</v>
      </c>
      <c r="AW261" s="13" t="s">
        <v>4</v>
      </c>
      <c r="AX261" s="13" t="s">
        <v>90</v>
      </c>
      <c r="AY261" s="205" t="s">
        <v>135</v>
      </c>
    </row>
    <row r="262" spans="1:65" s="12" customFormat="1" ht="22.9" customHeight="1">
      <c r="B262" s="160"/>
      <c r="C262" s="161"/>
      <c r="D262" s="162" t="s">
        <v>81</v>
      </c>
      <c r="E262" s="174" t="s">
        <v>168</v>
      </c>
      <c r="F262" s="174" t="s">
        <v>456</v>
      </c>
      <c r="G262" s="161"/>
      <c r="H262" s="161"/>
      <c r="I262" s="164"/>
      <c r="J262" s="175">
        <f>BK262</f>
        <v>0</v>
      </c>
      <c r="K262" s="161"/>
      <c r="L262" s="166"/>
      <c r="M262" s="167"/>
      <c r="N262" s="168"/>
      <c r="O262" s="168"/>
      <c r="P262" s="169">
        <f>SUM(P263:P271)</f>
        <v>0</v>
      </c>
      <c r="Q262" s="168"/>
      <c r="R262" s="169">
        <f>SUM(R263:R271)</f>
        <v>0.58619999999999994</v>
      </c>
      <c r="S262" s="168"/>
      <c r="T262" s="170">
        <f>SUM(T263:T271)</f>
        <v>0</v>
      </c>
      <c r="AR262" s="171" t="s">
        <v>90</v>
      </c>
      <c r="AT262" s="172" t="s">
        <v>81</v>
      </c>
      <c r="AU262" s="172" t="s">
        <v>90</v>
      </c>
      <c r="AY262" s="171" t="s">
        <v>135</v>
      </c>
      <c r="BK262" s="173">
        <f>SUM(BK263:BK271)</f>
        <v>0</v>
      </c>
    </row>
    <row r="263" spans="1:65" s="2" customFormat="1" ht="37.9" customHeight="1">
      <c r="A263" s="37"/>
      <c r="B263" s="38"/>
      <c r="C263" s="176" t="s">
        <v>457</v>
      </c>
      <c r="D263" s="176" t="s">
        <v>137</v>
      </c>
      <c r="E263" s="177" t="s">
        <v>458</v>
      </c>
      <c r="F263" s="178" t="s">
        <v>459</v>
      </c>
      <c r="G263" s="179" t="s">
        <v>140</v>
      </c>
      <c r="H263" s="180">
        <v>4</v>
      </c>
      <c r="I263" s="181"/>
      <c r="J263" s="182">
        <f>ROUND(I263*H263,2)</f>
        <v>0</v>
      </c>
      <c r="K263" s="178" t="s">
        <v>141</v>
      </c>
      <c r="L263" s="42"/>
      <c r="M263" s="183" t="s">
        <v>44</v>
      </c>
      <c r="N263" s="184" t="s">
        <v>53</v>
      </c>
      <c r="O263" s="67"/>
      <c r="P263" s="185">
        <f>O263*H263</f>
        <v>0</v>
      </c>
      <c r="Q263" s="185">
        <v>3.049E-2</v>
      </c>
      <c r="R263" s="185">
        <f>Q263*H263</f>
        <v>0.12196</v>
      </c>
      <c r="S263" s="185">
        <v>0</v>
      </c>
      <c r="T263" s="186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7" t="s">
        <v>142</v>
      </c>
      <c r="AT263" s="187" t="s">
        <v>137</v>
      </c>
      <c r="AU263" s="187" t="s">
        <v>92</v>
      </c>
      <c r="AY263" s="19" t="s">
        <v>135</v>
      </c>
      <c r="BE263" s="188">
        <f>IF(N263="základní",J263,0)</f>
        <v>0</v>
      </c>
      <c r="BF263" s="188">
        <f>IF(N263="snížená",J263,0)</f>
        <v>0</v>
      </c>
      <c r="BG263" s="188">
        <f>IF(N263="zákl. přenesená",J263,0)</f>
        <v>0</v>
      </c>
      <c r="BH263" s="188">
        <f>IF(N263="sníž. přenesená",J263,0)</f>
        <v>0</v>
      </c>
      <c r="BI263" s="188">
        <f>IF(N263="nulová",J263,0)</f>
        <v>0</v>
      </c>
      <c r="BJ263" s="19" t="s">
        <v>90</v>
      </c>
      <c r="BK263" s="188">
        <f>ROUND(I263*H263,2)</f>
        <v>0</v>
      </c>
      <c r="BL263" s="19" t="s">
        <v>142</v>
      </c>
      <c r="BM263" s="187" t="s">
        <v>460</v>
      </c>
    </row>
    <row r="264" spans="1:65" s="2" customFormat="1" ht="11.25">
      <c r="A264" s="37"/>
      <c r="B264" s="38"/>
      <c r="C264" s="39"/>
      <c r="D264" s="189" t="s">
        <v>144</v>
      </c>
      <c r="E264" s="39"/>
      <c r="F264" s="190" t="s">
        <v>461</v>
      </c>
      <c r="G264" s="39"/>
      <c r="H264" s="39"/>
      <c r="I264" s="191"/>
      <c r="J264" s="39"/>
      <c r="K264" s="39"/>
      <c r="L264" s="42"/>
      <c r="M264" s="192"/>
      <c r="N264" s="193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9" t="s">
        <v>144</v>
      </c>
      <c r="AU264" s="19" t="s">
        <v>92</v>
      </c>
    </row>
    <row r="265" spans="1:65" s="2" customFormat="1" ht="24.2" customHeight="1">
      <c r="A265" s="37"/>
      <c r="B265" s="38"/>
      <c r="C265" s="176" t="s">
        <v>462</v>
      </c>
      <c r="D265" s="176" t="s">
        <v>137</v>
      </c>
      <c r="E265" s="177" t="s">
        <v>463</v>
      </c>
      <c r="F265" s="178" t="s">
        <v>464</v>
      </c>
      <c r="G265" s="179" t="s">
        <v>140</v>
      </c>
      <c r="H265" s="180">
        <v>4</v>
      </c>
      <c r="I265" s="181"/>
      <c r="J265" s="182">
        <f>ROUND(I265*H265,2)</f>
        <v>0</v>
      </c>
      <c r="K265" s="178" t="s">
        <v>141</v>
      </c>
      <c r="L265" s="42"/>
      <c r="M265" s="183" t="s">
        <v>44</v>
      </c>
      <c r="N265" s="184" t="s">
        <v>53</v>
      </c>
      <c r="O265" s="67"/>
      <c r="P265" s="185">
        <f>O265*H265</f>
        <v>0</v>
      </c>
      <c r="Q265" s="185">
        <v>3.9699999999999996E-3</v>
      </c>
      <c r="R265" s="185">
        <f>Q265*H265</f>
        <v>1.5879999999999998E-2</v>
      </c>
      <c r="S265" s="185">
        <v>0</v>
      </c>
      <c r="T265" s="186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7" t="s">
        <v>142</v>
      </c>
      <c r="AT265" s="187" t="s">
        <v>137</v>
      </c>
      <c r="AU265" s="187" t="s">
        <v>92</v>
      </c>
      <c r="AY265" s="19" t="s">
        <v>135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19" t="s">
        <v>90</v>
      </c>
      <c r="BK265" s="188">
        <f>ROUND(I265*H265,2)</f>
        <v>0</v>
      </c>
      <c r="BL265" s="19" t="s">
        <v>142</v>
      </c>
      <c r="BM265" s="187" t="s">
        <v>465</v>
      </c>
    </row>
    <row r="266" spans="1:65" s="2" customFormat="1" ht="11.25">
      <c r="A266" s="37"/>
      <c r="B266" s="38"/>
      <c r="C266" s="39"/>
      <c r="D266" s="189" t="s">
        <v>144</v>
      </c>
      <c r="E266" s="39"/>
      <c r="F266" s="190" t="s">
        <v>466</v>
      </c>
      <c r="G266" s="39"/>
      <c r="H266" s="39"/>
      <c r="I266" s="191"/>
      <c r="J266" s="39"/>
      <c r="K266" s="39"/>
      <c r="L266" s="42"/>
      <c r="M266" s="192"/>
      <c r="N266" s="193"/>
      <c r="O266" s="67"/>
      <c r="P266" s="67"/>
      <c r="Q266" s="67"/>
      <c r="R266" s="67"/>
      <c r="S266" s="67"/>
      <c r="T266" s="68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9" t="s">
        <v>144</v>
      </c>
      <c r="AU266" s="19" t="s">
        <v>92</v>
      </c>
    </row>
    <row r="267" spans="1:65" s="2" customFormat="1" ht="33" customHeight="1">
      <c r="A267" s="37"/>
      <c r="B267" s="38"/>
      <c r="C267" s="176" t="s">
        <v>467</v>
      </c>
      <c r="D267" s="176" t="s">
        <v>137</v>
      </c>
      <c r="E267" s="177" t="s">
        <v>468</v>
      </c>
      <c r="F267" s="178" t="s">
        <v>469</v>
      </c>
      <c r="G267" s="179" t="s">
        <v>140</v>
      </c>
      <c r="H267" s="180">
        <v>13</v>
      </c>
      <c r="I267" s="181"/>
      <c r="J267" s="182">
        <f>ROUND(I267*H267,2)</f>
        <v>0</v>
      </c>
      <c r="K267" s="178" t="s">
        <v>141</v>
      </c>
      <c r="L267" s="42"/>
      <c r="M267" s="183" t="s">
        <v>44</v>
      </c>
      <c r="N267" s="184" t="s">
        <v>53</v>
      </c>
      <c r="O267" s="67"/>
      <c r="P267" s="185">
        <f>O267*H267</f>
        <v>0</v>
      </c>
      <c r="Q267" s="185">
        <v>3.0439999999999998E-2</v>
      </c>
      <c r="R267" s="185">
        <f>Q267*H267</f>
        <v>0.39571999999999996</v>
      </c>
      <c r="S267" s="185">
        <v>0</v>
      </c>
      <c r="T267" s="186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7" t="s">
        <v>142</v>
      </c>
      <c r="AT267" s="187" t="s">
        <v>137</v>
      </c>
      <c r="AU267" s="187" t="s">
        <v>92</v>
      </c>
      <c r="AY267" s="19" t="s">
        <v>135</v>
      </c>
      <c r="BE267" s="188">
        <f>IF(N267="základní",J267,0)</f>
        <v>0</v>
      </c>
      <c r="BF267" s="188">
        <f>IF(N267="snížená",J267,0)</f>
        <v>0</v>
      </c>
      <c r="BG267" s="188">
        <f>IF(N267="zákl. přenesená",J267,0)</f>
        <v>0</v>
      </c>
      <c r="BH267" s="188">
        <f>IF(N267="sníž. přenesená",J267,0)</f>
        <v>0</v>
      </c>
      <c r="BI267" s="188">
        <f>IF(N267="nulová",J267,0)</f>
        <v>0</v>
      </c>
      <c r="BJ267" s="19" t="s">
        <v>90</v>
      </c>
      <c r="BK267" s="188">
        <f>ROUND(I267*H267,2)</f>
        <v>0</v>
      </c>
      <c r="BL267" s="19" t="s">
        <v>142</v>
      </c>
      <c r="BM267" s="187" t="s">
        <v>470</v>
      </c>
    </row>
    <row r="268" spans="1:65" s="2" customFormat="1" ht="11.25">
      <c r="A268" s="37"/>
      <c r="B268" s="38"/>
      <c r="C268" s="39"/>
      <c r="D268" s="189" t="s">
        <v>144</v>
      </c>
      <c r="E268" s="39"/>
      <c r="F268" s="190" t="s">
        <v>471</v>
      </c>
      <c r="G268" s="39"/>
      <c r="H268" s="39"/>
      <c r="I268" s="191"/>
      <c r="J268" s="39"/>
      <c r="K268" s="39"/>
      <c r="L268" s="42"/>
      <c r="M268" s="192"/>
      <c r="N268" s="193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9" t="s">
        <v>144</v>
      </c>
      <c r="AU268" s="19" t="s">
        <v>92</v>
      </c>
    </row>
    <row r="269" spans="1:65" s="2" customFormat="1" ht="24.2" customHeight="1">
      <c r="A269" s="37"/>
      <c r="B269" s="38"/>
      <c r="C269" s="176" t="s">
        <v>472</v>
      </c>
      <c r="D269" s="176" t="s">
        <v>137</v>
      </c>
      <c r="E269" s="177" t="s">
        <v>473</v>
      </c>
      <c r="F269" s="178" t="s">
        <v>474</v>
      </c>
      <c r="G269" s="179" t="s">
        <v>140</v>
      </c>
      <c r="H269" s="180">
        <v>4</v>
      </c>
      <c r="I269" s="181"/>
      <c r="J269" s="182">
        <f>ROUND(I269*H269,2)</f>
        <v>0</v>
      </c>
      <c r="K269" s="178" t="s">
        <v>141</v>
      </c>
      <c r="L269" s="42"/>
      <c r="M269" s="183" t="s">
        <v>44</v>
      </c>
      <c r="N269" s="184" t="s">
        <v>53</v>
      </c>
      <c r="O269" s="67"/>
      <c r="P269" s="185">
        <f>O269*H269</f>
        <v>0</v>
      </c>
      <c r="Q269" s="185">
        <v>1.316E-2</v>
      </c>
      <c r="R269" s="185">
        <f>Q269*H269</f>
        <v>5.2639999999999999E-2</v>
      </c>
      <c r="S269" s="185">
        <v>0</v>
      </c>
      <c r="T269" s="18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142</v>
      </c>
      <c r="AT269" s="187" t="s">
        <v>137</v>
      </c>
      <c r="AU269" s="187" t="s">
        <v>92</v>
      </c>
      <c r="AY269" s="19" t="s">
        <v>135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19" t="s">
        <v>90</v>
      </c>
      <c r="BK269" s="188">
        <f>ROUND(I269*H269,2)</f>
        <v>0</v>
      </c>
      <c r="BL269" s="19" t="s">
        <v>142</v>
      </c>
      <c r="BM269" s="187" t="s">
        <v>475</v>
      </c>
    </row>
    <row r="270" spans="1:65" s="2" customFormat="1" ht="11.25">
      <c r="A270" s="37"/>
      <c r="B270" s="38"/>
      <c r="C270" s="39"/>
      <c r="D270" s="189" t="s">
        <v>144</v>
      </c>
      <c r="E270" s="39"/>
      <c r="F270" s="190" t="s">
        <v>476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9" t="s">
        <v>144</v>
      </c>
      <c r="AU270" s="19" t="s">
        <v>92</v>
      </c>
    </row>
    <row r="271" spans="1:65" s="2" customFormat="1" ht="16.5" customHeight="1">
      <c r="A271" s="37"/>
      <c r="B271" s="38"/>
      <c r="C271" s="176" t="s">
        <v>477</v>
      </c>
      <c r="D271" s="176" t="s">
        <v>137</v>
      </c>
      <c r="E271" s="177" t="s">
        <v>478</v>
      </c>
      <c r="F271" s="178" t="s">
        <v>479</v>
      </c>
      <c r="G271" s="179" t="s">
        <v>140</v>
      </c>
      <c r="H271" s="180">
        <v>1</v>
      </c>
      <c r="I271" s="181"/>
      <c r="J271" s="182">
        <f>ROUND(I271*H271,2)</f>
        <v>0</v>
      </c>
      <c r="K271" s="178" t="s">
        <v>44</v>
      </c>
      <c r="L271" s="42"/>
      <c r="M271" s="183" t="s">
        <v>44</v>
      </c>
      <c r="N271" s="184" t="s">
        <v>53</v>
      </c>
      <c r="O271" s="67"/>
      <c r="P271" s="185">
        <f>O271*H271</f>
        <v>0</v>
      </c>
      <c r="Q271" s="185">
        <v>0</v>
      </c>
      <c r="R271" s="185">
        <f>Q271*H271</f>
        <v>0</v>
      </c>
      <c r="S271" s="185">
        <v>0</v>
      </c>
      <c r="T271" s="186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7" t="s">
        <v>142</v>
      </c>
      <c r="AT271" s="187" t="s">
        <v>137</v>
      </c>
      <c r="AU271" s="187" t="s">
        <v>92</v>
      </c>
      <c r="AY271" s="19" t="s">
        <v>135</v>
      </c>
      <c r="BE271" s="188">
        <f>IF(N271="základní",J271,0)</f>
        <v>0</v>
      </c>
      <c r="BF271" s="188">
        <f>IF(N271="snížená",J271,0)</f>
        <v>0</v>
      </c>
      <c r="BG271" s="188">
        <f>IF(N271="zákl. přenesená",J271,0)</f>
        <v>0</v>
      </c>
      <c r="BH271" s="188">
        <f>IF(N271="sníž. přenesená",J271,0)</f>
        <v>0</v>
      </c>
      <c r="BI271" s="188">
        <f>IF(N271="nulová",J271,0)</f>
        <v>0</v>
      </c>
      <c r="BJ271" s="19" t="s">
        <v>90</v>
      </c>
      <c r="BK271" s="188">
        <f>ROUND(I271*H271,2)</f>
        <v>0</v>
      </c>
      <c r="BL271" s="19" t="s">
        <v>142</v>
      </c>
      <c r="BM271" s="187" t="s">
        <v>480</v>
      </c>
    </row>
    <row r="272" spans="1:65" s="12" customFormat="1" ht="22.9" customHeight="1">
      <c r="B272" s="160"/>
      <c r="C272" s="161"/>
      <c r="D272" s="162" t="s">
        <v>81</v>
      </c>
      <c r="E272" s="174" t="s">
        <v>187</v>
      </c>
      <c r="F272" s="174" t="s">
        <v>481</v>
      </c>
      <c r="G272" s="161"/>
      <c r="H272" s="161"/>
      <c r="I272" s="164"/>
      <c r="J272" s="175">
        <f>BK272</f>
        <v>0</v>
      </c>
      <c r="K272" s="161"/>
      <c r="L272" s="166"/>
      <c r="M272" s="167"/>
      <c r="N272" s="168"/>
      <c r="O272" s="168"/>
      <c r="P272" s="169">
        <f>SUM(P273:P373)</f>
        <v>0</v>
      </c>
      <c r="Q272" s="168"/>
      <c r="R272" s="169">
        <f>SUM(R273:R373)</f>
        <v>1.1121677999999999</v>
      </c>
      <c r="S272" s="168"/>
      <c r="T272" s="170">
        <f>SUM(T273:T373)</f>
        <v>572.07413000000008</v>
      </c>
      <c r="AR272" s="171" t="s">
        <v>90</v>
      </c>
      <c r="AT272" s="172" t="s">
        <v>81</v>
      </c>
      <c r="AU272" s="172" t="s">
        <v>90</v>
      </c>
      <c r="AY272" s="171" t="s">
        <v>135</v>
      </c>
      <c r="BK272" s="173">
        <f>SUM(BK273:BK373)</f>
        <v>0</v>
      </c>
    </row>
    <row r="273" spans="1:65" s="2" customFormat="1" ht="16.5" customHeight="1">
      <c r="A273" s="37"/>
      <c r="B273" s="38"/>
      <c r="C273" s="176" t="s">
        <v>482</v>
      </c>
      <c r="D273" s="176" t="s">
        <v>137</v>
      </c>
      <c r="E273" s="177" t="s">
        <v>483</v>
      </c>
      <c r="F273" s="178" t="s">
        <v>484</v>
      </c>
      <c r="G273" s="179" t="s">
        <v>140</v>
      </c>
      <c r="H273" s="180">
        <v>60</v>
      </c>
      <c r="I273" s="181"/>
      <c r="J273" s="182">
        <f>ROUND(I273*H273,2)</f>
        <v>0</v>
      </c>
      <c r="K273" s="178" t="s">
        <v>44</v>
      </c>
      <c r="L273" s="42"/>
      <c r="M273" s="183" t="s">
        <v>44</v>
      </c>
      <c r="N273" s="184" t="s">
        <v>53</v>
      </c>
      <c r="O273" s="67"/>
      <c r="P273" s="185">
        <f>O273*H273</f>
        <v>0</v>
      </c>
      <c r="Q273" s="185">
        <v>1.0000000000000001E-5</v>
      </c>
      <c r="R273" s="185">
        <f>Q273*H273</f>
        <v>6.0000000000000006E-4</v>
      </c>
      <c r="S273" s="185">
        <v>0</v>
      </c>
      <c r="T273" s="186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7" t="s">
        <v>142</v>
      </c>
      <c r="AT273" s="187" t="s">
        <v>137</v>
      </c>
      <c r="AU273" s="187" t="s">
        <v>92</v>
      </c>
      <c r="AY273" s="19" t="s">
        <v>135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19" t="s">
        <v>90</v>
      </c>
      <c r="BK273" s="188">
        <f>ROUND(I273*H273,2)</f>
        <v>0</v>
      </c>
      <c r="BL273" s="19" t="s">
        <v>142</v>
      </c>
      <c r="BM273" s="187" t="s">
        <v>485</v>
      </c>
    </row>
    <row r="274" spans="1:65" s="13" customFormat="1" ht="11.25">
      <c r="B274" s="194"/>
      <c r="C274" s="195"/>
      <c r="D274" s="196" t="s">
        <v>160</v>
      </c>
      <c r="E274" s="197" t="s">
        <v>44</v>
      </c>
      <c r="F274" s="198" t="s">
        <v>486</v>
      </c>
      <c r="G274" s="195"/>
      <c r="H274" s="199">
        <v>12</v>
      </c>
      <c r="I274" s="200"/>
      <c r="J274" s="195"/>
      <c r="K274" s="195"/>
      <c r="L274" s="201"/>
      <c r="M274" s="202"/>
      <c r="N274" s="203"/>
      <c r="O274" s="203"/>
      <c r="P274" s="203"/>
      <c r="Q274" s="203"/>
      <c r="R274" s="203"/>
      <c r="S274" s="203"/>
      <c r="T274" s="204"/>
      <c r="AT274" s="205" t="s">
        <v>160</v>
      </c>
      <c r="AU274" s="205" t="s">
        <v>92</v>
      </c>
      <c r="AV274" s="13" t="s">
        <v>92</v>
      </c>
      <c r="AW274" s="13" t="s">
        <v>42</v>
      </c>
      <c r="AX274" s="13" t="s">
        <v>82</v>
      </c>
      <c r="AY274" s="205" t="s">
        <v>135</v>
      </c>
    </row>
    <row r="275" spans="1:65" s="13" customFormat="1" ht="11.25">
      <c r="B275" s="194"/>
      <c r="C275" s="195"/>
      <c r="D275" s="196" t="s">
        <v>160</v>
      </c>
      <c r="E275" s="197" t="s">
        <v>44</v>
      </c>
      <c r="F275" s="198" t="s">
        <v>487</v>
      </c>
      <c r="G275" s="195"/>
      <c r="H275" s="199">
        <v>48</v>
      </c>
      <c r="I275" s="200"/>
      <c r="J275" s="195"/>
      <c r="K275" s="195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160</v>
      </c>
      <c r="AU275" s="205" t="s">
        <v>92</v>
      </c>
      <c r="AV275" s="13" t="s">
        <v>92</v>
      </c>
      <c r="AW275" s="13" t="s">
        <v>42</v>
      </c>
      <c r="AX275" s="13" t="s">
        <v>82</v>
      </c>
      <c r="AY275" s="205" t="s">
        <v>135</v>
      </c>
    </row>
    <row r="276" spans="1:65" s="14" customFormat="1" ht="11.25">
      <c r="B276" s="206"/>
      <c r="C276" s="207"/>
      <c r="D276" s="196" t="s">
        <v>160</v>
      </c>
      <c r="E276" s="208" t="s">
        <v>44</v>
      </c>
      <c r="F276" s="209" t="s">
        <v>176</v>
      </c>
      <c r="G276" s="207"/>
      <c r="H276" s="210">
        <v>60</v>
      </c>
      <c r="I276" s="211"/>
      <c r="J276" s="207"/>
      <c r="K276" s="207"/>
      <c r="L276" s="212"/>
      <c r="M276" s="213"/>
      <c r="N276" s="214"/>
      <c r="O276" s="214"/>
      <c r="P276" s="214"/>
      <c r="Q276" s="214"/>
      <c r="R276" s="214"/>
      <c r="S276" s="214"/>
      <c r="T276" s="215"/>
      <c r="AT276" s="216" t="s">
        <v>160</v>
      </c>
      <c r="AU276" s="216" t="s">
        <v>92</v>
      </c>
      <c r="AV276" s="14" t="s">
        <v>142</v>
      </c>
      <c r="AW276" s="14" t="s">
        <v>42</v>
      </c>
      <c r="AX276" s="14" t="s">
        <v>90</v>
      </c>
      <c r="AY276" s="216" t="s">
        <v>135</v>
      </c>
    </row>
    <row r="277" spans="1:65" s="2" customFormat="1" ht="16.5" customHeight="1">
      <c r="A277" s="37"/>
      <c r="B277" s="38"/>
      <c r="C277" s="176" t="s">
        <v>488</v>
      </c>
      <c r="D277" s="176" t="s">
        <v>137</v>
      </c>
      <c r="E277" s="177" t="s">
        <v>489</v>
      </c>
      <c r="F277" s="178" t="s">
        <v>490</v>
      </c>
      <c r="G277" s="179" t="s">
        <v>140</v>
      </c>
      <c r="H277" s="180">
        <v>10</v>
      </c>
      <c r="I277" s="181"/>
      <c r="J277" s="182">
        <f>ROUND(I277*H277,2)</f>
        <v>0</v>
      </c>
      <c r="K277" s="178" t="s">
        <v>44</v>
      </c>
      <c r="L277" s="42"/>
      <c r="M277" s="183" t="s">
        <v>44</v>
      </c>
      <c r="N277" s="184" t="s">
        <v>53</v>
      </c>
      <c r="O277" s="67"/>
      <c r="P277" s="185">
        <f>O277*H277</f>
        <v>0</v>
      </c>
      <c r="Q277" s="185">
        <v>1.0000000000000001E-5</v>
      </c>
      <c r="R277" s="185">
        <f>Q277*H277</f>
        <v>1E-4</v>
      </c>
      <c r="S277" s="185">
        <v>0</v>
      </c>
      <c r="T277" s="186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7" t="s">
        <v>142</v>
      </c>
      <c r="AT277" s="187" t="s">
        <v>137</v>
      </c>
      <c r="AU277" s="187" t="s">
        <v>92</v>
      </c>
      <c r="AY277" s="19" t="s">
        <v>135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19" t="s">
        <v>90</v>
      </c>
      <c r="BK277" s="188">
        <f>ROUND(I277*H277,2)</f>
        <v>0</v>
      </c>
      <c r="BL277" s="19" t="s">
        <v>142</v>
      </c>
      <c r="BM277" s="187" t="s">
        <v>491</v>
      </c>
    </row>
    <row r="278" spans="1:65" s="13" customFormat="1" ht="11.25">
      <c r="B278" s="194"/>
      <c r="C278" s="195"/>
      <c r="D278" s="196" t="s">
        <v>160</v>
      </c>
      <c r="E278" s="197" t="s">
        <v>44</v>
      </c>
      <c r="F278" s="198" t="s">
        <v>492</v>
      </c>
      <c r="G278" s="195"/>
      <c r="H278" s="199">
        <v>2</v>
      </c>
      <c r="I278" s="200"/>
      <c r="J278" s="195"/>
      <c r="K278" s="195"/>
      <c r="L278" s="201"/>
      <c r="M278" s="202"/>
      <c r="N278" s="203"/>
      <c r="O278" s="203"/>
      <c r="P278" s="203"/>
      <c r="Q278" s="203"/>
      <c r="R278" s="203"/>
      <c r="S278" s="203"/>
      <c r="T278" s="204"/>
      <c r="AT278" s="205" t="s">
        <v>160</v>
      </c>
      <c r="AU278" s="205" t="s">
        <v>92</v>
      </c>
      <c r="AV278" s="13" t="s">
        <v>92</v>
      </c>
      <c r="AW278" s="13" t="s">
        <v>42</v>
      </c>
      <c r="AX278" s="13" t="s">
        <v>82</v>
      </c>
      <c r="AY278" s="205" t="s">
        <v>135</v>
      </c>
    </row>
    <row r="279" spans="1:65" s="13" customFormat="1" ht="11.25">
      <c r="B279" s="194"/>
      <c r="C279" s="195"/>
      <c r="D279" s="196" t="s">
        <v>160</v>
      </c>
      <c r="E279" s="197" t="s">
        <v>44</v>
      </c>
      <c r="F279" s="198" t="s">
        <v>493</v>
      </c>
      <c r="G279" s="195"/>
      <c r="H279" s="199">
        <v>8</v>
      </c>
      <c r="I279" s="200"/>
      <c r="J279" s="195"/>
      <c r="K279" s="195"/>
      <c r="L279" s="201"/>
      <c r="M279" s="202"/>
      <c r="N279" s="203"/>
      <c r="O279" s="203"/>
      <c r="P279" s="203"/>
      <c r="Q279" s="203"/>
      <c r="R279" s="203"/>
      <c r="S279" s="203"/>
      <c r="T279" s="204"/>
      <c r="AT279" s="205" t="s">
        <v>160</v>
      </c>
      <c r="AU279" s="205" t="s">
        <v>92</v>
      </c>
      <c r="AV279" s="13" t="s">
        <v>92</v>
      </c>
      <c r="AW279" s="13" t="s">
        <v>42</v>
      </c>
      <c r="AX279" s="13" t="s">
        <v>82</v>
      </c>
      <c r="AY279" s="205" t="s">
        <v>135</v>
      </c>
    </row>
    <row r="280" spans="1:65" s="14" customFormat="1" ht="11.25">
      <c r="B280" s="206"/>
      <c r="C280" s="207"/>
      <c r="D280" s="196" t="s">
        <v>160</v>
      </c>
      <c r="E280" s="208" t="s">
        <v>44</v>
      </c>
      <c r="F280" s="209" t="s">
        <v>176</v>
      </c>
      <c r="G280" s="207"/>
      <c r="H280" s="210">
        <v>10</v>
      </c>
      <c r="I280" s="211"/>
      <c r="J280" s="207"/>
      <c r="K280" s="207"/>
      <c r="L280" s="212"/>
      <c r="M280" s="213"/>
      <c r="N280" s="214"/>
      <c r="O280" s="214"/>
      <c r="P280" s="214"/>
      <c r="Q280" s="214"/>
      <c r="R280" s="214"/>
      <c r="S280" s="214"/>
      <c r="T280" s="215"/>
      <c r="AT280" s="216" t="s">
        <v>160</v>
      </c>
      <c r="AU280" s="216" t="s">
        <v>92</v>
      </c>
      <c r="AV280" s="14" t="s">
        <v>142</v>
      </c>
      <c r="AW280" s="14" t="s">
        <v>42</v>
      </c>
      <c r="AX280" s="14" t="s">
        <v>90</v>
      </c>
      <c r="AY280" s="216" t="s">
        <v>135</v>
      </c>
    </row>
    <row r="281" spans="1:65" s="2" customFormat="1" ht="24.2" customHeight="1">
      <c r="A281" s="37"/>
      <c r="B281" s="38"/>
      <c r="C281" s="176" t="s">
        <v>494</v>
      </c>
      <c r="D281" s="176" t="s">
        <v>137</v>
      </c>
      <c r="E281" s="177" t="s">
        <v>495</v>
      </c>
      <c r="F281" s="178" t="s">
        <v>496</v>
      </c>
      <c r="G281" s="179" t="s">
        <v>497</v>
      </c>
      <c r="H281" s="180">
        <v>180</v>
      </c>
      <c r="I281" s="181"/>
      <c r="J281" s="182">
        <f>ROUND(I281*H281,2)</f>
        <v>0</v>
      </c>
      <c r="K281" s="178" t="s">
        <v>141</v>
      </c>
      <c r="L281" s="42"/>
      <c r="M281" s="183" t="s">
        <v>44</v>
      </c>
      <c r="N281" s="184" t="s">
        <v>53</v>
      </c>
      <c r="O281" s="67"/>
      <c r="P281" s="185">
        <f>O281*H281</f>
        <v>0</v>
      </c>
      <c r="Q281" s="185">
        <v>0</v>
      </c>
      <c r="R281" s="185">
        <f>Q281*H281</f>
        <v>0</v>
      </c>
      <c r="S281" s="185">
        <v>2.5000000000000001E-2</v>
      </c>
      <c r="T281" s="186">
        <f>S281*H281</f>
        <v>4.5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7" t="s">
        <v>142</v>
      </c>
      <c r="AT281" s="187" t="s">
        <v>137</v>
      </c>
      <c r="AU281" s="187" t="s">
        <v>92</v>
      </c>
      <c r="AY281" s="19" t="s">
        <v>135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19" t="s">
        <v>90</v>
      </c>
      <c r="BK281" s="188">
        <f>ROUND(I281*H281,2)</f>
        <v>0</v>
      </c>
      <c r="BL281" s="19" t="s">
        <v>142</v>
      </c>
      <c r="BM281" s="187" t="s">
        <v>498</v>
      </c>
    </row>
    <row r="282" spans="1:65" s="2" customFormat="1" ht="11.25">
      <c r="A282" s="37"/>
      <c r="B282" s="38"/>
      <c r="C282" s="39"/>
      <c r="D282" s="189" t="s">
        <v>144</v>
      </c>
      <c r="E282" s="39"/>
      <c r="F282" s="190" t="s">
        <v>499</v>
      </c>
      <c r="G282" s="39"/>
      <c r="H282" s="39"/>
      <c r="I282" s="191"/>
      <c r="J282" s="39"/>
      <c r="K282" s="39"/>
      <c r="L282" s="42"/>
      <c r="M282" s="192"/>
      <c r="N282" s="193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9" t="s">
        <v>144</v>
      </c>
      <c r="AU282" s="19" t="s">
        <v>92</v>
      </c>
    </row>
    <row r="283" spans="1:65" s="13" customFormat="1" ht="11.25">
      <c r="B283" s="194"/>
      <c r="C283" s="195"/>
      <c r="D283" s="196" t="s">
        <v>160</v>
      </c>
      <c r="E283" s="197" t="s">
        <v>44</v>
      </c>
      <c r="F283" s="198" t="s">
        <v>500</v>
      </c>
      <c r="G283" s="195"/>
      <c r="H283" s="199">
        <v>180</v>
      </c>
      <c r="I283" s="200"/>
      <c r="J283" s="195"/>
      <c r="K283" s="195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160</v>
      </c>
      <c r="AU283" s="205" t="s">
        <v>92</v>
      </c>
      <c r="AV283" s="13" t="s">
        <v>92</v>
      </c>
      <c r="AW283" s="13" t="s">
        <v>42</v>
      </c>
      <c r="AX283" s="13" t="s">
        <v>90</v>
      </c>
      <c r="AY283" s="205" t="s">
        <v>135</v>
      </c>
    </row>
    <row r="284" spans="1:65" s="2" customFormat="1" ht="24.2" customHeight="1">
      <c r="A284" s="37"/>
      <c r="B284" s="38"/>
      <c r="C284" s="176" t="s">
        <v>501</v>
      </c>
      <c r="D284" s="176" t="s">
        <v>137</v>
      </c>
      <c r="E284" s="177" t="s">
        <v>502</v>
      </c>
      <c r="F284" s="178" t="s">
        <v>503</v>
      </c>
      <c r="G284" s="179" t="s">
        <v>140</v>
      </c>
      <c r="H284" s="180">
        <v>3</v>
      </c>
      <c r="I284" s="181"/>
      <c r="J284" s="182">
        <f>ROUND(I284*H284,2)</f>
        <v>0</v>
      </c>
      <c r="K284" s="178" t="s">
        <v>141</v>
      </c>
      <c r="L284" s="42"/>
      <c r="M284" s="183" t="s">
        <v>44</v>
      </c>
      <c r="N284" s="184" t="s">
        <v>53</v>
      </c>
      <c r="O284" s="67"/>
      <c r="P284" s="185">
        <f>O284*H284</f>
        <v>0</v>
      </c>
      <c r="Q284" s="185">
        <v>0</v>
      </c>
      <c r="R284" s="185">
        <f>Q284*H284</f>
        <v>0</v>
      </c>
      <c r="S284" s="185">
        <v>0</v>
      </c>
      <c r="T284" s="186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7" t="s">
        <v>142</v>
      </c>
      <c r="AT284" s="187" t="s">
        <v>137</v>
      </c>
      <c r="AU284" s="187" t="s">
        <v>92</v>
      </c>
      <c r="AY284" s="19" t="s">
        <v>135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19" t="s">
        <v>90</v>
      </c>
      <c r="BK284" s="188">
        <f>ROUND(I284*H284,2)</f>
        <v>0</v>
      </c>
      <c r="BL284" s="19" t="s">
        <v>142</v>
      </c>
      <c r="BM284" s="187" t="s">
        <v>504</v>
      </c>
    </row>
    <row r="285" spans="1:65" s="2" customFormat="1" ht="11.25">
      <c r="A285" s="37"/>
      <c r="B285" s="38"/>
      <c r="C285" s="39"/>
      <c r="D285" s="189" t="s">
        <v>144</v>
      </c>
      <c r="E285" s="39"/>
      <c r="F285" s="190" t="s">
        <v>505</v>
      </c>
      <c r="G285" s="39"/>
      <c r="H285" s="39"/>
      <c r="I285" s="191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9" t="s">
        <v>144</v>
      </c>
      <c r="AU285" s="19" t="s">
        <v>92</v>
      </c>
    </row>
    <row r="286" spans="1:65" s="13" customFormat="1" ht="11.25">
      <c r="B286" s="194"/>
      <c r="C286" s="195"/>
      <c r="D286" s="196" t="s">
        <v>160</v>
      </c>
      <c r="E286" s="197" t="s">
        <v>44</v>
      </c>
      <c r="F286" s="198" t="s">
        <v>506</v>
      </c>
      <c r="G286" s="195"/>
      <c r="H286" s="199">
        <v>3</v>
      </c>
      <c r="I286" s="200"/>
      <c r="J286" s="195"/>
      <c r="K286" s="195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160</v>
      </c>
      <c r="AU286" s="205" t="s">
        <v>92</v>
      </c>
      <c r="AV286" s="13" t="s">
        <v>92</v>
      </c>
      <c r="AW286" s="13" t="s">
        <v>42</v>
      </c>
      <c r="AX286" s="13" t="s">
        <v>90</v>
      </c>
      <c r="AY286" s="205" t="s">
        <v>135</v>
      </c>
    </row>
    <row r="287" spans="1:65" s="2" customFormat="1" ht="33" customHeight="1">
      <c r="A287" s="37"/>
      <c r="B287" s="38"/>
      <c r="C287" s="176" t="s">
        <v>507</v>
      </c>
      <c r="D287" s="176" t="s">
        <v>137</v>
      </c>
      <c r="E287" s="177" t="s">
        <v>508</v>
      </c>
      <c r="F287" s="178" t="s">
        <v>509</v>
      </c>
      <c r="G287" s="179" t="s">
        <v>497</v>
      </c>
      <c r="H287" s="180">
        <v>4</v>
      </c>
      <c r="I287" s="181"/>
      <c r="J287" s="182">
        <f>ROUND(I287*H287,2)</f>
        <v>0</v>
      </c>
      <c r="K287" s="178" t="s">
        <v>141</v>
      </c>
      <c r="L287" s="42"/>
      <c r="M287" s="183" t="s">
        <v>44</v>
      </c>
      <c r="N287" s="184" t="s">
        <v>53</v>
      </c>
      <c r="O287" s="67"/>
      <c r="P287" s="185">
        <f>O287*H287</f>
        <v>0</v>
      </c>
      <c r="Q287" s="185">
        <v>2.3619999999999999E-2</v>
      </c>
      <c r="R287" s="185">
        <f>Q287*H287</f>
        <v>9.4479999999999995E-2</v>
      </c>
      <c r="S287" s="185">
        <v>0</v>
      </c>
      <c r="T287" s="186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7" t="s">
        <v>142</v>
      </c>
      <c r="AT287" s="187" t="s">
        <v>137</v>
      </c>
      <c r="AU287" s="187" t="s">
        <v>92</v>
      </c>
      <c r="AY287" s="19" t="s">
        <v>135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19" t="s">
        <v>90</v>
      </c>
      <c r="BK287" s="188">
        <f>ROUND(I287*H287,2)</f>
        <v>0</v>
      </c>
      <c r="BL287" s="19" t="s">
        <v>142</v>
      </c>
      <c r="BM287" s="187" t="s">
        <v>510</v>
      </c>
    </row>
    <row r="288" spans="1:65" s="2" customFormat="1" ht="11.25">
      <c r="A288" s="37"/>
      <c r="B288" s="38"/>
      <c r="C288" s="39"/>
      <c r="D288" s="189" t="s">
        <v>144</v>
      </c>
      <c r="E288" s="39"/>
      <c r="F288" s="190" t="s">
        <v>511</v>
      </c>
      <c r="G288" s="39"/>
      <c r="H288" s="39"/>
      <c r="I288" s="191"/>
      <c r="J288" s="39"/>
      <c r="K288" s="39"/>
      <c r="L288" s="42"/>
      <c r="M288" s="192"/>
      <c r="N288" s="193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9" t="s">
        <v>144</v>
      </c>
      <c r="AU288" s="19" t="s">
        <v>92</v>
      </c>
    </row>
    <row r="289" spans="1:65" s="15" customFormat="1" ht="11.25">
      <c r="B289" s="217"/>
      <c r="C289" s="218"/>
      <c r="D289" s="196" t="s">
        <v>160</v>
      </c>
      <c r="E289" s="219" t="s">
        <v>44</v>
      </c>
      <c r="F289" s="220" t="s">
        <v>512</v>
      </c>
      <c r="G289" s="218"/>
      <c r="H289" s="219" t="s">
        <v>44</v>
      </c>
      <c r="I289" s="221"/>
      <c r="J289" s="218"/>
      <c r="K289" s="218"/>
      <c r="L289" s="222"/>
      <c r="M289" s="223"/>
      <c r="N289" s="224"/>
      <c r="O289" s="224"/>
      <c r="P289" s="224"/>
      <c r="Q289" s="224"/>
      <c r="R289" s="224"/>
      <c r="S289" s="224"/>
      <c r="T289" s="225"/>
      <c r="AT289" s="226" t="s">
        <v>160</v>
      </c>
      <c r="AU289" s="226" t="s">
        <v>92</v>
      </c>
      <c r="AV289" s="15" t="s">
        <v>90</v>
      </c>
      <c r="AW289" s="15" t="s">
        <v>42</v>
      </c>
      <c r="AX289" s="15" t="s">
        <v>82</v>
      </c>
      <c r="AY289" s="226" t="s">
        <v>135</v>
      </c>
    </row>
    <row r="290" spans="1:65" s="13" customFormat="1" ht="11.25">
      <c r="B290" s="194"/>
      <c r="C290" s="195"/>
      <c r="D290" s="196" t="s">
        <v>160</v>
      </c>
      <c r="E290" s="197" t="s">
        <v>44</v>
      </c>
      <c r="F290" s="198" t="s">
        <v>513</v>
      </c>
      <c r="G290" s="195"/>
      <c r="H290" s="199">
        <v>4</v>
      </c>
      <c r="I290" s="200"/>
      <c r="J290" s="195"/>
      <c r="K290" s="195"/>
      <c r="L290" s="201"/>
      <c r="M290" s="202"/>
      <c r="N290" s="203"/>
      <c r="O290" s="203"/>
      <c r="P290" s="203"/>
      <c r="Q290" s="203"/>
      <c r="R290" s="203"/>
      <c r="S290" s="203"/>
      <c r="T290" s="204"/>
      <c r="AT290" s="205" t="s">
        <v>160</v>
      </c>
      <c r="AU290" s="205" t="s">
        <v>92</v>
      </c>
      <c r="AV290" s="13" t="s">
        <v>92</v>
      </c>
      <c r="AW290" s="13" t="s">
        <v>42</v>
      </c>
      <c r="AX290" s="13" t="s">
        <v>90</v>
      </c>
      <c r="AY290" s="205" t="s">
        <v>135</v>
      </c>
    </row>
    <row r="291" spans="1:65" s="2" customFormat="1" ht="33" customHeight="1">
      <c r="A291" s="37"/>
      <c r="B291" s="38"/>
      <c r="C291" s="176" t="s">
        <v>514</v>
      </c>
      <c r="D291" s="176" t="s">
        <v>137</v>
      </c>
      <c r="E291" s="177" t="s">
        <v>515</v>
      </c>
      <c r="F291" s="178" t="s">
        <v>516</v>
      </c>
      <c r="G291" s="179" t="s">
        <v>497</v>
      </c>
      <c r="H291" s="180">
        <v>37.799999999999997</v>
      </c>
      <c r="I291" s="181"/>
      <c r="J291" s="182">
        <f>ROUND(I291*H291,2)</f>
        <v>0</v>
      </c>
      <c r="K291" s="178" t="s">
        <v>141</v>
      </c>
      <c r="L291" s="42"/>
      <c r="M291" s="183" t="s">
        <v>44</v>
      </c>
      <c r="N291" s="184" t="s">
        <v>53</v>
      </c>
      <c r="O291" s="67"/>
      <c r="P291" s="185">
        <f>O291*H291</f>
        <v>0</v>
      </c>
      <c r="Q291" s="185">
        <v>2.9E-4</v>
      </c>
      <c r="R291" s="185">
        <f>Q291*H291</f>
        <v>1.0962E-2</v>
      </c>
      <c r="S291" s="185">
        <v>0</v>
      </c>
      <c r="T291" s="18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142</v>
      </c>
      <c r="AT291" s="187" t="s">
        <v>137</v>
      </c>
      <c r="AU291" s="187" t="s">
        <v>92</v>
      </c>
      <c r="AY291" s="19" t="s">
        <v>135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19" t="s">
        <v>90</v>
      </c>
      <c r="BK291" s="188">
        <f>ROUND(I291*H291,2)</f>
        <v>0</v>
      </c>
      <c r="BL291" s="19" t="s">
        <v>142</v>
      </c>
      <c r="BM291" s="187" t="s">
        <v>517</v>
      </c>
    </row>
    <row r="292" spans="1:65" s="2" customFormat="1" ht="11.25">
      <c r="A292" s="37"/>
      <c r="B292" s="38"/>
      <c r="C292" s="39"/>
      <c r="D292" s="189" t="s">
        <v>144</v>
      </c>
      <c r="E292" s="39"/>
      <c r="F292" s="190" t="s">
        <v>518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9" t="s">
        <v>144</v>
      </c>
      <c r="AU292" s="19" t="s">
        <v>92</v>
      </c>
    </row>
    <row r="293" spans="1:65" s="15" customFormat="1" ht="11.25">
      <c r="B293" s="217"/>
      <c r="C293" s="218"/>
      <c r="D293" s="196" t="s">
        <v>160</v>
      </c>
      <c r="E293" s="219" t="s">
        <v>44</v>
      </c>
      <c r="F293" s="220" t="s">
        <v>519</v>
      </c>
      <c r="G293" s="218"/>
      <c r="H293" s="219" t="s">
        <v>44</v>
      </c>
      <c r="I293" s="221"/>
      <c r="J293" s="218"/>
      <c r="K293" s="218"/>
      <c r="L293" s="222"/>
      <c r="M293" s="223"/>
      <c r="N293" s="224"/>
      <c r="O293" s="224"/>
      <c r="P293" s="224"/>
      <c r="Q293" s="224"/>
      <c r="R293" s="224"/>
      <c r="S293" s="224"/>
      <c r="T293" s="225"/>
      <c r="AT293" s="226" t="s">
        <v>160</v>
      </c>
      <c r="AU293" s="226" t="s">
        <v>92</v>
      </c>
      <c r="AV293" s="15" t="s">
        <v>90</v>
      </c>
      <c r="AW293" s="15" t="s">
        <v>42</v>
      </c>
      <c r="AX293" s="15" t="s">
        <v>82</v>
      </c>
      <c r="AY293" s="226" t="s">
        <v>135</v>
      </c>
    </row>
    <row r="294" spans="1:65" s="13" customFormat="1" ht="11.25">
      <c r="B294" s="194"/>
      <c r="C294" s="195"/>
      <c r="D294" s="196" t="s">
        <v>160</v>
      </c>
      <c r="E294" s="197" t="s">
        <v>44</v>
      </c>
      <c r="F294" s="198" t="s">
        <v>520</v>
      </c>
      <c r="G294" s="195"/>
      <c r="H294" s="199">
        <v>7.15</v>
      </c>
      <c r="I294" s="200"/>
      <c r="J294" s="195"/>
      <c r="K294" s="195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160</v>
      </c>
      <c r="AU294" s="205" t="s">
        <v>92</v>
      </c>
      <c r="AV294" s="13" t="s">
        <v>92</v>
      </c>
      <c r="AW294" s="13" t="s">
        <v>42</v>
      </c>
      <c r="AX294" s="13" t="s">
        <v>82</v>
      </c>
      <c r="AY294" s="205" t="s">
        <v>135</v>
      </c>
    </row>
    <row r="295" spans="1:65" s="13" customFormat="1" ht="11.25">
      <c r="B295" s="194"/>
      <c r="C295" s="195"/>
      <c r="D295" s="196" t="s">
        <v>160</v>
      </c>
      <c r="E295" s="197" t="s">
        <v>44</v>
      </c>
      <c r="F295" s="198" t="s">
        <v>521</v>
      </c>
      <c r="G295" s="195"/>
      <c r="H295" s="199">
        <v>8.1</v>
      </c>
      <c r="I295" s="200"/>
      <c r="J295" s="195"/>
      <c r="K295" s="195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160</v>
      </c>
      <c r="AU295" s="205" t="s">
        <v>92</v>
      </c>
      <c r="AV295" s="13" t="s">
        <v>92</v>
      </c>
      <c r="AW295" s="13" t="s">
        <v>42</v>
      </c>
      <c r="AX295" s="13" t="s">
        <v>82</v>
      </c>
      <c r="AY295" s="205" t="s">
        <v>135</v>
      </c>
    </row>
    <row r="296" spans="1:65" s="13" customFormat="1" ht="11.25">
      <c r="B296" s="194"/>
      <c r="C296" s="195"/>
      <c r="D296" s="196" t="s">
        <v>160</v>
      </c>
      <c r="E296" s="197" t="s">
        <v>44</v>
      </c>
      <c r="F296" s="198" t="s">
        <v>522</v>
      </c>
      <c r="G296" s="195"/>
      <c r="H296" s="199">
        <v>8.1</v>
      </c>
      <c r="I296" s="200"/>
      <c r="J296" s="195"/>
      <c r="K296" s="195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160</v>
      </c>
      <c r="AU296" s="205" t="s">
        <v>92</v>
      </c>
      <c r="AV296" s="13" t="s">
        <v>92</v>
      </c>
      <c r="AW296" s="13" t="s">
        <v>42</v>
      </c>
      <c r="AX296" s="13" t="s">
        <v>82</v>
      </c>
      <c r="AY296" s="205" t="s">
        <v>135</v>
      </c>
    </row>
    <row r="297" spans="1:65" s="13" customFormat="1" ht="11.25">
      <c r="B297" s="194"/>
      <c r="C297" s="195"/>
      <c r="D297" s="196" t="s">
        <v>160</v>
      </c>
      <c r="E297" s="197" t="s">
        <v>44</v>
      </c>
      <c r="F297" s="198" t="s">
        <v>523</v>
      </c>
      <c r="G297" s="195"/>
      <c r="H297" s="199">
        <v>7.7</v>
      </c>
      <c r="I297" s="200"/>
      <c r="J297" s="195"/>
      <c r="K297" s="195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160</v>
      </c>
      <c r="AU297" s="205" t="s">
        <v>92</v>
      </c>
      <c r="AV297" s="13" t="s">
        <v>92</v>
      </c>
      <c r="AW297" s="13" t="s">
        <v>42</v>
      </c>
      <c r="AX297" s="13" t="s">
        <v>82</v>
      </c>
      <c r="AY297" s="205" t="s">
        <v>135</v>
      </c>
    </row>
    <row r="298" spans="1:65" s="13" customFormat="1" ht="11.25">
      <c r="B298" s="194"/>
      <c r="C298" s="195"/>
      <c r="D298" s="196" t="s">
        <v>160</v>
      </c>
      <c r="E298" s="197" t="s">
        <v>44</v>
      </c>
      <c r="F298" s="198" t="s">
        <v>524</v>
      </c>
      <c r="G298" s="195"/>
      <c r="H298" s="199">
        <v>6.75</v>
      </c>
      <c r="I298" s="200"/>
      <c r="J298" s="195"/>
      <c r="K298" s="195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160</v>
      </c>
      <c r="AU298" s="205" t="s">
        <v>92</v>
      </c>
      <c r="AV298" s="13" t="s">
        <v>92</v>
      </c>
      <c r="AW298" s="13" t="s">
        <v>42</v>
      </c>
      <c r="AX298" s="13" t="s">
        <v>82</v>
      </c>
      <c r="AY298" s="205" t="s">
        <v>135</v>
      </c>
    </row>
    <row r="299" spans="1:65" s="14" customFormat="1" ht="11.25">
      <c r="B299" s="206"/>
      <c r="C299" s="207"/>
      <c r="D299" s="196" t="s">
        <v>160</v>
      </c>
      <c r="E299" s="208" t="s">
        <v>44</v>
      </c>
      <c r="F299" s="209" t="s">
        <v>176</v>
      </c>
      <c r="G299" s="207"/>
      <c r="H299" s="210">
        <v>37.799999999999997</v>
      </c>
      <c r="I299" s="211"/>
      <c r="J299" s="207"/>
      <c r="K299" s="207"/>
      <c r="L299" s="212"/>
      <c r="M299" s="213"/>
      <c r="N299" s="214"/>
      <c r="O299" s="214"/>
      <c r="P299" s="214"/>
      <c r="Q299" s="214"/>
      <c r="R299" s="214"/>
      <c r="S299" s="214"/>
      <c r="T299" s="215"/>
      <c r="AT299" s="216" t="s">
        <v>160</v>
      </c>
      <c r="AU299" s="216" t="s">
        <v>92</v>
      </c>
      <c r="AV299" s="14" t="s">
        <v>142</v>
      </c>
      <c r="AW299" s="14" t="s">
        <v>42</v>
      </c>
      <c r="AX299" s="14" t="s">
        <v>90</v>
      </c>
      <c r="AY299" s="216" t="s">
        <v>135</v>
      </c>
    </row>
    <row r="300" spans="1:65" s="2" customFormat="1" ht="24.2" customHeight="1">
      <c r="A300" s="37"/>
      <c r="B300" s="38"/>
      <c r="C300" s="176" t="s">
        <v>525</v>
      </c>
      <c r="D300" s="176" t="s">
        <v>137</v>
      </c>
      <c r="E300" s="177" t="s">
        <v>526</v>
      </c>
      <c r="F300" s="178" t="s">
        <v>527</v>
      </c>
      <c r="G300" s="179" t="s">
        <v>206</v>
      </c>
      <c r="H300" s="180">
        <v>60.258000000000003</v>
      </c>
      <c r="I300" s="181"/>
      <c r="J300" s="182">
        <f>ROUND(I300*H300,2)</f>
        <v>0</v>
      </c>
      <c r="K300" s="178" t="s">
        <v>141</v>
      </c>
      <c r="L300" s="42"/>
      <c r="M300" s="183" t="s">
        <v>44</v>
      </c>
      <c r="N300" s="184" t="s">
        <v>53</v>
      </c>
      <c r="O300" s="67"/>
      <c r="P300" s="185">
        <f>O300*H300</f>
        <v>0</v>
      </c>
      <c r="Q300" s="185">
        <v>1E-4</v>
      </c>
      <c r="R300" s="185">
        <f>Q300*H300</f>
        <v>6.0258000000000004E-3</v>
      </c>
      <c r="S300" s="185">
        <v>2.41</v>
      </c>
      <c r="T300" s="186">
        <f>S300*H300</f>
        <v>145.22178000000002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7" t="s">
        <v>142</v>
      </c>
      <c r="AT300" s="187" t="s">
        <v>137</v>
      </c>
      <c r="AU300" s="187" t="s">
        <v>92</v>
      </c>
      <c r="AY300" s="19" t="s">
        <v>135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19" t="s">
        <v>90</v>
      </c>
      <c r="BK300" s="188">
        <f>ROUND(I300*H300,2)</f>
        <v>0</v>
      </c>
      <c r="BL300" s="19" t="s">
        <v>142</v>
      </c>
      <c r="BM300" s="187" t="s">
        <v>528</v>
      </c>
    </row>
    <row r="301" spans="1:65" s="2" customFormat="1" ht="11.25">
      <c r="A301" s="37"/>
      <c r="B301" s="38"/>
      <c r="C301" s="39"/>
      <c r="D301" s="189" t="s">
        <v>144</v>
      </c>
      <c r="E301" s="39"/>
      <c r="F301" s="190" t="s">
        <v>529</v>
      </c>
      <c r="G301" s="39"/>
      <c r="H301" s="39"/>
      <c r="I301" s="191"/>
      <c r="J301" s="39"/>
      <c r="K301" s="39"/>
      <c r="L301" s="42"/>
      <c r="M301" s="192"/>
      <c r="N301" s="193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9" t="s">
        <v>144</v>
      </c>
      <c r="AU301" s="19" t="s">
        <v>92</v>
      </c>
    </row>
    <row r="302" spans="1:65" s="15" customFormat="1" ht="11.25">
      <c r="B302" s="217"/>
      <c r="C302" s="218"/>
      <c r="D302" s="196" t="s">
        <v>160</v>
      </c>
      <c r="E302" s="219" t="s">
        <v>44</v>
      </c>
      <c r="F302" s="220" t="s">
        <v>530</v>
      </c>
      <c r="G302" s="218"/>
      <c r="H302" s="219" t="s">
        <v>44</v>
      </c>
      <c r="I302" s="221"/>
      <c r="J302" s="218"/>
      <c r="K302" s="218"/>
      <c r="L302" s="222"/>
      <c r="M302" s="223"/>
      <c r="N302" s="224"/>
      <c r="O302" s="224"/>
      <c r="P302" s="224"/>
      <c r="Q302" s="224"/>
      <c r="R302" s="224"/>
      <c r="S302" s="224"/>
      <c r="T302" s="225"/>
      <c r="AT302" s="226" t="s">
        <v>160</v>
      </c>
      <c r="AU302" s="226" t="s">
        <v>92</v>
      </c>
      <c r="AV302" s="15" t="s">
        <v>90</v>
      </c>
      <c r="AW302" s="15" t="s">
        <v>42</v>
      </c>
      <c r="AX302" s="15" t="s">
        <v>82</v>
      </c>
      <c r="AY302" s="226" t="s">
        <v>135</v>
      </c>
    </row>
    <row r="303" spans="1:65" s="15" customFormat="1" ht="11.25">
      <c r="B303" s="217"/>
      <c r="C303" s="218"/>
      <c r="D303" s="196" t="s">
        <v>160</v>
      </c>
      <c r="E303" s="219" t="s">
        <v>44</v>
      </c>
      <c r="F303" s="220" t="s">
        <v>531</v>
      </c>
      <c r="G303" s="218"/>
      <c r="H303" s="219" t="s">
        <v>44</v>
      </c>
      <c r="I303" s="221"/>
      <c r="J303" s="218"/>
      <c r="K303" s="218"/>
      <c r="L303" s="222"/>
      <c r="M303" s="223"/>
      <c r="N303" s="224"/>
      <c r="O303" s="224"/>
      <c r="P303" s="224"/>
      <c r="Q303" s="224"/>
      <c r="R303" s="224"/>
      <c r="S303" s="224"/>
      <c r="T303" s="225"/>
      <c r="AT303" s="226" t="s">
        <v>160</v>
      </c>
      <c r="AU303" s="226" t="s">
        <v>92</v>
      </c>
      <c r="AV303" s="15" t="s">
        <v>90</v>
      </c>
      <c r="AW303" s="15" t="s">
        <v>42</v>
      </c>
      <c r="AX303" s="15" t="s">
        <v>82</v>
      </c>
      <c r="AY303" s="226" t="s">
        <v>135</v>
      </c>
    </row>
    <row r="304" spans="1:65" s="13" customFormat="1" ht="11.25">
      <c r="B304" s="194"/>
      <c r="C304" s="195"/>
      <c r="D304" s="196" t="s">
        <v>160</v>
      </c>
      <c r="E304" s="197" t="s">
        <v>44</v>
      </c>
      <c r="F304" s="198" t="s">
        <v>532</v>
      </c>
      <c r="G304" s="195"/>
      <c r="H304" s="199">
        <v>2.3570000000000002</v>
      </c>
      <c r="I304" s="200"/>
      <c r="J304" s="195"/>
      <c r="K304" s="195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160</v>
      </c>
      <c r="AU304" s="205" t="s">
        <v>92</v>
      </c>
      <c r="AV304" s="13" t="s">
        <v>92</v>
      </c>
      <c r="AW304" s="13" t="s">
        <v>42</v>
      </c>
      <c r="AX304" s="13" t="s">
        <v>82</v>
      </c>
      <c r="AY304" s="205" t="s">
        <v>135</v>
      </c>
    </row>
    <row r="305" spans="2:51" s="13" customFormat="1" ht="11.25">
      <c r="B305" s="194"/>
      <c r="C305" s="195"/>
      <c r="D305" s="196" t="s">
        <v>160</v>
      </c>
      <c r="E305" s="197" t="s">
        <v>44</v>
      </c>
      <c r="F305" s="198" t="s">
        <v>533</v>
      </c>
      <c r="G305" s="195"/>
      <c r="H305" s="199">
        <v>1.516</v>
      </c>
      <c r="I305" s="200"/>
      <c r="J305" s="195"/>
      <c r="K305" s="195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160</v>
      </c>
      <c r="AU305" s="205" t="s">
        <v>92</v>
      </c>
      <c r="AV305" s="13" t="s">
        <v>92</v>
      </c>
      <c r="AW305" s="13" t="s">
        <v>42</v>
      </c>
      <c r="AX305" s="13" t="s">
        <v>82</v>
      </c>
      <c r="AY305" s="205" t="s">
        <v>135</v>
      </c>
    </row>
    <row r="306" spans="2:51" s="13" customFormat="1" ht="11.25">
      <c r="B306" s="194"/>
      <c r="C306" s="195"/>
      <c r="D306" s="196" t="s">
        <v>160</v>
      </c>
      <c r="E306" s="197" t="s">
        <v>44</v>
      </c>
      <c r="F306" s="198" t="s">
        <v>534</v>
      </c>
      <c r="G306" s="195"/>
      <c r="H306" s="199">
        <v>5.85</v>
      </c>
      <c r="I306" s="200"/>
      <c r="J306" s="195"/>
      <c r="K306" s="195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160</v>
      </c>
      <c r="AU306" s="205" t="s">
        <v>92</v>
      </c>
      <c r="AV306" s="13" t="s">
        <v>92</v>
      </c>
      <c r="AW306" s="13" t="s">
        <v>42</v>
      </c>
      <c r="AX306" s="13" t="s">
        <v>82</v>
      </c>
      <c r="AY306" s="205" t="s">
        <v>135</v>
      </c>
    </row>
    <row r="307" spans="2:51" s="13" customFormat="1" ht="11.25">
      <c r="B307" s="194"/>
      <c r="C307" s="195"/>
      <c r="D307" s="196" t="s">
        <v>160</v>
      </c>
      <c r="E307" s="197" t="s">
        <v>44</v>
      </c>
      <c r="F307" s="198" t="s">
        <v>535</v>
      </c>
      <c r="G307" s="195"/>
      <c r="H307" s="199">
        <v>1.4159999999999999</v>
      </c>
      <c r="I307" s="200"/>
      <c r="J307" s="195"/>
      <c r="K307" s="195"/>
      <c r="L307" s="201"/>
      <c r="M307" s="202"/>
      <c r="N307" s="203"/>
      <c r="O307" s="203"/>
      <c r="P307" s="203"/>
      <c r="Q307" s="203"/>
      <c r="R307" s="203"/>
      <c r="S307" s="203"/>
      <c r="T307" s="204"/>
      <c r="AT307" s="205" t="s">
        <v>160</v>
      </c>
      <c r="AU307" s="205" t="s">
        <v>92</v>
      </c>
      <c r="AV307" s="13" t="s">
        <v>92</v>
      </c>
      <c r="AW307" s="13" t="s">
        <v>42</v>
      </c>
      <c r="AX307" s="13" t="s">
        <v>82</v>
      </c>
      <c r="AY307" s="205" t="s">
        <v>135</v>
      </c>
    </row>
    <row r="308" spans="2:51" s="13" customFormat="1" ht="11.25">
      <c r="B308" s="194"/>
      <c r="C308" s="195"/>
      <c r="D308" s="196" t="s">
        <v>160</v>
      </c>
      <c r="E308" s="197" t="s">
        <v>44</v>
      </c>
      <c r="F308" s="198" t="s">
        <v>536</v>
      </c>
      <c r="G308" s="195"/>
      <c r="H308" s="199">
        <v>1.323</v>
      </c>
      <c r="I308" s="200"/>
      <c r="J308" s="195"/>
      <c r="K308" s="195"/>
      <c r="L308" s="201"/>
      <c r="M308" s="202"/>
      <c r="N308" s="203"/>
      <c r="O308" s="203"/>
      <c r="P308" s="203"/>
      <c r="Q308" s="203"/>
      <c r="R308" s="203"/>
      <c r="S308" s="203"/>
      <c r="T308" s="204"/>
      <c r="AT308" s="205" t="s">
        <v>160</v>
      </c>
      <c r="AU308" s="205" t="s">
        <v>92</v>
      </c>
      <c r="AV308" s="13" t="s">
        <v>92</v>
      </c>
      <c r="AW308" s="13" t="s">
        <v>42</v>
      </c>
      <c r="AX308" s="13" t="s">
        <v>82</v>
      </c>
      <c r="AY308" s="205" t="s">
        <v>135</v>
      </c>
    </row>
    <row r="309" spans="2:51" s="13" customFormat="1" ht="11.25">
      <c r="B309" s="194"/>
      <c r="C309" s="195"/>
      <c r="D309" s="196" t="s">
        <v>160</v>
      </c>
      <c r="E309" s="197" t="s">
        <v>44</v>
      </c>
      <c r="F309" s="198" t="s">
        <v>537</v>
      </c>
      <c r="G309" s="195"/>
      <c r="H309" s="199">
        <v>10.624000000000001</v>
      </c>
      <c r="I309" s="200"/>
      <c r="J309" s="195"/>
      <c r="K309" s="195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160</v>
      </c>
      <c r="AU309" s="205" t="s">
        <v>92</v>
      </c>
      <c r="AV309" s="13" t="s">
        <v>92</v>
      </c>
      <c r="AW309" s="13" t="s">
        <v>42</v>
      </c>
      <c r="AX309" s="13" t="s">
        <v>82</v>
      </c>
      <c r="AY309" s="205" t="s">
        <v>135</v>
      </c>
    </row>
    <row r="310" spans="2:51" s="13" customFormat="1" ht="11.25">
      <c r="B310" s="194"/>
      <c r="C310" s="195"/>
      <c r="D310" s="196" t="s">
        <v>160</v>
      </c>
      <c r="E310" s="197" t="s">
        <v>44</v>
      </c>
      <c r="F310" s="198" t="s">
        <v>538</v>
      </c>
      <c r="G310" s="195"/>
      <c r="H310" s="199">
        <v>0.95399999999999996</v>
      </c>
      <c r="I310" s="200"/>
      <c r="J310" s="195"/>
      <c r="K310" s="195"/>
      <c r="L310" s="201"/>
      <c r="M310" s="202"/>
      <c r="N310" s="203"/>
      <c r="O310" s="203"/>
      <c r="P310" s="203"/>
      <c r="Q310" s="203"/>
      <c r="R310" s="203"/>
      <c r="S310" s="203"/>
      <c r="T310" s="204"/>
      <c r="AT310" s="205" t="s">
        <v>160</v>
      </c>
      <c r="AU310" s="205" t="s">
        <v>92</v>
      </c>
      <c r="AV310" s="13" t="s">
        <v>92</v>
      </c>
      <c r="AW310" s="13" t="s">
        <v>42</v>
      </c>
      <c r="AX310" s="13" t="s">
        <v>82</v>
      </c>
      <c r="AY310" s="205" t="s">
        <v>135</v>
      </c>
    </row>
    <row r="311" spans="2:51" s="16" customFormat="1" ht="11.25">
      <c r="B311" s="237"/>
      <c r="C311" s="238"/>
      <c r="D311" s="196" t="s">
        <v>160</v>
      </c>
      <c r="E311" s="239" t="s">
        <v>44</v>
      </c>
      <c r="F311" s="240" t="s">
        <v>393</v>
      </c>
      <c r="G311" s="238"/>
      <c r="H311" s="241">
        <v>24.04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AT311" s="247" t="s">
        <v>160</v>
      </c>
      <c r="AU311" s="247" t="s">
        <v>92</v>
      </c>
      <c r="AV311" s="16" t="s">
        <v>150</v>
      </c>
      <c r="AW311" s="16" t="s">
        <v>42</v>
      </c>
      <c r="AX311" s="16" t="s">
        <v>82</v>
      </c>
      <c r="AY311" s="247" t="s">
        <v>135</v>
      </c>
    </row>
    <row r="312" spans="2:51" s="15" customFormat="1" ht="11.25">
      <c r="B312" s="217"/>
      <c r="C312" s="218"/>
      <c r="D312" s="196" t="s">
        <v>160</v>
      </c>
      <c r="E312" s="219" t="s">
        <v>44</v>
      </c>
      <c r="F312" s="220" t="s">
        <v>539</v>
      </c>
      <c r="G312" s="218"/>
      <c r="H312" s="219" t="s">
        <v>44</v>
      </c>
      <c r="I312" s="221"/>
      <c r="J312" s="218"/>
      <c r="K312" s="218"/>
      <c r="L312" s="222"/>
      <c r="M312" s="223"/>
      <c r="N312" s="224"/>
      <c r="O312" s="224"/>
      <c r="P312" s="224"/>
      <c r="Q312" s="224"/>
      <c r="R312" s="224"/>
      <c r="S312" s="224"/>
      <c r="T312" s="225"/>
      <c r="AT312" s="226" t="s">
        <v>160</v>
      </c>
      <c r="AU312" s="226" t="s">
        <v>92</v>
      </c>
      <c r="AV312" s="15" t="s">
        <v>90</v>
      </c>
      <c r="AW312" s="15" t="s">
        <v>42</v>
      </c>
      <c r="AX312" s="15" t="s">
        <v>82</v>
      </c>
      <c r="AY312" s="226" t="s">
        <v>135</v>
      </c>
    </row>
    <row r="313" spans="2:51" s="15" customFormat="1" ht="11.25">
      <c r="B313" s="217"/>
      <c r="C313" s="218"/>
      <c r="D313" s="196" t="s">
        <v>160</v>
      </c>
      <c r="E313" s="219" t="s">
        <v>44</v>
      </c>
      <c r="F313" s="220" t="s">
        <v>540</v>
      </c>
      <c r="G313" s="218"/>
      <c r="H313" s="219" t="s">
        <v>44</v>
      </c>
      <c r="I313" s="221"/>
      <c r="J313" s="218"/>
      <c r="K313" s="218"/>
      <c r="L313" s="222"/>
      <c r="M313" s="223"/>
      <c r="N313" s="224"/>
      <c r="O313" s="224"/>
      <c r="P313" s="224"/>
      <c r="Q313" s="224"/>
      <c r="R313" s="224"/>
      <c r="S313" s="224"/>
      <c r="T313" s="225"/>
      <c r="AT313" s="226" t="s">
        <v>160</v>
      </c>
      <c r="AU313" s="226" t="s">
        <v>92</v>
      </c>
      <c r="AV313" s="15" t="s">
        <v>90</v>
      </c>
      <c r="AW313" s="15" t="s">
        <v>42</v>
      </c>
      <c r="AX313" s="15" t="s">
        <v>82</v>
      </c>
      <c r="AY313" s="226" t="s">
        <v>135</v>
      </c>
    </row>
    <row r="314" spans="2:51" s="13" customFormat="1" ht="11.25">
      <c r="B314" s="194"/>
      <c r="C314" s="195"/>
      <c r="D314" s="196" t="s">
        <v>160</v>
      </c>
      <c r="E314" s="197" t="s">
        <v>44</v>
      </c>
      <c r="F314" s="198" t="s">
        <v>541</v>
      </c>
      <c r="G314" s="195"/>
      <c r="H314" s="199">
        <v>4.7519999999999998</v>
      </c>
      <c r="I314" s="200"/>
      <c r="J314" s="195"/>
      <c r="K314" s="195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160</v>
      </c>
      <c r="AU314" s="205" t="s">
        <v>92</v>
      </c>
      <c r="AV314" s="13" t="s">
        <v>92</v>
      </c>
      <c r="AW314" s="13" t="s">
        <v>42</v>
      </c>
      <c r="AX314" s="13" t="s">
        <v>82</v>
      </c>
      <c r="AY314" s="205" t="s">
        <v>135</v>
      </c>
    </row>
    <row r="315" spans="2:51" s="13" customFormat="1" ht="11.25">
      <c r="B315" s="194"/>
      <c r="C315" s="195"/>
      <c r="D315" s="196" t="s">
        <v>160</v>
      </c>
      <c r="E315" s="197" t="s">
        <v>44</v>
      </c>
      <c r="F315" s="198" t="s">
        <v>542</v>
      </c>
      <c r="G315" s="195"/>
      <c r="H315" s="199">
        <v>2.6459999999999999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160</v>
      </c>
      <c r="AU315" s="205" t="s">
        <v>92</v>
      </c>
      <c r="AV315" s="13" t="s">
        <v>92</v>
      </c>
      <c r="AW315" s="13" t="s">
        <v>42</v>
      </c>
      <c r="AX315" s="13" t="s">
        <v>82</v>
      </c>
      <c r="AY315" s="205" t="s">
        <v>135</v>
      </c>
    </row>
    <row r="316" spans="2:51" s="13" customFormat="1" ht="11.25">
      <c r="B316" s="194"/>
      <c r="C316" s="195"/>
      <c r="D316" s="196" t="s">
        <v>160</v>
      </c>
      <c r="E316" s="197" t="s">
        <v>44</v>
      </c>
      <c r="F316" s="198" t="s">
        <v>543</v>
      </c>
      <c r="G316" s="195"/>
      <c r="H316" s="199">
        <v>0.56000000000000005</v>
      </c>
      <c r="I316" s="200"/>
      <c r="J316" s="195"/>
      <c r="K316" s="195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160</v>
      </c>
      <c r="AU316" s="205" t="s">
        <v>92</v>
      </c>
      <c r="AV316" s="13" t="s">
        <v>92</v>
      </c>
      <c r="AW316" s="13" t="s">
        <v>42</v>
      </c>
      <c r="AX316" s="13" t="s">
        <v>82</v>
      </c>
      <c r="AY316" s="205" t="s">
        <v>135</v>
      </c>
    </row>
    <row r="317" spans="2:51" s="13" customFormat="1" ht="11.25">
      <c r="B317" s="194"/>
      <c r="C317" s="195"/>
      <c r="D317" s="196" t="s">
        <v>160</v>
      </c>
      <c r="E317" s="197" t="s">
        <v>44</v>
      </c>
      <c r="F317" s="198" t="s">
        <v>544</v>
      </c>
      <c r="G317" s="195"/>
      <c r="H317" s="199">
        <v>1.68</v>
      </c>
      <c r="I317" s="200"/>
      <c r="J317" s="195"/>
      <c r="K317" s="195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160</v>
      </c>
      <c r="AU317" s="205" t="s">
        <v>92</v>
      </c>
      <c r="AV317" s="13" t="s">
        <v>92</v>
      </c>
      <c r="AW317" s="13" t="s">
        <v>42</v>
      </c>
      <c r="AX317" s="13" t="s">
        <v>82</v>
      </c>
      <c r="AY317" s="205" t="s">
        <v>135</v>
      </c>
    </row>
    <row r="318" spans="2:51" s="16" customFormat="1" ht="11.25">
      <c r="B318" s="237"/>
      <c r="C318" s="238"/>
      <c r="D318" s="196" t="s">
        <v>160</v>
      </c>
      <c r="E318" s="239" t="s">
        <v>44</v>
      </c>
      <c r="F318" s="240" t="s">
        <v>393</v>
      </c>
      <c r="G318" s="238"/>
      <c r="H318" s="241">
        <v>9.6379999999999999</v>
      </c>
      <c r="I318" s="242"/>
      <c r="J318" s="238"/>
      <c r="K318" s="238"/>
      <c r="L318" s="243"/>
      <c r="M318" s="244"/>
      <c r="N318" s="245"/>
      <c r="O318" s="245"/>
      <c r="P318" s="245"/>
      <c r="Q318" s="245"/>
      <c r="R318" s="245"/>
      <c r="S318" s="245"/>
      <c r="T318" s="246"/>
      <c r="AT318" s="247" t="s">
        <v>160</v>
      </c>
      <c r="AU318" s="247" t="s">
        <v>92</v>
      </c>
      <c r="AV318" s="16" t="s">
        <v>150</v>
      </c>
      <c r="AW318" s="16" t="s">
        <v>42</v>
      </c>
      <c r="AX318" s="16" t="s">
        <v>82</v>
      </c>
      <c r="AY318" s="247" t="s">
        <v>135</v>
      </c>
    </row>
    <row r="319" spans="2:51" s="15" customFormat="1" ht="11.25">
      <c r="B319" s="217"/>
      <c r="C319" s="218"/>
      <c r="D319" s="196" t="s">
        <v>160</v>
      </c>
      <c r="E319" s="219" t="s">
        <v>44</v>
      </c>
      <c r="F319" s="220" t="s">
        <v>545</v>
      </c>
      <c r="G319" s="218"/>
      <c r="H319" s="219" t="s">
        <v>44</v>
      </c>
      <c r="I319" s="221"/>
      <c r="J319" s="218"/>
      <c r="K319" s="218"/>
      <c r="L319" s="222"/>
      <c r="M319" s="223"/>
      <c r="N319" s="224"/>
      <c r="O319" s="224"/>
      <c r="P319" s="224"/>
      <c r="Q319" s="224"/>
      <c r="R319" s="224"/>
      <c r="S319" s="224"/>
      <c r="T319" s="225"/>
      <c r="AT319" s="226" t="s">
        <v>160</v>
      </c>
      <c r="AU319" s="226" t="s">
        <v>92</v>
      </c>
      <c r="AV319" s="15" t="s">
        <v>90</v>
      </c>
      <c r="AW319" s="15" t="s">
        <v>42</v>
      </c>
      <c r="AX319" s="15" t="s">
        <v>82</v>
      </c>
      <c r="AY319" s="226" t="s">
        <v>135</v>
      </c>
    </row>
    <row r="320" spans="2:51" s="15" customFormat="1" ht="11.25">
      <c r="B320" s="217"/>
      <c r="C320" s="218"/>
      <c r="D320" s="196" t="s">
        <v>160</v>
      </c>
      <c r="E320" s="219" t="s">
        <v>44</v>
      </c>
      <c r="F320" s="220" t="s">
        <v>546</v>
      </c>
      <c r="G320" s="218"/>
      <c r="H320" s="219" t="s">
        <v>44</v>
      </c>
      <c r="I320" s="221"/>
      <c r="J320" s="218"/>
      <c r="K320" s="218"/>
      <c r="L320" s="222"/>
      <c r="M320" s="223"/>
      <c r="N320" s="224"/>
      <c r="O320" s="224"/>
      <c r="P320" s="224"/>
      <c r="Q320" s="224"/>
      <c r="R320" s="224"/>
      <c r="S320" s="224"/>
      <c r="T320" s="225"/>
      <c r="AT320" s="226" t="s">
        <v>160</v>
      </c>
      <c r="AU320" s="226" t="s">
        <v>92</v>
      </c>
      <c r="AV320" s="15" t="s">
        <v>90</v>
      </c>
      <c r="AW320" s="15" t="s">
        <v>42</v>
      </c>
      <c r="AX320" s="15" t="s">
        <v>82</v>
      </c>
      <c r="AY320" s="226" t="s">
        <v>135</v>
      </c>
    </row>
    <row r="321" spans="1:65" s="13" customFormat="1" ht="11.25">
      <c r="B321" s="194"/>
      <c r="C321" s="195"/>
      <c r="D321" s="196" t="s">
        <v>160</v>
      </c>
      <c r="E321" s="197" t="s">
        <v>44</v>
      </c>
      <c r="F321" s="198" t="s">
        <v>547</v>
      </c>
      <c r="G321" s="195"/>
      <c r="H321" s="199">
        <v>13.02</v>
      </c>
      <c r="I321" s="200"/>
      <c r="J321" s="195"/>
      <c r="K321" s="195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160</v>
      </c>
      <c r="AU321" s="205" t="s">
        <v>92</v>
      </c>
      <c r="AV321" s="13" t="s">
        <v>92</v>
      </c>
      <c r="AW321" s="13" t="s">
        <v>42</v>
      </c>
      <c r="AX321" s="13" t="s">
        <v>82</v>
      </c>
      <c r="AY321" s="205" t="s">
        <v>135</v>
      </c>
    </row>
    <row r="322" spans="1:65" s="13" customFormat="1" ht="11.25">
      <c r="B322" s="194"/>
      <c r="C322" s="195"/>
      <c r="D322" s="196" t="s">
        <v>160</v>
      </c>
      <c r="E322" s="197" t="s">
        <v>44</v>
      </c>
      <c r="F322" s="198" t="s">
        <v>548</v>
      </c>
      <c r="G322" s="195"/>
      <c r="H322" s="199">
        <v>0.48</v>
      </c>
      <c r="I322" s="200"/>
      <c r="J322" s="195"/>
      <c r="K322" s="195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160</v>
      </c>
      <c r="AU322" s="205" t="s">
        <v>92</v>
      </c>
      <c r="AV322" s="13" t="s">
        <v>92</v>
      </c>
      <c r="AW322" s="13" t="s">
        <v>42</v>
      </c>
      <c r="AX322" s="13" t="s">
        <v>82</v>
      </c>
      <c r="AY322" s="205" t="s">
        <v>135</v>
      </c>
    </row>
    <row r="323" spans="1:65" s="16" customFormat="1" ht="11.25">
      <c r="B323" s="237"/>
      <c r="C323" s="238"/>
      <c r="D323" s="196" t="s">
        <v>160</v>
      </c>
      <c r="E323" s="239" t="s">
        <v>44</v>
      </c>
      <c r="F323" s="240" t="s">
        <v>393</v>
      </c>
      <c r="G323" s="238"/>
      <c r="H323" s="241">
        <v>13.5</v>
      </c>
      <c r="I323" s="242"/>
      <c r="J323" s="238"/>
      <c r="K323" s="238"/>
      <c r="L323" s="243"/>
      <c r="M323" s="244"/>
      <c r="N323" s="245"/>
      <c r="O323" s="245"/>
      <c r="P323" s="245"/>
      <c r="Q323" s="245"/>
      <c r="R323" s="245"/>
      <c r="S323" s="245"/>
      <c r="T323" s="246"/>
      <c r="AT323" s="247" t="s">
        <v>160</v>
      </c>
      <c r="AU323" s="247" t="s">
        <v>92</v>
      </c>
      <c r="AV323" s="16" t="s">
        <v>150</v>
      </c>
      <c r="AW323" s="16" t="s">
        <v>42</v>
      </c>
      <c r="AX323" s="16" t="s">
        <v>82</v>
      </c>
      <c r="AY323" s="247" t="s">
        <v>135</v>
      </c>
    </row>
    <row r="324" spans="1:65" s="15" customFormat="1" ht="11.25">
      <c r="B324" s="217"/>
      <c r="C324" s="218"/>
      <c r="D324" s="196" t="s">
        <v>160</v>
      </c>
      <c r="E324" s="219" t="s">
        <v>44</v>
      </c>
      <c r="F324" s="220" t="s">
        <v>549</v>
      </c>
      <c r="G324" s="218"/>
      <c r="H324" s="219" t="s">
        <v>44</v>
      </c>
      <c r="I324" s="221"/>
      <c r="J324" s="218"/>
      <c r="K324" s="218"/>
      <c r="L324" s="222"/>
      <c r="M324" s="223"/>
      <c r="N324" s="224"/>
      <c r="O324" s="224"/>
      <c r="P324" s="224"/>
      <c r="Q324" s="224"/>
      <c r="R324" s="224"/>
      <c r="S324" s="224"/>
      <c r="T324" s="225"/>
      <c r="AT324" s="226" t="s">
        <v>160</v>
      </c>
      <c r="AU324" s="226" t="s">
        <v>92</v>
      </c>
      <c r="AV324" s="15" t="s">
        <v>90</v>
      </c>
      <c r="AW324" s="15" t="s">
        <v>42</v>
      </c>
      <c r="AX324" s="15" t="s">
        <v>82</v>
      </c>
      <c r="AY324" s="226" t="s">
        <v>135</v>
      </c>
    </row>
    <row r="325" spans="1:65" s="15" customFormat="1" ht="11.25">
      <c r="B325" s="217"/>
      <c r="C325" s="218"/>
      <c r="D325" s="196" t="s">
        <v>160</v>
      </c>
      <c r="E325" s="219" t="s">
        <v>44</v>
      </c>
      <c r="F325" s="220" t="s">
        <v>550</v>
      </c>
      <c r="G325" s="218"/>
      <c r="H325" s="219" t="s">
        <v>44</v>
      </c>
      <c r="I325" s="221"/>
      <c r="J325" s="218"/>
      <c r="K325" s="218"/>
      <c r="L325" s="222"/>
      <c r="M325" s="223"/>
      <c r="N325" s="224"/>
      <c r="O325" s="224"/>
      <c r="P325" s="224"/>
      <c r="Q325" s="224"/>
      <c r="R325" s="224"/>
      <c r="S325" s="224"/>
      <c r="T325" s="225"/>
      <c r="AT325" s="226" t="s">
        <v>160</v>
      </c>
      <c r="AU325" s="226" t="s">
        <v>92</v>
      </c>
      <c r="AV325" s="15" t="s">
        <v>90</v>
      </c>
      <c r="AW325" s="15" t="s">
        <v>42</v>
      </c>
      <c r="AX325" s="15" t="s">
        <v>82</v>
      </c>
      <c r="AY325" s="226" t="s">
        <v>135</v>
      </c>
    </row>
    <row r="326" spans="1:65" s="13" customFormat="1" ht="11.25">
      <c r="B326" s="194"/>
      <c r="C326" s="195"/>
      <c r="D326" s="196" t="s">
        <v>160</v>
      </c>
      <c r="E326" s="197" t="s">
        <v>44</v>
      </c>
      <c r="F326" s="198" t="s">
        <v>551</v>
      </c>
      <c r="G326" s="195"/>
      <c r="H326" s="199">
        <v>10.395</v>
      </c>
      <c r="I326" s="200"/>
      <c r="J326" s="195"/>
      <c r="K326" s="195"/>
      <c r="L326" s="201"/>
      <c r="M326" s="202"/>
      <c r="N326" s="203"/>
      <c r="O326" s="203"/>
      <c r="P326" s="203"/>
      <c r="Q326" s="203"/>
      <c r="R326" s="203"/>
      <c r="S326" s="203"/>
      <c r="T326" s="204"/>
      <c r="AT326" s="205" t="s">
        <v>160</v>
      </c>
      <c r="AU326" s="205" t="s">
        <v>92</v>
      </c>
      <c r="AV326" s="13" t="s">
        <v>92</v>
      </c>
      <c r="AW326" s="13" t="s">
        <v>42</v>
      </c>
      <c r="AX326" s="13" t="s">
        <v>82</v>
      </c>
      <c r="AY326" s="205" t="s">
        <v>135</v>
      </c>
    </row>
    <row r="327" spans="1:65" s="13" customFormat="1" ht="11.25">
      <c r="B327" s="194"/>
      <c r="C327" s="195"/>
      <c r="D327" s="196" t="s">
        <v>160</v>
      </c>
      <c r="E327" s="197" t="s">
        <v>44</v>
      </c>
      <c r="F327" s="198" t="s">
        <v>548</v>
      </c>
      <c r="G327" s="195"/>
      <c r="H327" s="199">
        <v>0.48</v>
      </c>
      <c r="I327" s="200"/>
      <c r="J327" s="195"/>
      <c r="K327" s="195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160</v>
      </c>
      <c r="AU327" s="205" t="s">
        <v>92</v>
      </c>
      <c r="AV327" s="13" t="s">
        <v>92</v>
      </c>
      <c r="AW327" s="13" t="s">
        <v>42</v>
      </c>
      <c r="AX327" s="13" t="s">
        <v>82</v>
      </c>
      <c r="AY327" s="205" t="s">
        <v>135</v>
      </c>
    </row>
    <row r="328" spans="1:65" s="16" customFormat="1" ht="11.25">
      <c r="B328" s="237"/>
      <c r="C328" s="238"/>
      <c r="D328" s="196" t="s">
        <v>160</v>
      </c>
      <c r="E328" s="239" t="s">
        <v>44</v>
      </c>
      <c r="F328" s="240" t="s">
        <v>393</v>
      </c>
      <c r="G328" s="238"/>
      <c r="H328" s="241">
        <v>10.875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AT328" s="247" t="s">
        <v>160</v>
      </c>
      <c r="AU328" s="247" t="s">
        <v>92</v>
      </c>
      <c r="AV328" s="16" t="s">
        <v>150</v>
      </c>
      <c r="AW328" s="16" t="s">
        <v>42</v>
      </c>
      <c r="AX328" s="16" t="s">
        <v>82</v>
      </c>
      <c r="AY328" s="247" t="s">
        <v>135</v>
      </c>
    </row>
    <row r="329" spans="1:65" s="15" customFormat="1" ht="11.25">
      <c r="B329" s="217"/>
      <c r="C329" s="218"/>
      <c r="D329" s="196" t="s">
        <v>160</v>
      </c>
      <c r="E329" s="219" t="s">
        <v>44</v>
      </c>
      <c r="F329" s="220" t="s">
        <v>519</v>
      </c>
      <c r="G329" s="218"/>
      <c r="H329" s="219" t="s">
        <v>44</v>
      </c>
      <c r="I329" s="221"/>
      <c r="J329" s="218"/>
      <c r="K329" s="218"/>
      <c r="L329" s="222"/>
      <c r="M329" s="223"/>
      <c r="N329" s="224"/>
      <c r="O329" s="224"/>
      <c r="P329" s="224"/>
      <c r="Q329" s="224"/>
      <c r="R329" s="224"/>
      <c r="S329" s="224"/>
      <c r="T329" s="225"/>
      <c r="AT329" s="226" t="s">
        <v>160</v>
      </c>
      <c r="AU329" s="226" t="s">
        <v>92</v>
      </c>
      <c r="AV329" s="15" t="s">
        <v>90</v>
      </c>
      <c r="AW329" s="15" t="s">
        <v>42</v>
      </c>
      <c r="AX329" s="15" t="s">
        <v>82</v>
      </c>
      <c r="AY329" s="226" t="s">
        <v>135</v>
      </c>
    </row>
    <row r="330" spans="1:65" s="15" customFormat="1" ht="11.25">
      <c r="B330" s="217"/>
      <c r="C330" s="218"/>
      <c r="D330" s="196" t="s">
        <v>160</v>
      </c>
      <c r="E330" s="219" t="s">
        <v>44</v>
      </c>
      <c r="F330" s="220" t="s">
        <v>552</v>
      </c>
      <c r="G330" s="218"/>
      <c r="H330" s="219" t="s">
        <v>44</v>
      </c>
      <c r="I330" s="221"/>
      <c r="J330" s="218"/>
      <c r="K330" s="218"/>
      <c r="L330" s="222"/>
      <c r="M330" s="223"/>
      <c r="N330" s="224"/>
      <c r="O330" s="224"/>
      <c r="P330" s="224"/>
      <c r="Q330" s="224"/>
      <c r="R330" s="224"/>
      <c r="S330" s="224"/>
      <c r="T330" s="225"/>
      <c r="AT330" s="226" t="s">
        <v>160</v>
      </c>
      <c r="AU330" s="226" t="s">
        <v>92</v>
      </c>
      <c r="AV330" s="15" t="s">
        <v>90</v>
      </c>
      <c r="AW330" s="15" t="s">
        <v>42</v>
      </c>
      <c r="AX330" s="15" t="s">
        <v>82</v>
      </c>
      <c r="AY330" s="226" t="s">
        <v>135</v>
      </c>
    </row>
    <row r="331" spans="1:65" s="13" customFormat="1" ht="11.25">
      <c r="B331" s="194"/>
      <c r="C331" s="195"/>
      <c r="D331" s="196" t="s">
        <v>160</v>
      </c>
      <c r="E331" s="197" t="s">
        <v>44</v>
      </c>
      <c r="F331" s="198" t="s">
        <v>553</v>
      </c>
      <c r="G331" s="195"/>
      <c r="H331" s="199">
        <v>2.2050000000000001</v>
      </c>
      <c r="I331" s="200"/>
      <c r="J331" s="195"/>
      <c r="K331" s="195"/>
      <c r="L331" s="201"/>
      <c r="M331" s="202"/>
      <c r="N331" s="203"/>
      <c r="O331" s="203"/>
      <c r="P331" s="203"/>
      <c r="Q331" s="203"/>
      <c r="R331" s="203"/>
      <c r="S331" s="203"/>
      <c r="T331" s="204"/>
      <c r="AT331" s="205" t="s">
        <v>160</v>
      </c>
      <c r="AU331" s="205" t="s">
        <v>92</v>
      </c>
      <c r="AV331" s="13" t="s">
        <v>92</v>
      </c>
      <c r="AW331" s="13" t="s">
        <v>42</v>
      </c>
      <c r="AX331" s="13" t="s">
        <v>82</v>
      </c>
      <c r="AY331" s="205" t="s">
        <v>135</v>
      </c>
    </row>
    <row r="332" spans="1:65" s="16" customFormat="1" ht="11.25">
      <c r="B332" s="237"/>
      <c r="C332" s="238"/>
      <c r="D332" s="196" t="s">
        <v>160</v>
      </c>
      <c r="E332" s="239" t="s">
        <v>44</v>
      </c>
      <c r="F332" s="240" t="s">
        <v>393</v>
      </c>
      <c r="G332" s="238"/>
      <c r="H332" s="241">
        <v>2.2050000000000001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AT332" s="247" t="s">
        <v>160</v>
      </c>
      <c r="AU332" s="247" t="s">
        <v>92</v>
      </c>
      <c r="AV332" s="16" t="s">
        <v>150</v>
      </c>
      <c r="AW332" s="16" t="s">
        <v>42</v>
      </c>
      <c r="AX332" s="16" t="s">
        <v>82</v>
      </c>
      <c r="AY332" s="247" t="s">
        <v>135</v>
      </c>
    </row>
    <row r="333" spans="1:65" s="14" customFormat="1" ht="11.25">
      <c r="B333" s="206"/>
      <c r="C333" s="207"/>
      <c r="D333" s="196" t="s">
        <v>160</v>
      </c>
      <c r="E333" s="208" t="s">
        <v>44</v>
      </c>
      <c r="F333" s="209" t="s">
        <v>176</v>
      </c>
      <c r="G333" s="207"/>
      <c r="H333" s="210">
        <v>60.258000000000003</v>
      </c>
      <c r="I333" s="211"/>
      <c r="J333" s="207"/>
      <c r="K333" s="207"/>
      <c r="L333" s="212"/>
      <c r="M333" s="213"/>
      <c r="N333" s="214"/>
      <c r="O333" s="214"/>
      <c r="P333" s="214"/>
      <c r="Q333" s="214"/>
      <c r="R333" s="214"/>
      <c r="S333" s="214"/>
      <c r="T333" s="215"/>
      <c r="AT333" s="216" t="s">
        <v>160</v>
      </c>
      <c r="AU333" s="216" t="s">
        <v>92</v>
      </c>
      <c r="AV333" s="14" t="s">
        <v>142</v>
      </c>
      <c r="AW333" s="14" t="s">
        <v>42</v>
      </c>
      <c r="AX333" s="14" t="s">
        <v>90</v>
      </c>
      <c r="AY333" s="216" t="s">
        <v>135</v>
      </c>
    </row>
    <row r="334" spans="1:65" s="2" customFormat="1" ht="24.2" customHeight="1">
      <c r="A334" s="37"/>
      <c r="B334" s="38"/>
      <c r="C334" s="176" t="s">
        <v>554</v>
      </c>
      <c r="D334" s="176" t="s">
        <v>137</v>
      </c>
      <c r="E334" s="177" t="s">
        <v>555</v>
      </c>
      <c r="F334" s="178" t="s">
        <v>556</v>
      </c>
      <c r="G334" s="179" t="s">
        <v>206</v>
      </c>
      <c r="H334" s="180">
        <v>174.83500000000001</v>
      </c>
      <c r="I334" s="181"/>
      <c r="J334" s="182">
        <f>ROUND(I334*H334,2)</f>
        <v>0</v>
      </c>
      <c r="K334" s="178" t="s">
        <v>141</v>
      </c>
      <c r="L334" s="42"/>
      <c r="M334" s="183" t="s">
        <v>44</v>
      </c>
      <c r="N334" s="184" t="s">
        <v>53</v>
      </c>
      <c r="O334" s="67"/>
      <c r="P334" s="185">
        <f>O334*H334</f>
        <v>0</v>
      </c>
      <c r="Q334" s="185">
        <v>0</v>
      </c>
      <c r="R334" s="185">
        <f>Q334*H334</f>
        <v>0</v>
      </c>
      <c r="S334" s="185">
        <v>2.41</v>
      </c>
      <c r="T334" s="186">
        <f>S334*H334</f>
        <v>421.35235000000006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187" t="s">
        <v>142</v>
      </c>
      <c r="AT334" s="187" t="s">
        <v>137</v>
      </c>
      <c r="AU334" s="187" t="s">
        <v>92</v>
      </c>
      <c r="AY334" s="19" t="s">
        <v>135</v>
      </c>
      <c r="BE334" s="188">
        <f>IF(N334="základní",J334,0)</f>
        <v>0</v>
      </c>
      <c r="BF334" s="188">
        <f>IF(N334="snížená",J334,0)</f>
        <v>0</v>
      </c>
      <c r="BG334" s="188">
        <f>IF(N334="zákl. přenesená",J334,0)</f>
        <v>0</v>
      </c>
      <c r="BH334" s="188">
        <f>IF(N334="sníž. přenesená",J334,0)</f>
        <v>0</v>
      </c>
      <c r="BI334" s="188">
        <f>IF(N334="nulová",J334,0)</f>
        <v>0</v>
      </c>
      <c r="BJ334" s="19" t="s">
        <v>90</v>
      </c>
      <c r="BK334" s="188">
        <f>ROUND(I334*H334,2)</f>
        <v>0</v>
      </c>
      <c r="BL334" s="19" t="s">
        <v>142</v>
      </c>
      <c r="BM334" s="187" t="s">
        <v>557</v>
      </c>
    </row>
    <row r="335" spans="1:65" s="2" customFormat="1" ht="11.25">
      <c r="A335" s="37"/>
      <c r="B335" s="38"/>
      <c r="C335" s="39"/>
      <c r="D335" s="189" t="s">
        <v>144</v>
      </c>
      <c r="E335" s="39"/>
      <c r="F335" s="190" t="s">
        <v>558</v>
      </c>
      <c r="G335" s="39"/>
      <c r="H335" s="39"/>
      <c r="I335" s="191"/>
      <c r="J335" s="39"/>
      <c r="K335" s="39"/>
      <c r="L335" s="42"/>
      <c r="M335" s="192"/>
      <c r="N335" s="193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9" t="s">
        <v>144</v>
      </c>
      <c r="AU335" s="19" t="s">
        <v>92</v>
      </c>
    </row>
    <row r="336" spans="1:65" s="15" customFormat="1" ht="11.25">
      <c r="B336" s="217"/>
      <c r="C336" s="218"/>
      <c r="D336" s="196" t="s">
        <v>160</v>
      </c>
      <c r="E336" s="219" t="s">
        <v>44</v>
      </c>
      <c r="F336" s="220" t="s">
        <v>519</v>
      </c>
      <c r="G336" s="218"/>
      <c r="H336" s="219" t="s">
        <v>44</v>
      </c>
      <c r="I336" s="221"/>
      <c r="J336" s="218"/>
      <c r="K336" s="218"/>
      <c r="L336" s="222"/>
      <c r="M336" s="223"/>
      <c r="N336" s="224"/>
      <c r="O336" s="224"/>
      <c r="P336" s="224"/>
      <c r="Q336" s="224"/>
      <c r="R336" s="224"/>
      <c r="S336" s="224"/>
      <c r="T336" s="225"/>
      <c r="AT336" s="226" t="s">
        <v>160</v>
      </c>
      <c r="AU336" s="226" t="s">
        <v>92</v>
      </c>
      <c r="AV336" s="15" t="s">
        <v>90</v>
      </c>
      <c r="AW336" s="15" t="s">
        <v>42</v>
      </c>
      <c r="AX336" s="15" t="s">
        <v>82</v>
      </c>
      <c r="AY336" s="226" t="s">
        <v>135</v>
      </c>
    </row>
    <row r="337" spans="2:51" s="15" customFormat="1" ht="11.25">
      <c r="B337" s="217"/>
      <c r="C337" s="218"/>
      <c r="D337" s="196" t="s">
        <v>160</v>
      </c>
      <c r="E337" s="219" t="s">
        <v>44</v>
      </c>
      <c r="F337" s="220" t="s">
        <v>559</v>
      </c>
      <c r="G337" s="218"/>
      <c r="H337" s="219" t="s">
        <v>44</v>
      </c>
      <c r="I337" s="221"/>
      <c r="J337" s="218"/>
      <c r="K337" s="218"/>
      <c r="L337" s="222"/>
      <c r="M337" s="223"/>
      <c r="N337" s="224"/>
      <c r="O337" s="224"/>
      <c r="P337" s="224"/>
      <c r="Q337" s="224"/>
      <c r="R337" s="224"/>
      <c r="S337" s="224"/>
      <c r="T337" s="225"/>
      <c r="AT337" s="226" t="s">
        <v>160</v>
      </c>
      <c r="AU337" s="226" t="s">
        <v>92</v>
      </c>
      <c r="AV337" s="15" t="s">
        <v>90</v>
      </c>
      <c r="AW337" s="15" t="s">
        <v>42</v>
      </c>
      <c r="AX337" s="15" t="s">
        <v>82</v>
      </c>
      <c r="AY337" s="226" t="s">
        <v>135</v>
      </c>
    </row>
    <row r="338" spans="2:51" s="13" customFormat="1" ht="11.25">
      <c r="B338" s="194"/>
      <c r="C338" s="195"/>
      <c r="D338" s="196" t="s">
        <v>160</v>
      </c>
      <c r="E338" s="197" t="s">
        <v>44</v>
      </c>
      <c r="F338" s="198" t="s">
        <v>560</v>
      </c>
      <c r="G338" s="195"/>
      <c r="H338" s="199">
        <v>2.0619999999999998</v>
      </c>
      <c r="I338" s="200"/>
      <c r="J338" s="195"/>
      <c r="K338" s="195"/>
      <c r="L338" s="201"/>
      <c r="M338" s="202"/>
      <c r="N338" s="203"/>
      <c r="O338" s="203"/>
      <c r="P338" s="203"/>
      <c r="Q338" s="203"/>
      <c r="R338" s="203"/>
      <c r="S338" s="203"/>
      <c r="T338" s="204"/>
      <c r="AT338" s="205" t="s">
        <v>160</v>
      </c>
      <c r="AU338" s="205" t="s">
        <v>92</v>
      </c>
      <c r="AV338" s="13" t="s">
        <v>92</v>
      </c>
      <c r="AW338" s="13" t="s">
        <v>42</v>
      </c>
      <c r="AX338" s="13" t="s">
        <v>82</v>
      </c>
      <c r="AY338" s="205" t="s">
        <v>135</v>
      </c>
    </row>
    <row r="339" spans="2:51" s="13" customFormat="1" ht="11.25">
      <c r="B339" s="194"/>
      <c r="C339" s="195"/>
      <c r="D339" s="196" t="s">
        <v>160</v>
      </c>
      <c r="E339" s="197" t="s">
        <v>44</v>
      </c>
      <c r="F339" s="198" t="s">
        <v>561</v>
      </c>
      <c r="G339" s="195"/>
      <c r="H339" s="199">
        <v>16.965</v>
      </c>
      <c r="I339" s="200"/>
      <c r="J339" s="195"/>
      <c r="K339" s="195"/>
      <c r="L339" s="201"/>
      <c r="M339" s="202"/>
      <c r="N339" s="203"/>
      <c r="O339" s="203"/>
      <c r="P339" s="203"/>
      <c r="Q339" s="203"/>
      <c r="R339" s="203"/>
      <c r="S339" s="203"/>
      <c r="T339" s="204"/>
      <c r="AT339" s="205" t="s">
        <v>160</v>
      </c>
      <c r="AU339" s="205" t="s">
        <v>92</v>
      </c>
      <c r="AV339" s="13" t="s">
        <v>92</v>
      </c>
      <c r="AW339" s="13" t="s">
        <v>42</v>
      </c>
      <c r="AX339" s="13" t="s">
        <v>82</v>
      </c>
      <c r="AY339" s="205" t="s">
        <v>135</v>
      </c>
    </row>
    <row r="340" spans="2:51" s="13" customFormat="1" ht="11.25">
      <c r="B340" s="194"/>
      <c r="C340" s="195"/>
      <c r="D340" s="196" t="s">
        <v>160</v>
      </c>
      <c r="E340" s="197" t="s">
        <v>44</v>
      </c>
      <c r="F340" s="198" t="s">
        <v>562</v>
      </c>
      <c r="G340" s="195"/>
      <c r="H340" s="199">
        <v>2.16</v>
      </c>
      <c r="I340" s="200"/>
      <c r="J340" s="195"/>
      <c r="K340" s="195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160</v>
      </c>
      <c r="AU340" s="205" t="s">
        <v>92</v>
      </c>
      <c r="AV340" s="13" t="s">
        <v>92</v>
      </c>
      <c r="AW340" s="13" t="s">
        <v>42</v>
      </c>
      <c r="AX340" s="13" t="s">
        <v>82</v>
      </c>
      <c r="AY340" s="205" t="s">
        <v>135</v>
      </c>
    </row>
    <row r="341" spans="2:51" s="16" customFormat="1" ht="11.25">
      <c r="B341" s="237"/>
      <c r="C341" s="238"/>
      <c r="D341" s="196" t="s">
        <v>160</v>
      </c>
      <c r="E341" s="239" t="s">
        <v>44</v>
      </c>
      <c r="F341" s="240" t="s">
        <v>393</v>
      </c>
      <c r="G341" s="238"/>
      <c r="H341" s="241">
        <v>21.187000000000001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AT341" s="247" t="s">
        <v>160</v>
      </c>
      <c r="AU341" s="247" t="s">
        <v>92</v>
      </c>
      <c r="AV341" s="16" t="s">
        <v>150</v>
      </c>
      <c r="AW341" s="16" t="s">
        <v>42</v>
      </c>
      <c r="AX341" s="16" t="s">
        <v>82</v>
      </c>
      <c r="AY341" s="247" t="s">
        <v>135</v>
      </c>
    </row>
    <row r="342" spans="2:51" s="15" customFormat="1" ht="11.25">
      <c r="B342" s="217"/>
      <c r="C342" s="218"/>
      <c r="D342" s="196" t="s">
        <v>160</v>
      </c>
      <c r="E342" s="219" t="s">
        <v>44</v>
      </c>
      <c r="F342" s="220" t="s">
        <v>563</v>
      </c>
      <c r="G342" s="218"/>
      <c r="H342" s="219" t="s">
        <v>44</v>
      </c>
      <c r="I342" s="221"/>
      <c r="J342" s="218"/>
      <c r="K342" s="218"/>
      <c r="L342" s="222"/>
      <c r="M342" s="223"/>
      <c r="N342" s="224"/>
      <c r="O342" s="224"/>
      <c r="P342" s="224"/>
      <c r="Q342" s="224"/>
      <c r="R342" s="224"/>
      <c r="S342" s="224"/>
      <c r="T342" s="225"/>
      <c r="AT342" s="226" t="s">
        <v>160</v>
      </c>
      <c r="AU342" s="226" t="s">
        <v>92</v>
      </c>
      <c r="AV342" s="15" t="s">
        <v>90</v>
      </c>
      <c r="AW342" s="15" t="s">
        <v>42</v>
      </c>
      <c r="AX342" s="15" t="s">
        <v>82</v>
      </c>
      <c r="AY342" s="226" t="s">
        <v>135</v>
      </c>
    </row>
    <row r="343" spans="2:51" s="13" customFormat="1" ht="11.25">
      <c r="B343" s="194"/>
      <c r="C343" s="195"/>
      <c r="D343" s="196" t="s">
        <v>160</v>
      </c>
      <c r="E343" s="197" t="s">
        <v>44</v>
      </c>
      <c r="F343" s="198" t="s">
        <v>564</v>
      </c>
      <c r="G343" s="195"/>
      <c r="H343" s="199">
        <v>2.0910000000000002</v>
      </c>
      <c r="I343" s="200"/>
      <c r="J343" s="195"/>
      <c r="K343" s="195"/>
      <c r="L343" s="201"/>
      <c r="M343" s="202"/>
      <c r="N343" s="203"/>
      <c r="O343" s="203"/>
      <c r="P343" s="203"/>
      <c r="Q343" s="203"/>
      <c r="R343" s="203"/>
      <c r="S343" s="203"/>
      <c r="T343" s="204"/>
      <c r="AT343" s="205" t="s">
        <v>160</v>
      </c>
      <c r="AU343" s="205" t="s">
        <v>92</v>
      </c>
      <c r="AV343" s="13" t="s">
        <v>92</v>
      </c>
      <c r="AW343" s="13" t="s">
        <v>42</v>
      </c>
      <c r="AX343" s="13" t="s">
        <v>82</v>
      </c>
      <c r="AY343" s="205" t="s">
        <v>135</v>
      </c>
    </row>
    <row r="344" spans="2:51" s="13" customFormat="1" ht="11.25">
      <c r="B344" s="194"/>
      <c r="C344" s="195"/>
      <c r="D344" s="196" t="s">
        <v>160</v>
      </c>
      <c r="E344" s="197" t="s">
        <v>44</v>
      </c>
      <c r="F344" s="198" t="s">
        <v>565</v>
      </c>
      <c r="G344" s="195"/>
      <c r="H344" s="199">
        <v>17.454999999999998</v>
      </c>
      <c r="I344" s="200"/>
      <c r="J344" s="195"/>
      <c r="K344" s="195"/>
      <c r="L344" s="201"/>
      <c r="M344" s="202"/>
      <c r="N344" s="203"/>
      <c r="O344" s="203"/>
      <c r="P344" s="203"/>
      <c r="Q344" s="203"/>
      <c r="R344" s="203"/>
      <c r="S344" s="203"/>
      <c r="T344" s="204"/>
      <c r="AT344" s="205" t="s">
        <v>160</v>
      </c>
      <c r="AU344" s="205" t="s">
        <v>92</v>
      </c>
      <c r="AV344" s="13" t="s">
        <v>92</v>
      </c>
      <c r="AW344" s="13" t="s">
        <v>42</v>
      </c>
      <c r="AX344" s="13" t="s">
        <v>82</v>
      </c>
      <c r="AY344" s="205" t="s">
        <v>135</v>
      </c>
    </row>
    <row r="345" spans="2:51" s="13" customFormat="1" ht="11.25">
      <c r="B345" s="194"/>
      <c r="C345" s="195"/>
      <c r="D345" s="196" t="s">
        <v>160</v>
      </c>
      <c r="E345" s="197" t="s">
        <v>44</v>
      </c>
      <c r="F345" s="198" t="s">
        <v>566</v>
      </c>
      <c r="G345" s="195"/>
      <c r="H345" s="199">
        <v>2.2200000000000002</v>
      </c>
      <c r="I345" s="200"/>
      <c r="J345" s="195"/>
      <c r="K345" s="195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160</v>
      </c>
      <c r="AU345" s="205" t="s">
        <v>92</v>
      </c>
      <c r="AV345" s="13" t="s">
        <v>92</v>
      </c>
      <c r="AW345" s="13" t="s">
        <v>42</v>
      </c>
      <c r="AX345" s="13" t="s">
        <v>82</v>
      </c>
      <c r="AY345" s="205" t="s">
        <v>135</v>
      </c>
    </row>
    <row r="346" spans="2:51" s="16" customFormat="1" ht="11.25">
      <c r="B346" s="237"/>
      <c r="C346" s="238"/>
      <c r="D346" s="196" t="s">
        <v>160</v>
      </c>
      <c r="E346" s="239" t="s">
        <v>44</v>
      </c>
      <c r="F346" s="240" t="s">
        <v>393</v>
      </c>
      <c r="G346" s="238"/>
      <c r="H346" s="241">
        <v>21.765999999999998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AT346" s="247" t="s">
        <v>160</v>
      </c>
      <c r="AU346" s="247" t="s">
        <v>92</v>
      </c>
      <c r="AV346" s="16" t="s">
        <v>150</v>
      </c>
      <c r="AW346" s="16" t="s">
        <v>42</v>
      </c>
      <c r="AX346" s="16" t="s">
        <v>82</v>
      </c>
      <c r="AY346" s="247" t="s">
        <v>135</v>
      </c>
    </row>
    <row r="347" spans="2:51" s="15" customFormat="1" ht="11.25">
      <c r="B347" s="217"/>
      <c r="C347" s="218"/>
      <c r="D347" s="196" t="s">
        <v>160</v>
      </c>
      <c r="E347" s="219" t="s">
        <v>44</v>
      </c>
      <c r="F347" s="220" t="s">
        <v>567</v>
      </c>
      <c r="G347" s="218"/>
      <c r="H347" s="219" t="s">
        <v>44</v>
      </c>
      <c r="I347" s="221"/>
      <c r="J347" s="218"/>
      <c r="K347" s="218"/>
      <c r="L347" s="222"/>
      <c r="M347" s="223"/>
      <c r="N347" s="224"/>
      <c r="O347" s="224"/>
      <c r="P347" s="224"/>
      <c r="Q347" s="224"/>
      <c r="R347" s="224"/>
      <c r="S347" s="224"/>
      <c r="T347" s="225"/>
      <c r="AT347" s="226" t="s">
        <v>160</v>
      </c>
      <c r="AU347" s="226" t="s">
        <v>92</v>
      </c>
      <c r="AV347" s="15" t="s">
        <v>90</v>
      </c>
      <c r="AW347" s="15" t="s">
        <v>42</v>
      </c>
      <c r="AX347" s="15" t="s">
        <v>82</v>
      </c>
      <c r="AY347" s="226" t="s">
        <v>135</v>
      </c>
    </row>
    <row r="348" spans="2:51" s="13" customFormat="1" ht="11.25">
      <c r="B348" s="194"/>
      <c r="C348" s="195"/>
      <c r="D348" s="196" t="s">
        <v>160</v>
      </c>
      <c r="E348" s="197" t="s">
        <v>44</v>
      </c>
      <c r="F348" s="198" t="s">
        <v>568</v>
      </c>
      <c r="G348" s="195"/>
      <c r="H348" s="199">
        <v>2.67</v>
      </c>
      <c r="I348" s="200"/>
      <c r="J348" s="195"/>
      <c r="K348" s="195"/>
      <c r="L348" s="201"/>
      <c r="M348" s="202"/>
      <c r="N348" s="203"/>
      <c r="O348" s="203"/>
      <c r="P348" s="203"/>
      <c r="Q348" s="203"/>
      <c r="R348" s="203"/>
      <c r="S348" s="203"/>
      <c r="T348" s="204"/>
      <c r="AT348" s="205" t="s">
        <v>160</v>
      </c>
      <c r="AU348" s="205" t="s">
        <v>92</v>
      </c>
      <c r="AV348" s="13" t="s">
        <v>92</v>
      </c>
      <c r="AW348" s="13" t="s">
        <v>42</v>
      </c>
      <c r="AX348" s="13" t="s">
        <v>82</v>
      </c>
      <c r="AY348" s="205" t="s">
        <v>135</v>
      </c>
    </row>
    <row r="349" spans="2:51" s="13" customFormat="1" ht="11.25">
      <c r="B349" s="194"/>
      <c r="C349" s="195"/>
      <c r="D349" s="196" t="s">
        <v>160</v>
      </c>
      <c r="E349" s="197" t="s">
        <v>44</v>
      </c>
      <c r="F349" s="198" t="s">
        <v>569</v>
      </c>
      <c r="G349" s="195"/>
      <c r="H349" s="199">
        <v>22.864999999999998</v>
      </c>
      <c r="I349" s="200"/>
      <c r="J349" s="195"/>
      <c r="K349" s="195"/>
      <c r="L349" s="201"/>
      <c r="M349" s="202"/>
      <c r="N349" s="203"/>
      <c r="O349" s="203"/>
      <c r="P349" s="203"/>
      <c r="Q349" s="203"/>
      <c r="R349" s="203"/>
      <c r="S349" s="203"/>
      <c r="T349" s="204"/>
      <c r="AT349" s="205" t="s">
        <v>160</v>
      </c>
      <c r="AU349" s="205" t="s">
        <v>92</v>
      </c>
      <c r="AV349" s="13" t="s">
        <v>92</v>
      </c>
      <c r="AW349" s="13" t="s">
        <v>42</v>
      </c>
      <c r="AX349" s="13" t="s">
        <v>82</v>
      </c>
      <c r="AY349" s="205" t="s">
        <v>135</v>
      </c>
    </row>
    <row r="350" spans="2:51" s="13" customFormat="1" ht="11.25">
      <c r="B350" s="194"/>
      <c r="C350" s="195"/>
      <c r="D350" s="196" t="s">
        <v>160</v>
      </c>
      <c r="E350" s="197" t="s">
        <v>44</v>
      </c>
      <c r="F350" s="198" t="s">
        <v>570</v>
      </c>
      <c r="G350" s="195"/>
      <c r="H350" s="199">
        <v>2.911</v>
      </c>
      <c r="I350" s="200"/>
      <c r="J350" s="195"/>
      <c r="K350" s="195"/>
      <c r="L350" s="201"/>
      <c r="M350" s="202"/>
      <c r="N350" s="203"/>
      <c r="O350" s="203"/>
      <c r="P350" s="203"/>
      <c r="Q350" s="203"/>
      <c r="R350" s="203"/>
      <c r="S350" s="203"/>
      <c r="T350" s="204"/>
      <c r="AT350" s="205" t="s">
        <v>160</v>
      </c>
      <c r="AU350" s="205" t="s">
        <v>92</v>
      </c>
      <c r="AV350" s="13" t="s">
        <v>92</v>
      </c>
      <c r="AW350" s="13" t="s">
        <v>42</v>
      </c>
      <c r="AX350" s="13" t="s">
        <v>82</v>
      </c>
      <c r="AY350" s="205" t="s">
        <v>135</v>
      </c>
    </row>
    <row r="351" spans="2:51" s="16" customFormat="1" ht="11.25">
      <c r="B351" s="237"/>
      <c r="C351" s="238"/>
      <c r="D351" s="196" t="s">
        <v>160</v>
      </c>
      <c r="E351" s="239" t="s">
        <v>44</v>
      </c>
      <c r="F351" s="240" t="s">
        <v>393</v>
      </c>
      <c r="G351" s="238"/>
      <c r="H351" s="241">
        <v>28.446000000000002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AT351" s="247" t="s">
        <v>160</v>
      </c>
      <c r="AU351" s="247" t="s">
        <v>92</v>
      </c>
      <c r="AV351" s="16" t="s">
        <v>150</v>
      </c>
      <c r="AW351" s="16" t="s">
        <v>42</v>
      </c>
      <c r="AX351" s="16" t="s">
        <v>82</v>
      </c>
      <c r="AY351" s="247" t="s">
        <v>135</v>
      </c>
    </row>
    <row r="352" spans="2:51" s="15" customFormat="1" ht="11.25">
      <c r="B352" s="217"/>
      <c r="C352" s="218"/>
      <c r="D352" s="196" t="s">
        <v>160</v>
      </c>
      <c r="E352" s="219" t="s">
        <v>44</v>
      </c>
      <c r="F352" s="220" t="s">
        <v>571</v>
      </c>
      <c r="G352" s="218"/>
      <c r="H352" s="219" t="s">
        <v>44</v>
      </c>
      <c r="I352" s="221"/>
      <c r="J352" s="218"/>
      <c r="K352" s="218"/>
      <c r="L352" s="222"/>
      <c r="M352" s="223"/>
      <c r="N352" s="224"/>
      <c r="O352" s="224"/>
      <c r="P352" s="224"/>
      <c r="Q352" s="224"/>
      <c r="R352" s="224"/>
      <c r="S352" s="224"/>
      <c r="T352" s="225"/>
      <c r="AT352" s="226" t="s">
        <v>160</v>
      </c>
      <c r="AU352" s="226" t="s">
        <v>92</v>
      </c>
      <c r="AV352" s="15" t="s">
        <v>90</v>
      </c>
      <c r="AW352" s="15" t="s">
        <v>42</v>
      </c>
      <c r="AX352" s="15" t="s">
        <v>82</v>
      </c>
      <c r="AY352" s="226" t="s">
        <v>135</v>
      </c>
    </row>
    <row r="353" spans="2:51" s="13" customFormat="1" ht="11.25">
      <c r="B353" s="194"/>
      <c r="C353" s="195"/>
      <c r="D353" s="196" t="s">
        <v>160</v>
      </c>
      <c r="E353" s="197" t="s">
        <v>44</v>
      </c>
      <c r="F353" s="198" t="s">
        <v>572</v>
      </c>
      <c r="G353" s="195"/>
      <c r="H353" s="199">
        <v>2.125</v>
      </c>
      <c r="I353" s="200"/>
      <c r="J353" s="195"/>
      <c r="K353" s="195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160</v>
      </c>
      <c r="AU353" s="205" t="s">
        <v>92</v>
      </c>
      <c r="AV353" s="13" t="s">
        <v>92</v>
      </c>
      <c r="AW353" s="13" t="s">
        <v>42</v>
      </c>
      <c r="AX353" s="13" t="s">
        <v>82</v>
      </c>
      <c r="AY353" s="205" t="s">
        <v>135</v>
      </c>
    </row>
    <row r="354" spans="2:51" s="13" customFormat="1" ht="11.25">
      <c r="B354" s="194"/>
      <c r="C354" s="195"/>
      <c r="D354" s="196" t="s">
        <v>160</v>
      </c>
      <c r="E354" s="197" t="s">
        <v>44</v>
      </c>
      <c r="F354" s="198" t="s">
        <v>569</v>
      </c>
      <c r="G354" s="195"/>
      <c r="H354" s="199">
        <v>22.864999999999998</v>
      </c>
      <c r="I354" s="200"/>
      <c r="J354" s="195"/>
      <c r="K354" s="195"/>
      <c r="L354" s="201"/>
      <c r="M354" s="202"/>
      <c r="N354" s="203"/>
      <c r="O354" s="203"/>
      <c r="P354" s="203"/>
      <c r="Q354" s="203"/>
      <c r="R354" s="203"/>
      <c r="S354" s="203"/>
      <c r="T354" s="204"/>
      <c r="AT354" s="205" t="s">
        <v>160</v>
      </c>
      <c r="AU354" s="205" t="s">
        <v>92</v>
      </c>
      <c r="AV354" s="13" t="s">
        <v>92</v>
      </c>
      <c r="AW354" s="13" t="s">
        <v>42</v>
      </c>
      <c r="AX354" s="13" t="s">
        <v>82</v>
      </c>
      <c r="AY354" s="205" t="s">
        <v>135</v>
      </c>
    </row>
    <row r="355" spans="2:51" s="13" customFormat="1" ht="11.25">
      <c r="B355" s="194"/>
      <c r="C355" s="195"/>
      <c r="D355" s="196" t="s">
        <v>160</v>
      </c>
      <c r="E355" s="197" t="s">
        <v>44</v>
      </c>
      <c r="F355" s="198" t="s">
        <v>570</v>
      </c>
      <c r="G355" s="195"/>
      <c r="H355" s="199">
        <v>2.911</v>
      </c>
      <c r="I355" s="200"/>
      <c r="J355" s="195"/>
      <c r="K355" s="195"/>
      <c r="L355" s="201"/>
      <c r="M355" s="202"/>
      <c r="N355" s="203"/>
      <c r="O355" s="203"/>
      <c r="P355" s="203"/>
      <c r="Q355" s="203"/>
      <c r="R355" s="203"/>
      <c r="S355" s="203"/>
      <c r="T355" s="204"/>
      <c r="AT355" s="205" t="s">
        <v>160</v>
      </c>
      <c r="AU355" s="205" t="s">
        <v>92</v>
      </c>
      <c r="AV355" s="13" t="s">
        <v>92</v>
      </c>
      <c r="AW355" s="13" t="s">
        <v>42</v>
      </c>
      <c r="AX355" s="13" t="s">
        <v>82</v>
      </c>
      <c r="AY355" s="205" t="s">
        <v>135</v>
      </c>
    </row>
    <row r="356" spans="2:51" s="16" customFormat="1" ht="11.25">
      <c r="B356" s="237"/>
      <c r="C356" s="238"/>
      <c r="D356" s="196" t="s">
        <v>160</v>
      </c>
      <c r="E356" s="239" t="s">
        <v>44</v>
      </c>
      <c r="F356" s="240" t="s">
        <v>393</v>
      </c>
      <c r="G356" s="238"/>
      <c r="H356" s="241">
        <v>27.901</v>
      </c>
      <c r="I356" s="242"/>
      <c r="J356" s="238"/>
      <c r="K356" s="238"/>
      <c r="L356" s="243"/>
      <c r="M356" s="244"/>
      <c r="N356" s="245"/>
      <c r="O356" s="245"/>
      <c r="P356" s="245"/>
      <c r="Q356" s="245"/>
      <c r="R356" s="245"/>
      <c r="S356" s="245"/>
      <c r="T356" s="246"/>
      <c r="AT356" s="247" t="s">
        <v>160</v>
      </c>
      <c r="AU356" s="247" t="s">
        <v>92</v>
      </c>
      <c r="AV356" s="16" t="s">
        <v>150</v>
      </c>
      <c r="AW356" s="16" t="s">
        <v>42</v>
      </c>
      <c r="AX356" s="16" t="s">
        <v>82</v>
      </c>
      <c r="AY356" s="247" t="s">
        <v>135</v>
      </c>
    </row>
    <row r="357" spans="2:51" s="15" customFormat="1" ht="11.25">
      <c r="B357" s="217"/>
      <c r="C357" s="218"/>
      <c r="D357" s="196" t="s">
        <v>160</v>
      </c>
      <c r="E357" s="219" t="s">
        <v>44</v>
      </c>
      <c r="F357" s="220" t="s">
        <v>573</v>
      </c>
      <c r="G357" s="218"/>
      <c r="H357" s="219" t="s">
        <v>44</v>
      </c>
      <c r="I357" s="221"/>
      <c r="J357" s="218"/>
      <c r="K357" s="218"/>
      <c r="L357" s="222"/>
      <c r="M357" s="223"/>
      <c r="N357" s="224"/>
      <c r="O357" s="224"/>
      <c r="P357" s="224"/>
      <c r="Q357" s="224"/>
      <c r="R357" s="224"/>
      <c r="S357" s="224"/>
      <c r="T357" s="225"/>
      <c r="AT357" s="226" t="s">
        <v>160</v>
      </c>
      <c r="AU357" s="226" t="s">
        <v>92</v>
      </c>
      <c r="AV357" s="15" t="s">
        <v>90</v>
      </c>
      <c r="AW357" s="15" t="s">
        <v>42</v>
      </c>
      <c r="AX357" s="15" t="s">
        <v>82</v>
      </c>
      <c r="AY357" s="226" t="s">
        <v>135</v>
      </c>
    </row>
    <row r="358" spans="2:51" s="13" customFormat="1" ht="11.25">
      <c r="B358" s="194"/>
      <c r="C358" s="195"/>
      <c r="D358" s="196" t="s">
        <v>160</v>
      </c>
      <c r="E358" s="197" t="s">
        <v>44</v>
      </c>
      <c r="F358" s="198" t="s">
        <v>574</v>
      </c>
      <c r="G358" s="195"/>
      <c r="H358" s="199">
        <v>1.482</v>
      </c>
      <c r="I358" s="200"/>
      <c r="J358" s="195"/>
      <c r="K358" s="195"/>
      <c r="L358" s="201"/>
      <c r="M358" s="202"/>
      <c r="N358" s="203"/>
      <c r="O358" s="203"/>
      <c r="P358" s="203"/>
      <c r="Q358" s="203"/>
      <c r="R358" s="203"/>
      <c r="S358" s="203"/>
      <c r="T358" s="204"/>
      <c r="AT358" s="205" t="s">
        <v>160</v>
      </c>
      <c r="AU358" s="205" t="s">
        <v>92</v>
      </c>
      <c r="AV358" s="13" t="s">
        <v>92</v>
      </c>
      <c r="AW358" s="13" t="s">
        <v>42</v>
      </c>
      <c r="AX358" s="13" t="s">
        <v>82</v>
      </c>
      <c r="AY358" s="205" t="s">
        <v>135</v>
      </c>
    </row>
    <row r="359" spans="2:51" s="13" customFormat="1" ht="11.25">
      <c r="B359" s="194"/>
      <c r="C359" s="195"/>
      <c r="D359" s="196" t="s">
        <v>160</v>
      </c>
      <c r="E359" s="197" t="s">
        <v>44</v>
      </c>
      <c r="F359" s="198" t="s">
        <v>565</v>
      </c>
      <c r="G359" s="195"/>
      <c r="H359" s="199">
        <v>17.454999999999998</v>
      </c>
      <c r="I359" s="200"/>
      <c r="J359" s="195"/>
      <c r="K359" s="195"/>
      <c r="L359" s="201"/>
      <c r="M359" s="202"/>
      <c r="N359" s="203"/>
      <c r="O359" s="203"/>
      <c r="P359" s="203"/>
      <c r="Q359" s="203"/>
      <c r="R359" s="203"/>
      <c r="S359" s="203"/>
      <c r="T359" s="204"/>
      <c r="AT359" s="205" t="s">
        <v>160</v>
      </c>
      <c r="AU359" s="205" t="s">
        <v>92</v>
      </c>
      <c r="AV359" s="13" t="s">
        <v>92</v>
      </c>
      <c r="AW359" s="13" t="s">
        <v>42</v>
      </c>
      <c r="AX359" s="13" t="s">
        <v>82</v>
      </c>
      <c r="AY359" s="205" t="s">
        <v>135</v>
      </c>
    </row>
    <row r="360" spans="2:51" s="13" customFormat="1" ht="11.25">
      <c r="B360" s="194"/>
      <c r="C360" s="195"/>
      <c r="D360" s="196" t="s">
        <v>160</v>
      </c>
      <c r="E360" s="197" t="s">
        <v>44</v>
      </c>
      <c r="F360" s="198" t="s">
        <v>566</v>
      </c>
      <c r="G360" s="195"/>
      <c r="H360" s="199">
        <v>2.2200000000000002</v>
      </c>
      <c r="I360" s="200"/>
      <c r="J360" s="195"/>
      <c r="K360" s="195"/>
      <c r="L360" s="201"/>
      <c r="M360" s="202"/>
      <c r="N360" s="203"/>
      <c r="O360" s="203"/>
      <c r="P360" s="203"/>
      <c r="Q360" s="203"/>
      <c r="R360" s="203"/>
      <c r="S360" s="203"/>
      <c r="T360" s="204"/>
      <c r="AT360" s="205" t="s">
        <v>160</v>
      </c>
      <c r="AU360" s="205" t="s">
        <v>92</v>
      </c>
      <c r="AV360" s="13" t="s">
        <v>92</v>
      </c>
      <c r="AW360" s="13" t="s">
        <v>42</v>
      </c>
      <c r="AX360" s="13" t="s">
        <v>82</v>
      </c>
      <c r="AY360" s="205" t="s">
        <v>135</v>
      </c>
    </row>
    <row r="361" spans="2:51" s="16" customFormat="1" ht="11.25">
      <c r="B361" s="237"/>
      <c r="C361" s="238"/>
      <c r="D361" s="196" t="s">
        <v>160</v>
      </c>
      <c r="E361" s="239" t="s">
        <v>44</v>
      </c>
      <c r="F361" s="240" t="s">
        <v>393</v>
      </c>
      <c r="G361" s="238"/>
      <c r="H361" s="241">
        <v>21.157</v>
      </c>
      <c r="I361" s="242"/>
      <c r="J361" s="238"/>
      <c r="K361" s="238"/>
      <c r="L361" s="243"/>
      <c r="M361" s="244"/>
      <c r="N361" s="245"/>
      <c r="O361" s="245"/>
      <c r="P361" s="245"/>
      <c r="Q361" s="245"/>
      <c r="R361" s="245"/>
      <c r="S361" s="245"/>
      <c r="T361" s="246"/>
      <c r="AT361" s="247" t="s">
        <v>160</v>
      </c>
      <c r="AU361" s="247" t="s">
        <v>92</v>
      </c>
      <c r="AV361" s="16" t="s">
        <v>150</v>
      </c>
      <c r="AW361" s="16" t="s">
        <v>42</v>
      </c>
      <c r="AX361" s="16" t="s">
        <v>82</v>
      </c>
      <c r="AY361" s="247" t="s">
        <v>135</v>
      </c>
    </row>
    <row r="362" spans="2:51" s="15" customFormat="1" ht="11.25">
      <c r="B362" s="217"/>
      <c r="C362" s="218"/>
      <c r="D362" s="196" t="s">
        <v>160</v>
      </c>
      <c r="E362" s="219" t="s">
        <v>44</v>
      </c>
      <c r="F362" s="220" t="s">
        <v>575</v>
      </c>
      <c r="G362" s="218"/>
      <c r="H362" s="219" t="s">
        <v>44</v>
      </c>
      <c r="I362" s="221"/>
      <c r="J362" s="218"/>
      <c r="K362" s="218"/>
      <c r="L362" s="222"/>
      <c r="M362" s="223"/>
      <c r="N362" s="224"/>
      <c r="O362" s="224"/>
      <c r="P362" s="224"/>
      <c r="Q362" s="224"/>
      <c r="R362" s="224"/>
      <c r="S362" s="224"/>
      <c r="T362" s="225"/>
      <c r="AT362" s="226" t="s">
        <v>160</v>
      </c>
      <c r="AU362" s="226" t="s">
        <v>92</v>
      </c>
      <c r="AV362" s="15" t="s">
        <v>90</v>
      </c>
      <c r="AW362" s="15" t="s">
        <v>42</v>
      </c>
      <c r="AX362" s="15" t="s">
        <v>82</v>
      </c>
      <c r="AY362" s="226" t="s">
        <v>135</v>
      </c>
    </row>
    <row r="363" spans="2:51" s="13" customFormat="1" ht="11.25">
      <c r="B363" s="194"/>
      <c r="C363" s="195"/>
      <c r="D363" s="196" t="s">
        <v>160</v>
      </c>
      <c r="E363" s="197" t="s">
        <v>44</v>
      </c>
      <c r="F363" s="198" t="s">
        <v>576</v>
      </c>
      <c r="G363" s="195"/>
      <c r="H363" s="199">
        <v>2.1190000000000002</v>
      </c>
      <c r="I363" s="200"/>
      <c r="J363" s="195"/>
      <c r="K363" s="195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160</v>
      </c>
      <c r="AU363" s="205" t="s">
        <v>92</v>
      </c>
      <c r="AV363" s="13" t="s">
        <v>92</v>
      </c>
      <c r="AW363" s="13" t="s">
        <v>42</v>
      </c>
      <c r="AX363" s="13" t="s">
        <v>82</v>
      </c>
      <c r="AY363" s="205" t="s">
        <v>135</v>
      </c>
    </row>
    <row r="364" spans="2:51" s="13" customFormat="1" ht="11.25">
      <c r="B364" s="194"/>
      <c r="C364" s="195"/>
      <c r="D364" s="196" t="s">
        <v>160</v>
      </c>
      <c r="E364" s="197" t="s">
        <v>44</v>
      </c>
      <c r="F364" s="198" t="s">
        <v>577</v>
      </c>
      <c r="G364" s="195"/>
      <c r="H364" s="199">
        <v>22.62</v>
      </c>
      <c r="I364" s="200"/>
      <c r="J364" s="195"/>
      <c r="K364" s="195"/>
      <c r="L364" s="201"/>
      <c r="M364" s="202"/>
      <c r="N364" s="203"/>
      <c r="O364" s="203"/>
      <c r="P364" s="203"/>
      <c r="Q364" s="203"/>
      <c r="R364" s="203"/>
      <c r="S364" s="203"/>
      <c r="T364" s="204"/>
      <c r="AT364" s="205" t="s">
        <v>160</v>
      </c>
      <c r="AU364" s="205" t="s">
        <v>92</v>
      </c>
      <c r="AV364" s="13" t="s">
        <v>92</v>
      </c>
      <c r="AW364" s="13" t="s">
        <v>42</v>
      </c>
      <c r="AX364" s="13" t="s">
        <v>82</v>
      </c>
      <c r="AY364" s="205" t="s">
        <v>135</v>
      </c>
    </row>
    <row r="365" spans="2:51" s="13" customFormat="1" ht="11.25">
      <c r="B365" s="194"/>
      <c r="C365" s="195"/>
      <c r="D365" s="196" t="s">
        <v>160</v>
      </c>
      <c r="E365" s="197" t="s">
        <v>44</v>
      </c>
      <c r="F365" s="198" t="s">
        <v>578</v>
      </c>
      <c r="G365" s="195"/>
      <c r="H365" s="199">
        <v>2.88</v>
      </c>
      <c r="I365" s="200"/>
      <c r="J365" s="195"/>
      <c r="K365" s="195"/>
      <c r="L365" s="201"/>
      <c r="M365" s="202"/>
      <c r="N365" s="203"/>
      <c r="O365" s="203"/>
      <c r="P365" s="203"/>
      <c r="Q365" s="203"/>
      <c r="R365" s="203"/>
      <c r="S365" s="203"/>
      <c r="T365" s="204"/>
      <c r="AT365" s="205" t="s">
        <v>160</v>
      </c>
      <c r="AU365" s="205" t="s">
        <v>92</v>
      </c>
      <c r="AV365" s="13" t="s">
        <v>92</v>
      </c>
      <c r="AW365" s="13" t="s">
        <v>42</v>
      </c>
      <c r="AX365" s="13" t="s">
        <v>82</v>
      </c>
      <c r="AY365" s="205" t="s">
        <v>135</v>
      </c>
    </row>
    <row r="366" spans="2:51" s="16" customFormat="1" ht="11.25">
      <c r="B366" s="237"/>
      <c r="C366" s="238"/>
      <c r="D366" s="196" t="s">
        <v>160</v>
      </c>
      <c r="E366" s="239" t="s">
        <v>44</v>
      </c>
      <c r="F366" s="240" t="s">
        <v>393</v>
      </c>
      <c r="G366" s="238"/>
      <c r="H366" s="241">
        <v>27.619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AT366" s="247" t="s">
        <v>160</v>
      </c>
      <c r="AU366" s="247" t="s">
        <v>92</v>
      </c>
      <c r="AV366" s="16" t="s">
        <v>150</v>
      </c>
      <c r="AW366" s="16" t="s">
        <v>42</v>
      </c>
      <c r="AX366" s="16" t="s">
        <v>82</v>
      </c>
      <c r="AY366" s="247" t="s">
        <v>135</v>
      </c>
    </row>
    <row r="367" spans="2:51" s="15" customFormat="1" ht="11.25">
      <c r="B367" s="217"/>
      <c r="C367" s="218"/>
      <c r="D367" s="196" t="s">
        <v>160</v>
      </c>
      <c r="E367" s="219" t="s">
        <v>44</v>
      </c>
      <c r="F367" s="220" t="s">
        <v>579</v>
      </c>
      <c r="G367" s="218"/>
      <c r="H367" s="219" t="s">
        <v>44</v>
      </c>
      <c r="I367" s="221"/>
      <c r="J367" s="218"/>
      <c r="K367" s="218"/>
      <c r="L367" s="222"/>
      <c r="M367" s="223"/>
      <c r="N367" s="224"/>
      <c r="O367" s="224"/>
      <c r="P367" s="224"/>
      <c r="Q367" s="224"/>
      <c r="R367" s="224"/>
      <c r="S367" s="224"/>
      <c r="T367" s="225"/>
      <c r="AT367" s="226" t="s">
        <v>160</v>
      </c>
      <c r="AU367" s="226" t="s">
        <v>92</v>
      </c>
      <c r="AV367" s="15" t="s">
        <v>90</v>
      </c>
      <c r="AW367" s="15" t="s">
        <v>42</v>
      </c>
      <c r="AX367" s="15" t="s">
        <v>82</v>
      </c>
      <c r="AY367" s="226" t="s">
        <v>135</v>
      </c>
    </row>
    <row r="368" spans="2:51" s="13" customFormat="1" ht="11.25">
      <c r="B368" s="194"/>
      <c r="C368" s="195"/>
      <c r="D368" s="196" t="s">
        <v>160</v>
      </c>
      <c r="E368" s="197" t="s">
        <v>44</v>
      </c>
      <c r="F368" s="198" t="s">
        <v>580</v>
      </c>
      <c r="G368" s="195"/>
      <c r="H368" s="199">
        <v>1.2589999999999999</v>
      </c>
      <c r="I368" s="200"/>
      <c r="J368" s="195"/>
      <c r="K368" s="195"/>
      <c r="L368" s="201"/>
      <c r="M368" s="202"/>
      <c r="N368" s="203"/>
      <c r="O368" s="203"/>
      <c r="P368" s="203"/>
      <c r="Q368" s="203"/>
      <c r="R368" s="203"/>
      <c r="S368" s="203"/>
      <c r="T368" s="204"/>
      <c r="AT368" s="205" t="s">
        <v>160</v>
      </c>
      <c r="AU368" s="205" t="s">
        <v>92</v>
      </c>
      <c r="AV368" s="13" t="s">
        <v>92</v>
      </c>
      <c r="AW368" s="13" t="s">
        <v>42</v>
      </c>
      <c r="AX368" s="13" t="s">
        <v>82</v>
      </c>
      <c r="AY368" s="205" t="s">
        <v>135</v>
      </c>
    </row>
    <row r="369" spans="1:65" s="13" customFormat="1" ht="11.25">
      <c r="B369" s="194"/>
      <c r="C369" s="195"/>
      <c r="D369" s="196" t="s">
        <v>160</v>
      </c>
      <c r="E369" s="197" t="s">
        <v>44</v>
      </c>
      <c r="F369" s="198" t="s">
        <v>577</v>
      </c>
      <c r="G369" s="195"/>
      <c r="H369" s="199">
        <v>22.62</v>
      </c>
      <c r="I369" s="200"/>
      <c r="J369" s="195"/>
      <c r="K369" s="195"/>
      <c r="L369" s="201"/>
      <c r="M369" s="202"/>
      <c r="N369" s="203"/>
      <c r="O369" s="203"/>
      <c r="P369" s="203"/>
      <c r="Q369" s="203"/>
      <c r="R369" s="203"/>
      <c r="S369" s="203"/>
      <c r="T369" s="204"/>
      <c r="AT369" s="205" t="s">
        <v>160</v>
      </c>
      <c r="AU369" s="205" t="s">
        <v>92</v>
      </c>
      <c r="AV369" s="13" t="s">
        <v>92</v>
      </c>
      <c r="AW369" s="13" t="s">
        <v>42</v>
      </c>
      <c r="AX369" s="13" t="s">
        <v>82</v>
      </c>
      <c r="AY369" s="205" t="s">
        <v>135</v>
      </c>
    </row>
    <row r="370" spans="1:65" s="13" customFormat="1" ht="11.25">
      <c r="B370" s="194"/>
      <c r="C370" s="195"/>
      <c r="D370" s="196" t="s">
        <v>160</v>
      </c>
      <c r="E370" s="197" t="s">
        <v>44</v>
      </c>
      <c r="F370" s="198" t="s">
        <v>578</v>
      </c>
      <c r="G370" s="195"/>
      <c r="H370" s="199">
        <v>2.88</v>
      </c>
      <c r="I370" s="200"/>
      <c r="J370" s="195"/>
      <c r="K370" s="195"/>
      <c r="L370" s="201"/>
      <c r="M370" s="202"/>
      <c r="N370" s="203"/>
      <c r="O370" s="203"/>
      <c r="P370" s="203"/>
      <c r="Q370" s="203"/>
      <c r="R370" s="203"/>
      <c r="S370" s="203"/>
      <c r="T370" s="204"/>
      <c r="AT370" s="205" t="s">
        <v>160</v>
      </c>
      <c r="AU370" s="205" t="s">
        <v>92</v>
      </c>
      <c r="AV370" s="13" t="s">
        <v>92</v>
      </c>
      <c r="AW370" s="13" t="s">
        <v>42</v>
      </c>
      <c r="AX370" s="13" t="s">
        <v>82</v>
      </c>
      <c r="AY370" s="205" t="s">
        <v>135</v>
      </c>
    </row>
    <row r="371" spans="1:65" s="16" customFormat="1" ht="11.25">
      <c r="B371" s="237"/>
      <c r="C371" s="238"/>
      <c r="D371" s="196" t="s">
        <v>160</v>
      </c>
      <c r="E371" s="239" t="s">
        <v>44</v>
      </c>
      <c r="F371" s="240" t="s">
        <v>393</v>
      </c>
      <c r="G371" s="238"/>
      <c r="H371" s="241">
        <v>26.759</v>
      </c>
      <c r="I371" s="242"/>
      <c r="J371" s="238"/>
      <c r="K371" s="238"/>
      <c r="L371" s="243"/>
      <c r="M371" s="244"/>
      <c r="N371" s="245"/>
      <c r="O371" s="245"/>
      <c r="P371" s="245"/>
      <c r="Q371" s="245"/>
      <c r="R371" s="245"/>
      <c r="S371" s="245"/>
      <c r="T371" s="246"/>
      <c r="AT371" s="247" t="s">
        <v>160</v>
      </c>
      <c r="AU371" s="247" t="s">
        <v>92</v>
      </c>
      <c r="AV371" s="16" t="s">
        <v>150</v>
      </c>
      <c r="AW371" s="16" t="s">
        <v>42</v>
      </c>
      <c r="AX371" s="16" t="s">
        <v>82</v>
      </c>
      <c r="AY371" s="247" t="s">
        <v>135</v>
      </c>
    </row>
    <row r="372" spans="1:65" s="14" customFormat="1" ht="11.25">
      <c r="B372" s="206"/>
      <c r="C372" s="207"/>
      <c r="D372" s="196" t="s">
        <v>160</v>
      </c>
      <c r="E372" s="208" t="s">
        <v>44</v>
      </c>
      <c r="F372" s="209" t="s">
        <v>176</v>
      </c>
      <c r="G372" s="207"/>
      <c r="H372" s="210">
        <v>174.83500000000001</v>
      </c>
      <c r="I372" s="211"/>
      <c r="J372" s="207"/>
      <c r="K372" s="207"/>
      <c r="L372" s="212"/>
      <c r="M372" s="213"/>
      <c r="N372" s="214"/>
      <c r="O372" s="214"/>
      <c r="P372" s="214"/>
      <c r="Q372" s="214"/>
      <c r="R372" s="214"/>
      <c r="S372" s="214"/>
      <c r="T372" s="215"/>
      <c r="AT372" s="216" t="s">
        <v>160</v>
      </c>
      <c r="AU372" s="216" t="s">
        <v>92</v>
      </c>
      <c r="AV372" s="14" t="s">
        <v>142</v>
      </c>
      <c r="AW372" s="14" t="s">
        <v>42</v>
      </c>
      <c r="AX372" s="14" t="s">
        <v>90</v>
      </c>
      <c r="AY372" s="216" t="s">
        <v>135</v>
      </c>
    </row>
    <row r="373" spans="1:65" s="2" customFormat="1" ht="16.5" customHeight="1">
      <c r="A373" s="37"/>
      <c r="B373" s="38"/>
      <c r="C373" s="176" t="s">
        <v>581</v>
      </c>
      <c r="D373" s="176" t="s">
        <v>137</v>
      </c>
      <c r="E373" s="177" t="s">
        <v>582</v>
      </c>
      <c r="F373" s="178" t="s">
        <v>583</v>
      </c>
      <c r="G373" s="179" t="s">
        <v>140</v>
      </c>
      <c r="H373" s="180">
        <v>1</v>
      </c>
      <c r="I373" s="181"/>
      <c r="J373" s="182">
        <f>ROUND(I373*H373,2)</f>
        <v>0</v>
      </c>
      <c r="K373" s="178" t="s">
        <v>44</v>
      </c>
      <c r="L373" s="42"/>
      <c r="M373" s="183" t="s">
        <v>44</v>
      </c>
      <c r="N373" s="184" t="s">
        <v>53</v>
      </c>
      <c r="O373" s="67"/>
      <c r="P373" s="185">
        <f>O373*H373</f>
        <v>0</v>
      </c>
      <c r="Q373" s="185">
        <v>1</v>
      </c>
      <c r="R373" s="185">
        <f>Q373*H373</f>
        <v>1</v>
      </c>
      <c r="S373" s="185">
        <v>1</v>
      </c>
      <c r="T373" s="186">
        <f>S373*H373</f>
        <v>1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87" t="s">
        <v>142</v>
      </c>
      <c r="AT373" s="187" t="s">
        <v>137</v>
      </c>
      <c r="AU373" s="187" t="s">
        <v>92</v>
      </c>
      <c r="AY373" s="19" t="s">
        <v>135</v>
      </c>
      <c r="BE373" s="188">
        <f>IF(N373="základní",J373,0)</f>
        <v>0</v>
      </c>
      <c r="BF373" s="188">
        <f>IF(N373="snížená",J373,0)</f>
        <v>0</v>
      </c>
      <c r="BG373" s="188">
        <f>IF(N373="zákl. přenesená",J373,0)</f>
        <v>0</v>
      </c>
      <c r="BH373" s="188">
        <f>IF(N373="sníž. přenesená",J373,0)</f>
        <v>0</v>
      </c>
      <c r="BI373" s="188">
        <f>IF(N373="nulová",J373,0)</f>
        <v>0</v>
      </c>
      <c r="BJ373" s="19" t="s">
        <v>90</v>
      </c>
      <c r="BK373" s="188">
        <f>ROUND(I373*H373,2)</f>
        <v>0</v>
      </c>
      <c r="BL373" s="19" t="s">
        <v>142</v>
      </c>
      <c r="BM373" s="187" t="s">
        <v>584</v>
      </c>
    </row>
    <row r="374" spans="1:65" s="12" customFormat="1" ht="22.9" customHeight="1">
      <c r="B374" s="160"/>
      <c r="C374" s="161"/>
      <c r="D374" s="162" t="s">
        <v>81</v>
      </c>
      <c r="E374" s="174" t="s">
        <v>585</v>
      </c>
      <c r="F374" s="174" t="s">
        <v>586</v>
      </c>
      <c r="G374" s="161"/>
      <c r="H374" s="161"/>
      <c r="I374" s="164"/>
      <c r="J374" s="175">
        <f>BK374</f>
        <v>0</v>
      </c>
      <c r="K374" s="161"/>
      <c r="L374" s="166"/>
      <c r="M374" s="167"/>
      <c r="N374" s="168"/>
      <c r="O374" s="168"/>
      <c r="P374" s="169">
        <f>SUM(P375:P389)</f>
        <v>0</v>
      </c>
      <c r="Q374" s="168"/>
      <c r="R374" s="169">
        <f>SUM(R375:R389)</f>
        <v>0</v>
      </c>
      <c r="S374" s="168"/>
      <c r="T374" s="170">
        <f>SUM(T375:T389)</f>
        <v>0</v>
      </c>
      <c r="AR374" s="171" t="s">
        <v>90</v>
      </c>
      <c r="AT374" s="172" t="s">
        <v>81</v>
      </c>
      <c r="AU374" s="172" t="s">
        <v>90</v>
      </c>
      <c r="AY374" s="171" t="s">
        <v>135</v>
      </c>
      <c r="BK374" s="173">
        <f>SUM(BK375:BK389)</f>
        <v>0</v>
      </c>
    </row>
    <row r="375" spans="1:65" s="2" customFormat="1" ht="16.5" customHeight="1">
      <c r="A375" s="37"/>
      <c r="B375" s="38"/>
      <c r="C375" s="176" t="s">
        <v>587</v>
      </c>
      <c r="D375" s="176" t="s">
        <v>137</v>
      </c>
      <c r="E375" s="177" t="s">
        <v>588</v>
      </c>
      <c r="F375" s="178" t="s">
        <v>589</v>
      </c>
      <c r="G375" s="179" t="s">
        <v>355</v>
      </c>
      <c r="H375" s="180">
        <v>660.04899999999998</v>
      </c>
      <c r="I375" s="181"/>
      <c r="J375" s="182">
        <f>ROUND(I375*H375,2)</f>
        <v>0</v>
      </c>
      <c r="K375" s="178" t="s">
        <v>141</v>
      </c>
      <c r="L375" s="42"/>
      <c r="M375" s="183" t="s">
        <v>44</v>
      </c>
      <c r="N375" s="184" t="s">
        <v>53</v>
      </c>
      <c r="O375" s="67"/>
      <c r="P375" s="185">
        <f>O375*H375</f>
        <v>0</v>
      </c>
      <c r="Q375" s="185">
        <v>0</v>
      </c>
      <c r="R375" s="185">
        <f>Q375*H375</f>
        <v>0</v>
      </c>
      <c r="S375" s="185">
        <v>0</v>
      </c>
      <c r="T375" s="186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187" t="s">
        <v>142</v>
      </c>
      <c r="AT375" s="187" t="s">
        <v>137</v>
      </c>
      <c r="AU375" s="187" t="s">
        <v>92</v>
      </c>
      <c r="AY375" s="19" t="s">
        <v>135</v>
      </c>
      <c r="BE375" s="188">
        <f>IF(N375="základní",J375,0)</f>
        <v>0</v>
      </c>
      <c r="BF375" s="188">
        <f>IF(N375="snížená",J375,0)</f>
        <v>0</v>
      </c>
      <c r="BG375" s="188">
        <f>IF(N375="zákl. přenesená",J375,0)</f>
        <v>0</v>
      </c>
      <c r="BH375" s="188">
        <f>IF(N375="sníž. přenesená",J375,0)</f>
        <v>0</v>
      </c>
      <c r="BI375" s="188">
        <f>IF(N375="nulová",J375,0)</f>
        <v>0</v>
      </c>
      <c r="BJ375" s="19" t="s">
        <v>90</v>
      </c>
      <c r="BK375" s="188">
        <f>ROUND(I375*H375,2)</f>
        <v>0</v>
      </c>
      <c r="BL375" s="19" t="s">
        <v>142</v>
      </c>
      <c r="BM375" s="187" t="s">
        <v>590</v>
      </c>
    </row>
    <row r="376" spans="1:65" s="2" customFormat="1" ht="11.25">
      <c r="A376" s="37"/>
      <c r="B376" s="38"/>
      <c r="C376" s="39"/>
      <c r="D376" s="189" t="s">
        <v>144</v>
      </c>
      <c r="E376" s="39"/>
      <c r="F376" s="190" t="s">
        <v>591</v>
      </c>
      <c r="G376" s="39"/>
      <c r="H376" s="39"/>
      <c r="I376" s="191"/>
      <c r="J376" s="39"/>
      <c r="K376" s="39"/>
      <c r="L376" s="42"/>
      <c r="M376" s="192"/>
      <c r="N376" s="193"/>
      <c r="O376" s="67"/>
      <c r="P376" s="67"/>
      <c r="Q376" s="67"/>
      <c r="R376" s="67"/>
      <c r="S376" s="67"/>
      <c r="T376" s="68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19" t="s">
        <v>144</v>
      </c>
      <c r="AU376" s="19" t="s">
        <v>92</v>
      </c>
    </row>
    <row r="377" spans="1:65" s="2" customFormat="1" ht="24.2" customHeight="1">
      <c r="A377" s="37"/>
      <c r="B377" s="38"/>
      <c r="C377" s="176" t="s">
        <v>592</v>
      </c>
      <c r="D377" s="176" t="s">
        <v>137</v>
      </c>
      <c r="E377" s="177" t="s">
        <v>593</v>
      </c>
      <c r="F377" s="178" t="s">
        <v>594</v>
      </c>
      <c r="G377" s="179" t="s">
        <v>355</v>
      </c>
      <c r="H377" s="180">
        <v>660.04899999999998</v>
      </c>
      <c r="I377" s="181"/>
      <c r="J377" s="182">
        <f>ROUND(I377*H377,2)</f>
        <v>0</v>
      </c>
      <c r="K377" s="178" t="s">
        <v>141</v>
      </c>
      <c r="L377" s="42"/>
      <c r="M377" s="183" t="s">
        <v>44</v>
      </c>
      <c r="N377" s="184" t="s">
        <v>53</v>
      </c>
      <c r="O377" s="67"/>
      <c r="P377" s="185">
        <f>O377*H377</f>
        <v>0</v>
      </c>
      <c r="Q377" s="185">
        <v>0</v>
      </c>
      <c r="R377" s="185">
        <f>Q377*H377</f>
        <v>0</v>
      </c>
      <c r="S377" s="185">
        <v>0</v>
      </c>
      <c r="T377" s="186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87" t="s">
        <v>142</v>
      </c>
      <c r="AT377" s="187" t="s">
        <v>137</v>
      </c>
      <c r="AU377" s="187" t="s">
        <v>92</v>
      </c>
      <c r="AY377" s="19" t="s">
        <v>135</v>
      </c>
      <c r="BE377" s="188">
        <f>IF(N377="základní",J377,0)</f>
        <v>0</v>
      </c>
      <c r="BF377" s="188">
        <f>IF(N377="snížená",J377,0)</f>
        <v>0</v>
      </c>
      <c r="BG377" s="188">
        <f>IF(N377="zákl. přenesená",J377,0)</f>
        <v>0</v>
      </c>
      <c r="BH377" s="188">
        <f>IF(N377="sníž. přenesená",J377,0)</f>
        <v>0</v>
      </c>
      <c r="BI377" s="188">
        <f>IF(N377="nulová",J377,0)</f>
        <v>0</v>
      </c>
      <c r="BJ377" s="19" t="s">
        <v>90</v>
      </c>
      <c r="BK377" s="188">
        <f>ROUND(I377*H377,2)</f>
        <v>0</v>
      </c>
      <c r="BL377" s="19" t="s">
        <v>142</v>
      </c>
      <c r="BM377" s="187" t="s">
        <v>595</v>
      </c>
    </row>
    <row r="378" spans="1:65" s="2" customFormat="1" ht="11.25">
      <c r="A378" s="37"/>
      <c r="B378" s="38"/>
      <c r="C378" s="39"/>
      <c r="D378" s="189" t="s">
        <v>144</v>
      </c>
      <c r="E378" s="39"/>
      <c r="F378" s="190" t="s">
        <v>596</v>
      </c>
      <c r="G378" s="39"/>
      <c r="H378" s="39"/>
      <c r="I378" s="191"/>
      <c r="J378" s="39"/>
      <c r="K378" s="39"/>
      <c r="L378" s="42"/>
      <c r="M378" s="192"/>
      <c r="N378" s="193"/>
      <c r="O378" s="67"/>
      <c r="P378" s="67"/>
      <c r="Q378" s="67"/>
      <c r="R378" s="67"/>
      <c r="S378" s="67"/>
      <c r="T378" s="68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19" t="s">
        <v>144</v>
      </c>
      <c r="AU378" s="19" t="s">
        <v>92</v>
      </c>
    </row>
    <row r="379" spans="1:65" s="2" customFormat="1" ht="24.2" customHeight="1">
      <c r="A379" s="37"/>
      <c r="B379" s="38"/>
      <c r="C379" s="176" t="s">
        <v>597</v>
      </c>
      <c r="D379" s="176" t="s">
        <v>137</v>
      </c>
      <c r="E379" s="177" t="s">
        <v>598</v>
      </c>
      <c r="F379" s="178" t="s">
        <v>599</v>
      </c>
      <c r="G379" s="179" t="s">
        <v>355</v>
      </c>
      <c r="H379" s="180">
        <v>660.04899999999998</v>
      </c>
      <c r="I379" s="181"/>
      <c r="J379" s="182">
        <f>ROUND(I379*H379,2)</f>
        <v>0</v>
      </c>
      <c r="K379" s="178" t="s">
        <v>141</v>
      </c>
      <c r="L379" s="42"/>
      <c r="M379" s="183" t="s">
        <v>44</v>
      </c>
      <c r="N379" s="184" t="s">
        <v>53</v>
      </c>
      <c r="O379" s="67"/>
      <c r="P379" s="185">
        <f>O379*H379</f>
        <v>0</v>
      </c>
      <c r="Q379" s="185">
        <v>0</v>
      </c>
      <c r="R379" s="185">
        <f>Q379*H379</f>
        <v>0</v>
      </c>
      <c r="S379" s="185">
        <v>0</v>
      </c>
      <c r="T379" s="186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87" t="s">
        <v>142</v>
      </c>
      <c r="AT379" s="187" t="s">
        <v>137</v>
      </c>
      <c r="AU379" s="187" t="s">
        <v>92</v>
      </c>
      <c r="AY379" s="19" t="s">
        <v>135</v>
      </c>
      <c r="BE379" s="188">
        <f>IF(N379="základní",J379,0)</f>
        <v>0</v>
      </c>
      <c r="BF379" s="188">
        <f>IF(N379="snížená",J379,0)</f>
        <v>0</v>
      </c>
      <c r="BG379" s="188">
        <f>IF(N379="zákl. přenesená",J379,0)</f>
        <v>0</v>
      </c>
      <c r="BH379" s="188">
        <f>IF(N379="sníž. přenesená",J379,0)</f>
        <v>0</v>
      </c>
      <c r="BI379" s="188">
        <f>IF(N379="nulová",J379,0)</f>
        <v>0</v>
      </c>
      <c r="BJ379" s="19" t="s">
        <v>90</v>
      </c>
      <c r="BK379" s="188">
        <f>ROUND(I379*H379,2)</f>
        <v>0</v>
      </c>
      <c r="BL379" s="19" t="s">
        <v>142</v>
      </c>
      <c r="BM379" s="187" t="s">
        <v>600</v>
      </c>
    </row>
    <row r="380" spans="1:65" s="2" customFormat="1" ht="11.25">
      <c r="A380" s="37"/>
      <c r="B380" s="38"/>
      <c r="C380" s="39"/>
      <c r="D380" s="189" t="s">
        <v>144</v>
      </c>
      <c r="E380" s="39"/>
      <c r="F380" s="190" t="s">
        <v>601</v>
      </c>
      <c r="G380" s="39"/>
      <c r="H380" s="39"/>
      <c r="I380" s="191"/>
      <c r="J380" s="39"/>
      <c r="K380" s="39"/>
      <c r="L380" s="42"/>
      <c r="M380" s="192"/>
      <c r="N380" s="193"/>
      <c r="O380" s="67"/>
      <c r="P380" s="67"/>
      <c r="Q380" s="67"/>
      <c r="R380" s="67"/>
      <c r="S380" s="67"/>
      <c r="T380" s="68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T380" s="19" t="s">
        <v>144</v>
      </c>
      <c r="AU380" s="19" t="s">
        <v>92</v>
      </c>
    </row>
    <row r="381" spans="1:65" s="2" customFormat="1" ht="24.2" customHeight="1">
      <c r="A381" s="37"/>
      <c r="B381" s="38"/>
      <c r="C381" s="176" t="s">
        <v>602</v>
      </c>
      <c r="D381" s="176" t="s">
        <v>137</v>
      </c>
      <c r="E381" s="177" t="s">
        <v>603</v>
      </c>
      <c r="F381" s="178" t="s">
        <v>604</v>
      </c>
      <c r="G381" s="179" t="s">
        <v>355</v>
      </c>
      <c r="H381" s="180">
        <v>13200.98</v>
      </c>
      <c r="I381" s="181"/>
      <c r="J381" s="182">
        <f>ROUND(I381*H381,2)</f>
        <v>0</v>
      </c>
      <c r="K381" s="178" t="s">
        <v>141</v>
      </c>
      <c r="L381" s="42"/>
      <c r="M381" s="183" t="s">
        <v>44</v>
      </c>
      <c r="N381" s="184" t="s">
        <v>53</v>
      </c>
      <c r="O381" s="67"/>
      <c r="P381" s="185">
        <f>O381*H381</f>
        <v>0</v>
      </c>
      <c r="Q381" s="185">
        <v>0</v>
      </c>
      <c r="R381" s="185">
        <f>Q381*H381</f>
        <v>0</v>
      </c>
      <c r="S381" s="185">
        <v>0</v>
      </c>
      <c r="T381" s="186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87" t="s">
        <v>142</v>
      </c>
      <c r="AT381" s="187" t="s">
        <v>137</v>
      </c>
      <c r="AU381" s="187" t="s">
        <v>92</v>
      </c>
      <c r="AY381" s="19" t="s">
        <v>135</v>
      </c>
      <c r="BE381" s="188">
        <f>IF(N381="základní",J381,0)</f>
        <v>0</v>
      </c>
      <c r="BF381" s="188">
        <f>IF(N381="snížená",J381,0)</f>
        <v>0</v>
      </c>
      <c r="BG381" s="188">
        <f>IF(N381="zákl. přenesená",J381,0)</f>
        <v>0</v>
      </c>
      <c r="BH381" s="188">
        <f>IF(N381="sníž. přenesená",J381,0)</f>
        <v>0</v>
      </c>
      <c r="BI381" s="188">
        <f>IF(N381="nulová",J381,0)</f>
        <v>0</v>
      </c>
      <c r="BJ381" s="19" t="s">
        <v>90</v>
      </c>
      <c r="BK381" s="188">
        <f>ROUND(I381*H381,2)</f>
        <v>0</v>
      </c>
      <c r="BL381" s="19" t="s">
        <v>142</v>
      </c>
      <c r="BM381" s="187" t="s">
        <v>605</v>
      </c>
    </row>
    <row r="382" spans="1:65" s="2" customFormat="1" ht="11.25">
      <c r="A382" s="37"/>
      <c r="B382" s="38"/>
      <c r="C382" s="39"/>
      <c r="D382" s="189" t="s">
        <v>144</v>
      </c>
      <c r="E382" s="39"/>
      <c r="F382" s="190" t="s">
        <v>606</v>
      </c>
      <c r="G382" s="39"/>
      <c r="H382" s="39"/>
      <c r="I382" s="191"/>
      <c r="J382" s="39"/>
      <c r="K382" s="39"/>
      <c r="L382" s="42"/>
      <c r="M382" s="192"/>
      <c r="N382" s="193"/>
      <c r="O382" s="67"/>
      <c r="P382" s="67"/>
      <c r="Q382" s="67"/>
      <c r="R382" s="67"/>
      <c r="S382" s="67"/>
      <c r="T382" s="68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19" t="s">
        <v>144</v>
      </c>
      <c r="AU382" s="19" t="s">
        <v>92</v>
      </c>
    </row>
    <row r="383" spans="1:65" s="13" customFormat="1" ht="11.25">
      <c r="B383" s="194"/>
      <c r="C383" s="195"/>
      <c r="D383" s="196" t="s">
        <v>160</v>
      </c>
      <c r="E383" s="197" t="s">
        <v>44</v>
      </c>
      <c r="F383" s="198" t="s">
        <v>607</v>
      </c>
      <c r="G383" s="195"/>
      <c r="H383" s="199">
        <v>13200.98</v>
      </c>
      <c r="I383" s="200"/>
      <c r="J383" s="195"/>
      <c r="K383" s="195"/>
      <c r="L383" s="201"/>
      <c r="M383" s="202"/>
      <c r="N383" s="203"/>
      <c r="O383" s="203"/>
      <c r="P383" s="203"/>
      <c r="Q383" s="203"/>
      <c r="R383" s="203"/>
      <c r="S383" s="203"/>
      <c r="T383" s="204"/>
      <c r="AT383" s="205" t="s">
        <v>160</v>
      </c>
      <c r="AU383" s="205" t="s">
        <v>92</v>
      </c>
      <c r="AV383" s="13" t="s">
        <v>92</v>
      </c>
      <c r="AW383" s="13" t="s">
        <v>42</v>
      </c>
      <c r="AX383" s="13" t="s">
        <v>90</v>
      </c>
      <c r="AY383" s="205" t="s">
        <v>135</v>
      </c>
    </row>
    <row r="384" spans="1:65" s="2" customFormat="1" ht="24.2" customHeight="1">
      <c r="A384" s="37"/>
      <c r="B384" s="38"/>
      <c r="C384" s="176" t="s">
        <v>608</v>
      </c>
      <c r="D384" s="176" t="s">
        <v>137</v>
      </c>
      <c r="E384" s="177" t="s">
        <v>609</v>
      </c>
      <c r="F384" s="178" t="s">
        <v>610</v>
      </c>
      <c r="G384" s="179" t="s">
        <v>355</v>
      </c>
      <c r="H384" s="180">
        <v>660.04899999999998</v>
      </c>
      <c r="I384" s="181"/>
      <c r="J384" s="182">
        <f>ROUND(I384*H384,2)</f>
        <v>0</v>
      </c>
      <c r="K384" s="178" t="s">
        <v>141</v>
      </c>
      <c r="L384" s="42"/>
      <c r="M384" s="183" t="s">
        <v>44</v>
      </c>
      <c r="N384" s="184" t="s">
        <v>53</v>
      </c>
      <c r="O384" s="67"/>
      <c r="P384" s="185">
        <f>O384*H384</f>
        <v>0</v>
      </c>
      <c r="Q384" s="185">
        <v>0</v>
      </c>
      <c r="R384" s="185">
        <f>Q384*H384</f>
        <v>0</v>
      </c>
      <c r="S384" s="185">
        <v>0</v>
      </c>
      <c r="T384" s="186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87" t="s">
        <v>142</v>
      </c>
      <c r="AT384" s="187" t="s">
        <v>137</v>
      </c>
      <c r="AU384" s="187" t="s">
        <v>92</v>
      </c>
      <c r="AY384" s="19" t="s">
        <v>135</v>
      </c>
      <c r="BE384" s="188">
        <f>IF(N384="základní",J384,0)</f>
        <v>0</v>
      </c>
      <c r="BF384" s="188">
        <f>IF(N384="snížená",J384,0)</f>
        <v>0</v>
      </c>
      <c r="BG384" s="188">
        <f>IF(N384="zákl. přenesená",J384,0)</f>
        <v>0</v>
      </c>
      <c r="BH384" s="188">
        <f>IF(N384="sníž. přenesená",J384,0)</f>
        <v>0</v>
      </c>
      <c r="BI384" s="188">
        <f>IF(N384="nulová",J384,0)</f>
        <v>0</v>
      </c>
      <c r="BJ384" s="19" t="s">
        <v>90</v>
      </c>
      <c r="BK384" s="188">
        <f>ROUND(I384*H384,2)</f>
        <v>0</v>
      </c>
      <c r="BL384" s="19" t="s">
        <v>142</v>
      </c>
      <c r="BM384" s="187" t="s">
        <v>611</v>
      </c>
    </row>
    <row r="385" spans="1:65" s="2" customFormat="1" ht="11.25">
      <c r="A385" s="37"/>
      <c r="B385" s="38"/>
      <c r="C385" s="39"/>
      <c r="D385" s="189" t="s">
        <v>144</v>
      </c>
      <c r="E385" s="39"/>
      <c r="F385" s="190" t="s">
        <v>612</v>
      </c>
      <c r="G385" s="39"/>
      <c r="H385" s="39"/>
      <c r="I385" s="191"/>
      <c r="J385" s="39"/>
      <c r="K385" s="39"/>
      <c r="L385" s="42"/>
      <c r="M385" s="192"/>
      <c r="N385" s="193"/>
      <c r="O385" s="67"/>
      <c r="P385" s="67"/>
      <c r="Q385" s="67"/>
      <c r="R385" s="67"/>
      <c r="S385" s="67"/>
      <c r="T385" s="68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19" t="s">
        <v>144</v>
      </c>
      <c r="AU385" s="19" t="s">
        <v>92</v>
      </c>
    </row>
    <row r="386" spans="1:65" s="2" customFormat="1" ht="33" customHeight="1">
      <c r="A386" s="37"/>
      <c r="B386" s="38"/>
      <c r="C386" s="176" t="s">
        <v>613</v>
      </c>
      <c r="D386" s="176" t="s">
        <v>137</v>
      </c>
      <c r="E386" s="177" t="s">
        <v>614</v>
      </c>
      <c r="F386" s="178" t="s">
        <v>615</v>
      </c>
      <c r="G386" s="179" t="s">
        <v>355</v>
      </c>
      <c r="H386" s="180">
        <v>660.04899999999998</v>
      </c>
      <c r="I386" s="181"/>
      <c r="J386" s="182">
        <f>ROUND(I386*H386,2)</f>
        <v>0</v>
      </c>
      <c r="K386" s="178" t="s">
        <v>141</v>
      </c>
      <c r="L386" s="42"/>
      <c r="M386" s="183" t="s">
        <v>44</v>
      </c>
      <c r="N386" s="184" t="s">
        <v>53</v>
      </c>
      <c r="O386" s="67"/>
      <c r="P386" s="185">
        <f>O386*H386</f>
        <v>0</v>
      </c>
      <c r="Q386" s="185">
        <v>0</v>
      </c>
      <c r="R386" s="185">
        <f>Q386*H386</f>
        <v>0</v>
      </c>
      <c r="S386" s="185">
        <v>0</v>
      </c>
      <c r="T386" s="186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87" t="s">
        <v>142</v>
      </c>
      <c r="AT386" s="187" t="s">
        <v>137</v>
      </c>
      <c r="AU386" s="187" t="s">
        <v>92</v>
      </c>
      <c r="AY386" s="19" t="s">
        <v>135</v>
      </c>
      <c r="BE386" s="188">
        <f>IF(N386="základní",J386,0)</f>
        <v>0</v>
      </c>
      <c r="BF386" s="188">
        <f>IF(N386="snížená",J386,0)</f>
        <v>0</v>
      </c>
      <c r="BG386" s="188">
        <f>IF(N386="zákl. přenesená",J386,0)</f>
        <v>0</v>
      </c>
      <c r="BH386" s="188">
        <f>IF(N386="sníž. přenesená",J386,0)</f>
        <v>0</v>
      </c>
      <c r="BI386" s="188">
        <f>IF(N386="nulová",J386,0)</f>
        <v>0</v>
      </c>
      <c r="BJ386" s="19" t="s">
        <v>90</v>
      </c>
      <c r="BK386" s="188">
        <f>ROUND(I386*H386,2)</f>
        <v>0</v>
      </c>
      <c r="BL386" s="19" t="s">
        <v>142</v>
      </c>
      <c r="BM386" s="187" t="s">
        <v>616</v>
      </c>
    </row>
    <row r="387" spans="1:65" s="2" customFormat="1" ht="11.25">
      <c r="A387" s="37"/>
      <c r="B387" s="38"/>
      <c r="C387" s="39"/>
      <c r="D387" s="189" t="s">
        <v>144</v>
      </c>
      <c r="E387" s="39"/>
      <c r="F387" s="190" t="s">
        <v>617</v>
      </c>
      <c r="G387" s="39"/>
      <c r="H387" s="39"/>
      <c r="I387" s="191"/>
      <c r="J387" s="39"/>
      <c r="K387" s="39"/>
      <c r="L387" s="42"/>
      <c r="M387" s="192"/>
      <c r="N387" s="193"/>
      <c r="O387" s="67"/>
      <c r="P387" s="67"/>
      <c r="Q387" s="67"/>
      <c r="R387" s="67"/>
      <c r="S387" s="67"/>
      <c r="T387" s="68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T387" s="19" t="s">
        <v>144</v>
      </c>
      <c r="AU387" s="19" t="s">
        <v>92</v>
      </c>
    </row>
    <row r="388" spans="1:65" s="2" customFormat="1" ht="37.9" customHeight="1">
      <c r="A388" s="37"/>
      <c r="B388" s="38"/>
      <c r="C388" s="176" t="s">
        <v>618</v>
      </c>
      <c r="D388" s="176" t="s">
        <v>137</v>
      </c>
      <c r="E388" s="177" t="s">
        <v>619</v>
      </c>
      <c r="F388" s="178" t="s">
        <v>620</v>
      </c>
      <c r="G388" s="179" t="s">
        <v>355</v>
      </c>
      <c r="H388" s="180">
        <v>576.04899999999998</v>
      </c>
      <c r="I388" s="181"/>
      <c r="J388" s="182">
        <f>ROUND(I388*H388,2)</f>
        <v>0</v>
      </c>
      <c r="K388" s="178" t="s">
        <v>141</v>
      </c>
      <c r="L388" s="42"/>
      <c r="M388" s="183" t="s">
        <v>44</v>
      </c>
      <c r="N388" s="184" t="s">
        <v>53</v>
      </c>
      <c r="O388" s="67"/>
      <c r="P388" s="185">
        <f>O388*H388</f>
        <v>0</v>
      </c>
      <c r="Q388" s="185">
        <v>0</v>
      </c>
      <c r="R388" s="185">
        <f>Q388*H388</f>
        <v>0</v>
      </c>
      <c r="S388" s="185">
        <v>0</v>
      </c>
      <c r="T388" s="186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87" t="s">
        <v>142</v>
      </c>
      <c r="AT388" s="187" t="s">
        <v>137</v>
      </c>
      <c r="AU388" s="187" t="s">
        <v>92</v>
      </c>
      <c r="AY388" s="19" t="s">
        <v>135</v>
      </c>
      <c r="BE388" s="188">
        <f>IF(N388="základní",J388,0)</f>
        <v>0</v>
      </c>
      <c r="BF388" s="188">
        <f>IF(N388="snížená",J388,0)</f>
        <v>0</v>
      </c>
      <c r="BG388" s="188">
        <f>IF(N388="zákl. přenesená",J388,0)</f>
        <v>0</v>
      </c>
      <c r="BH388" s="188">
        <f>IF(N388="sníž. přenesená",J388,0)</f>
        <v>0</v>
      </c>
      <c r="BI388" s="188">
        <f>IF(N388="nulová",J388,0)</f>
        <v>0</v>
      </c>
      <c r="BJ388" s="19" t="s">
        <v>90</v>
      </c>
      <c r="BK388" s="188">
        <f>ROUND(I388*H388,2)</f>
        <v>0</v>
      </c>
      <c r="BL388" s="19" t="s">
        <v>142</v>
      </c>
      <c r="BM388" s="187" t="s">
        <v>621</v>
      </c>
    </row>
    <row r="389" spans="1:65" s="2" customFormat="1" ht="11.25">
      <c r="A389" s="37"/>
      <c r="B389" s="38"/>
      <c r="C389" s="39"/>
      <c r="D389" s="189" t="s">
        <v>144</v>
      </c>
      <c r="E389" s="39"/>
      <c r="F389" s="190" t="s">
        <v>622</v>
      </c>
      <c r="G389" s="39"/>
      <c r="H389" s="39"/>
      <c r="I389" s="191"/>
      <c r="J389" s="39"/>
      <c r="K389" s="39"/>
      <c r="L389" s="42"/>
      <c r="M389" s="192"/>
      <c r="N389" s="193"/>
      <c r="O389" s="67"/>
      <c r="P389" s="67"/>
      <c r="Q389" s="67"/>
      <c r="R389" s="67"/>
      <c r="S389" s="67"/>
      <c r="T389" s="68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9" t="s">
        <v>144</v>
      </c>
      <c r="AU389" s="19" t="s">
        <v>92</v>
      </c>
    </row>
    <row r="390" spans="1:65" s="12" customFormat="1" ht="22.9" customHeight="1">
      <c r="B390" s="160"/>
      <c r="C390" s="161"/>
      <c r="D390" s="162" t="s">
        <v>81</v>
      </c>
      <c r="E390" s="174" t="s">
        <v>623</v>
      </c>
      <c r="F390" s="174" t="s">
        <v>624</v>
      </c>
      <c r="G390" s="161"/>
      <c r="H390" s="161"/>
      <c r="I390" s="164"/>
      <c r="J390" s="175">
        <f>BK390</f>
        <v>0</v>
      </c>
      <c r="K390" s="161"/>
      <c r="L390" s="166"/>
      <c r="M390" s="167"/>
      <c r="N390" s="168"/>
      <c r="O390" s="168"/>
      <c r="P390" s="169">
        <f>SUM(P391:P392)</f>
        <v>0</v>
      </c>
      <c r="Q390" s="168"/>
      <c r="R390" s="169">
        <f>SUM(R391:R392)</f>
        <v>0</v>
      </c>
      <c r="S390" s="168"/>
      <c r="T390" s="170">
        <f>SUM(T391:T392)</f>
        <v>0</v>
      </c>
      <c r="AR390" s="171" t="s">
        <v>90</v>
      </c>
      <c r="AT390" s="172" t="s">
        <v>81</v>
      </c>
      <c r="AU390" s="172" t="s">
        <v>90</v>
      </c>
      <c r="AY390" s="171" t="s">
        <v>135</v>
      </c>
      <c r="BK390" s="173">
        <f>SUM(BK391:BK392)</f>
        <v>0</v>
      </c>
    </row>
    <row r="391" spans="1:65" s="2" customFormat="1" ht="16.5" customHeight="1">
      <c r="A391" s="37"/>
      <c r="B391" s="38"/>
      <c r="C391" s="176" t="s">
        <v>625</v>
      </c>
      <c r="D391" s="176" t="s">
        <v>137</v>
      </c>
      <c r="E391" s="177" t="s">
        <v>626</v>
      </c>
      <c r="F391" s="178" t="s">
        <v>627</v>
      </c>
      <c r="G391" s="179" t="s">
        <v>355</v>
      </c>
      <c r="H391" s="180">
        <v>227.25200000000001</v>
      </c>
      <c r="I391" s="181"/>
      <c r="J391" s="182">
        <f>ROUND(I391*H391,2)</f>
        <v>0</v>
      </c>
      <c r="K391" s="178" t="s">
        <v>141</v>
      </c>
      <c r="L391" s="42"/>
      <c r="M391" s="183" t="s">
        <v>44</v>
      </c>
      <c r="N391" s="184" t="s">
        <v>53</v>
      </c>
      <c r="O391" s="67"/>
      <c r="P391" s="185">
        <f>O391*H391</f>
        <v>0</v>
      </c>
      <c r="Q391" s="185">
        <v>0</v>
      </c>
      <c r="R391" s="185">
        <f>Q391*H391</f>
        <v>0</v>
      </c>
      <c r="S391" s="185">
        <v>0</v>
      </c>
      <c r="T391" s="18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142</v>
      </c>
      <c r="AT391" s="187" t="s">
        <v>137</v>
      </c>
      <c r="AU391" s="187" t="s">
        <v>92</v>
      </c>
      <c r="AY391" s="19" t="s">
        <v>135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19" t="s">
        <v>90</v>
      </c>
      <c r="BK391" s="188">
        <f>ROUND(I391*H391,2)</f>
        <v>0</v>
      </c>
      <c r="BL391" s="19" t="s">
        <v>142</v>
      </c>
      <c r="BM391" s="187" t="s">
        <v>628</v>
      </c>
    </row>
    <row r="392" spans="1:65" s="2" customFormat="1" ht="11.25">
      <c r="A392" s="37"/>
      <c r="B392" s="38"/>
      <c r="C392" s="39"/>
      <c r="D392" s="189" t="s">
        <v>144</v>
      </c>
      <c r="E392" s="39"/>
      <c r="F392" s="190" t="s">
        <v>629</v>
      </c>
      <c r="G392" s="39"/>
      <c r="H392" s="39"/>
      <c r="I392" s="191"/>
      <c r="J392" s="39"/>
      <c r="K392" s="39"/>
      <c r="L392" s="42"/>
      <c r="M392" s="192"/>
      <c r="N392" s="193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9" t="s">
        <v>144</v>
      </c>
      <c r="AU392" s="19" t="s">
        <v>92</v>
      </c>
    </row>
    <row r="393" spans="1:65" s="12" customFormat="1" ht="25.9" customHeight="1">
      <c r="B393" s="160"/>
      <c r="C393" s="161"/>
      <c r="D393" s="162" t="s">
        <v>81</v>
      </c>
      <c r="E393" s="163" t="s">
        <v>630</v>
      </c>
      <c r="F393" s="163" t="s">
        <v>631</v>
      </c>
      <c r="G393" s="161"/>
      <c r="H393" s="161"/>
      <c r="I393" s="164"/>
      <c r="J393" s="165">
        <f>BK393</f>
        <v>0</v>
      </c>
      <c r="K393" s="161"/>
      <c r="L393" s="166"/>
      <c r="M393" s="167"/>
      <c r="N393" s="168"/>
      <c r="O393" s="168"/>
      <c r="P393" s="169">
        <f>P394+P407+P441+P462+P469+P524+P536</f>
        <v>0</v>
      </c>
      <c r="Q393" s="168"/>
      <c r="R393" s="169">
        <f>R394+R407+R441+R462+R469+R524+R536</f>
        <v>11.012459410000002</v>
      </c>
      <c r="S393" s="168"/>
      <c r="T393" s="170">
        <f>T394+T407+T441+T462+T469+T524+T536</f>
        <v>1.5750399999999998</v>
      </c>
      <c r="AR393" s="171" t="s">
        <v>92</v>
      </c>
      <c r="AT393" s="172" t="s">
        <v>81</v>
      </c>
      <c r="AU393" s="172" t="s">
        <v>82</v>
      </c>
      <c r="AY393" s="171" t="s">
        <v>135</v>
      </c>
      <c r="BK393" s="173">
        <f>BK394+BK407+BK441+BK462+BK469+BK524+BK536</f>
        <v>0</v>
      </c>
    </row>
    <row r="394" spans="1:65" s="12" customFormat="1" ht="22.9" customHeight="1">
      <c r="B394" s="160"/>
      <c r="C394" s="161"/>
      <c r="D394" s="162" t="s">
        <v>81</v>
      </c>
      <c r="E394" s="174" t="s">
        <v>632</v>
      </c>
      <c r="F394" s="174" t="s">
        <v>633</v>
      </c>
      <c r="G394" s="161"/>
      <c r="H394" s="161"/>
      <c r="I394" s="164"/>
      <c r="J394" s="175">
        <f>BK394</f>
        <v>0</v>
      </c>
      <c r="K394" s="161"/>
      <c r="L394" s="166"/>
      <c r="M394" s="167"/>
      <c r="N394" s="168"/>
      <c r="O394" s="168"/>
      <c r="P394" s="169">
        <f>SUM(P395:P406)</f>
        <v>0</v>
      </c>
      <c r="Q394" s="168"/>
      <c r="R394" s="169">
        <f>SUM(R395:R406)</f>
        <v>2.1000000000000001E-2</v>
      </c>
      <c r="S394" s="168"/>
      <c r="T394" s="170">
        <f>SUM(T395:T406)</f>
        <v>3.9E-2</v>
      </c>
      <c r="AR394" s="171" t="s">
        <v>92</v>
      </c>
      <c r="AT394" s="172" t="s">
        <v>81</v>
      </c>
      <c r="AU394" s="172" t="s">
        <v>90</v>
      </c>
      <c r="AY394" s="171" t="s">
        <v>135</v>
      </c>
      <c r="BK394" s="173">
        <f>SUM(BK395:BK406)</f>
        <v>0</v>
      </c>
    </row>
    <row r="395" spans="1:65" s="2" customFormat="1" ht="24.2" customHeight="1">
      <c r="A395" s="37"/>
      <c r="B395" s="38"/>
      <c r="C395" s="176" t="s">
        <v>634</v>
      </c>
      <c r="D395" s="176" t="s">
        <v>137</v>
      </c>
      <c r="E395" s="177" t="s">
        <v>635</v>
      </c>
      <c r="F395" s="178" t="s">
        <v>636</v>
      </c>
      <c r="G395" s="179" t="s">
        <v>637</v>
      </c>
      <c r="H395" s="180">
        <v>1</v>
      </c>
      <c r="I395" s="181"/>
      <c r="J395" s="182">
        <f>ROUND(I395*H395,2)</f>
        <v>0</v>
      </c>
      <c r="K395" s="178" t="s">
        <v>44</v>
      </c>
      <c r="L395" s="42"/>
      <c r="M395" s="183" t="s">
        <v>44</v>
      </c>
      <c r="N395" s="184" t="s">
        <v>53</v>
      </c>
      <c r="O395" s="67"/>
      <c r="P395" s="185">
        <f>O395*H395</f>
        <v>0</v>
      </c>
      <c r="Q395" s="185">
        <v>0</v>
      </c>
      <c r="R395" s="185">
        <f>Q395*H395</f>
        <v>0</v>
      </c>
      <c r="S395" s="185">
        <v>0</v>
      </c>
      <c r="T395" s="186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87" t="s">
        <v>232</v>
      </c>
      <c r="AT395" s="187" t="s">
        <v>137</v>
      </c>
      <c r="AU395" s="187" t="s">
        <v>92</v>
      </c>
      <c r="AY395" s="19" t="s">
        <v>135</v>
      </c>
      <c r="BE395" s="188">
        <f>IF(N395="základní",J395,0)</f>
        <v>0</v>
      </c>
      <c r="BF395" s="188">
        <f>IF(N395="snížená",J395,0)</f>
        <v>0</v>
      </c>
      <c r="BG395" s="188">
        <f>IF(N395="zákl. přenesená",J395,0)</f>
        <v>0</v>
      </c>
      <c r="BH395" s="188">
        <f>IF(N395="sníž. přenesená",J395,0)</f>
        <v>0</v>
      </c>
      <c r="BI395" s="188">
        <f>IF(N395="nulová",J395,0)</f>
        <v>0</v>
      </c>
      <c r="BJ395" s="19" t="s">
        <v>90</v>
      </c>
      <c r="BK395" s="188">
        <f>ROUND(I395*H395,2)</f>
        <v>0</v>
      </c>
      <c r="BL395" s="19" t="s">
        <v>232</v>
      </c>
      <c r="BM395" s="187" t="s">
        <v>638</v>
      </c>
    </row>
    <row r="396" spans="1:65" s="2" customFormat="1" ht="24.2" customHeight="1">
      <c r="A396" s="37"/>
      <c r="B396" s="38"/>
      <c r="C396" s="176" t="s">
        <v>639</v>
      </c>
      <c r="D396" s="176" t="s">
        <v>137</v>
      </c>
      <c r="E396" s="177" t="s">
        <v>640</v>
      </c>
      <c r="F396" s="178" t="s">
        <v>641</v>
      </c>
      <c r="G396" s="179" t="s">
        <v>497</v>
      </c>
      <c r="H396" s="180">
        <v>500</v>
      </c>
      <c r="I396" s="181"/>
      <c r="J396" s="182">
        <f>ROUND(I396*H396,2)</f>
        <v>0</v>
      </c>
      <c r="K396" s="178" t="s">
        <v>44</v>
      </c>
      <c r="L396" s="42"/>
      <c r="M396" s="183" t="s">
        <v>44</v>
      </c>
      <c r="N396" s="184" t="s">
        <v>53</v>
      </c>
      <c r="O396" s="67"/>
      <c r="P396" s="185">
        <f>O396*H396</f>
        <v>0</v>
      </c>
      <c r="Q396" s="185">
        <v>0</v>
      </c>
      <c r="R396" s="185">
        <f>Q396*H396</f>
        <v>0</v>
      </c>
      <c r="S396" s="185">
        <v>0</v>
      </c>
      <c r="T396" s="186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87" t="s">
        <v>232</v>
      </c>
      <c r="AT396" s="187" t="s">
        <v>137</v>
      </c>
      <c r="AU396" s="187" t="s">
        <v>92</v>
      </c>
      <c r="AY396" s="19" t="s">
        <v>135</v>
      </c>
      <c r="BE396" s="188">
        <f>IF(N396="základní",J396,0)</f>
        <v>0</v>
      </c>
      <c r="BF396" s="188">
        <f>IF(N396="snížená",J396,0)</f>
        <v>0</v>
      </c>
      <c r="BG396" s="188">
        <f>IF(N396="zákl. přenesená",J396,0)</f>
        <v>0</v>
      </c>
      <c r="BH396" s="188">
        <f>IF(N396="sníž. přenesená",J396,0)</f>
        <v>0</v>
      </c>
      <c r="BI396" s="188">
        <f>IF(N396="nulová",J396,0)</f>
        <v>0</v>
      </c>
      <c r="BJ396" s="19" t="s">
        <v>90</v>
      </c>
      <c r="BK396" s="188">
        <f>ROUND(I396*H396,2)</f>
        <v>0</v>
      </c>
      <c r="BL396" s="19" t="s">
        <v>232</v>
      </c>
      <c r="BM396" s="187" t="s">
        <v>642</v>
      </c>
    </row>
    <row r="397" spans="1:65" s="2" customFormat="1" ht="33" customHeight="1">
      <c r="A397" s="37"/>
      <c r="B397" s="38"/>
      <c r="C397" s="176" t="s">
        <v>643</v>
      </c>
      <c r="D397" s="176" t="s">
        <v>137</v>
      </c>
      <c r="E397" s="177" t="s">
        <v>644</v>
      </c>
      <c r="F397" s="178" t="s">
        <v>645</v>
      </c>
      <c r="G397" s="179" t="s">
        <v>140</v>
      </c>
      <c r="H397" s="180">
        <v>30</v>
      </c>
      <c r="I397" s="181"/>
      <c r="J397" s="182">
        <f>ROUND(I397*H397,2)</f>
        <v>0</v>
      </c>
      <c r="K397" s="178" t="s">
        <v>141</v>
      </c>
      <c r="L397" s="42"/>
      <c r="M397" s="183" t="s">
        <v>44</v>
      </c>
      <c r="N397" s="184" t="s">
        <v>53</v>
      </c>
      <c r="O397" s="67"/>
      <c r="P397" s="185">
        <f>O397*H397</f>
        <v>0</v>
      </c>
      <c r="Q397" s="185">
        <v>0</v>
      </c>
      <c r="R397" s="185">
        <f>Q397*H397</f>
        <v>0</v>
      </c>
      <c r="S397" s="185">
        <v>1.2999999999999999E-3</v>
      </c>
      <c r="T397" s="186">
        <f>S397*H397</f>
        <v>3.9E-2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187" t="s">
        <v>232</v>
      </c>
      <c r="AT397" s="187" t="s">
        <v>137</v>
      </c>
      <c r="AU397" s="187" t="s">
        <v>92</v>
      </c>
      <c r="AY397" s="19" t="s">
        <v>135</v>
      </c>
      <c r="BE397" s="188">
        <f>IF(N397="základní",J397,0)</f>
        <v>0</v>
      </c>
      <c r="BF397" s="188">
        <f>IF(N397="snížená",J397,0)</f>
        <v>0</v>
      </c>
      <c r="BG397" s="188">
        <f>IF(N397="zákl. přenesená",J397,0)</f>
        <v>0</v>
      </c>
      <c r="BH397" s="188">
        <f>IF(N397="sníž. přenesená",J397,0)</f>
        <v>0</v>
      </c>
      <c r="BI397" s="188">
        <f>IF(N397="nulová",J397,0)</f>
        <v>0</v>
      </c>
      <c r="BJ397" s="19" t="s">
        <v>90</v>
      </c>
      <c r="BK397" s="188">
        <f>ROUND(I397*H397,2)</f>
        <v>0</v>
      </c>
      <c r="BL397" s="19" t="s">
        <v>232</v>
      </c>
      <c r="BM397" s="187" t="s">
        <v>646</v>
      </c>
    </row>
    <row r="398" spans="1:65" s="2" customFormat="1" ht="11.25">
      <c r="A398" s="37"/>
      <c r="B398" s="38"/>
      <c r="C398" s="39"/>
      <c r="D398" s="189" t="s">
        <v>144</v>
      </c>
      <c r="E398" s="39"/>
      <c r="F398" s="190" t="s">
        <v>647</v>
      </c>
      <c r="G398" s="39"/>
      <c r="H398" s="39"/>
      <c r="I398" s="191"/>
      <c r="J398" s="39"/>
      <c r="K398" s="39"/>
      <c r="L398" s="42"/>
      <c r="M398" s="192"/>
      <c r="N398" s="193"/>
      <c r="O398" s="67"/>
      <c r="P398" s="67"/>
      <c r="Q398" s="67"/>
      <c r="R398" s="67"/>
      <c r="S398" s="67"/>
      <c r="T398" s="68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T398" s="19" t="s">
        <v>144</v>
      </c>
      <c r="AU398" s="19" t="s">
        <v>92</v>
      </c>
    </row>
    <row r="399" spans="1:65" s="2" customFormat="1" ht="24.2" customHeight="1">
      <c r="A399" s="37"/>
      <c r="B399" s="38"/>
      <c r="C399" s="176" t="s">
        <v>648</v>
      </c>
      <c r="D399" s="176" t="s">
        <v>137</v>
      </c>
      <c r="E399" s="177" t="s">
        <v>649</v>
      </c>
      <c r="F399" s="178" t="s">
        <v>650</v>
      </c>
      <c r="G399" s="179" t="s">
        <v>497</v>
      </c>
      <c r="H399" s="180">
        <v>20</v>
      </c>
      <c r="I399" s="181"/>
      <c r="J399" s="182">
        <f>ROUND(I399*H399,2)</f>
        <v>0</v>
      </c>
      <c r="K399" s="178" t="s">
        <v>141</v>
      </c>
      <c r="L399" s="42"/>
      <c r="M399" s="183" t="s">
        <v>44</v>
      </c>
      <c r="N399" s="184" t="s">
        <v>53</v>
      </c>
      <c r="O399" s="67"/>
      <c r="P399" s="185">
        <f>O399*H399</f>
        <v>0</v>
      </c>
      <c r="Q399" s="185">
        <v>0</v>
      </c>
      <c r="R399" s="185">
        <f>Q399*H399</f>
        <v>0</v>
      </c>
      <c r="S399" s="185">
        <v>0</v>
      </c>
      <c r="T399" s="186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87" t="s">
        <v>232</v>
      </c>
      <c r="AT399" s="187" t="s">
        <v>137</v>
      </c>
      <c r="AU399" s="187" t="s">
        <v>92</v>
      </c>
      <c r="AY399" s="19" t="s">
        <v>135</v>
      </c>
      <c r="BE399" s="188">
        <f>IF(N399="základní",J399,0)</f>
        <v>0</v>
      </c>
      <c r="BF399" s="188">
        <f>IF(N399="snížená",J399,0)</f>
        <v>0</v>
      </c>
      <c r="BG399" s="188">
        <f>IF(N399="zákl. přenesená",J399,0)</f>
        <v>0</v>
      </c>
      <c r="BH399" s="188">
        <f>IF(N399="sníž. přenesená",J399,0)</f>
        <v>0</v>
      </c>
      <c r="BI399" s="188">
        <f>IF(N399="nulová",J399,0)</f>
        <v>0</v>
      </c>
      <c r="BJ399" s="19" t="s">
        <v>90</v>
      </c>
      <c r="BK399" s="188">
        <f>ROUND(I399*H399,2)</f>
        <v>0</v>
      </c>
      <c r="BL399" s="19" t="s">
        <v>232</v>
      </c>
      <c r="BM399" s="187" t="s">
        <v>651</v>
      </c>
    </row>
    <row r="400" spans="1:65" s="2" customFormat="1" ht="11.25">
      <c r="A400" s="37"/>
      <c r="B400" s="38"/>
      <c r="C400" s="39"/>
      <c r="D400" s="189" t="s">
        <v>144</v>
      </c>
      <c r="E400" s="39"/>
      <c r="F400" s="190" t="s">
        <v>652</v>
      </c>
      <c r="G400" s="39"/>
      <c r="H400" s="39"/>
      <c r="I400" s="191"/>
      <c r="J400" s="39"/>
      <c r="K400" s="39"/>
      <c r="L400" s="42"/>
      <c r="M400" s="192"/>
      <c r="N400" s="193"/>
      <c r="O400" s="67"/>
      <c r="P400" s="67"/>
      <c r="Q400" s="67"/>
      <c r="R400" s="67"/>
      <c r="S400" s="67"/>
      <c r="T400" s="68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19" t="s">
        <v>144</v>
      </c>
      <c r="AU400" s="19" t="s">
        <v>92</v>
      </c>
    </row>
    <row r="401" spans="1:65" s="2" customFormat="1" ht="16.5" customHeight="1">
      <c r="A401" s="37"/>
      <c r="B401" s="38"/>
      <c r="C401" s="227" t="s">
        <v>653</v>
      </c>
      <c r="D401" s="227" t="s">
        <v>352</v>
      </c>
      <c r="E401" s="228" t="s">
        <v>654</v>
      </c>
      <c r="F401" s="229" t="s">
        <v>655</v>
      </c>
      <c r="G401" s="230" t="s">
        <v>371</v>
      </c>
      <c r="H401" s="231">
        <v>20</v>
      </c>
      <c r="I401" s="232"/>
      <c r="J401" s="233">
        <f>ROUND(I401*H401,2)</f>
        <v>0</v>
      </c>
      <c r="K401" s="229" t="s">
        <v>141</v>
      </c>
      <c r="L401" s="234"/>
      <c r="M401" s="235" t="s">
        <v>44</v>
      </c>
      <c r="N401" s="236" t="s">
        <v>53</v>
      </c>
      <c r="O401" s="67"/>
      <c r="P401" s="185">
        <f>O401*H401</f>
        <v>0</v>
      </c>
      <c r="Q401" s="185">
        <v>1E-3</v>
      </c>
      <c r="R401" s="185">
        <f>Q401*H401</f>
        <v>0.02</v>
      </c>
      <c r="S401" s="185">
        <v>0</v>
      </c>
      <c r="T401" s="186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7" t="s">
        <v>311</v>
      </c>
      <c r="AT401" s="187" t="s">
        <v>352</v>
      </c>
      <c r="AU401" s="187" t="s">
        <v>92</v>
      </c>
      <c r="AY401" s="19" t="s">
        <v>135</v>
      </c>
      <c r="BE401" s="188">
        <f>IF(N401="základní",J401,0)</f>
        <v>0</v>
      </c>
      <c r="BF401" s="188">
        <f>IF(N401="snížená",J401,0)</f>
        <v>0</v>
      </c>
      <c r="BG401" s="188">
        <f>IF(N401="zákl. přenesená",J401,0)</f>
        <v>0</v>
      </c>
      <c r="BH401" s="188">
        <f>IF(N401="sníž. přenesená",J401,0)</f>
        <v>0</v>
      </c>
      <c r="BI401" s="188">
        <f>IF(N401="nulová",J401,0)</f>
        <v>0</v>
      </c>
      <c r="BJ401" s="19" t="s">
        <v>90</v>
      </c>
      <c r="BK401" s="188">
        <f>ROUND(I401*H401,2)</f>
        <v>0</v>
      </c>
      <c r="BL401" s="19" t="s">
        <v>232</v>
      </c>
      <c r="BM401" s="187" t="s">
        <v>656</v>
      </c>
    </row>
    <row r="402" spans="1:65" s="2" customFormat="1" ht="24.2" customHeight="1">
      <c r="A402" s="37"/>
      <c r="B402" s="38"/>
      <c r="C402" s="176" t="s">
        <v>657</v>
      </c>
      <c r="D402" s="176" t="s">
        <v>137</v>
      </c>
      <c r="E402" s="177" t="s">
        <v>658</v>
      </c>
      <c r="F402" s="178" t="s">
        <v>659</v>
      </c>
      <c r="G402" s="179" t="s">
        <v>497</v>
      </c>
      <c r="H402" s="180">
        <v>3</v>
      </c>
      <c r="I402" s="181"/>
      <c r="J402" s="182">
        <f>ROUND(I402*H402,2)</f>
        <v>0</v>
      </c>
      <c r="K402" s="178" t="s">
        <v>141</v>
      </c>
      <c r="L402" s="42"/>
      <c r="M402" s="183" t="s">
        <v>44</v>
      </c>
      <c r="N402" s="184" t="s">
        <v>53</v>
      </c>
      <c r="O402" s="67"/>
      <c r="P402" s="185">
        <f>O402*H402</f>
        <v>0</v>
      </c>
      <c r="Q402" s="185">
        <v>0</v>
      </c>
      <c r="R402" s="185">
        <f>Q402*H402</f>
        <v>0</v>
      </c>
      <c r="S402" s="185">
        <v>0</v>
      </c>
      <c r="T402" s="186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87" t="s">
        <v>232</v>
      </c>
      <c r="AT402" s="187" t="s">
        <v>137</v>
      </c>
      <c r="AU402" s="187" t="s">
        <v>92</v>
      </c>
      <c r="AY402" s="19" t="s">
        <v>135</v>
      </c>
      <c r="BE402" s="188">
        <f>IF(N402="základní",J402,0)</f>
        <v>0</v>
      </c>
      <c r="BF402" s="188">
        <f>IF(N402="snížená",J402,0)</f>
        <v>0</v>
      </c>
      <c r="BG402" s="188">
        <f>IF(N402="zákl. přenesená",J402,0)</f>
        <v>0</v>
      </c>
      <c r="BH402" s="188">
        <f>IF(N402="sníž. přenesená",J402,0)</f>
        <v>0</v>
      </c>
      <c r="BI402" s="188">
        <f>IF(N402="nulová",J402,0)</f>
        <v>0</v>
      </c>
      <c r="BJ402" s="19" t="s">
        <v>90</v>
      </c>
      <c r="BK402" s="188">
        <f>ROUND(I402*H402,2)</f>
        <v>0</v>
      </c>
      <c r="BL402" s="19" t="s">
        <v>232</v>
      </c>
      <c r="BM402" s="187" t="s">
        <v>660</v>
      </c>
    </row>
    <row r="403" spans="1:65" s="2" customFormat="1" ht="11.25">
      <c r="A403" s="37"/>
      <c r="B403" s="38"/>
      <c r="C403" s="39"/>
      <c r="D403" s="189" t="s">
        <v>144</v>
      </c>
      <c r="E403" s="39"/>
      <c r="F403" s="190" t="s">
        <v>661</v>
      </c>
      <c r="G403" s="39"/>
      <c r="H403" s="39"/>
      <c r="I403" s="191"/>
      <c r="J403" s="39"/>
      <c r="K403" s="39"/>
      <c r="L403" s="42"/>
      <c r="M403" s="192"/>
      <c r="N403" s="193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19" t="s">
        <v>144</v>
      </c>
      <c r="AU403" s="19" t="s">
        <v>92</v>
      </c>
    </row>
    <row r="404" spans="1:65" s="2" customFormat="1" ht="16.5" customHeight="1">
      <c r="A404" s="37"/>
      <c r="B404" s="38"/>
      <c r="C404" s="227" t="s">
        <v>662</v>
      </c>
      <c r="D404" s="227" t="s">
        <v>352</v>
      </c>
      <c r="E404" s="228" t="s">
        <v>663</v>
      </c>
      <c r="F404" s="229" t="s">
        <v>664</v>
      </c>
      <c r="G404" s="230" t="s">
        <v>371</v>
      </c>
      <c r="H404" s="231">
        <v>1</v>
      </c>
      <c r="I404" s="232"/>
      <c r="J404" s="233">
        <f>ROUND(I404*H404,2)</f>
        <v>0</v>
      </c>
      <c r="K404" s="229" t="s">
        <v>141</v>
      </c>
      <c r="L404" s="234"/>
      <c r="M404" s="235" t="s">
        <v>44</v>
      </c>
      <c r="N404" s="236" t="s">
        <v>53</v>
      </c>
      <c r="O404" s="67"/>
      <c r="P404" s="185">
        <f>O404*H404</f>
        <v>0</v>
      </c>
      <c r="Q404" s="185">
        <v>1E-3</v>
      </c>
      <c r="R404" s="185">
        <f>Q404*H404</f>
        <v>1E-3</v>
      </c>
      <c r="S404" s="185">
        <v>0</v>
      </c>
      <c r="T404" s="186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87" t="s">
        <v>311</v>
      </c>
      <c r="AT404" s="187" t="s">
        <v>352</v>
      </c>
      <c r="AU404" s="187" t="s">
        <v>92</v>
      </c>
      <c r="AY404" s="19" t="s">
        <v>135</v>
      </c>
      <c r="BE404" s="188">
        <f>IF(N404="základní",J404,0)</f>
        <v>0</v>
      </c>
      <c r="BF404" s="188">
        <f>IF(N404="snížená",J404,0)</f>
        <v>0</v>
      </c>
      <c r="BG404" s="188">
        <f>IF(N404="zákl. přenesená",J404,0)</f>
        <v>0</v>
      </c>
      <c r="BH404" s="188">
        <f>IF(N404="sníž. přenesená",J404,0)</f>
        <v>0</v>
      </c>
      <c r="BI404" s="188">
        <f>IF(N404="nulová",J404,0)</f>
        <v>0</v>
      </c>
      <c r="BJ404" s="19" t="s">
        <v>90</v>
      </c>
      <c r="BK404" s="188">
        <f>ROUND(I404*H404,2)</f>
        <v>0</v>
      </c>
      <c r="BL404" s="19" t="s">
        <v>232</v>
      </c>
      <c r="BM404" s="187" t="s">
        <v>665</v>
      </c>
    </row>
    <row r="405" spans="1:65" s="2" customFormat="1" ht="44.25" customHeight="1">
      <c r="A405" s="37"/>
      <c r="B405" s="38"/>
      <c r="C405" s="176" t="s">
        <v>666</v>
      </c>
      <c r="D405" s="176" t="s">
        <v>137</v>
      </c>
      <c r="E405" s="177" t="s">
        <v>667</v>
      </c>
      <c r="F405" s="178" t="s">
        <v>668</v>
      </c>
      <c r="G405" s="179" t="s">
        <v>355</v>
      </c>
      <c r="H405" s="180">
        <v>2.1000000000000001E-2</v>
      </c>
      <c r="I405" s="181"/>
      <c r="J405" s="182">
        <f>ROUND(I405*H405,2)</f>
        <v>0</v>
      </c>
      <c r="K405" s="178" t="s">
        <v>141</v>
      </c>
      <c r="L405" s="42"/>
      <c r="M405" s="183" t="s">
        <v>44</v>
      </c>
      <c r="N405" s="184" t="s">
        <v>53</v>
      </c>
      <c r="O405" s="67"/>
      <c r="P405" s="185">
        <f>O405*H405</f>
        <v>0</v>
      </c>
      <c r="Q405" s="185">
        <v>0</v>
      </c>
      <c r="R405" s="185">
        <f>Q405*H405</f>
        <v>0</v>
      </c>
      <c r="S405" s="185">
        <v>0</v>
      </c>
      <c r="T405" s="186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7" t="s">
        <v>232</v>
      </c>
      <c r="AT405" s="187" t="s">
        <v>137</v>
      </c>
      <c r="AU405" s="187" t="s">
        <v>92</v>
      </c>
      <c r="AY405" s="19" t="s">
        <v>135</v>
      </c>
      <c r="BE405" s="188">
        <f>IF(N405="základní",J405,0)</f>
        <v>0</v>
      </c>
      <c r="BF405" s="188">
        <f>IF(N405="snížená",J405,0)</f>
        <v>0</v>
      </c>
      <c r="BG405" s="188">
        <f>IF(N405="zákl. přenesená",J405,0)</f>
        <v>0</v>
      </c>
      <c r="BH405" s="188">
        <f>IF(N405="sníž. přenesená",J405,0)</f>
        <v>0</v>
      </c>
      <c r="BI405" s="188">
        <f>IF(N405="nulová",J405,0)</f>
        <v>0</v>
      </c>
      <c r="BJ405" s="19" t="s">
        <v>90</v>
      </c>
      <c r="BK405" s="188">
        <f>ROUND(I405*H405,2)</f>
        <v>0</v>
      </c>
      <c r="BL405" s="19" t="s">
        <v>232</v>
      </c>
      <c r="BM405" s="187" t="s">
        <v>669</v>
      </c>
    </row>
    <row r="406" spans="1:65" s="2" customFormat="1" ht="11.25">
      <c r="A406" s="37"/>
      <c r="B406" s="38"/>
      <c r="C406" s="39"/>
      <c r="D406" s="189" t="s">
        <v>144</v>
      </c>
      <c r="E406" s="39"/>
      <c r="F406" s="190" t="s">
        <v>670</v>
      </c>
      <c r="G406" s="39"/>
      <c r="H406" s="39"/>
      <c r="I406" s="191"/>
      <c r="J406" s="39"/>
      <c r="K406" s="39"/>
      <c r="L406" s="42"/>
      <c r="M406" s="192"/>
      <c r="N406" s="193"/>
      <c r="O406" s="67"/>
      <c r="P406" s="67"/>
      <c r="Q406" s="67"/>
      <c r="R406" s="67"/>
      <c r="S406" s="67"/>
      <c r="T406" s="68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9" t="s">
        <v>144</v>
      </c>
      <c r="AU406" s="19" t="s">
        <v>92</v>
      </c>
    </row>
    <row r="407" spans="1:65" s="12" customFormat="1" ht="22.9" customHeight="1">
      <c r="B407" s="160"/>
      <c r="C407" s="161"/>
      <c r="D407" s="162" t="s">
        <v>81</v>
      </c>
      <c r="E407" s="174" t="s">
        <v>671</v>
      </c>
      <c r="F407" s="174" t="s">
        <v>672</v>
      </c>
      <c r="G407" s="161"/>
      <c r="H407" s="161"/>
      <c r="I407" s="164"/>
      <c r="J407" s="175">
        <f>BK407</f>
        <v>0</v>
      </c>
      <c r="K407" s="161"/>
      <c r="L407" s="166"/>
      <c r="M407" s="167"/>
      <c r="N407" s="168"/>
      <c r="O407" s="168"/>
      <c r="P407" s="169">
        <f>SUM(P408:P440)</f>
        <v>0</v>
      </c>
      <c r="Q407" s="168"/>
      <c r="R407" s="169">
        <f>SUM(R408:R440)</f>
        <v>1.2879807999999999</v>
      </c>
      <c r="S407" s="168"/>
      <c r="T407" s="170">
        <f>SUM(T408:T440)</f>
        <v>1.5360399999999998</v>
      </c>
      <c r="AR407" s="171" t="s">
        <v>92</v>
      </c>
      <c r="AT407" s="172" t="s">
        <v>81</v>
      </c>
      <c r="AU407" s="172" t="s">
        <v>90</v>
      </c>
      <c r="AY407" s="171" t="s">
        <v>135</v>
      </c>
      <c r="BK407" s="173">
        <f>SUM(BK408:BK440)</f>
        <v>0</v>
      </c>
    </row>
    <row r="408" spans="1:65" s="2" customFormat="1" ht="16.5" customHeight="1">
      <c r="A408" s="37"/>
      <c r="B408" s="38"/>
      <c r="C408" s="176" t="s">
        <v>673</v>
      </c>
      <c r="D408" s="176" t="s">
        <v>137</v>
      </c>
      <c r="E408" s="177" t="s">
        <v>674</v>
      </c>
      <c r="F408" s="178" t="s">
        <v>675</v>
      </c>
      <c r="G408" s="179" t="s">
        <v>153</v>
      </c>
      <c r="H408" s="180">
        <v>69.819999999999993</v>
      </c>
      <c r="I408" s="181"/>
      <c r="J408" s="182">
        <f>ROUND(I408*H408,2)</f>
        <v>0</v>
      </c>
      <c r="K408" s="178" t="s">
        <v>141</v>
      </c>
      <c r="L408" s="42"/>
      <c r="M408" s="183" t="s">
        <v>44</v>
      </c>
      <c r="N408" s="184" t="s">
        <v>53</v>
      </c>
      <c r="O408" s="67"/>
      <c r="P408" s="185">
        <f>O408*H408</f>
        <v>0</v>
      </c>
      <c r="Q408" s="185">
        <v>0</v>
      </c>
      <c r="R408" s="185">
        <f>Q408*H408</f>
        <v>0</v>
      </c>
      <c r="S408" s="185">
        <v>2.1999999999999999E-2</v>
      </c>
      <c r="T408" s="186">
        <f>S408*H408</f>
        <v>1.5360399999999998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187" t="s">
        <v>232</v>
      </c>
      <c r="AT408" s="187" t="s">
        <v>137</v>
      </c>
      <c r="AU408" s="187" t="s">
        <v>92</v>
      </c>
      <c r="AY408" s="19" t="s">
        <v>135</v>
      </c>
      <c r="BE408" s="188">
        <f>IF(N408="základní",J408,0)</f>
        <v>0</v>
      </c>
      <c r="BF408" s="188">
        <f>IF(N408="snížená",J408,0)</f>
        <v>0</v>
      </c>
      <c r="BG408" s="188">
        <f>IF(N408="zákl. přenesená",J408,0)</f>
        <v>0</v>
      </c>
      <c r="BH408" s="188">
        <f>IF(N408="sníž. přenesená",J408,0)</f>
        <v>0</v>
      </c>
      <c r="BI408" s="188">
        <f>IF(N408="nulová",J408,0)</f>
        <v>0</v>
      </c>
      <c r="BJ408" s="19" t="s">
        <v>90</v>
      </c>
      <c r="BK408" s="188">
        <f>ROUND(I408*H408,2)</f>
        <v>0</v>
      </c>
      <c r="BL408" s="19" t="s">
        <v>232</v>
      </c>
      <c r="BM408" s="187" t="s">
        <v>676</v>
      </c>
    </row>
    <row r="409" spans="1:65" s="2" customFormat="1" ht="11.25">
      <c r="A409" s="37"/>
      <c r="B409" s="38"/>
      <c r="C409" s="39"/>
      <c r="D409" s="189" t="s">
        <v>144</v>
      </c>
      <c r="E409" s="39"/>
      <c r="F409" s="190" t="s">
        <v>677</v>
      </c>
      <c r="G409" s="39"/>
      <c r="H409" s="39"/>
      <c r="I409" s="191"/>
      <c r="J409" s="39"/>
      <c r="K409" s="39"/>
      <c r="L409" s="42"/>
      <c r="M409" s="192"/>
      <c r="N409" s="193"/>
      <c r="O409" s="67"/>
      <c r="P409" s="67"/>
      <c r="Q409" s="67"/>
      <c r="R409" s="67"/>
      <c r="S409" s="67"/>
      <c r="T409" s="68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T409" s="19" t="s">
        <v>144</v>
      </c>
      <c r="AU409" s="19" t="s">
        <v>92</v>
      </c>
    </row>
    <row r="410" spans="1:65" s="2" customFormat="1" ht="33" customHeight="1">
      <c r="A410" s="37"/>
      <c r="B410" s="38"/>
      <c r="C410" s="176" t="s">
        <v>678</v>
      </c>
      <c r="D410" s="176" t="s">
        <v>137</v>
      </c>
      <c r="E410" s="177" t="s">
        <v>679</v>
      </c>
      <c r="F410" s="178" t="s">
        <v>680</v>
      </c>
      <c r="G410" s="179" t="s">
        <v>497</v>
      </c>
      <c r="H410" s="180">
        <v>86.6</v>
      </c>
      <c r="I410" s="181"/>
      <c r="J410" s="182">
        <f>ROUND(I410*H410,2)</f>
        <v>0</v>
      </c>
      <c r="K410" s="178" t="s">
        <v>141</v>
      </c>
      <c r="L410" s="42"/>
      <c r="M410" s="183" t="s">
        <v>44</v>
      </c>
      <c r="N410" s="184" t="s">
        <v>53</v>
      </c>
      <c r="O410" s="67"/>
      <c r="P410" s="185">
        <f>O410*H410</f>
        <v>0</v>
      </c>
      <c r="Q410" s="185">
        <v>0</v>
      </c>
      <c r="R410" s="185">
        <f>Q410*H410</f>
        <v>0</v>
      </c>
      <c r="S410" s="185">
        <v>0</v>
      </c>
      <c r="T410" s="186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87" t="s">
        <v>232</v>
      </c>
      <c r="AT410" s="187" t="s">
        <v>137</v>
      </c>
      <c r="AU410" s="187" t="s">
        <v>92</v>
      </c>
      <c r="AY410" s="19" t="s">
        <v>135</v>
      </c>
      <c r="BE410" s="188">
        <f>IF(N410="základní",J410,0)</f>
        <v>0</v>
      </c>
      <c r="BF410" s="188">
        <f>IF(N410="snížená",J410,0)</f>
        <v>0</v>
      </c>
      <c r="BG410" s="188">
        <f>IF(N410="zákl. přenesená",J410,0)</f>
        <v>0</v>
      </c>
      <c r="BH410" s="188">
        <f>IF(N410="sníž. přenesená",J410,0)</f>
        <v>0</v>
      </c>
      <c r="BI410" s="188">
        <f>IF(N410="nulová",J410,0)</f>
        <v>0</v>
      </c>
      <c r="BJ410" s="19" t="s">
        <v>90</v>
      </c>
      <c r="BK410" s="188">
        <f>ROUND(I410*H410,2)</f>
        <v>0</v>
      </c>
      <c r="BL410" s="19" t="s">
        <v>232</v>
      </c>
      <c r="BM410" s="187" t="s">
        <v>681</v>
      </c>
    </row>
    <row r="411" spans="1:65" s="2" customFormat="1" ht="11.25">
      <c r="A411" s="37"/>
      <c r="B411" s="38"/>
      <c r="C411" s="39"/>
      <c r="D411" s="189" t="s">
        <v>144</v>
      </c>
      <c r="E411" s="39"/>
      <c r="F411" s="190" t="s">
        <v>682</v>
      </c>
      <c r="G411" s="39"/>
      <c r="H411" s="39"/>
      <c r="I411" s="191"/>
      <c r="J411" s="39"/>
      <c r="K411" s="39"/>
      <c r="L411" s="42"/>
      <c r="M411" s="192"/>
      <c r="N411" s="193"/>
      <c r="O411" s="67"/>
      <c r="P411" s="67"/>
      <c r="Q411" s="67"/>
      <c r="R411" s="67"/>
      <c r="S411" s="67"/>
      <c r="T411" s="68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19" t="s">
        <v>144</v>
      </c>
      <c r="AU411" s="19" t="s">
        <v>92</v>
      </c>
    </row>
    <row r="412" spans="1:65" s="15" customFormat="1" ht="11.25">
      <c r="B412" s="217"/>
      <c r="C412" s="218"/>
      <c r="D412" s="196" t="s">
        <v>160</v>
      </c>
      <c r="E412" s="219" t="s">
        <v>44</v>
      </c>
      <c r="F412" s="220" t="s">
        <v>519</v>
      </c>
      <c r="G412" s="218"/>
      <c r="H412" s="219" t="s">
        <v>44</v>
      </c>
      <c r="I412" s="221"/>
      <c r="J412" s="218"/>
      <c r="K412" s="218"/>
      <c r="L412" s="222"/>
      <c r="M412" s="223"/>
      <c r="N412" s="224"/>
      <c r="O412" s="224"/>
      <c r="P412" s="224"/>
      <c r="Q412" s="224"/>
      <c r="R412" s="224"/>
      <c r="S412" s="224"/>
      <c r="T412" s="225"/>
      <c r="AT412" s="226" t="s">
        <v>160</v>
      </c>
      <c r="AU412" s="226" t="s">
        <v>92</v>
      </c>
      <c r="AV412" s="15" t="s">
        <v>90</v>
      </c>
      <c r="AW412" s="15" t="s">
        <v>42</v>
      </c>
      <c r="AX412" s="15" t="s">
        <v>82</v>
      </c>
      <c r="AY412" s="226" t="s">
        <v>135</v>
      </c>
    </row>
    <row r="413" spans="1:65" s="13" customFormat="1" ht="11.25">
      <c r="B413" s="194"/>
      <c r="C413" s="195"/>
      <c r="D413" s="196" t="s">
        <v>160</v>
      </c>
      <c r="E413" s="197" t="s">
        <v>44</v>
      </c>
      <c r="F413" s="198" t="s">
        <v>683</v>
      </c>
      <c r="G413" s="195"/>
      <c r="H413" s="199">
        <v>16.8</v>
      </c>
      <c r="I413" s="200"/>
      <c r="J413" s="195"/>
      <c r="K413" s="195"/>
      <c r="L413" s="201"/>
      <c r="M413" s="202"/>
      <c r="N413" s="203"/>
      <c r="O413" s="203"/>
      <c r="P413" s="203"/>
      <c r="Q413" s="203"/>
      <c r="R413" s="203"/>
      <c r="S413" s="203"/>
      <c r="T413" s="204"/>
      <c r="AT413" s="205" t="s">
        <v>160</v>
      </c>
      <c r="AU413" s="205" t="s">
        <v>92</v>
      </c>
      <c r="AV413" s="13" t="s">
        <v>92</v>
      </c>
      <c r="AW413" s="13" t="s">
        <v>42</v>
      </c>
      <c r="AX413" s="13" t="s">
        <v>82</v>
      </c>
      <c r="AY413" s="205" t="s">
        <v>135</v>
      </c>
    </row>
    <row r="414" spans="1:65" s="13" customFormat="1" ht="11.25">
      <c r="B414" s="194"/>
      <c r="C414" s="195"/>
      <c r="D414" s="196" t="s">
        <v>160</v>
      </c>
      <c r="E414" s="197" t="s">
        <v>44</v>
      </c>
      <c r="F414" s="198" t="s">
        <v>684</v>
      </c>
      <c r="G414" s="195"/>
      <c r="H414" s="199">
        <v>13.8</v>
      </c>
      <c r="I414" s="200"/>
      <c r="J414" s="195"/>
      <c r="K414" s="195"/>
      <c r="L414" s="201"/>
      <c r="M414" s="202"/>
      <c r="N414" s="203"/>
      <c r="O414" s="203"/>
      <c r="P414" s="203"/>
      <c r="Q414" s="203"/>
      <c r="R414" s="203"/>
      <c r="S414" s="203"/>
      <c r="T414" s="204"/>
      <c r="AT414" s="205" t="s">
        <v>160</v>
      </c>
      <c r="AU414" s="205" t="s">
        <v>92</v>
      </c>
      <c r="AV414" s="13" t="s">
        <v>92</v>
      </c>
      <c r="AW414" s="13" t="s">
        <v>42</v>
      </c>
      <c r="AX414" s="13" t="s">
        <v>82</v>
      </c>
      <c r="AY414" s="205" t="s">
        <v>135</v>
      </c>
    </row>
    <row r="415" spans="1:65" s="13" customFormat="1" ht="11.25">
      <c r="B415" s="194"/>
      <c r="C415" s="195"/>
      <c r="D415" s="196" t="s">
        <v>160</v>
      </c>
      <c r="E415" s="197" t="s">
        <v>44</v>
      </c>
      <c r="F415" s="198" t="s">
        <v>685</v>
      </c>
      <c r="G415" s="195"/>
      <c r="H415" s="199">
        <v>19.600000000000001</v>
      </c>
      <c r="I415" s="200"/>
      <c r="J415" s="195"/>
      <c r="K415" s="195"/>
      <c r="L415" s="201"/>
      <c r="M415" s="202"/>
      <c r="N415" s="203"/>
      <c r="O415" s="203"/>
      <c r="P415" s="203"/>
      <c r="Q415" s="203"/>
      <c r="R415" s="203"/>
      <c r="S415" s="203"/>
      <c r="T415" s="204"/>
      <c r="AT415" s="205" t="s">
        <v>160</v>
      </c>
      <c r="AU415" s="205" t="s">
        <v>92</v>
      </c>
      <c r="AV415" s="13" t="s">
        <v>92</v>
      </c>
      <c r="AW415" s="13" t="s">
        <v>42</v>
      </c>
      <c r="AX415" s="13" t="s">
        <v>82</v>
      </c>
      <c r="AY415" s="205" t="s">
        <v>135</v>
      </c>
    </row>
    <row r="416" spans="1:65" s="13" customFormat="1" ht="11.25">
      <c r="B416" s="194"/>
      <c r="C416" s="195"/>
      <c r="D416" s="196" t="s">
        <v>160</v>
      </c>
      <c r="E416" s="197" t="s">
        <v>44</v>
      </c>
      <c r="F416" s="198" t="s">
        <v>686</v>
      </c>
      <c r="G416" s="195"/>
      <c r="H416" s="199">
        <v>14</v>
      </c>
      <c r="I416" s="200"/>
      <c r="J416" s="195"/>
      <c r="K416" s="195"/>
      <c r="L416" s="201"/>
      <c r="M416" s="202"/>
      <c r="N416" s="203"/>
      <c r="O416" s="203"/>
      <c r="P416" s="203"/>
      <c r="Q416" s="203"/>
      <c r="R416" s="203"/>
      <c r="S416" s="203"/>
      <c r="T416" s="204"/>
      <c r="AT416" s="205" t="s">
        <v>160</v>
      </c>
      <c r="AU416" s="205" t="s">
        <v>92</v>
      </c>
      <c r="AV416" s="13" t="s">
        <v>92</v>
      </c>
      <c r="AW416" s="13" t="s">
        <v>42</v>
      </c>
      <c r="AX416" s="13" t="s">
        <v>82</v>
      </c>
      <c r="AY416" s="205" t="s">
        <v>135</v>
      </c>
    </row>
    <row r="417" spans="1:65" s="13" customFormat="1" ht="11.25">
      <c r="B417" s="194"/>
      <c r="C417" s="195"/>
      <c r="D417" s="196" t="s">
        <v>160</v>
      </c>
      <c r="E417" s="197" t="s">
        <v>44</v>
      </c>
      <c r="F417" s="198" t="s">
        <v>687</v>
      </c>
      <c r="G417" s="195"/>
      <c r="H417" s="199">
        <v>22.4</v>
      </c>
      <c r="I417" s="200"/>
      <c r="J417" s="195"/>
      <c r="K417" s="195"/>
      <c r="L417" s="201"/>
      <c r="M417" s="202"/>
      <c r="N417" s="203"/>
      <c r="O417" s="203"/>
      <c r="P417" s="203"/>
      <c r="Q417" s="203"/>
      <c r="R417" s="203"/>
      <c r="S417" s="203"/>
      <c r="T417" s="204"/>
      <c r="AT417" s="205" t="s">
        <v>160</v>
      </c>
      <c r="AU417" s="205" t="s">
        <v>92</v>
      </c>
      <c r="AV417" s="13" t="s">
        <v>92</v>
      </c>
      <c r="AW417" s="13" t="s">
        <v>42</v>
      </c>
      <c r="AX417" s="13" t="s">
        <v>82</v>
      </c>
      <c r="AY417" s="205" t="s">
        <v>135</v>
      </c>
    </row>
    <row r="418" spans="1:65" s="14" customFormat="1" ht="11.25">
      <c r="B418" s="206"/>
      <c r="C418" s="207"/>
      <c r="D418" s="196" t="s">
        <v>160</v>
      </c>
      <c r="E418" s="208" t="s">
        <v>44</v>
      </c>
      <c r="F418" s="209" t="s">
        <v>176</v>
      </c>
      <c r="G418" s="207"/>
      <c r="H418" s="210">
        <v>86.6</v>
      </c>
      <c r="I418" s="211"/>
      <c r="J418" s="207"/>
      <c r="K418" s="207"/>
      <c r="L418" s="212"/>
      <c r="M418" s="213"/>
      <c r="N418" s="214"/>
      <c r="O418" s="214"/>
      <c r="P418" s="214"/>
      <c r="Q418" s="214"/>
      <c r="R418" s="214"/>
      <c r="S418" s="214"/>
      <c r="T418" s="215"/>
      <c r="AT418" s="216" t="s">
        <v>160</v>
      </c>
      <c r="AU418" s="216" t="s">
        <v>92</v>
      </c>
      <c r="AV418" s="14" t="s">
        <v>142</v>
      </c>
      <c r="AW418" s="14" t="s">
        <v>42</v>
      </c>
      <c r="AX418" s="14" t="s">
        <v>90</v>
      </c>
      <c r="AY418" s="216" t="s">
        <v>135</v>
      </c>
    </row>
    <row r="419" spans="1:65" s="2" customFormat="1" ht="21.75" customHeight="1">
      <c r="A419" s="37"/>
      <c r="B419" s="38"/>
      <c r="C419" s="227" t="s">
        <v>688</v>
      </c>
      <c r="D419" s="227" t="s">
        <v>352</v>
      </c>
      <c r="E419" s="228" t="s">
        <v>689</v>
      </c>
      <c r="F419" s="229" t="s">
        <v>690</v>
      </c>
      <c r="G419" s="230" t="s">
        <v>206</v>
      </c>
      <c r="H419" s="231">
        <v>0.95299999999999996</v>
      </c>
      <c r="I419" s="232"/>
      <c r="J419" s="233">
        <f>ROUND(I419*H419,2)</f>
        <v>0</v>
      </c>
      <c r="K419" s="229" t="s">
        <v>141</v>
      </c>
      <c r="L419" s="234"/>
      <c r="M419" s="235" t="s">
        <v>44</v>
      </c>
      <c r="N419" s="236" t="s">
        <v>53</v>
      </c>
      <c r="O419" s="67"/>
      <c r="P419" s="185">
        <f>O419*H419</f>
        <v>0</v>
      </c>
      <c r="Q419" s="185">
        <v>0.55000000000000004</v>
      </c>
      <c r="R419" s="185">
        <f>Q419*H419</f>
        <v>0.52415</v>
      </c>
      <c r="S419" s="185">
        <v>0</v>
      </c>
      <c r="T419" s="186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7" t="s">
        <v>311</v>
      </c>
      <c r="AT419" s="187" t="s">
        <v>352</v>
      </c>
      <c r="AU419" s="187" t="s">
        <v>92</v>
      </c>
      <c r="AY419" s="19" t="s">
        <v>135</v>
      </c>
      <c r="BE419" s="188">
        <f>IF(N419="základní",J419,0)</f>
        <v>0</v>
      </c>
      <c r="BF419" s="188">
        <f>IF(N419="snížená",J419,0)</f>
        <v>0</v>
      </c>
      <c r="BG419" s="188">
        <f>IF(N419="zákl. přenesená",J419,0)</f>
        <v>0</v>
      </c>
      <c r="BH419" s="188">
        <f>IF(N419="sníž. přenesená",J419,0)</f>
        <v>0</v>
      </c>
      <c r="BI419" s="188">
        <f>IF(N419="nulová",J419,0)</f>
        <v>0</v>
      </c>
      <c r="BJ419" s="19" t="s">
        <v>90</v>
      </c>
      <c r="BK419" s="188">
        <f>ROUND(I419*H419,2)</f>
        <v>0</v>
      </c>
      <c r="BL419" s="19" t="s">
        <v>232</v>
      </c>
      <c r="BM419" s="187" t="s">
        <v>691</v>
      </c>
    </row>
    <row r="420" spans="1:65" s="15" customFormat="1" ht="11.25">
      <c r="B420" s="217"/>
      <c r="C420" s="218"/>
      <c r="D420" s="196" t="s">
        <v>160</v>
      </c>
      <c r="E420" s="219" t="s">
        <v>44</v>
      </c>
      <c r="F420" s="220" t="s">
        <v>519</v>
      </c>
      <c r="G420" s="218"/>
      <c r="H420" s="219" t="s">
        <v>44</v>
      </c>
      <c r="I420" s="221"/>
      <c r="J420" s="218"/>
      <c r="K420" s="218"/>
      <c r="L420" s="222"/>
      <c r="M420" s="223"/>
      <c r="N420" s="224"/>
      <c r="O420" s="224"/>
      <c r="P420" s="224"/>
      <c r="Q420" s="224"/>
      <c r="R420" s="224"/>
      <c r="S420" s="224"/>
      <c r="T420" s="225"/>
      <c r="AT420" s="226" t="s">
        <v>160</v>
      </c>
      <c r="AU420" s="226" t="s">
        <v>92</v>
      </c>
      <c r="AV420" s="15" t="s">
        <v>90</v>
      </c>
      <c r="AW420" s="15" t="s">
        <v>42</v>
      </c>
      <c r="AX420" s="15" t="s">
        <v>82</v>
      </c>
      <c r="AY420" s="226" t="s">
        <v>135</v>
      </c>
    </row>
    <row r="421" spans="1:65" s="13" customFormat="1" ht="11.25">
      <c r="B421" s="194"/>
      <c r="C421" s="195"/>
      <c r="D421" s="196" t="s">
        <v>160</v>
      </c>
      <c r="E421" s="197" t="s">
        <v>44</v>
      </c>
      <c r="F421" s="198" t="s">
        <v>692</v>
      </c>
      <c r="G421" s="195"/>
      <c r="H421" s="199">
        <v>0.16800000000000001</v>
      </c>
      <c r="I421" s="200"/>
      <c r="J421" s="195"/>
      <c r="K421" s="195"/>
      <c r="L421" s="201"/>
      <c r="M421" s="202"/>
      <c r="N421" s="203"/>
      <c r="O421" s="203"/>
      <c r="P421" s="203"/>
      <c r="Q421" s="203"/>
      <c r="R421" s="203"/>
      <c r="S421" s="203"/>
      <c r="T421" s="204"/>
      <c r="AT421" s="205" t="s">
        <v>160</v>
      </c>
      <c r="AU421" s="205" t="s">
        <v>92</v>
      </c>
      <c r="AV421" s="13" t="s">
        <v>92</v>
      </c>
      <c r="AW421" s="13" t="s">
        <v>42</v>
      </c>
      <c r="AX421" s="13" t="s">
        <v>82</v>
      </c>
      <c r="AY421" s="205" t="s">
        <v>135</v>
      </c>
    </row>
    <row r="422" spans="1:65" s="13" customFormat="1" ht="11.25">
      <c r="B422" s="194"/>
      <c r="C422" s="195"/>
      <c r="D422" s="196" t="s">
        <v>160</v>
      </c>
      <c r="E422" s="197" t="s">
        <v>44</v>
      </c>
      <c r="F422" s="198" t="s">
        <v>693</v>
      </c>
      <c r="G422" s="195"/>
      <c r="H422" s="199">
        <v>0.13800000000000001</v>
      </c>
      <c r="I422" s="200"/>
      <c r="J422" s="195"/>
      <c r="K422" s="195"/>
      <c r="L422" s="201"/>
      <c r="M422" s="202"/>
      <c r="N422" s="203"/>
      <c r="O422" s="203"/>
      <c r="P422" s="203"/>
      <c r="Q422" s="203"/>
      <c r="R422" s="203"/>
      <c r="S422" s="203"/>
      <c r="T422" s="204"/>
      <c r="AT422" s="205" t="s">
        <v>160</v>
      </c>
      <c r="AU422" s="205" t="s">
        <v>92</v>
      </c>
      <c r="AV422" s="13" t="s">
        <v>92</v>
      </c>
      <c r="AW422" s="13" t="s">
        <v>42</v>
      </c>
      <c r="AX422" s="13" t="s">
        <v>82</v>
      </c>
      <c r="AY422" s="205" t="s">
        <v>135</v>
      </c>
    </row>
    <row r="423" spans="1:65" s="13" customFormat="1" ht="11.25">
      <c r="B423" s="194"/>
      <c r="C423" s="195"/>
      <c r="D423" s="196" t="s">
        <v>160</v>
      </c>
      <c r="E423" s="197" t="s">
        <v>44</v>
      </c>
      <c r="F423" s="198" t="s">
        <v>694</v>
      </c>
      <c r="G423" s="195"/>
      <c r="H423" s="199">
        <v>0.19600000000000001</v>
      </c>
      <c r="I423" s="200"/>
      <c r="J423" s="195"/>
      <c r="K423" s="195"/>
      <c r="L423" s="201"/>
      <c r="M423" s="202"/>
      <c r="N423" s="203"/>
      <c r="O423" s="203"/>
      <c r="P423" s="203"/>
      <c r="Q423" s="203"/>
      <c r="R423" s="203"/>
      <c r="S423" s="203"/>
      <c r="T423" s="204"/>
      <c r="AT423" s="205" t="s">
        <v>160</v>
      </c>
      <c r="AU423" s="205" t="s">
        <v>92</v>
      </c>
      <c r="AV423" s="13" t="s">
        <v>92</v>
      </c>
      <c r="AW423" s="13" t="s">
        <v>42</v>
      </c>
      <c r="AX423" s="13" t="s">
        <v>82</v>
      </c>
      <c r="AY423" s="205" t="s">
        <v>135</v>
      </c>
    </row>
    <row r="424" spans="1:65" s="13" customFormat="1" ht="11.25">
      <c r="B424" s="194"/>
      <c r="C424" s="195"/>
      <c r="D424" s="196" t="s">
        <v>160</v>
      </c>
      <c r="E424" s="197" t="s">
        <v>44</v>
      </c>
      <c r="F424" s="198" t="s">
        <v>695</v>
      </c>
      <c r="G424" s="195"/>
      <c r="H424" s="199">
        <v>0.14000000000000001</v>
      </c>
      <c r="I424" s="200"/>
      <c r="J424" s="195"/>
      <c r="K424" s="195"/>
      <c r="L424" s="201"/>
      <c r="M424" s="202"/>
      <c r="N424" s="203"/>
      <c r="O424" s="203"/>
      <c r="P424" s="203"/>
      <c r="Q424" s="203"/>
      <c r="R424" s="203"/>
      <c r="S424" s="203"/>
      <c r="T424" s="204"/>
      <c r="AT424" s="205" t="s">
        <v>160</v>
      </c>
      <c r="AU424" s="205" t="s">
        <v>92</v>
      </c>
      <c r="AV424" s="13" t="s">
        <v>92</v>
      </c>
      <c r="AW424" s="13" t="s">
        <v>42</v>
      </c>
      <c r="AX424" s="13" t="s">
        <v>82</v>
      </c>
      <c r="AY424" s="205" t="s">
        <v>135</v>
      </c>
    </row>
    <row r="425" spans="1:65" s="13" customFormat="1" ht="11.25">
      <c r="B425" s="194"/>
      <c r="C425" s="195"/>
      <c r="D425" s="196" t="s">
        <v>160</v>
      </c>
      <c r="E425" s="197" t="s">
        <v>44</v>
      </c>
      <c r="F425" s="198" t="s">
        <v>696</v>
      </c>
      <c r="G425" s="195"/>
      <c r="H425" s="199">
        <v>0.224</v>
      </c>
      <c r="I425" s="200"/>
      <c r="J425" s="195"/>
      <c r="K425" s="195"/>
      <c r="L425" s="201"/>
      <c r="M425" s="202"/>
      <c r="N425" s="203"/>
      <c r="O425" s="203"/>
      <c r="P425" s="203"/>
      <c r="Q425" s="203"/>
      <c r="R425" s="203"/>
      <c r="S425" s="203"/>
      <c r="T425" s="204"/>
      <c r="AT425" s="205" t="s">
        <v>160</v>
      </c>
      <c r="AU425" s="205" t="s">
        <v>92</v>
      </c>
      <c r="AV425" s="13" t="s">
        <v>92</v>
      </c>
      <c r="AW425" s="13" t="s">
        <v>42</v>
      </c>
      <c r="AX425" s="13" t="s">
        <v>82</v>
      </c>
      <c r="AY425" s="205" t="s">
        <v>135</v>
      </c>
    </row>
    <row r="426" spans="1:65" s="14" customFormat="1" ht="11.25">
      <c r="B426" s="206"/>
      <c r="C426" s="207"/>
      <c r="D426" s="196" t="s">
        <v>160</v>
      </c>
      <c r="E426" s="208" t="s">
        <v>44</v>
      </c>
      <c r="F426" s="209" t="s">
        <v>176</v>
      </c>
      <c r="G426" s="207"/>
      <c r="H426" s="210">
        <v>0.86599999999999999</v>
      </c>
      <c r="I426" s="211"/>
      <c r="J426" s="207"/>
      <c r="K426" s="207"/>
      <c r="L426" s="212"/>
      <c r="M426" s="213"/>
      <c r="N426" s="214"/>
      <c r="O426" s="214"/>
      <c r="P426" s="214"/>
      <c r="Q426" s="214"/>
      <c r="R426" s="214"/>
      <c r="S426" s="214"/>
      <c r="T426" s="215"/>
      <c r="AT426" s="216" t="s">
        <v>160</v>
      </c>
      <c r="AU426" s="216" t="s">
        <v>92</v>
      </c>
      <c r="AV426" s="14" t="s">
        <v>142</v>
      </c>
      <c r="AW426" s="14" t="s">
        <v>42</v>
      </c>
      <c r="AX426" s="14" t="s">
        <v>90</v>
      </c>
      <c r="AY426" s="216" t="s">
        <v>135</v>
      </c>
    </row>
    <row r="427" spans="1:65" s="13" customFormat="1" ht="11.25">
      <c r="B427" s="194"/>
      <c r="C427" s="195"/>
      <c r="D427" s="196" t="s">
        <v>160</v>
      </c>
      <c r="E427" s="195"/>
      <c r="F427" s="198" t="s">
        <v>697</v>
      </c>
      <c r="G427" s="195"/>
      <c r="H427" s="199">
        <v>0.95299999999999996</v>
      </c>
      <c r="I427" s="200"/>
      <c r="J427" s="195"/>
      <c r="K427" s="195"/>
      <c r="L427" s="201"/>
      <c r="M427" s="202"/>
      <c r="N427" s="203"/>
      <c r="O427" s="203"/>
      <c r="P427" s="203"/>
      <c r="Q427" s="203"/>
      <c r="R427" s="203"/>
      <c r="S427" s="203"/>
      <c r="T427" s="204"/>
      <c r="AT427" s="205" t="s">
        <v>160</v>
      </c>
      <c r="AU427" s="205" t="s">
        <v>92</v>
      </c>
      <c r="AV427" s="13" t="s">
        <v>92</v>
      </c>
      <c r="AW427" s="13" t="s">
        <v>4</v>
      </c>
      <c r="AX427" s="13" t="s">
        <v>90</v>
      </c>
      <c r="AY427" s="205" t="s">
        <v>135</v>
      </c>
    </row>
    <row r="428" spans="1:65" s="2" customFormat="1" ht="24.2" customHeight="1">
      <c r="A428" s="37"/>
      <c r="B428" s="38"/>
      <c r="C428" s="176" t="s">
        <v>698</v>
      </c>
      <c r="D428" s="176" t="s">
        <v>137</v>
      </c>
      <c r="E428" s="177" t="s">
        <v>699</v>
      </c>
      <c r="F428" s="178" t="s">
        <v>700</v>
      </c>
      <c r="G428" s="179" t="s">
        <v>153</v>
      </c>
      <c r="H428" s="180">
        <v>69.819999999999993</v>
      </c>
      <c r="I428" s="181"/>
      <c r="J428" s="182">
        <f>ROUND(I428*H428,2)</f>
        <v>0</v>
      </c>
      <c r="K428" s="178" t="s">
        <v>141</v>
      </c>
      <c r="L428" s="42"/>
      <c r="M428" s="183" t="s">
        <v>44</v>
      </c>
      <c r="N428" s="184" t="s">
        <v>53</v>
      </c>
      <c r="O428" s="67"/>
      <c r="P428" s="185">
        <f>O428*H428</f>
        <v>0</v>
      </c>
      <c r="Q428" s="185">
        <v>1.094E-2</v>
      </c>
      <c r="R428" s="185">
        <f>Q428*H428</f>
        <v>0.76383079999999992</v>
      </c>
      <c r="S428" s="185">
        <v>0</v>
      </c>
      <c r="T428" s="186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87" t="s">
        <v>232</v>
      </c>
      <c r="AT428" s="187" t="s">
        <v>137</v>
      </c>
      <c r="AU428" s="187" t="s">
        <v>92</v>
      </c>
      <c r="AY428" s="19" t="s">
        <v>135</v>
      </c>
      <c r="BE428" s="188">
        <f>IF(N428="základní",J428,0)</f>
        <v>0</v>
      </c>
      <c r="BF428" s="188">
        <f>IF(N428="snížená",J428,0)</f>
        <v>0</v>
      </c>
      <c r="BG428" s="188">
        <f>IF(N428="zákl. přenesená",J428,0)</f>
        <v>0</v>
      </c>
      <c r="BH428" s="188">
        <f>IF(N428="sníž. přenesená",J428,0)</f>
        <v>0</v>
      </c>
      <c r="BI428" s="188">
        <f>IF(N428="nulová",J428,0)</f>
        <v>0</v>
      </c>
      <c r="BJ428" s="19" t="s">
        <v>90</v>
      </c>
      <c r="BK428" s="188">
        <f>ROUND(I428*H428,2)</f>
        <v>0</v>
      </c>
      <c r="BL428" s="19" t="s">
        <v>232</v>
      </c>
      <c r="BM428" s="187" t="s">
        <v>701</v>
      </c>
    </row>
    <row r="429" spans="1:65" s="2" customFormat="1" ht="11.25">
      <c r="A429" s="37"/>
      <c r="B429" s="38"/>
      <c r="C429" s="39"/>
      <c r="D429" s="189" t="s">
        <v>144</v>
      </c>
      <c r="E429" s="39"/>
      <c r="F429" s="190" t="s">
        <v>702</v>
      </c>
      <c r="G429" s="39"/>
      <c r="H429" s="39"/>
      <c r="I429" s="191"/>
      <c r="J429" s="39"/>
      <c r="K429" s="39"/>
      <c r="L429" s="42"/>
      <c r="M429" s="192"/>
      <c r="N429" s="193"/>
      <c r="O429" s="67"/>
      <c r="P429" s="67"/>
      <c r="Q429" s="67"/>
      <c r="R429" s="67"/>
      <c r="S429" s="67"/>
      <c r="T429" s="68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19" t="s">
        <v>144</v>
      </c>
      <c r="AU429" s="19" t="s">
        <v>92</v>
      </c>
    </row>
    <row r="430" spans="1:65" s="15" customFormat="1" ht="11.25">
      <c r="B430" s="217"/>
      <c r="C430" s="218"/>
      <c r="D430" s="196" t="s">
        <v>160</v>
      </c>
      <c r="E430" s="219" t="s">
        <v>44</v>
      </c>
      <c r="F430" s="220" t="s">
        <v>519</v>
      </c>
      <c r="G430" s="218"/>
      <c r="H430" s="219" t="s">
        <v>44</v>
      </c>
      <c r="I430" s="221"/>
      <c r="J430" s="218"/>
      <c r="K430" s="218"/>
      <c r="L430" s="222"/>
      <c r="M430" s="223"/>
      <c r="N430" s="224"/>
      <c r="O430" s="224"/>
      <c r="P430" s="224"/>
      <c r="Q430" s="224"/>
      <c r="R430" s="224"/>
      <c r="S430" s="224"/>
      <c r="T430" s="225"/>
      <c r="AT430" s="226" t="s">
        <v>160</v>
      </c>
      <c r="AU430" s="226" t="s">
        <v>92</v>
      </c>
      <c r="AV430" s="15" t="s">
        <v>90</v>
      </c>
      <c r="AW430" s="15" t="s">
        <v>42</v>
      </c>
      <c r="AX430" s="15" t="s">
        <v>82</v>
      </c>
      <c r="AY430" s="226" t="s">
        <v>135</v>
      </c>
    </row>
    <row r="431" spans="1:65" s="13" customFormat="1" ht="11.25">
      <c r="B431" s="194"/>
      <c r="C431" s="195"/>
      <c r="D431" s="196" t="s">
        <v>160</v>
      </c>
      <c r="E431" s="197" t="s">
        <v>44</v>
      </c>
      <c r="F431" s="198" t="s">
        <v>703</v>
      </c>
      <c r="G431" s="195"/>
      <c r="H431" s="199">
        <v>14</v>
      </c>
      <c r="I431" s="200"/>
      <c r="J431" s="195"/>
      <c r="K431" s="195"/>
      <c r="L431" s="201"/>
      <c r="M431" s="202"/>
      <c r="N431" s="203"/>
      <c r="O431" s="203"/>
      <c r="P431" s="203"/>
      <c r="Q431" s="203"/>
      <c r="R431" s="203"/>
      <c r="S431" s="203"/>
      <c r="T431" s="204"/>
      <c r="AT431" s="205" t="s">
        <v>160</v>
      </c>
      <c r="AU431" s="205" t="s">
        <v>92</v>
      </c>
      <c r="AV431" s="13" t="s">
        <v>92</v>
      </c>
      <c r="AW431" s="13" t="s">
        <v>42</v>
      </c>
      <c r="AX431" s="13" t="s">
        <v>82</v>
      </c>
      <c r="AY431" s="205" t="s">
        <v>135</v>
      </c>
    </row>
    <row r="432" spans="1:65" s="13" customFormat="1" ht="11.25">
      <c r="B432" s="194"/>
      <c r="C432" s="195"/>
      <c r="D432" s="196" t="s">
        <v>160</v>
      </c>
      <c r="E432" s="197" t="s">
        <v>44</v>
      </c>
      <c r="F432" s="198" t="s">
        <v>704</v>
      </c>
      <c r="G432" s="195"/>
      <c r="H432" s="199">
        <v>11.5</v>
      </c>
      <c r="I432" s="200"/>
      <c r="J432" s="195"/>
      <c r="K432" s="195"/>
      <c r="L432" s="201"/>
      <c r="M432" s="202"/>
      <c r="N432" s="203"/>
      <c r="O432" s="203"/>
      <c r="P432" s="203"/>
      <c r="Q432" s="203"/>
      <c r="R432" s="203"/>
      <c r="S432" s="203"/>
      <c r="T432" s="204"/>
      <c r="AT432" s="205" t="s">
        <v>160</v>
      </c>
      <c r="AU432" s="205" t="s">
        <v>92</v>
      </c>
      <c r="AV432" s="13" t="s">
        <v>92</v>
      </c>
      <c r="AW432" s="13" t="s">
        <v>42</v>
      </c>
      <c r="AX432" s="13" t="s">
        <v>82</v>
      </c>
      <c r="AY432" s="205" t="s">
        <v>135</v>
      </c>
    </row>
    <row r="433" spans="1:65" s="13" customFormat="1" ht="11.25">
      <c r="B433" s="194"/>
      <c r="C433" s="195"/>
      <c r="D433" s="196" t="s">
        <v>160</v>
      </c>
      <c r="E433" s="197" t="s">
        <v>44</v>
      </c>
      <c r="F433" s="198" t="s">
        <v>705</v>
      </c>
      <c r="G433" s="195"/>
      <c r="H433" s="199">
        <v>15.4</v>
      </c>
      <c r="I433" s="200"/>
      <c r="J433" s="195"/>
      <c r="K433" s="195"/>
      <c r="L433" s="201"/>
      <c r="M433" s="202"/>
      <c r="N433" s="203"/>
      <c r="O433" s="203"/>
      <c r="P433" s="203"/>
      <c r="Q433" s="203"/>
      <c r="R433" s="203"/>
      <c r="S433" s="203"/>
      <c r="T433" s="204"/>
      <c r="AT433" s="205" t="s">
        <v>160</v>
      </c>
      <c r="AU433" s="205" t="s">
        <v>92</v>
      </c>
      <c r="AV433" s="13" t="s">
        <v>92</v>
      </c>
      <c r="AW433" s="13" t="s">
        <v>42</v>
      </c>
      <c r="AX433" s="13" t="s">
        <v>82</v>
      </c>
      <c r="AY433" s="205" t="s">
        <v>135</v>
      </c>
    </row>
    <row r="434" spans="1:65" s="13" customFormat="1" ht="11.25">
      <c r="B434" s="194"/>
      <c r="C434" s="195"/>
      <c r="D434" s="196" t="s">
        <v>160</v>
      </c>
      <c r="E434" s="197" t="s">
        <v>44</v>
      </c>
      <c r="F434" s="198" t="s">
        <v>706</v>
      </c>
      <c r="G434" s="195"/>
      <c r="H434" s="199">
        <v>11</v>
      </c>
      <c r="I434" s="200"/>
      <c r="J434" s="195"/>
      <c r="K434" s="195"/>
      <c r="L434" s="201"/>
      <c r="M434" s="202"/>
      <c r="N434" s="203"/>
      <c r="O434" s="203"/>
      <c r="P434" s="203"/>
      <c r="Q434" s="203"/>
      <c r="R434" s="203"/>
      <c r="S434" s="203"/>
      <c r="T434" s="204"/>
      <c r="AT434" s="205" t="s">
        <v>160</v>
      </c>
      <c r="AU434" s="205" t="s">
        <v>92</v>
      </c>
      <c r="AV434" s="13" t="s">
        <v>92</v>
      </c>
      <c r="AW434" s="13" t="s">
        <v>42</v>
      </c>
      <c r="AX434" s="13" t="s">
        <v>82</v>
      </c>
      <c r="AY434" s="205" t="s">
        <v>135</v>
      </c>
    </row>
    <row r="435" spans="1:65" s="13" customFormat="1" ht="11.25">
      <c r="B435" s="194"/>
      <c r="C435" s="195"/>
      <c r="D435" s="196" t="s">
        <v>160</v>
      </c>
      <c r="E435" s="197" t="s">
        <v>44</v>
      </c>
      <c r="F435" s="198" t="s">
        <v>707</v>
      </c>
      <c r="G435" s="195"/>
      <c r="H435" s="199">
        <v>17.920000000000002</v>
      </c>
      <c r="I435" s="200"/>
      <c r="J435" s="195"/>
      <c r="K435" s="195"/>
      <c r="L435" s="201"/>
      <c r="M435" s="202"/>
      <c r="N435" s="203"/>
      <c r="O435" s="203"/>
      <c r="P435" s="203"/>
      <c r="Q435" s="203"/>
      <c r="R435" s="203"/>
      <c r="S435" s="203"/>
      <c r="T435" s="204"/>
      <c r="AT435" s="205" t="s">
        <v>160</v>
      </c>
      <c r="AU435" s="205" t="s">
        <v>92</v>
      </c>
      <c r="AV435" s="13" t="s">
        <v>92</v>
      </c>
      <c r="AW435" s="13" t="s">
        <v>42</v>
      </c>
      <c r="AX435" s="13" t="s">
        <v>82</v>
      </c>
      <c r="AY435" s="205" t="s">
        <v>135</v>
      </c>
    </row>
    <row r="436" spans="1:65" s="14" customFormat="1" ht="11.25">
      <c r="B436" s="206"/>
      <c r="C436" s="207"/>
      <c r="D436" s="196" t="s">
        <v>160</v>
      </c>
      <c r="E436" s="208" t="s">
        <v>44</v>
      </c>
      <c r="F436" s="209" t="s">
        <v>176</v>
      </c>
      <c r="G436" s="207"/>
      <c r="H436" s="210">
        <v>69.819999999999993</v>
      </c>
      <c r="I436" s="211"/>
      <c r="J436" s="207"/>
      <c r="K436" s="207"/>
      <c r="L436" s="212"/>
      <c r="M436" s="213"/>
      <c r="N436" s="214"/>
      <c r="O436" s="214"/>
      <c r="P436" s="214"/>
      <c r="Q436" s="214"/>
      <c r="R436" s="214"/>
      <c r="S436" s="214"/>
      <c r="T436" s="215"/>
      <c r="AT436" s="216" t="s">
        <v>160</v>
      </c>
      <c r="AU436" s="216" t="s">
        <v>92</v>
      </c>
      <c r="AV436" s="14" t="s">
        <v>142</v>
      </c>
      <c r="AW436" s="14" t="s">
        <v>42</v>
      </c>
      <c r="AX436" s="14" t="s">
        <v>90</v>
      </c>
      <c r="AY436" s="216" t="s">
        <v>135</v>
      </c>
    </row>
    <row r="437" spans="1:65" s="2" customFormat="1" ht="24.2" customHeight="1">
      <c r="A437" s="37"/>
      <c r="B437" s="38"/>
      <c r="C437" s="176" t="s">
        <v>708</v>
      </c>
      <c r="D437" s="176" t="s">
        <v>137</v>
      </c>
      <c r="E437" s="177" t="s">
        <v>709</v>
      </c>
      <c r="F437" s="178" t="s">
        <v>710</v>
      </c>
      <c r="G437" s="179" t="s">
        <v>355</v>
      </c>
      <c r="H437" s="180">
        <v>1.288</v>
      </c>
      <c r="I437" s="181"/>
      <c r="J437" s="182">
        <f>ROUND(I437*H437,2)</f>
        <v>0</v>
      </c>
      <c r="K437" s="178" t="s">
        <v>141</v>
      </c>
      <c r="L437" s="42"/>
      <c r="M437" s="183" t="s">
        <v>44</v>
      </c>
      <c r="N437" s="184" t="s">
        <v>53</v>
      </c>
      <c r="O437" s="67"/>
      <c r="P437" s="185">
        <f>O437*H437</f>
        <v>0</v>
      </c>
      <c r="Q437" s="185">
        <v>0</v>
      </c>
      <c r="R437" s="185">
        <f>Q437*H437</f>
        <v>0</v>
      </c>
      <c r="S437" s="185">
        <v>0</v>
      </c>
      <c r="T437" s="186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87" t="s">
        <v>232</v>
      </c>
      <c r="AT437" s="187" t="s">
        <v>137</v>
      </c>
      <c r="AU437" s="187" t="s">
        <v>92</v>
      </c>
      <c r="AY437" s="19" t="s">
        <v>135</v>
      </c>
      <c r="BE437" s="188">
        <f>IF(N437="základní",J437,0)</f>
        <v>0</v>
      </c>
      <c r="BF437" s="188">
        <f>IF(N437="snížená",J437,0)</f>
        <v>0</v>
      </c>
      <c r="BG437" s="188">
        <f>IF(N437="zákl. přenesená",J437,0)</f>
        <v>0</v>
      </c>
      <c r="BH437" s="188">
        <f>IF(N437="sníž. přenesená",J437,0)</f>
        <v>0</v>
      </c>
      <c r="BI437" s="188">
        <f>IF(N437="nulová",J437,0)</f>
        <v>0</v>
      </c>
      <c r="BJ437" s="19" t="s">
        <v>90</v>
      </c>
      <c r="BK437" s="188">
        <f>ROUND(I437*H437,2)</f>
        <v>0</v>
      </c>
      <c r="BL437" s="19" t="s">
        <v>232</v>
      </c>
      <c r="BM437" s="187" t="s">
        <v>711</v>
      </c>
    </row>
    <row r="438" spans="1:65" s="2" customFormat="1" ht="11.25">
      <c r="A438" s="37"/>
      <c r="B438" s="38"/>
      <c r="C438" s="39"/>
      <c r="D438" s="189" t="s">
        <v>144</v>
      </c>
      <c r="E438" s="39"/>
      <c r="F438" s="190" t="s">
        <v>712</v>
      </c>
      <c r="G438" s="39"/>
      <c r="H438" s="39"/>
      <c r="I438" s="191"/>
      <c r="J438" s="39"/>
      <c r="K438" s="39"/>
      <c r="L438" s="42"/>
      <c r="M438" s="192"/>
      <c r="N438" s="193"/>
      <c r="O438" s="67"/>
      <c r="P438" s="67"/>
      <c r="Q438" s="67"/>
      <c r="R438" s="67"/>
      <c r="S438" s="67"/>
      <c r="T438" s="68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19" t="s">
        <v>144</v>
      </c>
      <c r="AU438" s="19" t="s">
        <v>92</v>
      </c>
    </row>
    <row r="439" spans="1:65" s="2" customFormat="1" ht="24.2" customHeight="1">
      <c r="A439" s="37"/>
      <c r="B439" s="38"/>
      <c r="C439" s="176" t="s">
        <v>713</v>
      </c>
      <c r="D439" s="176" t="s">
        <v>137</v>
      </c>
      <c r="E439" s="177" t="s">
        <v>714</v>
      </c>
      <c r="F439" s="178" t="s">
        <v>715</v>
      </c>
      <c r="G439" s="179" t="s">
        <v>355</v>
      </c>
      <c r="H439" s="180">
        <v>1.288</v>
      </c>
      <c r="I439" s="181"/>
      <c r="J439" s="182">
        <f>ROUND(I439*H439,2)</f>
        <v>0</v>
      </c>
      <c r="K439" s="178" t="s">
        <v>141</v>
      </c>
      <c r="L439" s="42"/>
      <c r="M439" s="183" t="s">
        <v>44</v>
      </c>
      <c r="N439" s="184" t="s">
        <v>53</v>
      </c>
      <c r="O439" s="67"/>
      <c r="P439" s="185">
        <f>O439*H439</f>
        <v>0</v>
      </c>
      <c r="Q439" s="185">
        <v>0</v>
      </c>
      <c r="R439" s="185">
        <f>Q439*H439</f>
        <v>0</v>
      </c>
      <c r="S439" s="185">
        <v>0</v>
      </c>
      <c r="T439" s="186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87" t="s">
        <v>232</v>
      </c>
      <c r="AT439" s="187" t="s">
        <v>137</v>
      </c>
      <c r="AU439" s="187" t="s">
        <v>92</v>
      </c>
      <c r="AY439" s="19" t="s">
        <v>135</v>
      </c>
      <c r="BE439" s="188">
        <f>IF(N439="základní",J439,0)</f>
        <v>0</v>
      </c>
      <c r="BF439" s="188">
        <f>IF(N439="snížená",J439,0)</f>
        <v>0</v>
      </c>
      <c r="BG439" s="188">
        <f>IF(N439="zákl. přenesená",J439,0)</f>
        <v>0</v>
      </c>
      <c r="BH439" s="188">
        <f>IF(N439="sníž. přenesená",J439,0)</f>
        <v>0</v>
      </c>
      <c r="BI439" s="188">
        <f>IF(N439="nulová",J439,0)</f>
        <v>0</v>
      </c>
      <c r="BJ439" s="19" t="s">
        <v>90</v>
      </c>
      <c r="BK439" s="188">
        <f>ROUND(I439*H439,2)</f>
        <v>0</v>
      </c>
      <c r="BL439" s="19" t="s">
        <v>232</v>
      </c>
      <c r="BM439" s="187" t="s">
        <v>716</v>
      </c>
    </row>
    <row r="440" spans="1:65" s="2" customFormat="1" ht="11.25">
      <c r="A440" s="37"/>
      <c r="B440" s="38"/>
      <c r="C440" s="39"/>
      <c r="D440" s="189" t="s">
        <v>144</v>
      </c>
      <c r="E440" s="39"/>
      <c r="F440" s="190" t="s">
        <v>717</v>
      </c>
      <c r="G440" s="39"/>
      <c r="H440" s="39"/>
      <c r="I440" s="191"/>
      <c r="J440" s="39"/>
      <c r="K440" s="39"/>
      <c r="L440" s="42"/>
      <c r="M440" s="192"/>
      <c r="N440" s="193"/>
      <c r="O440" s="67"/>
      <c r="P440" s="67"/>
      <c r="Q440" s="67"/>
      <c r="R440" s="67"/>
      <c r="S440" s="67"/>
      <c r="T440" s="68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9" t="s">
        <v>144</v>
      </c>
      <c r="AU440" s="19" t="s">
        <v>92</v>
      </c>
    </row>
    <row r="441" spans="1:65" s="12" customFormat="1" ht="22.9" customHeight="1">
      <c r="B441" s="160"/>
      <c r="C441" s="161"/>
      <c r="D441" s="162" t="s">
        <v>81</v>
      </c>
      <c r="E441" s="174" t="s">
        <v>718</v>
      </c>
      <c r="F441" s="174" t="s">
        <v>719</v>
      </c>
      <c r="G441" s="161"/>
      <c r="H441" s="161"/>
      <c r="I441" s="164"/>
      <c r="J441" s="175">
        <f>BK441</f>
        <v>0</v>
      </c>
      <c r="K441" s="161"/>
      <c r="L441" s="166"/>
      <c r="M441" s="167"/>
      <c r="N441" s="168"/>
      <c r="O441" s="168"/>
      <c r="P441" s="169">
        <f>SUM(P442:P461)</f>
        <v>0</v>
      </c>
      <c r="Q441" s="168"/>
      <c r="R441" s="169">
        <f>SUM(R442:R461)</f>
        <v>3.0930006100000003</v>
      </c>
      <c r="S441" s="168"/>
      <c r="T441" s="170">
        <f>SUM(T442:T461)</f>
        <v>0</v>
      </c>
      <c r="AR441" s="171" t="s">
        <v>92</v>
      </c>
      <c r="AT441" s="172" t="s">
        <v>81</v>
      </c>
      <c r="AU441" s="172" t="s">
        <v>90</v>
      </c>
      <c r="AY441" s="171" t="s">
        <v>135</v>
      </c>
      <c r="BK441" s="173">
        <f>SUM(BK442:BK461)</f>
        <v>0</v>
      </c>
    </row>
    <row r="442" spans="1:65" s="2" customFormat="1" ht="24.2" customHeight="1">
      <c r="A442" s="37"/>
      <c r="B442" s="38"/>
      <c r="C442" s="176" t="s">
        <v>720</v>
      </c>
      <c r="D442" s="176" t="s">
        <v>137</v>
      </c>
      <c r="E442" s="177" t="s">
        <v>721</v>
      </c>
      <c r="F442" s="178" t="s">
        <v>722</v>
      </c>
      <c r="G442" s="179" t="s">
        <v>153</v>
      </c>
      <c r="H442" s="180">
        <v>57.691000000000003</v>
      </c>
      <c r="I442" s="181"/>
      <c r="J442" s="182">
        <f>ROUND(I442*H442,2)</f>
        <v>0</v>
      </c>
      <c r="K442" s="178" t="s">
        <v>141</v>
      </c>
      <c r="L442" s="42"/>
      <c r="M442" s="183" t="s">
        <v>44</v>
      </c>
      <c r="N442" s="184" t="s">
        <v>53</v>
      </c>
      <c r="O442" s="67"/>
      <c r="P442" s="185">
        <f>O442*H442</f>
        <v>0</v>
      </c>
      <c r="Q442" s="185">
        <v>5.3409999999999999E-2</v>
      </c>
      <c r="R442" s="185">
        <f>Q442*H442</f>
        <v>3.0812763100000002</v>
      </c>
      <c r="S442" s="185">
        <v>0</v>
      </c>
      <c r="T442" s="186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87" t="s">
        <v>232</v>
      </c>
      <c r="AT442" s="187" t="s">
        <v>137</v>
      </c>
      <c r="AU442" s="187" t="s">
        <v>92</v>
      </c>
      <c r="AY442" s="19" t="s">
        <v>135</v>
      </c>
      <c r="BE442" s="188">
        <f>IF(N442="základní",J442,0)</f>
        <v>0</v>
      </c>
      <c r="BF442" s="188">
        <f>IF(N442="snížená",J442,0)</f>
        <v>0</v>
      </c>
      <c r="BG442" s="188">
        <f>IF(N442="zákl. přenesená",J442,0)</f>
        <v>0</v>
      </c>
      <c r="BH442" s="188">
        <f>IF(N442="sníž. přenesená",J442,0)</f>
        <v>0</v>
      </c>
      <c r="BI442" s="188">
        <f>IF(N442="nulová",J442,0)</f>
        <v>0</v>
      </c>
      <c r="BJ442" s="19" t="s">
        <v>90</v>
      </c>
      <c r="BK442" s="188">
        <f>ROUND(I442*H442,2)</f>
        <v>0</v>
      </c>
      <c r="BL442" s="19" t="s">
        <v>232</v>
      </c>
      <c r="BM442" s="187" t="s">
        <v>723</v>
      </c>
    </row>
    <row r="443" spans="1:65" s="2" customFormat="1" ht="11.25">
      <c r="A443" s="37"/>
      <c r="B443" s="38"/>
      <c r="C443" s="39"/>
      <c r="D443" s="189" t="s">
        <v>144</v>
      </c>
      <c r="E443" s="39"/>
      <c r="F443" s="190" t="s">
        <v>724</v>
      </c>
      <c r="G443" s="39"/>
      <c r="H443" s="39"/>
      <c r="I443" s="191"/>
      <c r="J443" s="39"/>
      <c r="K443" s="39"/>
      <c r="L443" s="42"/>
      <c r="M443" s="192"/>
      <c r="N443" s="193"/>
      <c r="O443" s="67"/>
      <c r="P443" s="67"/>
      <c r="Q443" s="67"/>
      <c r="R443" s="67"/>
      <c r="S443" s="67"/>
      <c r="T443" s="68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9" t="s">
        <v>144</v>
      </c>
      <c r="AU443" s="19" t="s">
        <v>92</v>
      </c>
    </row>
    <row r="444" spans="1:65" s="15" customFormat="1" ht="11.25">
      <c r="B444" s="217"/>
      <c r="C444" s="218"/>
      <c r="D444" s="196" t="s">
        <v>160</v>
      </c>
      <c r="E444" s="219" t="s">
        <v>44</v>
      </c>
      <c r="F444" s="220" t="s">
        <v>519</v>
      </c>
      <c r="G444" s="218"/>
      <c r="H444" s="219" t="s">
        <v>44</v>
      </c>
      <c r="I444" s="221"/>
      <c r="J444" s="218"/>
      <c r="K444" s="218"/>
      <c r="L444" s="222"/>
      <c r="M444" s="223"/>
      <c r="N444" s="224"/>
      <c r="O444" s="224"/>
      <c r="P444" s="224"/>
      <c r="Q444" s="224"/>
      <c r="R444" s="224"/>
      <c r="S444" s="224"/>
      <c r="T444" s="225"/>
      <c r="AT444" s="226" t="s">
        <v>160</v>
      </c>
      <c r="AU444" s="226" t="s">
        <v>92</v>
      </c>
      <c r="AV444" s="15" t="s">
        <v>90</v>
      </c>
      <c r="AW444" s="15" t="s">
        <v>42</v>
      </c>
      <c r="AX444" s="15" t="s">
        <v>82</v>
      </c>
      <c r="AY444" s="226" t="s">
        <v>135</v>
      </c>
    </row>
    <row r="445" spans="1:65" s="13" customFormat="1" ht="11.25">
      <c r="B445" s="194"/>
      <c r="C445" s="195"/>
      <c r="D445" s="196" t="s">
        <v>160</v>
      </c>
      <c r="E445" s="197" t="s">
        <v>44</v>
      </c>
      <c r="F445" s="198" t="s">
        <v>725</v>
      </c>
      <c r="G445" s="195"/>
      <c r="H445" s="199">
        <v>17.390999999999998</v>
      </c>
      <c r="I445" s="200"/>
      <c r="J445" s="195"/>
      <c r="K445" s="195"/>
      <c r="L445" s="201"/>
      <c r="M445" s="202"/>
      <c r="N445" s="203"/>
      <c r="O445" s="203"/>
      <c r="P445" s="203"/>
      <c r="Q445" s="203"/>
      <c r="R445" s="203"/>
      <c r="S445" s="203"/>
      <c r="T445" s="204"/>
      <c r="AT445" s="205" t="s">
        <v>160</v>
      </c>
      <c r="AU445" s="205" t="s">
        <v>92</v>
      </c>
      <c r="AV445" s="13" t="s">
        <v>92</v>
      </c>
      <c r="AW445" s="13" t="s">
        <v>42</v>
      </c>
      <c r="AX445" s="13" t="s">
        <v>82</v>
      </c>
      <c r="AY445" s="205" t="s">
        <v>135</v>
      </c>
    </row>
    <row r="446" spans="1:65" s="13" customFormat="1" ht="11.25">
      <c r="B446" s="194"/>
      <c r="C446" s="195"/>
      <c r="D446" s="196" t="s">
        <v>160</v>
      </c>
      <c r="E446" s="197" t="s">
        <v>44</v>
      </c>
      <c r="F446" s="198" t="s">
        <v>726</v>
      </c>
      <c r="G446" s="195"/>
      <c r="H446" s="199">
        <v>20.149999999999999</v>
      </c>
      <c r="I446" s="200"/>
      <c r="J446" s="195"/>
      <c r="K446" s="195"/>
      <c r="L446" s="201"/>
      <c r="M446" s="202"/>
      <c r="N446" s="203"/>
      <c r="O446" s="203"/>
      <c r="P446" s="203"/>
      <c r="Q446" s="203"/>
      <c r="R446" s="203"/>
      <c r="S446" s="203"/>
      <c r="T446" s="204"/>
      <c r="AT446" s="205" t="s">
        <v>160</v>
      </c>
      <c r="AU446" s="205" t="s">
        <v>92</v>
      </c>
      <c r="AV446" s="13" t="s">
        <v>92</v>
      </c>
      <c r="AW446" s="13" t="s">
        <v>42</v>
      </c>
      <c r="AX446" s="13" t="s">
        <v>82</v>
      </c>
      <c r="AY446" s="205" t="s">
        <v>135</v>
      </c>
    </row>
    <row r="447" spans="1:65" s="13" customFormat="1" ht="11.25">
      <c r="B447" s="194"/>
      <c r="C447" s="195"/>
      <c r="D447" s="196" t="s">
        <v>160</v>
      </c>
      <c r="E447" s="197" t="s">
        <v>44</v>
      </c>
      <c r="F447" s="198" t="s">
        <v>727</v>
      </c>
      <c r="G447" s="195"/>
      <c r="H447" s="199">
        <v>20.149999999999999</v>
      </c>
      <c r="I447" s="200"/>
      <c r="J447" s="195"/>
      <c r="K447" s="195"/>
      <c r="L447" s="201"/>
      <c r="M447" s="202"/>
      <c r="N447" s="203"/>
      <c r="O447" s="203"/>
      <c r="P447" s="203"/>
      <c r="Q447" s="203"/>
      <c r="R447" s="203"/>
      <c r="S447" s="203"/>
      <c r="T447" s="204"/>
      <c r="AT447" s="205" t="s">
        <v>160</v>
      </c>
      <c r="AU447" s="205" t="s">
        <v>92</v>
      </c>
      <c r="AV447" s="13" t="s">
        <v>92</v>
      </c>
      <c r="AW447" s="13" t="s">
        <v>42</v>
      </c>
      <c r="AX447" s="13" t="s">
        <v>82</v>
      </c>
      <c r="AY447" s="205" t="s">
        <v>135</v>
      </c>
    </row>
    <row r="448" spans="1:65" s="14" customFormat="1" ht="11.25">
      <c r="B448" s="206"/>
      <c r="C448" s="207"/>
      <c r="D448" s="196" t="s">
        <v>160</v>
      </c>
      <c r="E448" s="208" t="s">
        <v>44</v>
      </c>
      <c r="F448" s="209" t="s">
        <v>176</v>
      </c>
      <c r="G448" s="207"/>
      <c r="H448" s="210">
        <v>57.691000000000003</v>
      </c>
      <c r="I448" s="211"/>
      <c r="J448" s="207"/>
      <c r="K448" s="207"/>
      <c r="L448" s="212"/>
      <c r="M448" s="213"/>
      <c r="N448" s="214"/>
      <c r="O448" s="214"/>
      <c r="P448" s="214"/>
      <c r="Q448" s="214"/>
      <c r="R448" s="214"/>
      <c r="S448" s="214"/>
      <c r="T448" s="215"/>
      <c r="AT448" s="216" t="s">
        <v>160</v>
      </c>
      <c r="AU448" s="216" t="s">
        <v>92</v>
      </c>
      <c r="AV448" s="14" t="s">
        <v>142</v>
      </c>
      <c r="AW448" s="14" t="s">
        <v>42</v>
      </c>
      <c r="AX448" s="14" t="s">
        <v>90</v>
      </c>
      <c r="AY448" s="216" t="s">
        <v>135</v>
      </c>
    </row>
    <row r="449" spans="1:65" s="2" customFormat="1" ht="16.5" customHeight="1">
      <c r="A449" s="37"/>
      <c r="B449" s="38"/>
      <c r="C449" s="176" t="s">
        <v>728</v>
      </c>
      <c r="D449" s="176" t="s">
        <v>137</v>
      </c>
      <c r="E449" s="177" t="s">
        <v>729</v>
      </c>
      <c r="F449" s="178" t="s">
        <v>730</v>
      </c>
      <c r="G449" s="179" t="s">
        <v>497</v>
      </c>
      <c r="H449" s="180">
        <v>18.61</v>
      </c>
      <c r="I449" s="181"/>
      <c r="J449" s="182">
        <f>ROUND(I449*H449,2)</f>
        <v>0</v>
      </c>
      <c r="K449" s="178" t="s">
        <v>141</v>
      </c>
      <c r="L449" s="42"/>
      <c r="M449" s="183" t="s">
        <v>44</v>
      </c>
      <c r="N449" s="184" t="s">
        <v>53</v>
      </c>
      <c r="O449" s="67"/>
      <c r="P449" s="185">
        <f>O449*H449</f>
        <v>0</v>
      </c>
      <c r="Q449" s="185">
        <v>1.0000000000000001E-5</v>
      </c>
      <c r="R449" s="185">
        <f>Q449*H449</f>
        <v>1.861E-4</v>
      </c>
      <c r="S449" s="185">
        <v>0</v>
      </c>
      <c r="T449" s="186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87" t="s">
        <v>232</v>
      </c>
      <c r="AT449" s="187" t="s">
        <v>137</v>
      </c>
      <c r="AU449" s="187" t="s">
        <v>92</v>
      </c>
      <c r="AY449" s="19" t="s">
        <v>135</v>
      </c>
      <c r="BE449" s="188">
        <f>IF(N449="základní",J449,0)</f>
        <v>0</v>
      </c>
      <c r="BF449" s="188">
        <f>IF(N449="snížená",J449,0)</f>
        <v>0</v>
      </c>
      <c r="BG449" s="188">
        <f>IF(N449="zákl. přenesená",J449,0)</f>
        <v>0</v>
      </c>
      <c r="BH449" s="188">
        <f>IF(N449="sníž. přenesená",J449,0)</f>
        <v>0</v>
      </c>
      <c r="BI449" s="188">
        <f>IF(N449="nulová",J449,0)</f>
        <v>0</v>
      </c>
      <c r="BJ449" s="19" t="s">
        <v>90</v>
      </c>
      <c r="BK449" s="188">
        <f>ROUND(I449*H449,2)</f>
        <v>0</v>
      </c>
      <c r="BL449" s="19" t="s">
        <v>232</v>
      </c>
      <c r="BM449" s="187" t="s">
        <v>731</v>
      </c>
    </row>
    <row r="450" spans="1:65" s="2" customFormat="1" ht="11.25">
      <c r="A450" s="37"/>
      <c r="B450" s="38"/>
      <c r="C450" s="39"/>
      <c r="D450" s="189" t="s">
        <v>144</v>
      </c>
      <c r="E450" s="39"/>
      <c r="F450" s="190" t="s">
        <v>732</v>
      </c>
      <c r="G450" s="39"/>
      <c r="H450" s="39"/>
      <c r="I450" s="191"/>
      <c r="J450" s="39"/>
      <c r="K450" s="39"/>
      <c r="L450" s="42"/>
      <c r="M450" s="192"/>
      <c r="N450" s="193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9" t="s">
        <v>144</v>
      </c>
      <c r="AU450" s="19" t="s">
        <v>92</v>
      </c>
    </row>
    <row r="451" spans="1:65" s="15" customFormat="1" ht="11.25">
      <c r="B451" s="217"/>
      <c r="C451" s="218"/>
      <c r="D451" s="196" t="s">
        <v>160</v>
      </c>
      <c r="E451" s="219" t="s">
        <v>44</v>
      </c>
      <c r="F451" s="220" t="s">
        <v>519</v>
      </c>
      <c r="G451" s="218"/>
      <c r="H451" s="219" t="s">
        <v>44</v>
      </c>
      <c r="I451" s="221"/>
      <c r="J451" s="218"/>
      <c r="K451" s="218"/>
      <c r="L451" s="222"/>
      <c r="M451" s="223"/>
      <c r="N451" s="224"/>
      <c r="O451" s="224"/>
      <c r="P451" s="224"/>
      <c r="Q451" s="224"/>
      <c r="R451" s="224"/>
      <c r="S451" s="224"/>
      <c r="T451" s="225"/>
      <c r="AT451" s="226" t="s">
        <v>160</v>
      </c>
      <c r="AU451" s="226" t="s">
        <v>92</v>
      </c>
      <c r="AV451" s="15" t="s">
        <v>90</v>
      </c>
      <c r="AW451" s="15" t="s">
        <v>42</v>
      </c>
      <c r="AX451" s="15" t="s">
        <v>82</v>
      </c>
      <c r="AY451" s="226" t="s">
        <v>135</v>
      </c>
    </row>
    <row r="452" spans="1:65" s="13" customFormat="1" ht="11.25">
      <c r="B452" s="194"/>
      <c r="C452" s="195"/>
      <c r="D452" s="196" t="s">
        <v>160</v>
      </c>
      <c r="E452" s="197" t="s">
        <v>44</v>
      </c>
      <c r="F452" s="198" t="s">
        <v>733</v>
      </c>
      <c r="G452" s="195"/>
      <c r="H452" s="199">
        <v>5.61</v>
      </c>
      <c r="I452" s="200"/>
      <c r="J452" s="195"/>
      <c r="K452" s="195"/>
      <c r="L452" s="201"/>
      <c r="M452" s="202"/>
      <c r="N452" s="203"/>
      <c r="O452" s="203"/>
      <c r="P452" s="203"/>
      <c r="Q452" s="203"/>
      <c r="R452" s="203"/>
      <c r="S452" s="203"/>
      <c r="T452" s="204"/>
      <c r="AT452" s="205" t="s">
        <v>160</v>
      </c>
      <c r="AU452" s="205" t="s">
        <v>92</v>
      </c>
      <c r="AV452" s="13" t="s">
        <v>92</v>
      </c>
      <c r="AW452" s="13" t="s">
        <v>42</v>
      </c>
      <c r="AX452" s="13" t="s">
        <v>82</v>
      </c>
      <c r="AY452" s="205" t="s">
        <v>135</v>
      </c>
    </row>
    <row r="453" spans="1:65" s="13" customFormat="1" ht="11.25">
      <c r="B453" s="194"/>
      <c r="C453" s="195"/>
      <c r="D453" s="196" t="s">
        <v>160</v>
      </c>
      <c r="E453" s="197" t="s">
        <v>44</v>
      </c>
      <c r="F453" s="198" t="s">
        <v>734</v>
      </c>
      <c r="G453" s="195"/>
      <c r="H453" s="199">
        <v>6.5</v>
      </c>
      <c r="I453" s="200"/>
      <c r="J453" s="195"/>
      <c r="K453" s="195"/>
      <c r="L453" s="201"/>
      <c r="M453" s="202"/>
      <c r="N453" s="203"/>
      <c r="O453" s="203"/>
      <c r="P453" s="203"/>
      <c r="Q453" s="203"/>
      <c r="R453" s="203"/>
      <c r="S453" s="203"/>
      <c r="T453" s="204"/>
      <c r="AT453" s="205" t="s">
        <v>160</v>
      </c>
      <c r="AU453" s="205" t="s">
        <v>92</v>
      </c>
      <c r="AV453" s="13" t="s">
        <v>92</v>
      </c>
      <c r="AW453" s="13" t="s">
        <v>42</v>
      </c>
      <c r="AX453" s="13" t="s">
        <v>82</v>
      </c>
      <c r="AY453" s="205" t="s">
        <v>135</v>
      </c>
    </row>
    <row r="454" spans="1:65" s="13" customFormat="1" ht="11.25">
      <c r="B454" s="194"/>
      <c r="C454" s="195"/>
      <c r="D454" s="196" t="s">
        <v>160</v>
      </c>
      <c r="E454" s="197" t="s">
        <v>44</v>
      </c>
      <c r="F454" s="198" t="s">
        <v>735</v>
      </c>
      <c r="G454" s="195"/>
      <c r="H454" s="199">
        <v>6.5</v>
      </c>
      <c r="I454" s="200"/>
      <c r="J454" s="195"/>
      <c r="K454" s="195"/>
      <c r="L454" s="201"/>
      <c r="M454" s="202"/>
      <c r="N454" s="203"/>
      <c r="O454" s="203"/>
      <c r="P454" s="203"/>
      <c r="Q454" s="203"/>
      <c r="R454" s="203"/>
      <c r="S454" s="203"/>
      <c r="T454" s="204"/>
      <c r="AT454" s="205" t="s">
        <v>160</v>
      </c>
      <c r="AU454" s="205" t="s">
        <v>92</v>
      </c>
      <c r="AV454" s="13" t="s">
        <v>92</v>
      </c>
      <c r="AW454" s="13" t="s">
        <v>42</v>
      </c>
      <c r="AX454" s="13" t="s">
        <v>82</v>
      </c>
      <c r="AY454" s="205" t="s">
        <v>135</v>
      </c>
    </row>
    <row r="455" spans="1:65" s="14" customFormat="1" ht="11.25">
      <c r="B455" s="206"/>
      <c r="C455" s="207"/>
      <c r="D455" s="196" t="s">
        <v>160</v>
      </c>
      <c r="E455" s="208" t="s">
        <v>44</v>
      </c>
      <c r="F455" s="209" t="s">
        <v>176</v>
      </c>
      <c r="G455" s="207"/>
      <c r="H455" s="210">
        <v>18.61</v>
      </c>
      <c r="I455" s="211"/>
      <c r="J455" s="207"/>
      <c r="K455" s="207"/>
      <c r="L455" s="212"/>
      <c r="M455" s="213"/>
      <c r="N455" s="214"/>
      <c r="O455" s="214"/>
      <c r="P455" s="214"/>
      <c r="Q455" s="214"/>
      <c r="R455" s="214"/>
      <c r="S455" s="214"/>
      <c r="T455" s="215"/>
      <c r="AT455" s="216" t="s">
        <v>160</v>
      </c>
      <c r="AU455" s="216" t="s">
        <v>92</v>
      </c>
      <c r="AV455" s="14" t="s">
        <v>142</v>
      </c>
      <c r="AW455" s="14" t="s">
        <v>42</v>
      </c>
      <c r="AX455" s="14" t="s">
        <v>90</v>
      </c>
      <c r="AY455" s="216" t="s">
        <v>135</v>
      </c>
    </row>
    <row r="456" spans="1:65" s="2" customFormat="1" ht="21.75" customHeight="1">
      <c r="A456" s="37"/>
      <c r="B456" s="38"/>
      <c r="C456" s="176" t="s">
        <v>736</v>
      </c>
      <c r="D456" s="176" t="s">
        <v>137</v>
      </c>
      <c r="E456" s="177" t="s">
        <v>737</v>
      </c>
      <c r="F456" s="178" t="s">
        <v>738</v>
      </c>
      <c r="G456" s="179" t="s">
        <v>153</v>
      </c>
      <c r="H456" s="180">
        <v>57.691000000000003</v>
      </c>
      <c r="I456" s="181"/>
      <c r="J456" s="182">
        <f>ROUND(I456*H456,2)</f>
        <v>0</v>
      </c>
      <c r="K456" s="178" t="s">
        <v>141</v>
      </c>
      <c r="L456" s="42"/>
      <c r="M456" s="183" t="s">
        <v>44</v>
      </c>
      <c r="N456" s="184" t="s">
        <v>53</v>
      </c>
      <c r="O456" s="67"/>
      <c r="P456" s="185">
        <f>O456*H456</f>
        <v>0</v>
      </c>
      <c r="Q456" s="185">
        <v>2.0000000000000001E-4</v>
      </c>
      <c r="R456" s="185">
        <f>Q456*H456</f>
        <v>1.15382E-2</v>
      </c>
      <c r="S456" s="185">
        <v>0</v>
      </c>
      <c r="T456" s="186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87" t="s">
        <v>232</v>
      </c>
      <c r="AT456" s="187" t="s">
        <v>137</v>
      </c>
      <c r="AU456" s="187" t="s">
        <v>92</v>
      </c>
      <c r="AY456" s="19" t="s">
        <v>135</v>
      </c>
      <c r="BE456" s="188">
        <f>IF(N456="základní",J456,0)</f>
        <v>0</v>
      </c>
      <c r="BF456" s="188">
        <f>IF(N456="snížená",J456,0)</f>
        <v>0</v>
      </c>
      <c r="BG456" s="188">
        <f>IF(N456="zákl. přenesená",J456,0)</f>
        <v>0</v>
      </c>
      <c r="BH456" s="188">
        <f>IF(N456="sníž. přenesená",J456,0)</f>
        <v>0</v>
      </c>
      <c r="BI456" s="188">
        <f>IF(N456="nulová",J456,0)</f>
        <v>0</v>
      </c>
      <c r="BJ456" s="19" t="s">
        <v>90</v>
      </c>
      <c r="BK456" s="188">
        <f>ROUND(I456*H456,2)</f>
        <v>0</v>
      </c>
      <c r="BL456" s="19" t="s">
        <v>232</v>
      </c>
      <c r="BM456" s="187" t="s">
        <v>739</v>
      </c>
    </row>
    <row r="457" spans="1:65" s="2" customFormat="1" ht="11.25">
      <c r="A457" s="37"/>
      <c r="B457" s="38"/>
      <c r="C457" s="39"/>
      <c r="D457" s="189" t="s">
        <v>144</v>
      </c>
      <c r="E457" s="39"/>
      <c r="F457" s="190" t="s">
        <v>740</v>
      </c>
      <c r="G457" s="39"/>
      <c r="H457" s="39"/>
      <c r="I457" s="191"/>
      <c r="J457" s="39"/>
      <c r="K457" s="39"/>
      <c r="L457" s="42"/>
      <c r="M457" s="192"/>
      <c r="N457" s="193"/>
      <c r="O457" s="67"/>
      <c r="P457" s="67"/>
      <c r="Q457" s="67"/>
      <c r="R457" s="67"/>
      <c r="S457" s="67"/>
      <c r="T457" s="68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T457" s="19" t="s">
        <v>144</v>
      </c>
      <c r="AU457" s="19" t="s">
        <v>92</v>
      </c>
    </row>
    <row r="458" spans="1:65" s="2" customFormat="1" ht="24.2" customHeight="1">
      <c r="A458" s="37"/>
      <c r="B458" s="38"/>
      <c r="C458" s="176" t="s">
        <v>741</v>
      </c>
      <c r="D458" s="176" t="s">
        <v>137</v>
      </c>
      <c r="E458" s="177" t="s">
        <v>742</v>
      </c>
      <c r="F458" s="178" t="s">
        <v>743</v>
      </c>
      <c r="G458" s="179" t="s">
        <v>355</v>
      </c>
      <c r="H458" s="180">
        <v>3.093</v>
      </c>
      <c r="I458" s="181"/>
      <c r="J458" s="182">
        <f>ROUND(I458*H458,2)</f>
        <v>0</v>
      </c>
      <c r="K458" s="178" t="s">
        <v>141</v>
      </c>
      <c r="L458" s="42"/>
      <c r="M458" s="183" t="s">
        <v>44</v>
      </c>
      <c r="N458" s="184" t="s">
        <v>53</v>
      </c>
      <c r="O458" s="67"/>
      <c r="P458" s="185">
        <f>O458*H458</f>
        <v>0</v>
      </c>
      <c r="Q458" s="185">
        <v>0</v>
      </c>
      <c r="R458" s="185">
        <f>Q458*H458</f>
        <v>0</v>
      </c>
      <c r="S458" s="185">
        <v>0</v>
      </c>
      <c r="T458" s="186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87" t="s">
        <v>232</v>
      </c>
      <c r="AT458" s="187" t="s">
        <v>137</v>
      </c>
      <c r="AU458" s="187" t="s">
        <v>92</v>
      </c>
      <c r="AY458" s="19" t="s">
        <v>135</v>
      </c>
      <c r="BE458" s="188">
        <f>IF(N458="základní",J458,0)</f>
        <v>0</v>
      </c>
      <c r="BF458" s="188">
        <f>IF(N458="snížená",J458,0)</f>
        <v>0</v>
      </c>
      <c r="BG458" s="188">
        <f>IF(N458="zákl. přenesená",J458,0)</f>
        <v>0</v>
      </c>
      <c r="BH458" s="188">
        <f>IF(N458="sníž. přenesená",J458,0)</f>
        <v>0</v>
      </c>
      <c r="BI458" s="188">
        <f>IF(N458="nulová",J458,0)</f>
        <v>0</v>
      </c>
      <c r="BJ458" s="19" t="s">
        <v>90</v>
      </c>
      <c r="BK458" s="188">
        <f>ROUND(I458*H458,2)</f>
        <v>0</v>
      </c>
      <c r="BL458" s="19" t="s">
        <v>232</v>
      </c>
      <c r="BM458" s="187" t="s">
        <v>744</v>
      </c>
    </row>
    <row r="459" spans="1:65" s="2" customFormat="1" ht="11.25">
      <c r="A459" s="37"/>
      <c r="B459" s="38"/>
      <c r="C459" s="39"/>
      <c r="D459" s="189" t="s">
        <v>144</v>
      </c>
      <c r="E459" s="39"/>
      <c r="F459" s="190" t="s">
        <v>745</v>
      </c>
      <c r="G459" s="39"/>
      <c r="H459" s="39"/>
      <c r="I459" s="191"/>
      <c r="J459" s="39"/>
      <c r="K459" s="39"/>
      <c r="L459" s="42"/>
      <c r="M459" s="192"/>
      <c r="N459" s="193"/>
      <c r="O459" s="67"/>
      <c r="P459" s="67"/>
      <c r="Q459" s="67"/>
      <c r="R459" s="67"/>
      <c r="S459" s="67"/>
      <c r="T459" s="68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19" t="s">
        <v>144</v>
      </c>
      <c r="AU459" s="19" t="s">
        <v>92</v>
      </c>
    </row>
    <row r="460" spans="1:65" s="2" customFormat="1" ht="24.2" customHeight="1">
      <c r="A460" s="37"/>
      <c r="B460" s="38"/>
      <c r="C460" s="176" t="s">
        <v>746</v>
      </c>
      <c r="D460" s="176" t="s">
        <v>137</v>
      </c>
      <c r="E460" s="177" t="s">
        <v>747</v>
      </c>
      <c r="F460" s="178" t="s">
        <v>748</v>
      </c>
      <c r="G460" s="179" t="s">
        <v>355</v>
      </c>
      <c r="H460" s="180">
        <v>3.093</v>
      </c>
      <c r="I460" s="181"/>
      <c r="J460" s="182">
        <f>ROUND(I460*H460,2)</f>
        <v>0</v>
      </c>
      <c r="K460" s="178" t="s">
        <v>141</v>
      </c>
      <c r="L460" s="42"/>
      <c r="M460" s="183" t="s">
        <v>44</v>
      </c>
      <c r="N460" s="184" t="s">
        <v>53</v>
      </c>
      <c r="O460" s="67"/>
      <c r="P460" s="185">
        <f>O460*H460</f>
        <v>0</v>
      </c>
      <c r="Q460" s="185">
        <v>0</v>
      </c>
      <c r="R460" s="185">
        <f>Q460*H460</f>
        <v>0</v>
      </c>
      <c r="S460" s="185">
        <v>0</v>
      </c>
      <c r="T460" s="186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87" t="s">
        <v>232</v>
      </c>
      <c r="AT460" s="187" t="s">
        <v>137</v>
      </c>
      <c r="AU460" s="187" t="s">
        <v>92</v>
      </c>
      <c r="AY460" s="19" t="s">
        <v>135</v>
      </c>
      <c r="BE460" s="188">
        <f>IF(N460="základní",J460,0)</f>
        <v>0</v>
      </c>
      <c r="BF460" s="188">
        <f>IF(N460="snížená",J460,0)</f>
        <v>0</v>
      </c>
      <c r="BG460" s="188">
        <f>IF(N460="zákl. přenesená",J460,0)</f>
        <v>0</v>
      </c>
      <c r="BH460" s="188">
        <f>IF(N460="sníž. přenesená",J460,0)</f>
        <v>0</v>
      </c>
      <c r="BI460" s="188">
        <f>IF(N460="nulová",J460,0)</f>
        <v>0</v>
      </c>
      <c r="BJ460" s="19" t="s">
        <v>90</v>
      </c>
      <c r="BK460" s="188">
        <f>ROUND(I460*H460,2)</f>
        <v>0</v>
      </c>
      <c r="BL460" s="19" t="s">
        <v>232</v>
      </c>
      <c r="BM460" s="187" t="s">
        <v>749</v>
      </c>
    </row>
    <row r="461" spans="1:65" s="2" customFormat="1" ht="11.25">
      <c r="A461" s="37"/>
      <c r="B461" s="38"/>
      <c r="C461" s="39"/>
      <c r="D461" s="189" t="s">
        <v>144</v>
      </c>
      <c r="E461" s="39"/>
      <c r="F461" s="190" t="s">
        <v>750</v>
      </c>
      <c r="G461" s="39"/>
      <c r="H461" s="39"/>
      <c r="I461" s="191"/>
      <c r="J461" s="39"/>
      <c r="K461" s="39"/>
      <c r="L461" s="42"/>
      <c r="M461" s="192"/>
      <c r="N461" s="193"/>
      <c r="O461" s="67"/>
      <c r="P461" s="67"/>
      <c r="Q461" s="67"/>
      <c r="R461" s="67"/>
      <c r="S461" s="67"/>
      <c r="T461" s="68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T461" s="19" t="s">
        <v>144</v>
      </c>
      <c r="AU461" s="19" t="s">
        <v>92</v>
      </c>
    </row>
    <row r="462" spans="1:65" s="12" customFormat="1" ht="22.9" customHeight="1">
      <c r="B462" s="160"/>
      <c r="C462" s="161"/>
      <c r="D462" s="162" t="s">
        <v>81</v>
      </c>
      <c r="E462" s="174" t="s">
        <v>751</v>
      </c>
      <c r="F462" s="174" t="s">
        <v>752</v>
      </c>
      <c r="G462" s="161"/>
      <c r="H462" s="161"/>
      <c r="I462" s="164"/>
      <c r="J462" s="175">
        <f>BK462</f>
        <v>0</v>
      </c>
      <c r="K462" s="161"/>
      <c r="L462" s="166"/>
      <c r="M462" s="167"/>
      <c r="N462" s="168"/>
      <c r="O462" s="168"/>
      <c r="P462" s="169">
        <f>SUM(P463:P468)</f>
        <v>0</v>
      </c>
      <c r="Q462" s="168"/>
      <c r="R462" s="169">
        <f>SUM(R463:R468)</f>
        <v>2.3700000000000001E-3</v>
      </c>
      <c r="S462" s="168"/>
      <c r="T462" s="170">
        <f>SUM(T463:T468)</f>
        <v>0</v>
      </c>
      <c r="AR462" s="171" t="s">
        <v>92</v>
      </c>
      <c r="AT462" s="172" t="s">
        <v>81</v>
      </c>
      <c r="AU462" s="172" t="s">
        <v>90</v>
      </c>
      <c r="AY462" s="171" t="s">
        <v>135</v>
      </c>
      <c r="BK462" s="173">
        <f>SUM(BK463:BK468)</f>
        <v>0</v>
      </c>
    </row>
    <row r="463" spans="1:65" s="2" customFormat="1" ht="24.2" customHeight="1">
      <c r="A463" s="37"/>
      <c r="B463" s="38"/>
      <c r="C463" s="176" t="s">
        <v>753</v>
      </c>
      <c r="D463" s="176" t="s">
        <v>137</v>
      </c>
      <c r="E463" s="177" t="s">
        <v>754</v>
      </c>
      <c r="F463" s="178" t="s">
        <v>755</v>
      </c>
      <c r="G463" s="179" t="s">
        <v>497</v>
      </c>
      <c r="H463" s="180">
        <v>3</v>
      </c>
      <c r="I463" s="181"/>
      <c r="J463" s="182">
        <f>ROUND(I463*H463,2)</f>
        <v>0</v>
      </c>
      <c r="K463" s="178" t="s">
        <v>141</v>
      </c>
      <c r="L463" s="42"/>
      <c r="M463" s="183" t="s">
        <v>44</v>
      </c>
      <c r="N463" s="184" t="s">
        <v>53</v>
      </c>
      <c r="O463" s="67"/>
      <c r="P463" s="185">
        <f>O463*H463</f>
        <v>0</v>
      </c>
      <c r="Q463" s="185">
        <v>7.9000000000000001E-4</v>
      </c>
      <c r="R463" s="185">
        <f>Q463*H463</f>
        <v>2.3700000000000001E-3</v>
      </c>
      <c r="S463" s="185">
        <v>0</v>
      </c>
      <c r="T463" s="186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187" t="s">
        <v>232</v>
      </c>
      <c r="AT463" s="187" t="s">
        <v>137</v>
      </c>
      <c r="AU463" s="187" t="s">
        <v>92</v>
      </c>
      <c r="AY463" s="19" t="s">
        <v>135</v>
      </c>
      <c r="BE463" s="188">
        <f>IF(N463="základní",J463,0)</f>
        <v>0</v>
      </c>
      <c r="BF463" s="188">
        <f>IF(N463="snížená",J463,0)</f>
        <v>0</v>
      </c>
      <c r="BG463" s="188">
        <f>IF(N463="zákl. přenesená",J463,0)</f>
        <v>0</v>
      </c>
      <c r="BH463" s="188">
        <f>IF(N463="sníž. přenesená",J463,0)</f>
        <v>0</v>
      </c>
      <c r="BI463" s="188">
        <f>IF(N463="nulová",J463,0)</f>
        <v>0</v>
      </c>
      <c r="BJ463" s="19" t="s">
        <v>90</v>
      </c>
      <c r="BK463" s="188">
        <f>ROUND(I463*H463,2)</f>
        <v>0</v>
      </c>
      <c r="BL463" s="19" t="s">
        <v>232</v>
      </c>
      <c r="BM463" s="187" t="s">
        <v>756</v>
      </c>
    </row>
    <row r="464" spans="1:65" s="2" customFormat="1" ht="11.25">
      <c r="A464" s="37"/>
      <c r="B464" s="38"/>
      <c r="C464" s="39"/>
      <c r="D464" s="189" t="s">
        <v>144</v>
      </c>
      <c r="E464" s="39"/>
      <c r="F464" s="190" t="s">
        <v>757</v>
      </c>
      <c r="G464" s="39"/>
      <c r="H464" s="39"/>
      <c r="I464" s="191"/>
      <c r="J464" s="39"/>
      <c r="K464" s="39"/>
      <c r="L464" s="42"/>
      <c r="M464" s="192"/>
      <c r="N464" s="193"/>
      <c r="O464" s="67"/>
      <c r="P464" s="67"/>
      <c r="Q464" s="67"/>
      <c r="R464" s="67"/>
      <c r="S464" s="67"/>
      <c r="T464" s="68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19" t="s">
        <v>144</v>
      </c>
      <c r="AU464" s="19" t="s">
        <v>92</v>
      </c>
    </row>
    <row r="465" spans="1:65" s="2" customFormat="1" ht="24.2" customHeight="1">
      <c r="A465" s="37"/>
      <c r="B465" s="38"/>
      <c r="C465" s="176" t="s">
        <v>758</v>
      </c>
      <c r="D465" s="176" t="s">
        <v>137</v>
      </c>
      <c r="E465" s="177" t="s">
        <v>759</v>
      </c>
      <c r="F465" s="178" t="s">
        <v>760</v>
      </c>
      <c r="G465" s="179" t="s">
        <v>355</v>
      </c>
      <c r="H465" s="180">
        <v>2E-3</v>
      </c>
      <c r="I465" s="181"/>
      <c r="J465" s="182">
        <f>ROUND(I465*H465,2)</f>
        <v>0</v>
      </c>
      <c r="K465" s="178" t="s">
        <v>141</v>
      </c>
      <c r="L465" s="42"/>
      <c r="M465" s="183" t="s">
        <v>44</v>
      </c>
      <c r="N465" s="184" t="s">
        <v>53</v>
      </c>
      <c r="O465" s="67"/>
      <c r="P465" s="185">
        <f>O465*H465</f>
        <v>0</v>
      </c>
      <c r="Q465" s="185">
        <v>0</v>
      </c>
      <c r="R465" s="185">
        <f>Q465*H465</f>
        <v>0</v>
      </c>
      <c r="S465" s="185">
        <v>0</v>
      </c>
      <c r="T465" s="186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87" t="s">
        <v>232</v>
      </c>
      <c r="AT465" s="187" t="s">
        <v>137</v>
      </c>
      <c r="AU465" s="187" t="s">
        <v>92</v>
      </c>
      <c r="AY465" s="19" t="s">
        <v>135</v>
      </c>
      <c r="BE465" s="188">
        <f>IF(N465="základní",J465,0)</f>
        <v>0</v>
      </c>
      <c r="BF465" s="188">
        <f>IF(N465="snížená",J465,0)</f>
        <v>0</v>
      </c>
      <c r="BG465" s="188">
        <f>IF(N465="zákl. přenesená",J465,0)</f>
        <v>0</v>
      </c>
      <c r="BH465" s="188">
        <f>IF(N465="sníž. přenesená",J465,0)</f>
        <v>0</v>
      </c>
      <c r="BI465" s="188">
        <f>IF(N465="nulová",J465,0)</f>
        <v>0</v>
      </c>
      <c r="BJ465" s="19" t="s">
        <v>90</v>
      </c>
      <c r="BK465" s="188">
        <f>ROUND(I465*H465,2)</f>
        <v>0</v>
      </c>
      <c r="BL465" s="19" t="s">
        <v>232</v>
      </c>
      <c r="BM465" s="187" t="s">
        <v>761</v>
      </c>
    </row>
    <row r="466" spans="1:65" s="2" customFormat="1" ht="11.25">
      <c r="A466" s="37"/>
      <c r="B466" s="38"/>
      <c r="C466" s="39"/>
      <c r="D466" s="189" t="s">
        <v>144</v>
      </c>
      <c r="E466" s="39"/>
      <c r="F466" s="190" t="s">
        <v>762</v>
      </c>
      <c r="G466" s="39"/>
      <c r="H466" s="39"/>
      <c r="I466" s="191"/>
      <c r="J466" s="39"/>
      <c r="K466" s="39"/>
      <c r="L466" s="42"/>
      <c r="M466" s="192"/>
      <c r="N466" s="193"/>
      <c r="O466" s="67"/>
      <c r="P466" s="67"/>
      <c r="Q466" s="67"/>
      <c r="R466" s="67"/>
      <c r="S466" s="67"/>
      <c r="T466" s="68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19" t="s">
        <v>144</v>
      </c>
      <c r="AU466" s="19" t="s">
        <v>92</v>
      </c>
    </row>
    <row r="467" spans="1:65" s="2" customFormat="1" ht="24.2" customHeight="1">
      <c r="A467" s="37"/>
      <c r="B467" s="38"/>
      <c r="C467" s="176" t="s">
        <v>763</v>
      </c>
      <c r="D467" s="176" t="s">
        <v>137</v>
      </c>
      <c r="E467" s="177" t="s">
        <v>764</v>
      </c>
      <c r="F467" s="178" t="s">
        <v>765</v>
      </c>
      <c r="G467" s="179" t="s">
        <v>355</v>
      </c>
      <c r="H467" s="180">
        <v>2E-3</v>
      </c>
      <c r="I467" s="181"/>
      <c r="J467" s="182">
        <f>ROUND(I467*H467,2)</f>
        <v>0</v>
      </c>
      <c r="K467" s="178" t="s">
        <v>141</v>
      </c>
      <c r="L467" s="42"/>
      <c r="M467" s="183" t="s">
        <v>44</v>
      </c>
      <c r="N467" s="184" t="s">
        <v>53</v>
      </c>
      <c r="O467" s="67"/>
      <c r="P467" s="185">
        <f>O467*H467</f>
        <v>0</v>
      </c>
      <c r="Q467" s="185">
        <v>0</v>
      </c>
      <c r="R467" s="185">
        <f>Q467*H467</f>
        <v>0</v>
      </c>
      <c r="S467" s="185">
        <v>0</v>
      </c>
      <c r="T467" s="186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87" t="s">
        <v>232</v>
      </c>
      <c r="AT467" s="187" t="s">
        <v>137</v>
      </c>
      <c r="AU467" s="187" t="s">
        <v>92</v>
      </c>
      <c r="AY467" s="19" t="s">
        <v>135</v>
      </c>
      <c r="BE467" s="188">
        <f>IF(N467="základní",J467,0)</f>
        <v>0</v>
      </c>
      <c r="BF467" s="188">
        <f>IF(N467="snížená",J467,0)</f>
        <v>0</v>
      </c>
      <c r="BG467" s="188">
        <f>IF(N467="zákl. přenesená",J467,0)</f>
        <v>0</v>
      </c>
      <c r="BH467" s="188">
        <f>IF(N467="sníž. přenesená",J467,0)</f>
        <v>0</v>
      </c>
      <c r="BI467" s="188">
        <f>IF(N467="nulová",J467,0)</f>
        <v>0</v>
      </c>
      <c r="BJ467" s="19" t="s">
        <v>90</v>
      </c>
      <c r="BK467" s="188">
        <f>ROUND(I467*H467,2)</f>
        <v>0</v>
      </c>
      <c r="BL467" s="19" t="s">
        <v>232</v>
      </c>
      <c r="BM467" s="187" t="s">
        <v>766</v>
      </c>
    </row>
    <row r="468" spans="1:65" s="2" customFormat="1" ht="11.25">
      <c r="A468" s="37"/>
      <c r="B468" s="38"/>
      <c r="C468" s="39"/>
      <c r="D468" s="189" t="s">
        <v>144</v>
      </c>
      <c r="E468" s="39"/>
      <c r="F468" s="190" t="s">
        <v>767</v>
      </c>
      <c r="G468" s="39"/>
      <c r="H468" s="39"/>
      <c r="I468" s="191"/>
      <c r="J468" s="39"/>
      <c r="K468" s="39"/>
      <c r="L468" s="42"/>
      <c r="M468" s="192"/>
      <c r="N468" s="193"/>
      <c r="O468" s="67"/>
      <c r="P468" s="67"/>
      <c r="Q468" s="67"/>
      <c r="R468" s="67"/>
      <c r="S468" s="67"/>
      <c r="T468" s="68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19" t="s">
        <v>144</v>
      </c>
      <c r="AU468" s="19" t="s">
        <v>92</v>
      </c>
    </row>
    <row r="469" spans="1:65" s="12" customFormat="1" ht="22.9" customHeight="1">
      <c r="B469" s="160"/>
      <c r="C469" s="161"/>
      <c r="D469" s="162" t="s">
        <v>81</v>
      </c>
      <c r="E469" s="174" t="s">
        <v>768</v>
      </c>
      <c r="F469" s="174" t="s">
        <v>769</v>
      </c>
      <c r="G469" s="161"/>
      <c r="H469" s="161"/>
      <c r="I469" s="164"/>
      <c r="J469" s="175">
        <f>BK469</f>
        <v>0</v>
      </c>
      <c r="K469" s="161"/>
      <c r="L469" s="166"/>
      <c r="M469" s="167"/>
      <c r="N469" s="168"/>
      <c r="O469" s="168"/>
      <c r="P469" s="169">
        <f>SUM(P470:P523)</f>
        <v>0</v>
      </c>
      <c r="Q469" s="168"/>
      <c r="R469" s="169">
        <f>SUM(R470:R523)</f>
        <v>6.3005079999999998</v>
      </c>
      <c r="S469" s="168"/>
      <c r="T469" s="170">
        <f>SUM(T470:T523)</f>
        <v>0</v>
      </c>
      <c r="AR469" s="171" t="s">
        <v>92</v>
      </c>
      <c r="AT469" s="172" t="s">
        <v>81</v>
      </c>
      <c r="AU469" s="172" t="s">
        <v>90</v>
      </c>
      <c r="AY469" s="171" t="s">
        <v>135</v>
      </c>
      <c r="BK469" s="173">
        <f>SUM(BK470:BK523)</f>
        <v>0</v>
      </c>
    </row>
    <row r="470" spans="1:65" s="2" customFormat="1" ht="16.5" customHeight="1">
      <c r="A470" s="37"/>
      <c r="B470" s="38"/>
      <c r="C470" s="176" t="s">
        <v>770</v>
      </c>
      <c r="D470" s="176" t="s">
        <v>137</v>
      </c>
      <c r="E470" s="177" t="s">
        <v>771</v>
      </c>
      <c r="F470" s="178" t="s">
        <v>772</v>
      </c>
      <c r="G470" s="179" t="s">
        <v>371</v>
      </c>
      <c r="H470" s="180">
        <v>770.38099999999997</v>
      </c>
      <c r="I470" s="181"/>
      <c r="J470" s="182">
        <f>ROUND(I470*H470,2)</f>
        <v>0</v>
      </c>
      <c r="K470" s="178" t="s">
        <v>44</v>
      </c>
      <c r="L470" s="42"/>
      <c r="M470" s="183" t="s">
        <v>44</v>
      </c>
      <c r="N470" s="184" t="s">
        <v>53</v>
      </c>
      <c r="O470" s="67"/>
      <c r="P470" s="185">
        <f>O470*H470</f>
        <v>0</v>
      </c>
      <c r="Q470" s="185">
        <v>1E-3</v>
      </c>
      <c r="R470" s="185">
        <f>Q470*H470</f>
        <v>0.77038099999999998</v>
      </c>
      <c r="S470" s="185">
        <v>0</v>
      </c>
      <c r="T470" s="186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187" t="s">
        <v>232</v>
      </c>
      <c r="AT470" s="187" t="s">
        <v>137</v>
      </c>
      <c r="AU470" s="187" t="s">
        <v>92</v>
      </c>
      <c r="AY470" s="19" t="s">
        <v>135</v>
      </c>
      <c r="BE470" s="188">
        <f>IF(N470="základní",J470,0)</f>
        <v>0</v>
      </c>
      <c r="BF470" s="188">
        <f>IF(N470="snížená",J470,0)</f>
        <v>0</v>
      </c>
      <c r="BG470" s="188">
        <f>IF(N470="zákl. přenesená",J470,0)</f>
        <v>0</v>
      </c>
      <c r="BH470" s="188">
        <f>IF(N470="sníž. přenesená",J470,0)</f>
        <v>0</v>
      </c>
      <c r="BI470" s="188">
        <f>IF(N470="nulová",J470,0)</f>
        <v>0</v>
      </c>
      <c r="BJ470" s="19" t="s">
        <v>90</v>
      </c>
      <c r="BK470" s="188">
        <f>ROUND(I470*H470,2)</f>
        <v>0</v>
      </c>
      <c r="BL470" s="19" t="s">
        <v>232</v>
      </c>
      <c r="BM470" s="187" t="s">
        <v>773</v>
      </c>
    </row>
    <row r="471" spans="1:65" s="15" customFormat="1" ht="11.25">
      <c r="B471" s="217"/>
      <c r="C471" s="218"/>
      <c r="D471" s="196" t="s">
        <v>160</v>
      </c>
      <c r="E471" s="219" t="s">
        <v>44</v>
      </c>
      <c r="F471" s="220" t="s">
        <v>774</v>
      </c>
      <c r="G471" s="218"/>
      <c r="H471" s="219" t="s">
        <v>44</v>
      </c>
      <c r="I471" s="221"/>
      <c r="J471" s="218"/>
      <c r="K471" s="218"/>
      <c r="L471" s="222"/>
      <c r="M471" s="223"/>
      <c r="N471" s="224"/>
      <c r="O471" s="224"/>
      <c r="P471" s="224"/>
      <c r="Q471" s="224"/>
      <c r="R471" s="224"/>
      <c r="S471" s="224"/>
      <c r="T471" s="225"/>
      <c r="AT471" s="226" t="s">
        <v>160</v>
      </c>
      <c r="AU471" s="226" t="s">
        <v>92</v>
      </c>
      <c r="AV471" s="15" t="s">
        <v>90</v>
      </c>
      <c r="AW471" s="15" t="s">
        <v>42</v>
      </c>
      <c r="AX471" s="15" t="s">
        <v>82</v>
      </c>
      <c r="AY471" s="226" t="s">
        <v>135</v>
      </c>
    </row>
    <row r="472" spans="1:65" s="15" customFormat="1" ht="11.25">
      <c r="B472" s="217"/>
      <c r="C472" s="218"/>
      <c r="D472" s="196" t="s">
        <v>160</v>
      </c>
      <c r="E472" s="219" t="s">
        <v>44</v>
      </c>
      <c r="F472" s="220" t="s">
        <v>775</v>
      </c>
      <c r="G472" s="218"/>
      <c r="H472" s="219" t="s">
        <v>44</v>
      </c>
      <c r="I472" s="221"/>
      <c r="J472" s="218"/>
      <c r="K472" s="218"/>
      <c r="L472" s="222"/>
      <c r="M472" s="223"/>
      <c r="N472" s="224"/>
      <c r="O472" s="224"/>
      <c r="P472" s="224"/>
      <c r="Q472" s="224"/>
      <c r="R472" s="224"/>
      <c r="S472" s="224"/>
      <c r="T472" s="225"/>
      <c r="AT472" s="226" t="s">
        <v>160</v>
      </c>
      <c r="AU472" s="226" t="s">
        <v>92</v>
      </c>
      <c r="AV472" s="15" t="s">
        <v>90</v>
      </c>
      <c r="AW472" s="15" t="s">
        <v>42</v>
      </c>
      <c r="AX472" s="15" t="s">
        <v>82</v>
      </c>
      <c r="AY472" s="226" t="s">
        <v>135</v>
      </c>
    </row>
    <row r="473" spans="1:65" s="13" customFormat="1" ht="11.25">
      <c r="B473" s="194"/>
      <c r="C473" s="195"/>
      <c r="D473" s="196" t="s">
        <v>160</v>
      </c>
      <c r="E473" s="197" t="s">
        <v>44</v>
      </c>
      <c r="F473" s="198" t="s">
        <v>776</v>
      </c>
      <c r="G473" s="195"/>
      <c r="H473" s="199">
        <v>446.27199999999999</v>
      </c>
      <c r="I473" s="200"/>
      <c r="J473" s="195"/>
      <c r="K473" s="195"/>
      <c r="L473" s="201"/>
      <c r="M473" s="202"/>
      <c r="N473" s="203"/>
      <c r="O473" s="203"/>
      <c r="P473" s="203"/>
      <c r="Q473" s="203"/>
      <c r="R473" s="203"/>
      <c r="S473" s="203"/>
      <c r="T473" s="204"/>
      <c r="AT473" s="205" t="s">
        <v>160</v>
      </c>
      <c r="AU473" s="205" t="s">
        <v>92</v>
      </c>
      <c r="AV473" s="13" t="s">
        <v>92</v>
      </c>
      <c r="AW473" s="13" t="s">
        <v>42</v>
      </c>
      <c r="AX473" s="13" t="s">
        <v>82</v>
      </c>
      <c r="AY473" s="205" t="s">
        <v>135</v>
      </c>
    </row>
    <row r="474" spans="1:65" s="13" customFormat="1" ht="11.25">
      <c r="B474" s="194"/>
      <c r="C474" s="195"/>
      <c r="D474" s="196" t="s">
        <v>160</v>
      </c>
      <c r="E474" s="197" t="s">
        <v>44</v>
      </c>
      <c r="F474" s="198" t="s">
        <v>777</v>
      </c>
      <c r="G474" s="195"/>
      <c r="H474" s="199">
        <v>99.4</v>
      </c>
      <c r="I474" s="200"/>
      <c r="J474" s="195"/>
      <c r="K474" s="195"/>
      <c r="L474" s="201"/>
      <c r="M474" s="202"/>
      <c r="N474" s="203"/>
      <c r="O474" s="203"/>
      <c r="P474" s="203"/>
      <c r="Q474" s="203"/>
      <c r="R474" s="203"/>
      <c r="S474" s="203"/>
      <c r="T474" s="204"/>
      <c r="AT474" s="205" t="s">
        <v>160</v>
      </c>
      <c r="AU474" s="205" t="s">
        <v>92</v>
      </c>
      <c r="AV474" s="13" t="s">
        <v>92</v>
      </c>
      <c r="AW474" s="13" t="s">
        <v>42</v>
      </c>
      <c r="AX474" s="13" t="s">
        <v>82</v>
      </c>
      <c r="AY474" s="205" t="s">
        <v>135</v>
      </c>
    </row>
    <row r="475" spans="1:65" s="16" customFormat="1" ht="11.25">
      <c r="B475" s="237"/>
      <c r="C475" s="238"/>
      <c r="D475" s="196" t="s">
        <v>160</v>
      </c>
      <c r="E475" s="239" t="s">
        <v>44</v>
      </c>
      <c r="F475" s="240" t="s">
        <v>393</v>
      </c>
      <c r="G475" s="238"/>
      <c r="H475" s="241">
        <v>545.67200000000003</v>
      </c>
      <c r="I475" s="242"/>
      <c r="J475" s="238"/>
      <c r="K475" s="238"/>
      <c r="L475" s="243"/>
      <c r="M475" s="244"/>
      <c r="N475" s="245"/>
      <c r="O475" s="245"/>
      <c r="P475" s="245"/>
      <c r="Q475" s="245"/>
      <c r="R475" s="245"/>
      <c r="S475" s="245"/>
      <c r="T475" s="246"/>
      <c r="AT475" s="247" t="s">
        <v>160</v>
      </c>
      <c r="AU475" s="247" t="s">
        <v>92</v>
      </c>
      <c r="AV475" s="16" t="s">
        <v>150</v>
      </c>
      <c r="AW475" s="16" t="s">
        <v>42</v>
      </c>
      <c r="AX475" s="16" t="s">
        <v>82</v>
      </c>
      <c r="AY475" s="247" t="s">
        <v>135</v>
      </c>
    </row>
    <row r="476" spans="1:65" s="13" customFormat="1" ht="11.25">
      <c r="B476" s="194"/>
      <c r="C476" s="195"/>
      <c r="D476" s="196" t="s">
        <v>160</v>
      </c>
      <c r="E476" s="197" t="s">
        <v>44</v>
      </c>
      <c r="F476" s="198" t="s">
        <v>778</v>
      </c>
      <c r="G476" s="195"/>
      <c r="H476" s="199">
        <v>27.28</v>
      </c>
      <c r="I476" s="200"/>
      <c r="J476" s="195"/>
      <c r="K476" s="195"/>
      <c r="L476" s="201"/>
      <c r="M476" s="202"/>
      <c r="N476" s="203"/>
      <c r="O476" s="203"/>
      <c r="P476" s="203"/>
      <c r="Q476" s="203"/>
      <c r="R476" s="203"/>
      <c r="S476" s="203"/>
      <c r="T476" s="204"/>
      <c r="AT476" s="205" t="s">
        <v>160</v>
      </c>
      <c r="AU476" s="205" t="s">
        <v>92</v>
      </c>
      <c r="AV476" s="13" t="s">
        <v>92</v>
      </c>
      <c r="AW476" s="13" t="s">
        <v>42</v>
      </c>
      <c r="AX476" s="13" t="s">
        <v>82</v>
      </c>
      <c r="AY476" s="205" t="s">
        <v>135</v>
      </c>
    </row>
    <row r="477" spans="1:65" s="13" customFormat="1" ht="11.25">
      <c r="B477" s="194"/>
      <c r="C477" s="195"/>
      <c r="D477" s="196" t="s">
        <v>160</v>
      </c>
      <c r="E477" s="197" t="s">
        <v>44</v>
      </c>
      <c r="F477" s="198" t="s">
        <v>779</v>
      </c>
      <c r="G477" s="195"/>
      <c r="H477" s="199">
        <v>27.28</v>
      </c>
      <c r="I477" s="200"/>
      <c r="J477" s="195"/>
      <c r="K477" s="195"/>
      <c r="L477" s="201"/>
      <c r="M477" s="202"/>
      <c r="N477" s="203"/>
      <c r="O477" s="203"/>
      <c r="P477" s="203"/>
      <c r="Q477" s="203"/>
      <c r="R477" s="203"/>
      <c r="S477" s="203"/>
      <c r="T477" s="204"/>
      <c r="AT477" s="205" t="s">
        <v>160</v>
      </c>
      <c r="AU477" s="205" t="s">
        <v>92</v>
      </c>
      <c r="AV477" s="13" t="s">
        <v>92</v>
      </c>
      <c r="AW477" s="13" t="s">
        <v>42</v>
      </c>
      <c r="AX477" s="13" t="s">
        <v>82</v>
      </c>
      <c r="AY477" s="205" t="s">
        <v>135</v>
      </c>
    </row>
    <row r="478" spans="1:65" s="16" customFormat="1" ht="11.25">
      <c r="B478" s="237"/>
      <c r="C478" s="238"/>
      <c r="D478" s="196" t="s">
        <v>160</v>
      </c>
      <c r="E478" s="239" t="s">
        <v>44</v>
      </c>
      <c r="F478" s="240" t="s">
        <v>393</v>
      </c>
      <c r="G478" s="238"/>
      <c r="H478" s="241">
        <v>54.56</v>
      </c>
      <c r="I478" s="242"/>
      <c r="J478" s="238"/>
      <c r="K478" s="238"/>
      <c r="L478" s="243"/>
      <c r="M478" s="244"/>
      <c r="N478" s="245"/>
      <c r="O478" s="245"/>
      <c r="P478" s="245"/>
      <c r="Q478" s="245"/>
      <c r="R478" s="245"/>
      <c r="S478" s="245"/>
      <c r="T478" s="246"/>
      <c r="AT478" s="247" t="s">
        <v>160</v>
      </c>
      <c r="AU478" s="247" t="s">
        <v>92</v>
      </c>
      <c r="AV478" s="16" t="s">
        <v>150</v>
      </c>
      <c r="AW478" s="16" t="s">
        <v>42</v>
      </c>
      <c r="AX478" s="16" t="s">
        <v>82</v>
      </c>
      <c r="AY478" s="247" t="s">
        <v>135</v>
      </c>
    </row>
    <row r="479" spans="1:65" s="15" customFormat="1" ht="11.25">
      <c r="B479" s="217"/>
      <c r="C479" s="218"/>
      <c r="D479" s="196" t="s">
        <v>160</v>
      </c>
      <c r="E479" s="219" t="s">
        <v>44</v>
      </c>
      <c r="F479" s="220" t="s">
        <v>780</v>
      </c>
      <c r="G479" s="218"/>
      <c r="H479" s="219" t="s">
        <v>44</v>
      </c>
      <c r="I479" s="221"/>
      <c r="J479" s="218"/>
      <c r="K479" s="218"/>
      <c r="L479" s="222"/>
      <c r="M479" s="223"/>
      <c r="N479" s="224"/>
      <c r="O479" s="224"/>
      <c r="P479" s="224"/>
      <c r="Q479" s="224"/>
      <c r="R479" s="224"/>
      <c r="S479" s="224"/>
      <c r="T479" s="225"/>
      <c r="AT479" s="226" t="s">
        <v>160</v>
      </c>
      <c r="AU479" s="226" t="s">
        <v>92</v>
      </c>
      <c r="AV479" s="15" t="s">
        <v>90</v>
      </c>
      <c r="AW479" s="15" t="s">
        <v>42</v>
      </c>
      <c r="AX479" s="15" t="s">
        <v>82</v>
      </c>
      <c r="AY479" s="226" t="s">
        <v>135</v>
      </c>
    </row>
    <row r="480" spans="1:65" s="13" customFormat="1" ht="11.25">
      <c r="B480" s="194"/>
      <c r="C480" s="195"/>
      <c r="D480" s="196" t="s">
        <v>160</v>
      </c>
      <c r="E480" s="197" t="s">
        <v>44</v>
      </c>
      <c r="F480" s="198" t="s">
        <v>781</v>
      </c>
      <c r="G480" s="195"/>
      <c r="H480" s="199">
        <v>136.119</v>
      </c>
      <c r="I480" s="200"/>
      <c r="J480" s="195"/>
      <c r="K480" s="195"/>
      <c r="L480" s="201"/>
      <c r="M480" s="202"/>
      <c r="N480" s="203"/>
      <c r="O480" s="203"/>
      <c r="P480" s="203"/>
      <c r="Q480" s="203"/>
      <c r="R480" s="203"/>
      <c r="S480" s="203"/>
      <c r="T480" s="204"/>
      <c r="AT480" s="205" t="s">
        <v>160</v>
      </c>
      <c r="AU480" s="205" t="s">
        <v>92</v>
      </c>
      <c r="AV480" s="13" t="s">
        <v>92</v>
      </c>
      <c r="AW480" s="13" t="s">
        <v>42</v>
      </c>
      <c r="AX480" s="13" t="s">
        <v>82</v>
      </c>
      <c r="AY480" s="205" t="s">
        <v>135</v>
      </c>
    </row>
    <row r="481" spans="1:65" s="13" customFormat="1" ht="11.25">
      <c r="B481" s="194"/>
      <c r="C481" s="195"/>
      <c r="D481" s="196" t="s">
        <v>160</v>
      </c>
      <c r="E481" s="197" t="s">
        <v>44</v>
      </c>
      <c r="F481" s="198" t="s">
        <v>782</v>
      </c>
      <c r="G481" s="195"/>
      <c r="H481" s="199">
        <v>34.03</v>
      </c>
      <c r="I481" s="200"/>
      <c r="J481" s="195"/>
      <c r="K481" s="195"/>
      <c r="L481" s="201"/>
      <c r="M481" s="202"/>
      <c r="N481" s="203"/>
      <c r="O481" s="203"/>
      <c r="P481" s="203"/>
      <c r="Q481" s="203"/>
      <c r="R481" s="203"/>
      <c r="S481" s="203"/>
      <c r="T481" s="204"/>
      <c r="AT481" s="205" t="s">
        <v>160</v>
      </c>
      <c r="AU481" s="205" t="s">
        <v>92</v>
      </c>
      <c r="AV481" s="13" t="s">
        <v>92</v>
      </c>
      <c r="AW481" s="13" t="s">
        <v>42</v>
      </c>
      <c r="AX481" s="13" t="s">
        <v>82</v>
      </c>
      <c r="AY481" s="205" t="s">
        <v>135</v>
      </c>
    </row>
    <row r="482" spans="1:65" s="16" customFormat="1" ht="11.25">
      <c r="B482" s="237"/>
      <c r="C482" s="238"/>
      <c r="D482" s="196" t="s">
        <v>160</v>
      </c>
      <c r="E482" s="239" t="s">
        <v>44</v>
      </c>
      <c r="F482" s="240" t="s">
        <v>393</v>
      </c>
      <c r="G482" s="238"/>
      <c r="H482" s="241">
        <v>170.149</v>
      </c>
      <c r="I482" s="242"/>
      <c r="J482" s="238"/>
      <c r="K482" s="238"/>
      <c r="L482" s="243"/>
      <c r="M482" s="244"/>
      <c r="N482" s="245"/>
      <c r="O482" s="245"/>
      <c r="P482" s="245"/>
      <c r="Q482" s="245"/>
      <c r="R482" s="245"/>
      <c r="S482" s="245"/>
      <c r="T482" s="246"/>
      <c r="AT482" s="247" t="s">
        <v>160</v>
      </c>
      <c r="AU482" s="247" t="s">
        <v>92</v>
      </c>
      <c r="AV482" s="16" t="s">
        <v>150</v>
      </c>
      <c r="AW482" s="16" t="s">
        <v>42</v>
      </c>
      <c r="AX482" s="16" t="s">
        <v>82</v>
      </c>
      <c r="AY482" s="247" t="s">
        <v>135</v>
      </c>
    </row>
    <row r="483" spans="1:65" s="14" customFormat="1" ht="11.25">
      <c r="B483" s="206"/>
      <c r="C483" s="207"/>
      <c r="D483" s="196" t="s">
        <v>160</v>
      </c>
      <c r="E483" s="208" t="s">
        <v>44</v>
      </c>
      <c r="F483" s="209" t="s">
        <v>176</v>
      </c>
      <c r="G483" s="207"/>
      <c r="H483" s="210">
        <v>770.38099999999997</v>
      </c>
      <c r="I483" s="211"/>
      <c r="J483" s="207"/>
      <c r="K483" s="207"/>
      <c r="L483" s="212"/>
      <c r="M483" s="213"/>
      <c r="N483" s="214"/>
      <c r="O483" s="214"/>
      <c r="P483" s="214"/>
      <c r="Q483" s="214"/>
      <c r="R483" s="214"/>
      <c r="S483" s="214"/>
      <c r="T483" s="215"/>
      <c r="AT483" s="216" t="s">
        <v>160</v>
      </c>
      <c r="AU483" s="216" t="s">
        <v>92</v>
      </c>
      <c r="AV483" s="14" t="s">
        <v>142</v>
      </c>
      <c r="AW483" s="14" t="s">
        <v>42</v>
      </c>
      <c r="AX483" s="14" t="s">
        <v>90</v>
      </c>
      <c r="AY483" s="216" t="s">
        <v>135</v>
      </c>
    </row>
    <row r="484" spans="1:65" s="2" customFormat="1" ht="16.5" customHeight="1">
      <c r="A484" s="37"/>
      <c r="B484" s="38"/>
      <c r="C484" s="176" t="s">
        <v>783</v>
      </c>
      <c r="D484" s="176" t="s">
        <v>137</v>
      </c>
      <c r="E484" s="177" t="s">
        <v>784</v>
      </c>
      <c r="F484" s="178" t="s">
        <v>785</v>
      </c>
      <c r="G484" s="179" t="s">
        <v>497</v>
      </c>
      <c r="H484" s="180">
        <v>4</v>
      </c>
      <c r="I484" s="181"/>
      <c r="J484" s="182">
        <f>ROUND(I484*H484,2)</f>
        <v>0</v>
      </c>
      <c r="K484" s="178" t="s">
        <v>44</v>
      </c>
      <c r="L484" s="42"/>
      <c r="M484" s="183" t="s">
        <v>44</v>
      </c>
      <c r="N484" s="184" t="s">
        <v>53</v>
      </c>
      <c r="O484" s="67"/>
      <c r="P484" s="185">
        <f>O484*H484</f>
        <v>0</v>
      </c>
      <c r="Q484" s="185">
        <v>0</v>
      </c>
      <c r="R484" s="185">
        <f>Q484*H484</f>
        <v>0</v>
      </c>
      <c r="S484" s="185">
        <v>0</v>
      </c>
      <c r="T484" s="186">
        <f>S484*H484</f>
        <v>0</v>
      </c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R484" s="187" t="s">
        <v>232</v>
      </c>
      <c r="AT484" s="187" t="s">
        <v>137</v>
      </c>
      <c r="AU484" s="187" t="s">
        <v>92</v>
      </c>
      <c r="AY484" s="19" t="s">
        <v>135</v>
      </c>
      <c r="BE484" s="188">
        <f>IF(N484="základní",J484,0)</f>
        <v>0</v>
      </c>
      <c r="BF484" s="188">
        <f>IF(N484="snížená",J484,0)</f>
        <v>0</v>
      </c>
      <c r="BG484" s="188">
        <f>IF(N484="zákl. přenesená",J484,0)</f>
        <v>0</v>
      </c>
      <c r="BH484" s="188">
        <f>IF(N484="sníž. přenesená",J484,0)</f>
        <v>0</v>
      </c>
      <c r="BI484" s="188">
        <f>IF(N484="nulová",J484,0)</f>
        <v>0</v>
      </c>
      <c r="BJ484" s="19" t="s">
        <v>90</v>
      </c>
      <c r="BK484" s="188">
        <f>ROUND(I484*H484,2)</f>
        <v>0</v>
      </c>
      <c r="BL484" s="19" t="s">
        <v>232</v>
      </c>
      <c r="BM484" s="187" t="s">
        <v>786</v>
      </c>
    </row>
    <row r="485" spans="1:65" s="2" customFormat="1" ht="37.9" customHeight="1">
      <c r="A485" s="37"/>
      <c r="B485" s="38"/>
      <c r="C485" s="176" t="s">
        <v>787</v>
      </c>
      <c r="D485" s="176" t="s">
        <v>137</v>
      </c>
      <c r="E485" s="177" t="s">
        <v>788</v>
      </c>
      <c r="F485" s="178" t="s">
        <v>789</v>
      </c>
      <c r="G485" s="179" t="s">
        <v>371</v>
      </c>
      <c r="H485" s="180">
        <v>1138.2070000000001</v>
      </c>
      <c r="I485" s="181"/>
      <c r="J485" s="182">
        <f>ROUND(I485*H485,2)</f>
        <v>0</v>
      </c>
      <c r="K485" s="178" t="s">
        <v>44</v>
      </c>
      <c r="L485" s="42"/>
      <c r="M485" s="183" t="s">
        <v>44</v>
      </c>
      <c r="N485" s="184" t="s">
        <v>53</v>
      </c>
      <c r="O485" s="67"/>
      <c r="P485" s="185">
        <f>O485*H485</f>
        <v>0</v>
      </c>
      <c r="Q485" s="185">
        <v>1E-3</v>
      </c>
      <c r="R485" s="185">
        <f>Q485*H485</f>
        <v>1.1382070000000002</v>
      </c>
      <c r="S485" s="185">
        <v>0</v>
      </c>
      <c r="T485" s="186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87" t="s">
        <v>232</v>
      </c>
      <c r="AT485" s="187" t="s">
        <v>137</v>
      </c>
      <c r="AU485" s="187" t="s">
        <v>92</v>
      </c>
      <c r="AY485" s="19" t="s">
        <v>135</v>
      </c>
      <c r="BE485" s="188">
        <f>IF(N485="základní",J485,0)</f>
        <v>0</v>
      </c>
      <c r="BF485" s="188">
        <f>IF(N485="snížená",J485,0)</f>
        <v>0</v>
      </c>
      <c r="BG485" s="188">
        <f>IF(N485="zákl. přenesená",J485,0)</f>
        <v>0</v>
      </c>
      <c r="BH485" s="188">
        <f>IF(N485="sníž. přenesená",J485,0)</f>
        <v>0</v>
      </c>
      <c r="BI485" s="188">
        <f>IF(N485="nulová",J485,0)</f>
        <v>0</v>
      </c>
      <c r="BJ485" s="19" t="s">
        <v>90</v>
      </c>
      <c r="BK485" s="188">
        <f>ROUND(I485*H485,2)</f>
        <v>0</v>
      </c>
      <c r="BL485" s="19" t="s">
        <v>232</v>
      </c>
      <c r="BM485" s="187" t="s">
        <v>790</v>
      </c>
    </row>
    <row r="486" spans="1:65" s="15" customFormat="1" ht="11.25">
      <c r="B486" s="217"/>
      <c r="C486" s="218"/>
      <c r="D486" s="196" t="s">
        <v>160</v>
      </c>
      <c r="E486" s="219" t="s">
        <v>44</v>
      </c>
      <c r="F486" s="220" t="s">
        <v>791</v>
      </c>
      <c r="G486" s="218"/>
      <c r="H486" s="219" t="s">
        <v>44</v>
      </c>
      <c r="I486" s="221"/>
      <c r="J486" s="218"/>
      <c r="K486" s="218"/>
      <c r="L486" s="222"/>
      <c r="M486" s="223"/>
      <c r="N486" s="224"/>
      <c r="O486" s="224"/>
      <c r="P486" s="224"/>
      <c r="Q486" s="224"/>
      <c r="R486" s="224"/>
      <c r="S486" s="224"/>
      <c r="T486" s="225"/>
      <c r="AT486" s="226" t="s">
        <v>160</v>
      </c>
      <c r="AU486" s="226" t="s">
        <v>92</v>
      </c>
      <c r="AV486" s="15" t="s">
        <v>90</v>
      </c>
      <c r="AW486" s="15" t="s">
        <v>42</v>
      </c>
      <c r="AX486" s="15" t="s">
        <v>82</v>
      </c>
      <c r="AY486" s="226" t="s">
        <v>135</v>
      </c>
    </row>
    <row r="487" spans="1:65" s="15" customFormat="1" ht="11.25">
      <c r="B487" s="217"/>
      <c r="C487" s="218"/>
      <c r="D487" s="196" t="s">
        <v>160</v>
      </c>
      <c r="E487" s="219" t="s">
        <v>44</v>
      </c>
      <c r="F487" s="220" t="s">
        <v>775</v>
      </c>
      <c r="G487" s="218"/>
      <c r="H487" s="219" t="s">
        <v>44</v>
      </c>
      <c r="I487" s="221"/>
      <c r="J487" s="218"/>
      <c r="K487" s="218"/>
      <c r="L487" s="222"/>
      <c r="M487" s="223"/>
      <c r="N487" s="224"/>
      <c r="O487" s="224"/>
      <c r="P487" s="224"/>
      <c r="Q487" s="224"/>
      <c r="R487" s="224"/>
      <c r="S487" s="224"/>
      <c r="T487" s="225"/>
      <c r="AT487" s="226" t="s">
        <v>160</v>
      </c>
      <c r="AU487" s="226" t="s">
        <v>92</v>
      </c>
      <c r="AV487" s="15" t="s">
        <v>90</v>
      </c>
      <c r="AW487" s="15" t="s">
        <v>42</v>
      </c>
      <c r="AX487" s="15" t="s">
        <v>82</v>
      </c>
      <c r="AY487" s="226" t="s">
        <v>135</v>
      </c>
    </row>
    <row r="488" spans="1:65" s="13" customFormat="1" ht="11.25">
      <c r="B488" s="194"/>
      <c r="C488" s="195"/>
      <c r="D488" s="196" t="s">
        <v>160</v>
      </c>
      <c r="E488" s="197" t="s">
        <v>44</v>
      </c>
      <c r="F488" s="198" t="s">
        <v>792</v>
      </c>
      <c r="G488" s="195"/>
      <c r="H488" s="199">
        <v>249.28399999999999</v>
      </c>
      <c r="I488" s="200"/>
      <c r="J488" s="195"/>
      <c r="K488" s="195"/>
      <c r="L488" s="201"/>
      <c r="M488" s="202"/>
      <c r="N488" s="203"/>
      <c r="O488" s="203"/>
      <c r="P488" s="203"/>
      <c r="Q488" s="203"/>
      <c r="R488" s="203"/>
      <c r="S488" s="203"/>
      <c r="T488" s="204"/>
      <c r="AT488" s="205" t="s">
        <v>160</v>
      </c>
      <c r="AU488" s="205" t="s">
        <v>92</v>
      </c>
      <c r="AV488" s="13" t="s">
        <v>92</v>
      </c>
      <c r="AW488" s="13" t="s">
        <v>42</v>
      </c>
      <c r="AX488" s="13" t="s">
        <v>82</v>
      </c>
      <c r="AY488" s="205" t="s">
        <v>135</v>
      </c>
    </row>
    <row r="489" spans="1:65" s="13" customFormat="1" ht="11.25">
      <c r="B489" s="194"/>
      <c r="C489" s="195"/>
      <c r="D489" s="196" t="s">
        <v>160</v>
      </c>
      <c r="E489" s="197" t="s">
        <v>44</v>
      </c>
      <c r="F489" s="198" t="s">
        <v>793</v>
      </c>
      <c r="G489" s="195"/>
      <c r="H489" s="199">
        <v>162.6</v>
      </c>
      <c r="I489" s="200"/>
      <c r="J489" s="195"/>
      <c r="K489" s="195"/>
      <c r="L489" s="201"/>
      <c r="M489" s="202"/>
      <c r="N489" s="203"/>
      <c r="O489" s="203"/>
      <c r="P489" s="203"/>
      <c r="Q489" s="203"/>
      <c r="R489" s="203"/>
      <c r="S489" s="203"/>
      <c r="T489" s="204"/>
      <c r="AT489" s="205" t="s">
        <v>160</v>
      </c>
      <c r="AU489" s="205" t="s">
        <v>92</v>
      </c>
      <c r="AV489" s="13" t="s">
        <v>92</v>
      </c>
      <c r="AW489" s="13" t="s">
        <v>42</v>
      </c>
      <c r="AX489" s="13" t="s">
        <v>82</v>
      </c>
      <c r="AY489" s="205" t="s">
        <v>135</v>
      </c>
    </row>
    <row r="490" spans="1:65" s="16" customFormat="1" ht="11.25">
      <c r="B490" s="237"/>
      <c r="C490" s="238"/>
      <c r="D490" s="196" t="s">
        <v>160</v>
      </c>
      <c r="E490" s="239" t="s">
        <v>44</v>
      </c>
      <c r="F490" s="240" t="s">
        <v>393</v>
      </c>
      <c r="G490" s="238"/>
      <c r="H490" s="241">
        <v>411.88400000000001</v>
      </c>
      <c r="I490" s="242"/>
      <c r="J490" s="238"/>
      <c r="K490" s="238"/>
      <c r="L490" s="243"/>
      <c r="M490" s="244"/>
      <c r="N490" s="245"/>
      <c r="O490" s="245"/>
      <c r="P490" s="245"/>
      <c r="Q490" s="245"/>
      <c r="R490" s="245"/>
      <c r="S490" s="245"/>
      <c r="T490" s="246"/>
      <c r="AT490" s="247" t="s">
        <v>160</v>
      </c>
      <c r="AU490" s="247" t="s">
        <v>92</v>
      </c>
      <c r="AV490" s="16" t="s">
        <v>150</v>
      </c>
      <c r="AW490" s="16" t="s">
        <v>42</v>
      </c>
      <c r="AX490" s="16" t="s">
        <v>82</v>
      </c>
      <c r="AY490" s="247" t="s">
        <v>135</v>
      </c>
    </row>
    <row r="491" spans="1:65" s="13" customFormat="1" ht="11.25">
      <c r="B491" s="194"/>
      <c r="C491" s="195"/>
      <c r="D491" s="196" t="s">
        <v>160</v>
      </c>
      <c r="E491" s="197" t="s">
        <v>44</v>
      </c>
      <c r="F491" s="198" t="s">
        <v>794</v>
      </c>
      <c r="G491" s="195"/>
      <c r="H491" s="199">
        <v>20.6</v>
      </c>
      <c r="I491" s="200"/>
      <c r="J491" s="195"/>
      <c r="K491" s="195"/>
      <c r="L491" s="201"/>
      <c r="M491" s="202"/>
      <c r="N491" s="203"/>
      <c r="O491" s="203"/>
      <c r="P491" s="203"/>
      <c r="Q491" s="203"/>
      <c r="R491" s="203"/>
      <c r="S491" s="203"/>
      <c r="T491" s="204"/>
      <c r="AT491" s="205" t="s">
        <v>160</v>
      </c>
      <c r="AU491" s="205" t="s">
        <v>92</v>
      </c>
      <c r="AV491" s="13" t="s">
        <v>92</v>
      </c>
      <c r="AW491" s="13" t="s">
        <v>42</v>
      </c>
      <c r="AX491" s="13" t="s">
        <v>82</v>
      </c>
      <c r="AY491" s="205" t="s">
        <v>135</v>
      </c>
    </row>
    <row r="492" spans="1:65" s="13" customFormat="1" ht="11.25">
      <c r="B492" s="194"/>
      <c r="C492" s="195"/>
      <c r="D492" s="196" t="s">
        <v>160</v>
      </c>
      <c r="E492" s="197" t="s">
        <v>44</v>
      </c>
      <c r="F492" s="198" t="s">
        <v>795</v>
      </c>
      <c r="G492" s="195"/>
      <c r="H492" s="199">
        <v>20.6</v>
      </c>
      <c r="I492" s="200"/>
      <c r="J492" s="195"/>
      <c r="K492" s="195"/>
      <c r="L492" s="201"/>
      <c r="M492" s="202"/>
      <c r="N492" s="203"/>
      <c r="O492" s="203"/>
      <c r="P492" s="203"/>
      <c r="Q492" s="203"/>
      <c r="R492" s="203"/>
      <c r="S492" s="203"/>
      <c r="T492" s="204"/>
      <c r="AT492" s="205" t="s">
        <v>160</v>
      </c>
      <c r="AU492" s="205" t="s">
        <v>92</v>
      </c>
      <c r="AV492" s="13" t="s">
        <v>92</v>
      </c>
      <c r="AW492" s="13" t="s">
        <v>42</v>
      </c>
      <c r="AX492" s="13" t="s">
        <v>82</v>
      </c>
      <c r="AY492" s="205" t="s">
        <v>135</v>
      </c>
    </row>
    <row r="493" spans="1:65" s="16" customFormat="1" ht="11.25">
      <c r="B493" s="237"/>
      <c r="C493" s="238"/>
      <c r="D493" s="196" t="s">
        <v>160</v>
      </c>
      <c r="E493" s="239" t="s">
        <v>44</v>
      </c>
      <c r="F493" s="240" t="s">
        <v>393</v>
      </c>
      <c r="G493" s="238"/>
      <c r="H493" s="241">
        <v>41.2</v>
      </c>
      <c r="I493" s="242"/>
      <c r="J493" s="238"/>
      <c r="K493" s="238"/>
      <c r="L493" s="243"/>
      <c r="M493" s="244"/>
      <c r="N493" s="245"/>
      <c r="O493" s="245"/>
      <c r="P493" s="245"/>
      <c r="Q493" s="245"/>
      <c r="R493" s="245"/>
      <c r="S493" s="245"/>
      <c r="T493" s="246"/>
      <c r="AT493" s="247" t="s">
        <v>160</v>
      </c>
      <c r="AU493" s="247" t="s">
        <v>92</v>
      </c>
      <c r="AV493" s="16" t="s">
        <v>150</v>
      </c>
      <c r="AW493" s="16" t="s">
        <v>42</v>
      </c>
      <c r="AX493" s="16" t="s">
        <v>82</v>
      </c>
      <c r="AY493" s="247" t="s">
        <v>135</v>
      </c>
    </row>
    <row r="494" spans="1:65" s="15" customFormat="1" ht="11.25">
      <c r="B494" s="217"/>
      <c r="C494" s="218"/>
      <c r="D494" s="196" t="s">
        <v>160</v>
      </c>
      <c r="E494" s="219" t="s">
        <v>44</v>
      </c>
      <c r="F494" s="220" t="s">
        <v>780</v>
      </c>
      <c r="G494" s="218"/>
      <c r="H494" s="219" t="s">
        <v>44</v>
      </c>
      <c r="I494" s="221"/>
      <c r="J494" s="218"/>
      <c r="K494" s="218"/>
      <c r="L494" s="222"/>
      <c r="M494" s="223"/>
      <c r="N494" s="224"/>
      <c r="O494" s="224"/>
      <c r="P494" s="224"/>
      <c r="Q494" s="224"/>
      <c r="R494" s="224"/>
      <c r="S494" s="224"/>
      <c r="T494" s="225"/>
      <c r="AT494" s="226" t="s">
        <v>160</v>
      </c>
      <c r="AU494" s="226" t="s">
        <v>92</v>
      </c>
      <c r="AV494" s="15" t="s">
        <v>90</v>
      </c>
      <c r="AW494" s="15" t="s">
        <v>42</v>
      </c>
      <c r="AX494" s="15" t="s">
        <v>82</v>
      </c>
      <c r="AY494" s="226" t="s">
        <v>135</v>
      </c>
    </row>
    <row r="495" spans="1:65" s="13" customFormat="1" ht="11.25">
      <c r="B495" s="194"/>
      <c r="C495" s="195"/>
      <c r="D495" s="196" t="s">
        <v>160</v>
      </c>
      <c r="E495" s="197" t="s">
        <v>44</v>
      </c>
      <c r="F495" s="198" t="s">
        <v>796</v>
      </c>
      <c r="G495" s="195"/>
      <c r="H495" s="199">
        <v>548.10299999999995</v>
      </c>
      <c r="I495" s="200"/>
      <c r="J495" s="195"/>
      <c r="K495" s="195"/>
      <c r="L495" s="201"/>
      <c r="M495" s="202"/>
      <c r="N495" s="203"/>
      <c r="O495" s="203"/>
      <c r="P495" s="203"/>
      <c r="Q495" s="203"/>
      <c r="R495" s="203"/>
      <c r="S495" s="203"/>
      <c r="T495" s="204"/>
      <c r="AT495" s="205" t="s">
        <v>160</v>
      </c>
      <c r="AU495" s="205" t="s">
        <v>92</v>
      </c>
      <c r="AV495" s="13" t="s">
        <v>92</v>
      </c>
      <c r="AW495" s="13" t="s">
        <v>42</v>
      </c>
      <c r="AX495" s="13" t="s">
        <v>82</v>
      </c>
      <c r="AY495" s="205" t="s">
        <v>135</v>
      </c>
    </row>
    <row r="496" spans="1:65" s="13" customFormat="1" ht="11.25">
      <c r="B496" s="194"/>
      <c r="C496" s="195"/>
      <c r="D496" s="196" t="s">
        <v>160</v>
      </c>
      <c r="E496" s="197" t="s">
        <v>44</v>
      </c>
      <c r="F496" s="198" t="s">
        <v>797</v>
      </c>
      <c r="G496" s="195"/>
      <c r="H496" s="199">
        <v>137.02000000000001</v>
      </c>
      <c r="I496" s="200"/>
      <c r="J496" s="195"/>
      <c r="K496" s="195"/>
      <c r="L496" s="201"/>
      <c r="M496" s="202"/>
      <c r="N496" s="203"/>
      <c r="O496" s="203"/>
      <c r="P496" s="203"/>
      <c r="Q496" s="203"/>
      <c r="R496" s="203"/>
      <c r="S496" s="203"/>
      <c r="T496" s="204"/>
      <c r="AT496" s="205" t="s">
        <v>160</v>
      </c>
      <c r="AU496" s="205" t="s">
        <v>92</v>
      </c>
      <c r="AV496" s="13" t="s">
        <v>92</v>
      </c>
      <c r="AW496" s="13" t="s">
        <v>42</v>
      </c>
      <c r="AX496" s="13" t="s">
        <v>82</v>
      </c>
      <c r="AY496" s="205" t="s">
        <v>135</v>
      </c>
    </row>
    <row r="497" spans="1:65" s="16" customFormat="1" ht="11.25">
      <c r="B497" s="237"/>
      <c r="C497" s="238"/>
      <c r="D497" s="196" t="s">
        <v>160</v>
      </c>
      <c r="E497" s="239" t="s">
        <v>44</v>
      </c>
      <c r="F497" s="240" t="s">
        <v>393</v>
      </c>
      <c r="G497" s="238"/>
      <c r="H497" s="241">
        <v>685.12300000000005</v>
      </c>
      <c r="I497" s="242"/>
      <c r="J497" s="238"/>
      <c r="K497" s="238"/>
      <c r="L497" s="243"/>
      <c r="M497" s="244"/>
      <c r="N497" s="245"/>
      <c r="O497" s="245"/>
      <c r="P497" s="245"/>
      <c r="Q497" s="245"/>
      <c r="R497" s="245"/>
      <c r="S497" s="245"/>
      <c r="T497" s="246"/>
      <c r="AT497" s="247" t="s">
        <v>160</v>
      </c>
      <c r="AU497" s="247" t="s">
        <v>92</v>
      </c>
      <c r="AV497" s="16" t="s">
        <v>150</v>
      </c>
      <c r="AW497" s="16" t="s">
        <v>42</v>
      </c>
      <c r="AX497" s="16" t="s">
        <v>82</v>
      </c>
      <c r="AY497" s="247" t="s">
        <v>135</v>
      </c>
    </row>
    <row r="498" spans="1:65" s="14" customFormat="1" ht="11.25">
      <c r="B498" s="206"/>
      <c r="C498" s="207"/>
      <c r="D498" s="196" t="s">
        <v>160</v>
      </c>
      <c r="E498" s="208" t="s">
        <v>44</v>
      </c>
      <c r="F498" s="209" t="s">
        <v>176</v>
      </c>
      <c r="G498" s="207"/>
      <c r="H498" s="210">
        <v>1138.2070000000001</v>
      </c>
      <c r="I498" s="211"/>
      <c r="J498" s="207"/>
      <c r="K498" s="207"/>
      <c r="L498" s="212"/>
      <c r="M498" s="213"/>
      <c r="N498" s="214"/>
      <c r="O498" s="214"/>
      <c r="P498" s="214"/>
      <c r="Q498" s="214"/>
      <c r="R498" s="214"/>
      <c r="S498" s="214"/>
      <c r="T498" s="215"/>
      <c r="AT498" s="216" t="s">
        <v>160</v>
      </c>
      <c r="AU498" s="216" t="s">
        <v>92</v>
      </c>
      <c r="AV498" s="14" t="s">
        <v>142</v>
      </c>
      <c r="AW498" s="14" t="s">
        <v>42</v>
      </c>
      <c r="AX498" s="14" t="s">
        <v>90</v>
      </c>
      <c r="AY498" s="216" t="s">
        <v>135</v>
      </c>
    </row>
    <row r="499" spans="1:65" s="2" customFormat="1" ht="21.75" customHeight="1">
      <c r="A499" s="37"/>
      <c r="B499" s="38"/>
      <c r="C499" s="176" t="s">
        <v>798</v>
      </c>
      <c r="D499" s="176" t="s">
        <v>137</v>
      </c>
      <c r="E499" s="177" t="s">
        <v>799</v>
      </c>
      <c r="F499" s="178" t="s">
        <v>800</v>
      </c>
      <c r="G499" s="179" t="s">
        <v>371</v>
      </c>
      <c r="H499" s="180">
        <v>4391.92</v>
      </c>
      <c r="I499" s="181"/>
      <c r="J499" s="182">
        <f>ROUND(I499*H499,2)</f>
        <v>0</v>
      </c>
      <c r="K499" s="178" t="s">
        <v>44</v>
      </c>
      <c r="L499" s="42"/>
      <c r="M499" s="183" t="s">
        <v>44</v>
      </c>
      <c r="N499" s="184" t="s">
        <v>53</v>
      </c>
      <c r="O499" s="67"/>
      <c r="P499" s="185">
        <f>O499*H499</f>
        <v>0</v>
      </c>
      <c r="Q499" s="185">
        <v>1E-3</v>
      </c>
      <c r="R499" s="185">
        <f>Q499*H499</f>
        <v>4.3919199999999998</v>
      </c>
      <c r="S499" s="185">
        <v>0</v>
      </c>
      <c r="T499" s="186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187" t="s">
        <v>232</v>
      </c>
      <c r="AT499" s="187" t="s">
        <v>137</v>
      </c>
      <c r="AU499" s="187" t="s">
        <v>92</v>
      </c>
      <c r="AY499" s="19" t="s">
        <v>135</v>
      </c>
      <c r="BE499" s="188">
        <f>IF(N499="základní",J499,0)</f>
        <v>0</v>
      </c>
      <c r="BF499" s="188">
        <f>IF(N499="snížená",J499,0)</f>
        <v>0</v>
      </c>
      <c r="BG499" s="188">
        <f>IF(N499="zákl. přenesená",J499,0)</f>
        <v>0</v>
      </c>
      <c r="BH499" s="188">
        <f>IF(N499="sníž. přenesená",J499,0)</f>
        <v>0</v>
      </c>
      <c r="BI499" s="188">
        <f>IF(N499="nulová",J499,0)</f>
        <v>0</v>
      </c>
      <c r="BJ499" s="19" t="s">
        <v>90</v>
      </c>
      <c r="BK499" s="188">
        <f>ROUND(I499*H499,2)</f>
        <v>0</v>
      </c>
      <c r="BL499" s="19" t="s">
        <v>232</v>
      </c>
      <c r="BM499" s="187" t="s">
        <v>801</v>
      </c>
    </row>
    <row r="500" spans="1:65" s="15" customFormat="1" ht="11.25">
      <c r="B500" s="217"/>
      <c r="C500" s="218"/>
      <c r="D500" s="196" t="s">
        <v>160</v>
      </c>
      <c r="E500" s="219" t="s">
        <v>44</v>
      </c>
      <c r="F500" s="220" t="s">
        <v>802</v>
      </c>
      <c r="G500" s="218"/>
      <c r="H500" s="219" t="s">
        <v>44</v>
      </c>
      <c r="I500" s="221"/>
      <c r="J500" s="218"/>
      <c r="K500" s="218"/>
      <c r="L500" s="222"/>
      <c r="M500" s="223"/>
      <c r="N500" s="224"/>
      <c r="O500" s="224"/>
      <c r="P500" s="224"/>
      <c r="Q500" s="224"/>
      <c r="R500" s="224"/>
      <c r="S500" s="224"/>
      <c r="T500" s="225"/>
      <c r="AT500" s="226" t="s">
        <v>160</v>
      </c>
      <c r="AU500" s="226" t="s">
        <v>92</v>
      </c>
      <c r="AV500" s="15" t="s">
        <v>90</v>
      </c>
      <c r="AW500" s="15" t="s">
        <v>42</v>
      </c>
      <c r="AX500" s="15" t="s">
        <v>82</v>
      </c>
      <c r="AY500" s="226" t="s">
        <v>135</v>
      </c>
    </row>
    <row r="501" spans="1:65" s="13" customFormat="1" ht="11.25">
      <c r="B501" s="194"/>
      <c r="C501" s="195"/>
      <c r="D501" s="196" t="s">
        <v>160</v>
      </c>
      <c r="E501" s="197" t="s">
        <v>44</v>
      </c>
      <c r="F501" s="198" t="s">
        <v>803</v>
      </c>
      <c r="G501" s="195"/>
      <c r="H501" s="199">
        <v>484.80599999999998</v>
      </c>
      <c r="I501" s="200"/>
      <c r="J501" s="195"/>
      <c r="K501" s="195"/>
      <c r="L501" s="201"/>
      <c r="M501" s="202"/>
      <c r="N501" s="203"/>
      <c r="O501" s="203"/>
      <c r="P501" s="203"/>
      <c r="Q501" s="203"/>
      <c r="R501" s="203"/>
      <c r="S501" s="203"/>
      <c r="T501" s="204"/>
      <c r="AT501" s="205" t="s">
        <v>160</v>
      </c>
      <c r="AU501" s="205" t="s">
        <v>92</v>
      </c>
      <c r="AV501" s="13" t="s">
        <v>92</v>
      </c>
      <c r="AW501" s="13" t="s">
        <v>42</v>
      </c>
      <c r="AX501" s="13" t="s">
        <v>82</v>
      </c>
      <c r="AY501" s="205" t="s">
        <v>135</v>
      </c>
    </row>
    <row r="502" spans="1:65" s="13" customFormat="1" ht="11.25">
      <c r="B502" s="194"/>
      <c r="C502" s="195"/>
      <c r="D502" s="196" t="s">
        <v>160</v>
      </c>
      <c r="E502" s="197" t="s">
        <v>44</v>
      </c>
      <c r="F502" s="198" t="s">
        <v>804</v>
      </c>
      <c r="G502" s="195"/>
      <c r="H502" s="199">
        <v>693.06299999999999</v>
      </c>
      <c r="I502" s="200"/>
      <c r="J502" s="195"/>
      <c r="K502" s="195"/>
      <c r="L502" s="201"/>
      <c r="M502" s="202"/>
      <c r="N502" s="203"/>
      <c r="O502" s="203"/>
      <c r="P502" s="203"/>
      <c r="Q502" s="203"/>
      <c r="R502" s="203"/>
      <c r="S502" s="203"/>
      <c r="T502" s="204"/>
      <c r="AT502" s="205" t="s">
        <v>160</v>
      </c>
      <c r="AU502" s="205" t="s">
        <v>92</v>
      </c>
      <c r="AV502" s="13" t="s">
        <v>92</v>
      </c>
      <c r="AW502" s="13" t="s">
        <v>42</v>
      </c>
      <c r="AX502" s="13" t="s">
        <v>82</v>
      </c>
      <c r="AY502" s="205" t="s">
        <v>135</v>
      </c>
    </row>
    <row r="503" spans="1:65" s="13" customFormat="1" ht="11.25">
      <c r="B503" s="194"/>
      <c r="C503" s="195"/>
      <c r="D503" s="196" t="s">
        <v>160</v>
      </c>
      <c r="E503" s="197" t="s">
        <v>44</v>
      </c>
      <c r="F503" s="198" t="s">
        <v>805</v>
      </c>
      <c r="G503" s="195"/>
      <c r="H503" s="199">
        <v>367.11500000000001</v>
      </c>
      <c r="I503" s="200"/>
      <c r="J503" s="195"/>
      <c r="K503" s="195"/>
      <c r="L503" s="201"/>
      <c r="M503" s="202"/>
      <c r="N503" s="203"/>
      <c r="O503" s="203"/>
      <c r="P503" s="203"/>
      <c r="Q503" s="203"/>
      <c r="R503" s="203"/>
      <c r="S503" s="203"/>
      <c r="T503" s="204"/>
      <c r="AT503" s="205" t="s">
        <v>160</v>
      </c>
      <c r="AU503" s="205" t="s">
        <v>92</v>
      </c>
      <c r="AV503" s="13" t="s">
        <v>92</v>
      </c>
      <c r="AW503" s="13" t="s">
        <v>42</v>
      </c>
      <c r="AX503" s="13" t="s">
        <v>82</v>
      </c>
      <c r="AY503" s="205" t="s">
        <v>135</v>
      </c>
    </row>
    <row r="504" spans="1:65" s="13" customFormat="1" ht="11.25">
      <c r="B504" s="194"/>
      <c r="C504" s="195"/>
      <c r="D504" s="196" t="s">
        <v>160</v>
      </c>
      <c r="E504" s="197" t="s">
        <v>44</v>
      </c>
      <c r="F504" s="198" t="s">
        <v>806</v>
      </c>
      <c r="G504" s="195"/>
      <c r="H504" s="199">
        <v>18.600000000000001</v>
      </c>
      <c r="I504" s="200"/>
      <c r="J504" s="195"/>
      <c r="K504" s="195"/>
      <c r="L504" s="201"/>
      <c r="M504" s="202"/>
      <c r="N504" s="203"/>
      <c r="O504" s="203"/>
      <c r="P504" s="203"/>
      <c r="Q504" s="203"/>
      <c r="R504" s="203"/>
      <c r="S504" s="203"/>
      <c r="T504" s="204"/>
      <c r="AT504" s="205" t="s">
        <v>160</v>
      </c>
      <c r="AU504" s="205" t="s">
        <v>92</v>
      </c>
      <c r="AV504" s="13" t="s">
        <v>92</v>
      </c>
      <c r="AW504" s="13" t="s">
        <v>42</v>
      </c>
      <c r="AX504" s="13" t="s">
        <v>82</v>
      </c>
      <c r="AY504" s="205" t="s">
        <v>135</v>
      </c>
    </row>
    <row r="505" spans="1:65" s="13" customFormat="1" ht="11.25">
      <c r="B505" s="194"/>
      <c r="C505" s="195"/>
      <c r="D505" s="196" t="s">
        <v>160</v>
      </c>
      <c r="E505" s="197" t="s">
        <v>44</v>
      </c>
      <c r="F505" s="198" t="s">
        <v>807</v>
      </c>
      <c r="G505" s="195"/>
      <c r="H505" s="199">
        <v>176.12</v>
      </c>
      <c r="I505" s="200"/>
      <c r="J505" s="195"/>
      <c r="K505" s="195"/>
      <c r="L505" s="201"/>
      <c r="M505" s="202"/>
      <c r="N505" s="203"/>
      <c r="O505" s="203"/>
      <c r="P505" s="203"/>
      <c r="Q505" s="203"/>
      <c r="R505" s="203"/>
      <c r="S505" s="203"/>
      <c r="T505" s="204"/>
      <c r="AT505" s="205" t="s">
        <v>160</v>
      </c>
      <c r="AU505" s="205" t="s">
        <v>92</v>
      </c>
      <c r="AV505" s="13" t="s">
        <v>92</v>
      </c>
      <c r="AW505" s="13" t="s">
        <v>42</v>
      </c>
      <c r="AX505" s="13" t="s">
        <v>82</v>
      </c>
      <c r="AY505" s="205" t="s">
        <v>135</v>
      </c>
    </row>
    <row r="506" spans="1:65" s="13" customFormat="1" ht="11.25">
      <c r="B506" s="194"/>
      <c r="C506" s="195"/>
      <c r="D506" s="196" t="s">
        <v>160</v>
      </c>
      <c r="E506" s="197" t="s">
        <v>44</v>
      </c>
      <c r="F506" s="198" t="s">
        <v>808</v>
      </c>
      <c r="G506" s="195"/>
      <c r="H506" s="199">
        <v>122.455</v>
      </c>
      <c r="I506" s="200"/>
      <c r="J506" s="195"/>
      <c r="K506" s="195"/>
      <c r="L506" s="201"/>
      <c r="M506" s="202"/>
      <c r="N506" s="203"/>
      <c r="O506" s="203"/>
      <c r="P506" s="203"/>
      <c r="Q506" s="203"/>
      <c r="R506" s="203"/>
      <c r="S506" s="203"/>
      <c r="T506" s="204"/>
      <c r="AT506" s="205" t="s">
        <v>160</v>
      </c>
      <c r="AU506" s="205" t="s">
        <v>92</v>
      </c>
      <c r="AV506" s="13" t="s">
        <v>92</v>
      </c>
      <c r="AW506" s="13" t="s">
        <v>42</v>
      </c>
      <c r="AX506" s="13" t="s">
        <v>82</v>
      </c>
      <c r="AY506" s="205" t="s">
        <v>135</v>
      </c>
    </row>
    <row r="507" spans="1:65" s="13" customFormat="1" ht="11.25">
      <c r="B507" s="194"/>
      <c r="C507" s="195"/>
      <c r="D507" s="196" t="s">
        <v>160</v>
      </c>
      <c r="E507" s="197" t="s">
        <v>44</v>
      </c>
      <c r="F507" s="198" t="s">
        <v>809</v>
      </c>
      <c r="G507" s="195"/>
      <c r="H507" s="199">
        <v>136.75200000000001</v>
      </c>
      <c r="I507" s="200"/>
      <c r="J507" s="195"/>
      <c r="K507" s="195"/>
      <c r="L507" s="201"/>
      <c r="M507" s="202"/>
      <c r="N507" s="203"/>
      <c r="O507" s="203"/>
      <c r="P507" s="203"/>
      <c r="Q507" s="203"/>
      <c r="R507" s="203"/>
      <c r="S507" s="203"/>
      <c r="T507" s="204"/>
      <c r="AT507" s="205" t="s">
        <v>160</v>
      </c>
      <c r="AU507" s="205" t="s">
        <v>92</v>
      </c>
      <c r="AV507" s="13" t="s">
        <v>92</v>
      </c>
      <c r="AW507" s="13" t="s">
        <v>42</v>
      </c>
      <c r="AX507" s="13" t="s">
        <v>82</v>
      </c>
      <c r="AY507" s="205" t="s">
        <v>135</v>
      </c>
    </row>
    <row r="508" spans="1:65" s="13" customFormat="1" ht="11.25">
      <c r="B508" s="194"/>
      <c r="C508" s="195"/>
      <c r="D508" s="196" t="s">
        <v>160</v>
      </c>
      <c r="E508" s="197" t="s">
        <v>44</v>
      </c>
      <c r="F508" s="198" t="s">
        <v>810</v>
      </c>
      <c r="G508" s="195"/>
      <c r="H508" s="199">
        <v>392.851</v>
      </c>
      <c r="I508" s="200"/>
      <c r="J508" s="195"/>
      <c r="K508" s="195"/>
      <c r="L508" s="201"/>
      <c r="M508" s="202"/>
      <c r="N508" s="203"/>
      <c r="O508" s="203"/>
      <c r="P508" s="203"/>
      <c r="Q508" s="203"/>
      <c r="R508" s="203"/>
      <c r="S508" s="203"/>
      <c r="T508" s="204"/>
      <c r="AT508" s="205" t="s">
        <v>160</v>
      </c>
      <c r="AU508" s="205" t="s">
        <v>92</v>
      </c>
      <c r="AV508" s="13" t="s">
        <v>92</v>
      </c>
      <c r="AW508" s="13" t="s">
        <v>42</v>
      </c>
      <c r="AX508" s="13" t="s">
        <v>82</v>
      </c>
      <c r="AY508" s="205" t="s">
        <v>135</v>
      </c>
    </row>
    <row r="509" spans="1:65" s="13" customFormat="1" ht="11.25">
      <c r="B509" s="194"/>
      <c r="C509" s="195"/>
      <c r="D509" s="196" t="s">
        <v>160</v>
      </c>
      <c r="E509" s="197" t="s">
        <v>44</v>
      </c>
      <c r="F509" s="198" t="s">
        <v>811</v>
      </c>
      <c r="G509" s="195"/>
      <c r="H509" s="199">
        <v>87.646000000000001</v>
      </c>
      <c r="I509" s="200"/>
      <c r="J509" s="195"/>
      <c r="K509" s="195"/>
      <c r="L509" s="201"/>
      <c r="M509" s="202"/>
      <c r="N509" s="203"/>
      <c r="O509" s="203"/>
      <c r="P509" s="203"/>
      <c r="Q509" s="203"/>
      <c r="R509" s="203"/>
      <c r="S509" s="203"/>
      <c r="T509" s="204"/>
      <c r="AT509" s="205" t="s">
        <v>160</v>
      </c>
      <c r="AU509" s="205" t="s">
        <v>92</v>
      </c>
      <c r="AV509" s="13" t="s">
        <v>92</v>
      </c>
      <c r="AW509" s="13" t="s">
        <v>42</v>
      </c>
      <c r="AX509" s="13" t="s">
        <v>82</v>
      </c>
      <c r="AY509" s="205" t="s">
        <v>135</v>
      </c>
    </row>
    <row r="510" spans="1:65" s="16" customFormat="1" ht="11.25">
      <c r="B510" s="237"/>
      <c r="C510" s="238"/>
      <c r="D510" s="196" t="s">
        <v>160</v>
      </c>
      <c r="E510" s="239" t="s">
        <v>44</v>
      </c>
      <c r="F510" s="240" t="s">
        <v>393</v>
      </c>
      <c r="G510" s="238"/>
      <c r="H510" s="241">
        <v>2479.4079999999999</v>
      </c>
      <c r="I510" s="242"/>
      <c r="J510" s="238"/>
      <c r="K510" s="238"/>
      <c r="L510" s="243"/>
      <c r="M510" s="244"/>
      <c r="N510" s="245"/>
      <c r="O510" s="245"/>
      <c r="P510" s="245"/>
      <c r="Q510" s="245"/>
      <c r="R510" s="245"/>
      <c r="S510" s="245"/>
      <c r="T510" s="246"/>
      <c r="AT510" s="247" t="s">
        <v>160</v>
      </c>
      <c r="AU510" s="247" t="s">
        <v>92</v>
      </c>
      <c r="AV510" s="16" t="s">
        <v>150</v>
      </c>
      <c r="AW510" s="16" t="s">
        <v>42</v>
      </c>
      <c r="AX510" s="16" t="s">
        <v>82</v>
      </c>
      <c r="AY510" s="247" t="s">
        <v>135</v>
      </c>
    </row>
    <row r="511" spans="1:65" s="13" customFormat="1" ht="11.25">
      <c r="B511" s="194"/>
      <c r="C511" s="195"/>
      <c r="D511" s="196" t="s">
        <v>160</v>
      </c>
      <c r="E511" s="197" t="s">
        <v>44</v>
      </c>
      <c r="F511" s="198" t="s">
        <v>812</v>
      </c>
      <c r="G511" s="195"/>
      <c r="H511" s="199">
        <v>297.39999999999998</v>
      </c>
      <c r="I511" s="200"/>
      <c r="J511" s="195"/>
      <c r="K511" s="195"/>
      <c r="L511" s="201"/>
      <c r="M511" s="202"/>
      <c r="N511" s="203"/>
      <c r="O511" s="203"/>
      <c r="P511" s="203"/>
      <c r="Q511" s="203"/>
      <c r="R511" s="203"/>
      <c r="S511" s="203"/>
      <c r="T511" s="204"/>
      <c r="AT511" s="205" t="s">
        <v>160</v>
      </c>
      <c r="AU511" s="205" t="s">
        <v>92</v>
      </c>
      <c r="AV511" s="13" t="s">
        <v>92</v>
      </c>
      <c r="AW511" s="13" t="s">
        <v>42</v>
      </c>
      <c r="AX511" s="13" t="s">
        <v>82</v>
      </c>
      <c r="AY511" s="205" t="s">
        <v>135</v>
      </c>
    </row>
    <row r="512" spans="1:65" s="13" customFormat="1" ht="11.25">
      <c r="B512" s="194"/>
      <c r="C512" s="195"/>
      <c r="D512" s="196" t="s">
        <v>160</v>
      </c>
      <c r="E512" s="197" t="s">
        <v>44</v>
      </c>
      <c r="F512" s="198" t="s">
        <v>813</v>
      </c>
      <c r="G512" s="195"/>
      <c r="H512" s="199">
        <v>148.702</v>
      </c>
      <c r="I512" s="200"/>
      <c r="J512" s="195"/>
      <c r="K512" s="195"/>
      <c r="L512" s="201"/>
      <c r="M512" s="202"/>
      <c r="N512" s="203"/>
      <c r="O512" s="203"/>
      <c r="P512" s="203"/>
      <c r="Q512" s="203"/>
      <c r="R512" s="203"/>
      <c r="S512" s="203"/>
      <c r="T512" s="204"/>
      <c r="AT512" s="205" t="s">
        <v>160</v>
      </c>
      <c r="AU512" s="205" t="s">
        <v>92</v>
      </c>
      <c r="AV512" s="13" t="s">
        <v>92</v>
      </c>
      <c r="AW512" s="13" t="s">
        <v>42</v>
      </c>
      <c r="AX512" s="13" t="s">
        <v>82</v>
      </c>
      <c r="AY512" s="205" t="s">
        <v>135</v>
      </c>
    </row>
    <row r="513" spans="1:65" s="13" customFormat="1" ht="11.25">
      <c r="B513" s="194"/>
      <c r="C513" s="195"/>
      <c r="D513" s="196" t="s">
        <v>160</v>
      </c>
      <c r="E513" s="197" t="s">
        <v>44</v>
      </c>
      <c r="F513" s="198" t="s">
        <v>814</v>
      </c>
      <c r="G513" s="195"/>
      <c r="H513" s="199">
        <v>173.48</v>
      </c>
      <c r="I513" s="200"/>
      <c r="J513" s="195"/>
      <c r="K513" s="195"/>
      <c r="L513" s="201"/>
      <c r="M513" s="202"/>
      <c r="N513" s="203"/>
      <c r="O513" s="203"/>
      <c r="P513" s="203"/>
      <c r="Q513" s="203"/>
      <c r="R513" s="203"/>
      <c r="S513" s="203"/>
      <c r="T513" s="204"/>
      <c r="AT513" s="205" t="s">
        <v>160</v>
      </c>
      <c r="AU513" s="205" t="s">
        <v>92</v>
      </c>
      <c r="AV513" s="13" t="s">
        <v>92</v>
      </c>
      <c r="AW513" s="13" t="s">
        <v>42</v>
      </c>
      <c r="AX513" s="13" t="s">
        <v>82</v>
      </c>
      <c r="AY513" s="205" t="s">
        <v>135</v>
      </c>
    </row>
    <row r="514" spans="1:65" s="16" customFormat="1" ht="11.25">
      <c r="B514" s="237"/>
      <c r="C514" s="238"/>
      <c r="D514" s="196" t="s">
        <v>160</v>
      </c>
      <c r="E514" s="239" t="s">
        <v>44</v>
      </c>
      <c r="F514" s="240" t="s">
        <v>393</v>
      </c>
      <c r="G514" s="238"/>
      <c r="H514" s="241">
        <v>619.58199999999999</v>
      </c>
      <c r="I514" s="242"/>
      <c r="J514" s="238"/>
      <c r="K514" s="238"/>
      <c r="L514" s="243"/>
      <c r="M514" s="244"/>
      <c r="N514" s="245"/>
      <c r="O514" s="245"/>
      <c r="P514" s="245"/>
      <c r="Q514" s="245"/>
      <c r="R514" s="245"/>
      <c r="S514" s="245"/>
      <c r="T514" s="246"/>
      <c r="AT514" s="247" t="s">
        <v>160</v>
      </c>
      <c r="AU514" s="247" t="s">
        <v>92</v>
      </c>
      <c r="AV514" s="16" t="s">
        <v>150</v>
      </c>
      <c r="AW514" s="16" t="s">
        <v>42</v>
      </c>
      <c r="AX514" s="16" t="s">
        <v>82</v>
      </c>
      <c r="AY514" s="247" t="s">
        <v>135</v>
      </c>
    </row>
    <row r="515" spans="1:65" s="15" customFormat="1" ht="11.25">
      <c r="B515" s="217"/>
      <c r="C515" s="218"/>
      <c r="D515" s="196" t="s">
        <v>160</v>
      </c>
      <c r="E515" s="219" t="s">
        <v>44</v>
      </c>
      <c r="F515" s="220" t="s">
        <v>815</v>
      </c>
      <c r="G515" s="218"/>
      <c r="H515" s="219" t="s">
        <v>44</v>
      </c>
      <c r="I515" s="221"/>
      <c r="J515" s="218"/>
      <c r="K515" s="218"/>
      <c r="L515" s="222"/>
      <c r="M515" s="223"/>
      <c r="N515" s="224"/>
      <c r="O515" s="224"/>
      <c r="P515" s="224"/>
      <c r="Q515" s="224"/>
      <c r="R515" s="224"/>
      <c r="S515" s="224"/>
      <c r="T515" s="225"/>
      <c r="AT515" s="226" t="s">
        <v>160</v>
      </c>
      <c r="AU515" s="226" t="s">
        <v>92</v>
      </c>
      <c r="AV515" s="15" t="s">
        <v>90</v>
      </c>
      <c r="AW515" s="15" t="s">
        <v>42</v>
      </c>
      <c r="AX515" s="15" t="s">
        <v>82</v>
      </c>
      <c r="AY515" s="226" t="s">
        <v>135</v>
      </c>
    </row>
    <row r="516" spans="1:65" s="13" customFormat="1" ht="11.25">
      <c r="B516" s="194"/>
      <c r="C516" s="195"/>
      <c r="D516" s="196" t="s">
        <v>160</v>
      </c>
      <c r="E516" s="197" t="s">
        <v>44</v>
      </c>
      <c r="F516" s="198" t="s">
        <v>816</v>
      </c>
      <c r="G516" s="195"/>
      <c r="H516" s="199">
        <v>748.8</v>
      </c>
      <c r="I516" s="200"/>
      <c r="J516" s="195"/>
      <c r="K516" s="195"/>
      <c r="L516" s="201"/>
      <c r="M516" s="202"/>
      <c r="N516" s="203"/>
      <c r="O516" s="203"/>
      <c r="P516" s="203"/>
      <c r="Q516" s="203"/>
      <c r="R516" s="203"/>
      <c r="S516" s="203"/>
      <c r="T516" s="204"/>
      <c r="AT516" s="205" t="s">
        <v>160</v>
      </c>
      <c r="AU516" s="205" t="s">
        <v>92</v>
      </c>
      <c r="AV516" s="13" t="s">
        <v>92</v>
      </c>
      <c r="AW516" s="13" t="s">
        <v>42</v>
      </c>
      <c r="AX516" s="13" t="s">
        <v>82</v>
      </c>
      <c r="AY516" s="205" t="s">
        <v>135</v>
      </c>
    </row>
    <row r="517" spans="1:65" s="13" customFormat="1" ht="11.25">
      <c r="B517" s="194"/>
      <c r="C517" s="195"/>
      <c r="D517" s="196" t="s">
        <v>160</v>
      </c>
      <c r="E517" s="197" t="s">
        <v>44</v>
      </c>
      <c r="F517" s="198" t="s">
        <v>817</v>
      </c>
      <c r="G517" s="195"/>
      <c r="H517" s="199">
        <v>364.98</v>
      </c>
      <c r="I517" s="200"/>
      <c r="J517" s="195"/>
      <c r="K517" s="195"/>
      <c r="L517" s="201"/>
      <c r="M517" s="202"/>
      <c r="N517" s="203"/>
      <c r="O517" s="203"/>
      <c r="P517" s="203"/>
      <c r="Q517" s="203"/>
      <c r="R517" s="203"/>
      <c r="S517" s="203"/>
      <c r="T517" s="204"/>
      <c r="AT517" s="205" t="s">
        <v>160</v>
      </c>
      <c r="AU517" s="205" t="s">
        <v>92</v>
      </c>
      <c r="AV517" s="13" t="s">
        <v>92</v>
      </c>
      <c r="AW517" s="13" t="s">
        <v>42</v>
      </c>
      <c r="AX517" s="13" t="s">
        <v>82</v>
      </c>
      <c r="AY517" s="205" t="s">
        <v>135</v>
      </c>
    </row>
    <row r="518" spans="1:65" s="16" customFormat="1" ht="11.25">
      <c r="B518" s="237"/>
      <c r="C518" s="238"/>
      <c r="D518" s="196" t="s">
        <v>160</v>
      </c>
      <c r="E518" s="239" t="s">
        <v>44</v>
      </c>
      <c r="F518" s="240" t="s">
        <v>393</v>
      </c>
      <c r="G518" s="238"/>
      <c r="H518" s="241">
        <v>1113.78</v>
      </c>
      <c r="I518" s="242"/>
      <c r="J518" s="238"/>
      <c r="K518" s="238"/>
      <c r="L518" s="243"/>
      <c r="M518" s="244"/>
      <c r="N518" s="245"/>
      <c r="O518" s="245"/>
      <c r="P518" s="245"/>
      <c r="Q518" s="245"/>
      <c r="R518" s="245"/>
      <c r="S518" s="245"/>
      <c r="T518" s="246"/>
      <c r="AT518" s="247" t="s">
        <v>160</v>
      </c>
      <c r="AU518" s="247" t="s">
        <v>92</v>
      </c>
      <c r="AV518" s="16" t="s">
        <v>150</v>
      </c>
      <c r="AW518" s="16" t="s">
        <v>42</v>
      </c>
      <c r="AX518" s="16" t="s">
        <v>82</v>
      </c>
      <c r="AY518" s="247" t="s">
        <v>135</v>
      </c>
    </row>
    <row r="519" spans="1:65" s="13" customFormat="1" ht="11.25">
      <c r="B519" s="194"/>
      <c r="C519" s="195"/>
      <c r="D519" s="196" t="s">
        <v>160</v>
      </c>
      <c r="E519" s="197" t="s">
        <v>44</v>
      </c>
      <c r="F519" s="198" t="s">
        <v>818</v>
      </c>
      <c r="G519" s="195"/>
      <c r="H519" s="199">
        <v>66.83</v>
      </c>
      <c r="I519" s="200"/>
      <c r="J519" s="195"/>
      <c r="K519" s="195"/>
      <c r="L519" s="201"/>
      <c r="M519" s="202"/>
      <c r="N519" s="203"/>
      <c r="O519" s="203"/>
      <c r="P519" s="203"/>
      <c r="Q519" s="203"/>
      <c r="R519" s="203"/>
      <c r="S519" s="203"/>
      <c r="T519" s="204"/>
      <c r="AT519" s="205" t="s">
        <v>160</v>
      </c>
      <c r="AU519" s="205" t="s">
        <v>92</v>
      </c>
      <c r="AV519" s="13" t="s">
        <v>92</v>
      </c>
      <c r="AW519" s="13" t="s">
        <v>42</v>
      </c>
      <c r="AX519" s="13" t="s">
        <v>82</v>
      </c>
      <c r="AY519" s="205" t="s">
        <v>135</v>
      </c>
    </row>
    <row r="520" spans="1:65" s="13" customFormat="1" ht="11.25">
      <c r="B520" s="194"/>
      <c r="C520" s="195"/>
      <c r="D520" s="196" t="s">
        <v>160</v>
      </c>
      <c r="E520" s="197" t="s">
        <v>44</v>
      </c>
      <c r="F520" s="198" t="s">
        <v>819</v>
      </c>
      <c r="G520" s="195"/>
      <c r="H520" s="199">
        <v>112.32</v>
      </c>
      <c r="I520" s="200"/>
      <c r="J520" s="195"/>
      <c r="K520" s="195"/>
      <c r="L520" s="201"/>
      <c r="M520" s="202"/>
      <c r="N520" s="203"/>
      <c r="O520" s="203"/>
      <c r="P520" s="203"/>
      <c r="Q520" s="203"/>
      <c r="R520" s="203"/>
      <c r="S520" s="203"/>
      <c r="T520" s="204"/>
      <c r="AT520" s="205" t="s">
        <v>160</v>
      </c>
      <c r="AU520" s="205" t="s">
        <v>92</v>
      </c>
      <c r="AV520" s="13" t="s">
        <v>92</v>
      </c>
      <c r="AW520" s="13" t="s">
        <v>42</v>
      </c>
      <c r="AX520" s="13" t="s">
        <v>82</v>
      </c>
      <c r="AY520" s="205" t="s">
        <v>135</v>
      </c>
    </row>
    <row r="521" spans="1:65" s="14" customFormat="1" ht="11.25">
      <c r="B521" s="206"/>
      <c r="C521" s="207"/>
      <c r="D521" s="196" t="s">
        <v>160</v>
      </c>
      <c r="E521" s="208" t="s">
        <v>44</v>
      </c>
      <c r="F521" s="209" t="s">
        <v>176</v>
      </c>
      <c r="G521" s="207"/>
      <c r="H521" s="210">
        <v>4391.92</v>
      </c>
      <c r="I521" s="211"/>
      <c r="J521" s="207"/>
      <c r="K521" s="207"/>
      <c r="L521" s="212"/>
      <c r="M521" s="213"/>
      <c r="N521" s="214"/>
      <c r="O521" s="214"/>
      <c r="P521" s="214"/>
      <c r="Q521" s="214"/>
      <c r="R521" s="214"/>
      <c r="S521" s="214"/>
      <c r="T521" s="215"/>
      <c r="AT521" s="216" t="s">
        <v>160</v>
      </c>
      <c r="AU521" s="216" t="s">
        <v>92</v>
      </c>
      <c r="AV521" s="14" t="s">
        <v>142</v>
      </c>
      <c r="AW521" s="14" t="s">
        <v>42</v>
      </c>
      <c r="AX521" s="14" t="s">
        <v>90</v>
      </c>
      <c r="AY521" s="216" t="s">
        <v>135</v>
      </c>
    </row>
    <row r="522" spans="1:65" s="2" customFormat="1" ht="24.2" customHeight="1">
      <c r="A522" s="37"/>
      <c r="B522" s="38"/>
      <c r="C522" s="176" t="s">
        <v>820</v>
      </c>
      <c r="D522" s="176" t="s">
        <v>137</v>
      </c>
      <c r="E522" s="177" t="s">
        <v>821</v>
      </c>
      <c r="F522" s="178" t="s">
        <v>822</v>
      </c>
      <c r="G522" s="179" t="s">
        <v>355</v>
      </c>
      <c r="H522" s="180">
        <v>6.3010000000000002</v>
      </c>
      <c r="I522" s="181"/>
      <c r="J522" s="182">
        <f>ROUND(I522*H522,2)</f>
        <v>0</v>
      </c>
      <c r="K522" s="178" t="s">
        <v>141</v>
      </c>
      <c r="L522" s="42"/>
      <c r="M522" s="183" t="s">
        <v>44</v>
      </c>
      <c r="N522" s="184" t="s">
        <v>53</v>
      </c>
      <c r="O522" s="67"/>
      <c r="P522" s="185">
        <f>O522*H522</f>
        <v>0</v>
      </c>
      <c r="Q522" s="185">
        <v>0</v>
      </c>
      <c r="R522" s="185">
        <f>Q522*H522</f>
        <v>0</v>
      </c>
      <c r="S522" s="185">
        <v>0</v>
      </c>
      <c r="T522" s="186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187" t="s">
        <v>232</v>
      </c>
      <c r="AT522" s="187" t="s">
        <v>137</v>
      </c>
      <c r="AU522" s="187" t="s">
        <v>92</v>
      </c>
      <c r="AY522" s="19" t="s">
        <v>135</v>
      </c>
      <c r="BE522" s="188">
        <f>IF(N522="základní",J522,0)</f>
        <v>0</v>
      </c>
      <c r="BF522" s="188">
        <f>IF(N522="snížená",J522,0)</f>
        <v>0</v>
      </c>
      <c r="BG522" s="188">
        <f>IF(N522="zákl. přenesená",J522,0)</f>
        <v>0</v>
      </c>
      <c r="BH522" s="188">
        <f>IF(N522="sníž. přenesená",J522,0)</f>
        <v>0</v>
      </c>
      <c r="BI522" s="188">
        <f>IF(N522="nulová",J522,0)</f>
        <v>0</v>
      </c>
      <c r="BJ522" s="19" t="s">
        <v>90</v>
      </c>
      <c r="BK522" s="188">
        <f>ROUND(I522*H522,2)</f>
        <v>0</v>
      </c>
      <c r="BL522" s="19" t="s">
        <v>232</v>
      </c>
      <c r="BM522" s="187" t="s">
        <v>823</v>
      </c>
    </row>
    <row r="523" spans="1:65" s="2" customFormat="1" ht="11.25">
      <c r="A523" s="37"/>
      <c r="B523" s="38"/>
      <c r="C523" s="39"/>
      <c r="D523" s="189" t="s">
        <v>144</v>
      </c>
      <c r="E523" s="39"/>
      <c r="F523" s="190" t="s">
        <v>824</v>
      </c>
      <c r="G523" s="39"/>
      <c r="H523" s="39"/>
      <c r="I523" s="191"/>
      <c r="J523" s="39"/>
      <c r="K523" s="39"/>
      <c r="L523" s="42"/>
      <c r="M523" s="192"/>
      <c r="N523" s="193"/>
      <c r="O523" s="67"/>
      <c r="P523" s="67"/>
      <c r="Q523" s="67"/>
      <c r="R523" s="67"/>
      <c r="S523" s="67"/>
      <c r="T523" s="68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19" t="s">
        <v>144</v>
      </c>
      <c r="AU523" s="19" t="s">
        <v>92</v>
      </c>
    </row>
    <row r="524" spans="1:65" s="12" customFormat="1" ht="22.9" customHeight="1">
      <c r="B524" s="160"/>
      <c r="C524" s="161"/>
      <c r="D524" s="162" t="s">
        <v>81</v>
      </c>
      <c r="E524" s="174" t="s">
        <v>825</v>
      </c>
      <c r="F524" s="174" t="s">
        <v>826</v>
      </c>
      <c r="G524" s="161"/>
      <c r="H524" s="161"/>
      <c r="I524" s="164"/>
      <c r="J524" s="175">
        <f>BK524</f>
        <v>0</v>
      </c>
      <c r="K524" s="161"/>
      <c r="L524" s="166"/>
      <c r="M524" s="167"/>
      <c r="N524" s="168"/>
      <c r="O524" s="168"/>
      <c r="P524" s="169">
        <f>SUM(P525:P535)</f>
        <v>0</v>
      </c>
      <c r="Q524" s="168"/>
      <c r="R524" s="169">
        <f>SUM(R525:R535)</f>
        <v>0.28800000000000003</v>
      </c>
      <c r="S524" s="168"/>
      <c r="T524" s="170">
        <f>SUM(T525:T535)</f>
        <v>0</v>
      </c>
      <c r="AR524" s="171" t="s">
        <v>92</v>
      </c>
      <c r="AT524" s="172" t="s">
        <v>81</v>
      </c>
      <c r="AU524" s="172" t="s">
        <v>90</v>
      </c>
      <c r="AY524" s="171" t="s">
        <v>135</v>
      </c>
      <c r="BK524" s="173">
        <f>SUM(BK525:BK535)</f>
        <v>0</v>
      </c>
    </row>
    <row r="525" spans="1:65" s="2" customFormat="1" ht="16.5" customHeight="1">
      <c r="A525" s="37"/>
      <c r="B525" s="38"/>
      <c r="C525" s="176" t="s">
        <v>827</v>
      </c>
      <c r="D525" s="176" t="s">
        <v>137</v>
      </c>
      <c r="E525" s="177" t="s">
        <v>828</v>
      </c>
      <c r="F525" s="178" t="s">
        <v>829</v>
      </c>
      <c r="G525" s="179" t="s">
        <v>153</v>
      </c>
      <c r="H525" s="180">
        <v>10</v>
      </c>
      <c r="I525" s="181"/>
      <c r="J525" s="182">
        <f>ROUND(I525*H525,2)</f>
        <v>0</v>
      </c>
      <c r="K525" s="178" t="s">
        <v>141</v>
      </c>
      <c r="L525" s="42"/>
      <c r="M525" s="183" t="s">
        <v>44</v>
      </c>
      <c r="N525" s="184" t="s">
        <v>53</v>
      </c>
      <c r="O525" s="67"/>
      <c r="P525" s="185">
        <f>O525*H525</f>
        <v>0</v>
      </c>
      <c r="Q525" s="185">
        <v>2.9999999999999997E-4</v>
      </c>
      <c r="R525" s="185">
        <f>Q525*H525</f>
        <v>2.9999999999999996E-3</v>
      </c>
      <c r="S525" s="185">
        <v>0</v>
      </c>
      <c r="T525" s="186">
        <f>S525*H525</f>
        <v>0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R525" s="187" t="s">
        <v>232</v>
      </c>
      <c r="AT525" s="187" t="s">
        <v>137</v>
      </c>
      <c r="AU525" s="187" t="s">
        <v>92</v>
      </c>
      <c r="AY525" s="19" t="s">
        <v>135</v>
      </c>
      <c r="BE525" s="188">
        <f>IF(N525="základní",J525,0)</f>
        <v>0</v>
      </c>
      <c r="BF525" s="188">
        <f>IF(N525="snížená",J525,0)</f>
        <v>0</v>
      </c>
      <c r="BG525" s="188">
        <f>IF(N525="zákl. přenesená",J525,0)</f>
        <v>0</v>
      </c>
      <c r="BH525" s="188">
        <f>IF(N525="sníž. přenesená",J525,0)</f>
        <v>0</v>
      </c>
      <c r="BI525" s="188">
        <f>IF(N525="nulová",J525,0)</f>
        <v>0</v>
      </c>
      <c r="BJ525" s="19" t="s">
        <v>90</v>
      </c>
      <c r="BK525" s="188">
        <f>ROUND(I525*H525,2)</f>
        <v>0</v>
      </c>
      <c r="BL525" s="19" t="s">
        <v>232</v>
      </c>
      <c r="BM525" s="187" t="s">
        <v>830</v>
      </c>
    </row>
    <row r="526" spans="1:65" s="2" customFormat="1" ht="11.25">
      <c r="A526" s="37"/>
      <c r="B526" s="38"/>
      <c r="C526" s="39"/>
      <c r="D526" s="189" t="s">
        <v>144</v>
      </c>
      <c r="E526" s="39"/>
      <c r="F526" s="190" t="s">
        <v>831</v>
      </c>
      <c r="G526" s="39"/>
      <c r="H526" s="39"/>
      <c r="I526" s="191"/>
      <c r="J526" s="39"/>
      <c r="K526" s="39"/>
      <c r="L526" s="42"/>
      <c r="M526" s="192"/>
      <c r="N526" s="193"/>
      <c r="O526" s="67"/>
      <c r="P526" s="67"/>
      <c r="Q526" s="67"/>
      <c r="R526" s="67"/>
      <c r="S526" s="67"/>
      <c r="T526" s="68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T526" s="19" t="s">
        <v>144</v>
      </c>
      <c r="AU526" s="19" t="s">
        <v>92</v>
      </c>
    </row>
    <row r="527" spans="1:65" s="2" customFormat="1" ht="24.2" customHeight="1">
      <c r="A527" s="37"/>
      <c r="B527" s="38"/>
      <c r="C527" s="176" t="s">
        <v>832</v>
      </c>
      <c r="D527" s="176" t="s">
        <v>137</v>
      </c>
      <c r="E527" s="177" t="s">
        <v>833</v>
      </c>
      <c r="F527" s="178" t="s">
        <v>834</v>
      </c>
      <c r="G527" s="179" t="s">
        <v>153</v>
      </c>
      <c r="H527" s="180">
        <v>10</v>
      </c>
      <c r="I527" s="181"/>
      <c r="J527" s="182">
        <f>ROUND(I527*H527,2)</f>
        <v>0</v>
      </c>
      <c r="K527" s="178" t="s">
        <v>141</v>
      </c>
      <c r="L527" s="42"/>
      <c r="M527" s="183" t="s">
        <v>44</v>
      </c>
      <c r="N527" s="184" t="s">
        <v>53</v>
      </c>
      <c r="O527" s="67"/>
      <c r="P527" s="185">
        <f>O527*H527</f>
        <v>0</v>
      </c>
      <c r="Q527" s="185">
        <v>5.4000000000000003E-3</v>
      </c>
      <c r="R527" s="185">
        <f>Q527*H527</f>
        <v>5.4000000000000006E-2</v>
      </c>
      <c r="S527" s="185">
        <v>0</v>
      </c>
      <c r="T527" s="186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187" t="s">
        <v>232</v>
      </c>
      <c r="AT527" s="187" t="s">
        <v>137</v>
      </c>
      <c r="AU527" s="187" t="s">
        <v>92</v>
      </c>
      <c r="AY527" s="19" t="s">
        <v>135</v>
      </c>
      <c r="BE527" s="188">
        <f>IF(N527="základní",J527,0)</f>
        <v>0</v>
      </c>
      <c r="BF527" s="188">
        <f>IF(N527="snížená",J527,0)</f>
        <v>0</v>
      </c>
      <c r="BG527" s="188">
        <f>IF(N527="zákl. přenesená",J527,0)</f>
        <v>0</v>
      </c>
      <c r="BH527" s="188">
        <f>IF(N527="sníž. přenesená",J527,0)</f>
        <v>0</v>
      </c>
      <c r="BI527" s="188">
        <f>IF(N527="nulová",J527,0)</f>
        <v>0</v>
      </c>
      <c r="BJ527" s="19" t="s">
        <v>90</v>
      </c>
      <c r="BK527" s="188">
        <f>ROUND(I527*H527,2)</f>
        <v>0</v>
      </c>
      <c r="BL527" s="19" t="s">
        <v>232</v>
      </c>
      <c r="BM527" s="187" t="s">
        <v>835</v>
      </c>
    </row>
    <row r="528" spans="1:65" s="2" customFormat="1" ht="11.25">
      <c r="A528" s="37"/>
      <c r="B528" s="38"/>
      <c r="C528" s="39"/>
      <c r="D528" s="189" t="s">
        <v>144</v>
      </c>
      <c r="E528" s="39"/>
      <c r="F528" s="190" t="s">
        <v>836</v>
      </c>
      <c r="G528" s="39"/>
      <c r="H528" s="39"/>
      <c r="I528" s="191"/>
      <c r="J528" s="39"/>
      <c r="K528" s="39"/>
      <c r="L528" s="42"/>
      <c r="M528" s="192"/>
      <c r="N528" s="193"/>
      <c r="O528" s="67"/>
      <c r="P528" s="67"/>
      <c r="Q528" s="67"/>
      <c r="R528" s="67"/>
      <c r="S528" s="67"/>
      <c r="T528" s="68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19" t="s">
        <v>144</v>
      </c>
      <c r="AU528" s="19" t="s">
        <v>92</v>
      </c>
    </row>
    <row r="529" spans="1:65" s="13" customFormat="1" ht="11.25">
      <c r="B529" s="194"/>
      <c r="C529" s="195"/>
      <c r="D529" s="196" t="s">
        <v>160</v>
      </c>
      <c r="E529" s="197" t="s">
        <v>44</v>
      </c>
      <c r="F529" s="198" t="s">
        <v>837</v>
      </c>
      <c r="G529" s="195"/>
      <c r="H529" s="199">
        <v>10</v>
      </c>
      <c r="I529" s="200"/>
      <c r="J529" s="195"/>
      <c r="K529" s="195"/>
      <c r="L529" s="201"/>
      <c r="M529" s="202"/>
      <c r="N529" s="203"/>
      <c r="O529" s="203"/>
      <c r="P529" s="203"/>
      <c r="Q529" s="203"/>
      <c r="R529" s="203"/>
      <c r="S529" s="203"/>
      <c r="T529" s="204"/>
      <c r="AT529" s="205" t="s">
        <v>160</v>
      </c>
      <c r="AU529" s="205" t="s">
        <v>92</v>
      </c>
      <c r="AV529" s="13" t="s">
        <v>92</v>
      </c>
      <c r="AW529" s="13" t="s">
        <v>42</v>
      </c>
      <c r="AX529" s="13" t="s">
        <v>90</v>
      </c>
      <c r="AY529" s="205" t="s">
        <v>135</v>
      </c>
    </row>
    <row r="530" spans="1:65" s="2" customFormat="1" ht="24.2" customHeight="1">
      <c r="A530" s="37"/>
      <c r="B530" s="38"/>
      <c r="C530" s="227" t="s">
        <v>838</v>
      </c>
      <c r="D530" s="227" t="s">
        <v>352</v>
      </c>
      <c r="E530" s="228" t="s">
        <v>839</v>
      </c>
      <c r="F530" s="229" t="s">
        <v>840</v>
      </c>
      <c r="G530" s="230" t="s">
        <v>153</v>
      </c>
      <c r="H530" s="231">
        <v>11</v>
      </c>
      <c r="I530" s="232"/>
      <c r="J530" s="233">
        <f>ROUND(I530*H530,2)</f>
        <v>0</v>
      </c>
      <c r="K530" s="229" t="s">
        <v>141</v>
      </c>
      <c r="L530" s="234"/>
      <c r="M530" s="235" t="s">
        <v>44</v>
      </c>
      <c r="N530" s="236" t="s">
        <v>53</v>
      </c>
      <c r="O530" s="67"/>
      <c r="P530" s="185">
        <f>O530*H530</f>
        <v>0</v>
      </c>
      <c r="Q530" s="185">
        <v>2.1000000000000001E-2</v>
      </c>
      <c r="R530" s="185">
        <f>Q530*H530</f>
        <v>0.23100000000000001</v>
      </c>
      <c r="S530" s="185">
        <v>0</v>
      </c>
      <c r="T530" s="186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87" t="s">
        <v>311</v>
      </c>
      <c r="AT530" s="187" t="s">
        <v>352</v>
      </c>
      <c r="AU530" s="187" t="s">
        <v>92</v>
      </c>
      <c r="AY530" s="19" t="s">
        <v>135</v>
      </c>
      <c r="BE530" s="188">
        <f>IF(N530="základní",J530,0)</f>
        <v>0</v>
      </c>
      <c r="BF530" s="188">
        <f>IF(N530="snížená",J530,0)</f>
        <v>0</v>
      </c>
      <c r="BG530" s="188">
        <f>IF(N530="zákl. přenesená",J530,0)</f>
        <v>0</v>
      </c>
      <c r="BH530" s="188">
        <f>IF(N530="sníž. přenesená",J530,0)</f>
        <v>0</v>
      </c>
      <c r="BI530" s="188">
        <f>IF(N530="nulová",J530,0)</f>
        <v>0</v>
      </c>
      <c r="BJ530" s="19" t="s">
        <v>90</v>
      </c>
      <c r="BK530" s="188">
        <f>ROUND(I530*H530,2)</f>
        <v>0</v>
      </c>
      <c r="BL530" s="19" t="s">
        <v>232</v>
      </c>
      <c r="BM530" s="187" t="s">
        <v>841</v>
      </c>
    </row>
    <row r="531" spans="1:65" s="13" customFormat="1" ht="11.25">
      <c r="B531" s="194"/>
      <c r="C531" s="195"/>
      <c r="D531" s="196" t="s">
        <v>160</v>
      </c>
      <c r="E531" s="195"/>
      <c r="F531" s="198" t="s">
        <v>842</v>
      </c>
      <c r="G531" s="195"/>
      <c r="H531" s="199">
        <v>11</v>
      </c>
      <c r="I531" s="200"/>
      <c r="J531" s="195"/>
      <c r="K531" s="195"/>
      <c r="L531" s="201"/>
      <c r="M531" s="202"/>
      <c r="N531" s="203"/>
      <c r="O531" s="203"/>
      <c r="P531" s="203"/>
      <c r="Q531" s="203"/>
      <c r="R531" s="203"/>
      <c r="S531" s="203"/>
      <c r="T531" s="204"/>
      <c r="AT531" s="205" t="s">
        <v>160</v>
      </c>
      <c r="AU531" s="205" t="s">
        <v>92</v>
      </c>
      <c r="AV531" s="13" t="s">
        <v>92</v>
      </c>
      <c r="AW531" s="13" t="s">
        <v>4</v>
      </c>
      <c r="AX531" s="13" t="s">
        <v>90</v>
      </c>
      <c r="AY531" s="205" t="s">
        <v>135</v>
      </c>
    </row>
    <row r="532" spans="1:65" s="2" customFormat="1" ht="24.2" customHeight="1">
      <c r="A532" s="37"/>
      <c r="B532" s="38"/>
      <c r="C532" s="176" t="s">
        <v>843</v>
      </c>
      <c r="D532" s="176" t="s">
        <v>137</v>
      </c>
      <c r="E532" s="177" t="s">
        <v>844</v>
      </c>
      <c r="F532" s="178" t="s">
        <v>845</v>
      </c>
      <c r="G532" s="179" t="s">
        <v>355</v>
      </c>
      <c r="H532" s="180">
        <v>0.28799999999999998</v>
      </c>
      <c r="I532" s="181"/>
      <c r="J532" s="182">
        <f>ROUND(I532*H532,2)</f>
        <v>0</v>
      </c>
      <c r="K532" s="178" t="s">
        <v>141</v>
      </c>
      <c r="L532" s="42"/>
      <c r="M532" s="183" t="s">
        <v>44</v>
      </c>
      <c r="N532" s="184" t="s">
        <v>53</v>
      </c>
      <c r="O532" s="67"/>
      <c r="P532" s="185">
        <f>O532*H532</f>
        <v>0</v>
      </c>
      <c r="Q532" s="185">
        <v>0</v>
      </c>
      <c r="R532" s="185">
        <f>Q532*H532</f>
        <v>0</v>
      </c>
      <c r="S532" s="185">
        <v>0</v>
      </c>
      <c r="T532" s="186">
        <f>S532*H532</f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R532" s="187" t="s">
        <v>232</v>
      </c>
      <c r="AT532" s="187" t="s">
        <v>137</v>
      </c>
      <c r="AU532" s="187" t="s">
        <v>92</v>
      </c>
      <c r="AY532" s="19" t="s">
        <v>135</v>
      </c>
      <c r="BE532" s="188">
        <f>IF(N532="základní",J532,0)</f>
        <v>0</v>
      </c>
      <c r="BF532" s="188">
        <f>IF(N532="snížená",J532,0)</f>
        <v>0</v>
      </c>
      <c r="BG532" s="188">
        <f>IF(N532="zákl. přenesená",J532,0)</f>
        <v>0</v>
      </c>
      <c r="BH532" s="188">
        <f>IF(N532="sníž. přenesená",J532,0)</f>
        <v>0</v>
      </c>
      <c r="BI532" s="188">
        <f>IF(N532="nulová",J532,0)</f>
        <v>0</v>
      </c>
      <c r="BJ532" s="19" t="s">
        <v>90</v>
      </c>
      <c r="BK532" s="188">
        <f>ROUND(I532*H532,2)</f>
        <v>0</v>
      </c>
      <c r="BL532" s="19" t="s">
        <v>232</v>
      </c>
      <c r="BM532" s="187" t="s">
        <v>846</v>
      </c>
    </row>
    <row r="533" spans="1:65" s="2" customFormat="1" ht="11.25">
      <c r="A533" s="37"/>
      <c r="B533" s="38"/>
      <c r="C533" s="39"/>
      <c r="D533" s="189" t="s">
        <v>144</v>
      </c>
      <c r="E533" s="39"/>
      <c r="F533" s="190" t="s">
        <v>847</v>
      </c>
      <c r="G533" s="39"/>
      <c r="H533" s="39"/>
      <c r="I533" s="191"/>
      <c r="J533" s="39"/>
      <c r="K533" s="39"/>
      <c r="L533" s="42"/>
      <c r="M533" s="192"/>
      <c r="N533" s="193"/>
      <c r="O533" s="67"/>
      <c r="P533" s="67"/>
      <c r="Q533" s="67"/>
      <c r="R533" s="67"/>
      <c r="S533" s="67"/>
      <c r="T533" s="68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T533" s="19" t="s">
        <v>144</v>
      </c>
      <c r="AU533" s="19" t="s">
        <v>92</v>
      </c>
    </row>
    <row r="534" spans="1:65" s="2" customFormat="1" ht="24.2" customHeight="1">
      <c r="A534" s="37"/>
      <c r="B534" s="38"/>
      <c r="C534" s="176" t="s">
        <v>848</v>
      </c>
      <c r="D534" s="176" t="s">
        <v>137</v>
      </c>
      <c r="E534" s="177" t="s">
        <v>849</v>
      </c>
      <c r="F534" s="178" t="s">
        <v>850</v>
      </c>
      <c r="G534" s="179" t="s">
        <v>355</v>
      </c>
      <c r="H534" s="180">
        <v>0.28799999999999998</v>
      </c>
      <c r="I534" s="181"/>
      <c r="J534" s="182">
        <f>ROUND(I534*H534,2)</f>
        <v>0</v>
      </c>
      <c r="K534" s="178" t="s">
        <v>141</v>
      </c>
      <c r="L534" s="42"/>
      <c r="M534" s="183" t="s">
        <v>44</v>
      </c>
      <c r="N534" s="184" t="s">
        <v>53</v>
      </c>
      <c r="O534" s="67"/>
      <c r="P534" s="185">
        <f>O534*H534</f>
        <v>0</v>
      </c>
      <c r="Q534" s="185">
        <v>0</v>
      </c>
      <c r="R534" s="185">
        <f>Q534*H534</f>
        <v>0</v>
      </c>
      <c r="S534" s="185">
        <v>0</v>
      </c>
      <c r="T534" s="186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87" t="s">
        <v>232</v>
      </c>
      <c r="AT534" s="187" t="s">
        <v>137</v>
      </c>
      <c r="AU534" s="187" t="s">
        <v>92</v>
      </c>
      <c r="AY534" s="19" t="s">
        <v>135</v>
      </c>
      <c r="BE534" s="188">
        <f>IF(N534="základní",J534,0)</f>
        <v>0</v>
      </c>
      <c r="BF534" s="188">
        <f>IF(N534="snížená",J534,0)</f>
        <v>0</v>
      </c>
      <c r="BG534" s="188">
        <f>IF(N534="zákl. přenesená",J534,0)</f>
        <v>0</v>
      </c>
      <c r="BH534" s="188">
        <f>IF(N534="sníž. přenesená",J534,0)</f>
        <v>0</v>
      </c>
      <c r="BI534" s="188">
        <f>IF(N534="nulová",J534,0)</f>
        <v>0</v>
      </c>
      <c r="BJ534" s="19" t="s">
        <v>90</v>
      </c>
      <c r="BK534" s="188">
        <f>ROUND(I534*H534,2)</f>
        <v>0</v>
      </c>
      <c r="BL534" s="19" t="s">
        <v>232</v>
      </c>
      <c r="BM534" s="187" t="s">
        <v>851</v>
      </c>
    </row>
    <row r="535" spans="1:65" s="2" customFormat="1" ht="11.25">
      <c r="A535" s="37"/>
      <c r="B535" s="38"/>
      <c r="C535" s="39"/>
      <c r="D535" s="189" t="s">
        <v>144</v>
      </c>
      <c r="E535" s="39"/>
      <c r="F535" s="190" t="s">
        <v>852</v>
      </c>
      <c r="G535" s="39"/>
      <c r="H535" s="39"/>
      <c r="I535" s="191"/>
      <c r="J535" s="39"/>
      <c r="K535" s="39"/>
      <c r="L535" s="42"/>
      <c r="M535" s="192"/>
      <c r="N535" s="193"/>
      <c r="O535" s="67"/>
      <c r="P535" s="67"/>
      <c r="Q535" s="67"/>
      <c r="R535" s="67"/>
      <c r="S535" s="67"/>
      <c r="T535" s="68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19" t="s">
        <v>144</v>
      </c>
      <c r="AU535" s="19" t="s">
        <v>92</v>
      </c>
    </row>
    <row r="536" spans="1:65" s="12" customFormat="1" ht="22.9" customHeight="1">
      <c r="B536" s="160"/>
      <c r="C536" s="161"/>
      <c r="D536" s="162" t="s">
        <v>81</v>
      </c>
      <c r="E536" s="174" t="s">
        <v>853</v>
      </c>
      <c r="F536" s="174" t="s">
        <v>854</v>
      </c>
      <c r="G536" s="161"/>
      <c r="H536" s="161"/>
      <c r="I536" s="164"/>
      <c r="J536" s="175">
        <f>BK536</f>
        <v>0</v>
      </c>
      <c r="K536" s="161"/>
      <c r="L536" s="166"/>
      <c r="M536" s="167"/>
      <c r="N536" s="168"/>
      <c r="O536" s="168"/>
      <c r="P536" s="169">
        <f>SUM(P537:P538)</f>
        <v>0</v>
      </c>
      <c r="Q536" s="168"/>
      <c r="R536" s="169">
        <f>SUM(R537:R538)</f>
        <v>1.9599999999999999E-2</v>
      </c>
      <c r="S536" s="168"/>
      <c r="T536" s="170">
        <f>SUM(T537:T538)</f>
        <v>0</v>
      </c>
      <c r="AR536" s="171" t="s">
        <v>92</v>
      </c>
      <c r="AT536" s="172" t="s">
        <v>81</v>
      </c>
      <c r="AU536" s="172" t="s">
        <v>90</v>
      </c>
      <c r="AY536" s="171" t="s">
        <v>135</v>
      </c>
      <c r="BK536" s="173">
        <f>SUM(BK537:BK538)</f>
        <v>0</v>
      </c>
    </row>
    <row r="537" spans="1:65" s="2" customFormat="1" ht="16.5" customHeight="1">
      <c r="A537" s="37"/>
      <c r="B537" s="38"/>
      <c r="C537" s="176" t="s">
        <v>855</v>
      </c>
      <c r="D537" s="176" t="s">
        <v>137</v>
      </c>
      <c r="E537" s="177" t="s">
        <v>856</v>
      </c>
      <c r="F537" s="178" t="s">
        <v>857</v>
      </c>
      <c r="G537" s="179" t="s">
        <v>153</v>
      </c>
      <c r="H537" s="180">
        <v>20</v>
      </c>
      <c r="I537" s="181"/>
      <c r="J537" s="182">
        <f>ROUND(I537*H537,2)</f>
        <v>0</v>
      </c>
      <c r="K537" s="178" t="s">
        <v>141</v>
      </c>
      <c r="L537" s="42"/>
      <c r="M537" s="183" t="s">
        <v>44</v>
      </c>
      <c r="N537" s="184" t="s">
        <v>53</v>
      </c>
      <c r="O537" s="67"/>
      <c r="P537" s="185">
        <f>O537*H537</f>
        <v>0</v>
      </c>
      <c r="Q537" s="185">
        <v>9.7999999999999997E-4</v>
      </c>
      <c r="R537" s="185">
        <f>Q537*H537</f>
        <v>1.9599999999999999E-2</v>
      </c>
      <c r="S537" s="185">
        <v>0</v>
      </c>
      <c r="T537" s="186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187" t="s">
        <v>232</v>
      </c>
      <c r="AT537" s="187" t="s">
        <v>137</v>
      </c>
      <c r="AU537" s="187" t="s">
        <v>92</v>
      </c>
      <c r="AY537" s="19" t="s">
        <v>135</v>
      </c>
      <c r="BE537" s="188">
        <f>IF(N537="základní",J537,0)</f>
        <v>0</v>
      </c>
      <c r="BF537" s="188">
        <f>IF(N537="snížená",J537,0)</f>
        <v>0</v>
      </c>
      <c r="BG537" s="188">
        <f>IF(N537="zákl. přenesená",J537,0)</f>
        <v>0</v>
      </c>
      <c r="BH537" s="188">
        <f>IF(N537="sníž. přenesená",J537,0)</f>
        <v>0</v>
      </c>
      <c r="BI537" s="188">
        <f>IF(N537="nulová",J537,0)</f>
        <v>0</v>
      </c>
      <c r="BJ537" s="19" t="s">
        <v>90</v>
      </c>
      <c r="BK537" s="188">
        <f>ROUND(I537*H537,2)</f>
        <v>0</v>
      </c>
      <c r="BL537" s="19" t="s">
        <v>232</v>
      </c>
      <c r="BM537" s="187" t="s">
        <v>858</v>
      </c>
    </row>
    <row r="538" spans="1:65" s="2" customFormat="1" ht="11.25">
      <c r="A538" s="37"/>
      <c r="B538" s="38"/>
      <c r="C538" s="39"/>
      <c r="D538" s="189" t="s">
        <v>144</v>
      </c>
      <c r="E538" s="39"/>
      <c r="F538" s="190" t="s">
        <v>859</v>
      </c>
      <c r="G538" s="39"/>
      <c r="H538" s="39"/>
      <c r="I538" s="191"/>
      <c r="J538" s="39"/>
      <c r="K538" s="39"/>
      <c r="L538" s="42"/>
      <c r="M538" s="249"/>
      <c r="N538" s="250"/>
      <c r="O538" s="251"/>
      <c r="P538" s="251"/>
      <c r="Q538" s="251"/>
      <c r="R538" s="251"/>
      <c r="S538" s="251"/>
      <c r="T538" s="252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T538" s="19" t="s">
        <v>144</v>
      </c>
      <c r="AU538" s="19" t="s">
        <v>92</v>
      </c>
    </row>
    <row r="539" spans="1:65" s="2" customFormat="1" ht="6.95" customHeight="1">
      <c r="A539" s="37"/>
      <c r="B539" s="50"/>
      <c r="C539" s="51"/>
      <c r="D539" s="51"/>
      <c r="E539" s="51"/>
      <c r="F539" s="51"/>
      <c r="G539" s="51"/>
      <c r="H539" s="51"/>
      <c r="I539" s="51"/>
      <c r="J539" s="51"/>
      <c r="K539" s="51"/>
      <c r="L539" s="42"/>
      <c r="M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</row>
  </sheetData>
  <sheetProtection algorithmName="SHA-512" hashValue="8wIdSi4tQoD/NEK6ebTJxWGdq7coXspvM7ePXmi1aw8m/qBL11wNWTAcQN2PfXBL8JJbHMjMkNV+lm8xnocMYw==" saltValue="gfwc2bP/ToYJxTFtgfO+TgjlFu3WfJzq1v88ufhZTPNRrDj7AhBFnakX7Ru4nC+Y9fe8vaRH16jEx9afkDxCcQ==" spinCount="100000" sheet="1" objects="1" scenarios="1" formatColumns="0" formatRows="0" autoFilter="0"/>
  <autoFilter ref="C95:K538" xr:uid="{00000000-0009-0000-0000-000001000000}"/>
  <mergeCells count="9">
    <mergeCell ref="E50:H50"/>
    <mergeCell ref="E86:H86"/>
    <mergeCell ref="E88:H88"/>
    <mergeCell ref="L2:V2"/>
    <mergeCell ref="E7:H7"/>
    <mergeCell ref="E9:H9"/>
    <mergeCell ref="E18:H18"/>
    <mergeCell ref="E27:H27"/>
    <mergeCell ref="E48:H48"/>
  </mergeCells>
  <hyperlinks>
    <hyperlink ref="F100" r:id="rId1" xr:uid="{00000000-0004-0000-0100-000000000000}"/>
    <hyperlink ref="F102" r:id="rId2" xr:uid="{00000000-0004-0000-0100-000001000000}"/>
    <hyperlink ref="F104" r:id="rId3" xr:uid="{00000000-0004-0000-0100-000002000000}"/>
    <hyperlink ref="F106" r:id="rId4" xr:uid="{00000000-0004-0000-0100-000003000000}"/>
    <hyperlink ref="F109" r:id="rId5" xr:uid="{00000000-0004-0000-0100-000004000000}"/>
    <hyperlink ref="F112" r:id="rId6" xr:uid="{00000000-0004-0000-0100-000005000000}"/>
    <hyperlink ref="F118" r:id="rId7" xr:uid="{00000000-0004-0000-0100-000006000000}"/>
    <hyperlink ref="F120" r:id="rId8" xr:uid="{00000000-0004-0000-0100-000007000000}"/>
    <hyperlink ref="F122" r:id="rId9" xr:uid="{00000000-0004-0000-0100-000008000000}"/>
    <hyperlink ref="F124" r:id="rId10" xr:uid="{00000000-0004-0000-0100-000009000000}"/>
    <hyperlink ref="F126" r:id="rId11" xr:uid="{00000000-0004-0000-0100-00000A000000}"/>
    <hyperlink ref="F129" r:id="rId12" xr:uid="{00000000-0004-0000-0100-00000B000000}"/>
    <hyperlink ref="F136" r:id="rId13" xr:uid="{00000000-0004-0000-0100-00000C000000}"/>
    <hyperlink ref="F143" r:id="rId14" xr:uid="{00000000-0004-0000-0100-00000D000000}"/>
    <hyperlink ref="F146" r:id="rId15" xr:uid="{00000000-0004-0000-0100-00000E000000}"/>
    <hyperlink ref="F148" r:id="rId16" xr:uid="{00000000-0004-0000-0100-00000F000000}"/>
    <hyperlink ref="F150" r:id="rId17" xr:uid="{00000000-0004-0000-0100-000010000000}"/>
    <hyperlink ref="F152" r:id="rId18" xr:uid="{00000000-0004-0000-0100-000011000000}"/>
    <hyperlink ref="F154" r:id="rId19" xr:uid="{00000000-0004-0000-0100-000012000000}"/>
    <hyperlink ref="F156" r:id="rId20" xr:uid="{00000000-0004-0000-0100-000013000000}"/>
    <hyperlink ref="F158" r:id="rId21" xr:uid="{00000000-0004-0000-0100-000014000000}"/>
    <hyperlink ref="F160" r:id="rId22" xr:uid="{00000000-0004-0000-0100-000015000000}"/>
    <hyperlink ref="F162" r:id="rId23" xr:uid="{00000000-0004-0000-0100-000016000000}"/>
    <hyperlink ref="F164" r:id="rId24" xr:uid="{00000000-0004-0000-0100-000017000000}"/>
    <hyperlink ref="F166" r:id="rId25" xr:uid="{00000000-0004-0000-0100-000018000000}"/>
    <hyperlink ref="F168" r:id="rId26" xr:uid="{00000000-0004-0000-0100-000019000000}"/>
    <hyperlink ref="F170" r:id="rId27" xr:uid="{00000000-0004-0000-0100-00001A000000}"/>
    <hyperlink ref="F172" r:id="rId28" xr:uid="{00000000-0004-0000-0100-00001B000000}"/>
    <hyperlink ref="F174" r:id="rId29" xr:uid="{00000000-0004-0000-0100-00001C000000}"/>
    <hyperlink ref="F176" r:id="rId30" xr:uid="{00000000-0004-0000-0100-00001D000000}"/>
    <hyperlink ref="F178" r:id="rId31" xr:uid="{00000000-0004-0000-0100-00001E000000}"/>
    <hyperlink ref="F180" r:id="rId32" xr:uid="{00000000-0004-0000-0100-00001F000000}"/>
    <hyperlink ref="F182" r:id="rId33" xr:uid="{00000000-0004-0000-0100-000020000000}"/>
    <hyperlink ref="F184" r:id="rId34" xr:uid="{00000000-0004-0000-0100-000021000000}"/>
    <hyperlink ref="F186" r:id="rId35" xr:uid="{00000000-0004-0000-0100-000022000000}"/>
    <hyperlink ref="F189" r:id="rId36" xr:uid="{00000000-0004-0000-0100-000023000000}"/>
    <hyperlink ref="F191" r:id="rId37" xr:uid="{00000000-0004-0000-0100-000024000000}"/>
    <hyperlink ref="F193" r:id="rId38" xr:uid="{00000000-0004-0000-0100-000025000000}"/>
    <hyperlink ref="F209" r:id="rId39" xr:uid="{00000000-0004-0000-0100-000026000000}"/>
    <hyperlink ref="F211" r:id="rId40" xr:uid="{00000000-0004-0000-0100-000027000000}"/>
    <hyperlink ref="F216" r:id="rId41" xr:uid="{00000000-0004-0000-0100-000028000000}"/>
    <hyperlink ref="F223" r:id="rId42" xr:uid="{00000000-0004-0000-0100-000029000000}"/>
    <hyperlink ref="F231" r:id="rId43" xr:uid="{00000000-0004-0000-0100-00002A000000}"/>
    <hyperlink ref="F234" r:id="rId44" xr:uid="{00000000-0004-0000-0100-00002B000000}"/>
    <hyperlink ref="F236" r:id="rId45" xr:uid="{00000000-0004-0000-0100-00002C000000}"/>
    <hyperlink ref="F249" r:id="rId46" xr:uid="{00000000-0004-0000-0100-00002D000000}"/>
    <hyperlink ref="F251" r:id="rId47" xr:uid="{00000000-0004-0000-0100-00002E000000}"/>
    <hyperlink ref="F253" r:id="rId48" xr:uid="{00000000-0004-0000-0100-00002F000000}"/>
    <hyperlink ref="F256" r:id="rId49" xr:uid="{00000000-0004-0000-0100-000030000000}"/>
    <hyperlink ref="F264" r:id="rId50" xr:uid="{00000000-0004-0000-0100-000031000000}"/>
    <hyperlink ref="F266" r:id="rId51" xr:uid="{00000000-0004-0000-0100-000032000000}"/>
    <hyperlink ref="F268" r:id="rId52" xr:uid="{00000000-0004-0000-0100-000033000000}"/>
    <hyperlink ref="F270" r:id="rId53" xr:uid="{00000000-0004-0000-0100-000034000000}"/>
    <hyperlink ref="F282" r:id="rId54" xr:uid="{00000000-0004-0000-0100-000035000000}"/>
    <hyperlink ref="F285" r:id="rId55" xr:uid="{00000000-0004-0000-0100-000036000000}"/>
    <hyperlink ref="F288" r:id="rId56" xr:uid="{00000000-0004-0000-0100-000037000000}"/>
    <hyperlink ref="F292" r:id="rId57" xr:uid="{00000000-0004-0000-0100-000038000000}"/>
    <hyperlink ref="F301" r:id="rId58" xr:uid="{00000000-0004-0000-0100-000039000000}"/>
    <hyperlink ref="F335" r:id="rId59" xr:uid="{00000000-0004-0000-0100-00003A000000}"/>
    <hyperlink ref="F376" r:id="rId60" xr:uid="{00000000-0004-0000-0100-00003B000000}"/>
    <hyperlink ref="F378" r:id="rId61" xr:uid="{00000000-0004-0000-0100-00003C000000}"/>
    <hyperlink ref="F380" r:id="rId62" xr:uid="{00000000-0004-0000-0100-00003D000000}"/>
    <hyperlink ref="F382" r:id="rId63" xr:uid="{00000000-0004-0000-0100-00003E000000}"/>
    <hyperlink ref="F385" r:id="rId64" xr:uid="{00000000-0004-0000-0100-00003F000000}"/>
    <hyperlink ref="F387" r:id="rId65" xr:uid="{00000000-0004-0000-0100-000040000000}"/>
    <hyperlink ref="F389" r:id="rId66" xr:uid="{00000000-0004-0000-0100-000041000000}"/>
    <hyperlink ref="F392" r:id="rId67" xr:uid="{00000000-0004-0000-0100-000042000000}"/>
    <hyperlink ref="F398" r:id="rId68" xr:uid="{00000000-0004-0000-0100-000043000000}"/>
    <hyperlink ref="F400" r:id="rId69" xr:uid="{00000000-0004-0000-0100-000044000000}"/>
    <hyperlink ref="F403" r:id="rId70" xr:uid="{00000000-0004-0000-0100-000045000000}"/>
    <hyperlink ref="F406" r:id="rId71" xr:uid="{00000000-0004-0000-0100-000046000000}"/>
    <hyperlink ref="F409" r:id="rId72" xr:uid="{00000000-0004-0000-0100-000047000000}"/>
    <hyperlink ref="F411" r:id="rId73" xr:uid="{00000000-0004-0000-0100-000048000000}"/>
    <hyperlink ref="F429" r:id="rId74" xr:uid="{00000000-0004-0000-0100-000049000000}"/>
    <hyperlink ref="F438" r:id="rId75" xr:uid="{00000000-0004-0000-0100-00004A000000}"/>
    <hyperlink ref="F440" r:id="rId76" xr:uid="{00000000-0004-0000-0100-00004B000000}"/>
    <hyperlink ref="F443" r:id="rId77" xr:uid="{00000000-0004-0000-0100-00004C000000}"/>
    <hyperlink ref="F450" r:id="rId78" xr:uid="{00000000-0004-0000-0100-00004D000000}"/>
    <hyperlink ref="F457" r:id="rId79" xr:uid="{00000000-0004-0000-0100-00004E000000}"/>
    <hyperlink ref="F459" r:id="rId80" xr:uid="{00000000-0004-0000-0100-00004F000000}"/>
    <hyperlink ref="F461" r:id="rId81" xr:uid="{00000000-0004-0000-0100-000050000000}"/>
    <hyperlink ref="F464" r:id="rId82" xr:uid="{00000000-0004-0000-0100-000051000000}"/>
    <hyperlink ref="F466" r:id="rId83" xr:uid="{00000000-0004-0000-0100-000052000000}"/>
    <hyperlink ref="F468" r:id="rId84" xr:uid="{00000000-0004-0000-0100-000053000000}"/>
    <hyperlink ref="F523" r:id="rId85" xr:uid="{00000000-0004-0000-0100-000054000000}"/>
    <hyperlink ref="F526" r:id="rId86" xr:uid="{00000000-0004-0000-0100-000055000000}"/>
    <hyperlink ref="F528" r:id="rId87" xr:uid="{00000000-0004-0000-0100-000056000000}"/>
    <hyperlink ref="F533" r:id="rId88" xr:uid="{00000000-0004-0000-0100-000057000000}"/>
    <hyperlink ref="F535" r:id="rId89" xr:uid="{00000000-0004-0000-0100-000058000000}"/>
    <hyperlink ref="F538" r:id="rId90" xr:uid="{00000000-0004-0000-0100-000059000000}"/>
  </hyperlinks>
  <pageMargins left="0.39370078740157483" right="0.39370078740157483" top="0.39370078740157483" bottom="0.39370078740157483" header="0" footer="0"/>
  <pageSetup paperSize="9" scale="76" fitToHeight="100" orientation="portrait" r:id="rId91"/>
  <headerFooter>
    <oddFooter>&amp;CStrana &amp;P z &amp;N</oddFooter>
  </headerFooter>
  <drawing r:id="rId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53"/>
  <sheetViews>
    <sheetView showGridLines="0" workbookViewId="0"/>
  </sheetViews>
  <sheetFormatPr defaultRowHeight="16.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AT2" s="19" t="s">
        <v>95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92</v>
      </c>
    </row>
    <row r="4" spans="1:46" s="1" customFormat="1" ht="24.95" customHeight="1">
      <c r="B4" s="22"/>
      <c r="D4" s="106" t="s">
        <v>96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26.25" customHeight="1">
      <c r="B7" s="22"/>
      <c r="E7" s="378" t="str">
        <f>'Rekapitulace stavby'!K6</f>
        <v>Modernizace přístupu do Polikliniky Část I. - odstranění lávky a statické zajištění</v>
      </c>
      <c r="F7" s="379"/>
      <c r="G7" s="379"/>
      <c r="H7" s="379"/>
      <c r="L7" s="22"/>
    </row>
    <row r="8" spans="1:46" s="2" customFormat="1" ht="12" customHeight="1">
      <c r="A8" s="37"/>
      <c r="B8" s="42"/>
      <c r="C8" s="37"/>
      <c r="D8" s="108" t="s">
        <v>97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0" t="s">
        <v>860</v>
      </c>
      <c r="F9" s="381"/>
      <c r="G9" s="381"/>
      <c r="H9" s="381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44</v>
      </c>
      <c r="G11" s="37"/>
      <c r="H11" s="37"/>
      <c r="I11" s="108" t="s">
        <v>20</v>
      </c>
      <c r="J11" s="110" t="s">
        <v>44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24. 11. 2022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30</v>
      </c>
      <c r="E14" s="37"/>
      <c r="F14" s="37"/>
      <c r="G14" s="37"/>
      <c r="H14" s="37"/>
      <c r="I14" s="108" t="s">
        <v>31</v>
      </c>
      <c r="J14" s="110" t="s">
        <v>32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33</v>
      </c>
      <c r="F15" s="37"/>
      <c r="G15" s="37"/>
      <c r="H15" s="37"/>
      <c r="I15" s="108" t="s">
        <v>34</v>
      </c>
      <c r="J15" s="110" t="s">
        <v>35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36</v>
      </c>
      <c r="E17" s="37"/>
      <c r="F17" s="37"/>
      <c r="G17" s="37"/>
      <c r="H17" s="37"/>
      <c r="I17" s="108" t="s">
        <v>31</v>
      </c>
      <c r="J17" s="32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2" t="str">
        <f>'Rekapitulace stavby'!E14</f>
        <v>Vyplň údaj</v>
      </c>
      <c r="F18" s="383"/>
      <c r="G18" s="383"/>
      <c r="H18" s="383"/>
      <c r="I18" s="108" t="s">
        <v>34</v>
      </c>
      <c r="J18" s="32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38</v>
      </c>
      <c r="E20" s="37"/>
      <c r="F20" s="37"/>
      <c r="G20" s="37"/>
      <c r="H20" s="37"/>
      <c r="I20" s="108" t="s">
        <v>31</v>
      </c>
      <c r="J20" s="110" t="s">
        <v>39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40</v>
      </c>
      <c r="F21" s="37"/>
      <c r="G21" s="37"/>
      <c r="H21" s="37"/>
      <c r="I21" s="108" t="s">
        <v>34</v>
      </c>
      <c r="J21" s="110" t="s">
        <v>41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43</v>
      </c>
      <c r="E23" s="37"/>
      <c r="F23" s="37"/>
      <c r="G23" s="37"/>
      <c r="H23" s="37"/>
      <c r="I23" s="108" t="s">
        <v>31</v>
      </c>
      <c r="J23" s="110" t="s">
        <v>44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45</v>
      </c>
      <c r="F24" s="37"/>
      <c r="G24" s="37"/>
      <c r="H24" s="37"/>
      <c r="I24" s="108" t="s">
        <v>34</v>
      </c>
      <c r="J24" s="110" t="s">
        <v>44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46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71.25" customHeight="1">
      <c r="A27" s="112"/>
      <c r="B27" s="113"/>
      <c r="C27" s="112"/>
      <c r="D27" s="112"/>
      <c r="E27" s="384" t="s">
        <v>47</v>
      </c>
      <c r="F27" s="384"/>
      <c r="G27" s="384"/>
      <c r="H27" s="38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48</v>
      </c>
      <c r="E30" s="37"/>
      <c r="F30" s="37"/>
      <c r="G30" s="37"/>
      <c r="H30" s="37"/>
      <c r="I30" s="37"/>
      <c r="J30" s="117">
        <f>ROUND(J86,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50</v>
      </c>
      <c r="G32" s="37"/>
      <c r="H32" s="37"/>
      <c r="I32" s="118" t="s">
        <v>49</v>
      </c>
      <c r="J32" s="118" t="s">
        <v>51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52</v>
      </c>
      <c r="E33" s="108" t="s">
        <v>53</v>
      </c>
      <c r="F33" s="120">
        <f>ROUND((SUM(BE86:BE152)),  2)</f>
        <v>0</v>
      </c>
      <c r="G33" s="37"/>
      <c r="H33" s="37"/>
      <c r="I33" s="121">
        <v>0.21</v>
      </c>
      <c r="J33" s="120">
        <f>ROUND(((SUM(BE86:BE152))*I33),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54</v>
      </c>
      <c r="F34" s="120">
        <f>ROUND((SUM(BF86:BF152)),  2)</f>
        <v>0</v>
      </c>
      <c r="G34" s="37"/>
      <c r="H34" s="37"/>
      <c r="I34" s="121">
        <v>0.15</v>
      </c>
      <c r="J34" s="120">
        <f>ROUND(((SUM(BF86:BF152))*I34),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55</v>
      </c>
      <c r="F35" s="120">
        <f>ROUND((SUM(BG86:BG152)),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56</v>
      </c>
      <c r="F36" s="120">
        <f>ROUND((SUM(BH86:BH152)),  2)</f>
        <v>0</v>
      </c>
      <c r="G36" s="37"/>
      <c r="H36" s="37"/>
      <c r="I36" s="121">
        <v>0.15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57</v>
      </c>
      <c r="F37" s="120">
        <f>ROUND((SUM(BI86:BI152)),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58</v>
      </c>
      <c r="E39" s="124"/>
      <c r="F39" s="124"/>
      <c r="G39" s="125" t="s">
        <v>59</v>
      </c>
      <c r="H39" s="126" t="s">
        <v>60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99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26.25" customHeight="1">
      <c r="A48" s="37"/>
      <c r="B48" s="38"/>
      <c r="C48" s="39"/>
      <c r="D48" s="39"/>
      <c r="E48" s="385" t="str">
        <f>E7</f>
        <v>Modernizace přístupu do Polikliniky Část I. - odstranění lávky a statické zajištění</v>
      </c>
      <c r="F48" s="386"/>
      <c r="G48" s="386"/>
      <c r="H48" s="386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97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7" t="str">
        <f>E9</f>
        <v>VORN - Vedlejší a ostatní rozpočtové náklady</v>
      </c>
      <c r="F50" s="387"/>
      <c r="G50" s="387"/>
      <c r="H50" s="387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Česká Lípa</v>
      </c>
      <c r="G52" s="39"/>
      <c r="H52" s="39"/>
      <c r="I52" s="31" t="s">
        <v>24</v>
      </c>
      <c r="J52" s="62" t="str">
        <f>IF(J12="","",J12)</f>
        <v>24. 11. 2022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1" t="s">
        <v>30</v>
      </c>
      <c r="D54" s="39"/>
      <c r="E54" s="39"/>
      <c r="F54" s="29" t="str">
        <f>E15</f>
        <v xml:space="preserve">Nemocnice s poliklinikou Česká Lípa,a.s. </v>
      </c>
      <c r="G54" s="39"/>
      <c r="H54" s="39"/>
      <c r="I54" s="31" t="s">
        <v>38</v>
      </c>
      <c r="J54" s="35" t="str">
        <f>E21</f>
        <v>STORING spol. s 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36</v>
      </c>
      <c r="D55" s="39"/>
      <c r="E55" s="39"/>
      <c r="F55" s="29" t="str">
        <f>IF(E18="","",E18)</f>
        <v>Vyplň údaj</v>
      </c>
      <c r="G55" s="39"/>
      <c r="H55" s="39"/>
      <c r="I55" s="31" t="s">
        <v>43</v>
      </c>
      <c r="J55" s="35" t="str">
        <f>E24</f>
        <v>Zuzana Morávková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100</v>
      </c>
      <c r="D57" s="134"/>
      <c r="E57" s="134"/>
      <c r="F57" s="134"/>
      <c r="G57" s="134"/>
      <c r="H57" s="134"/>
      <c r="I57" s="134"/>
      <c r="J57" s="135" t="s">
        <v>101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80</v>
      </c>
      <c r="D59" s="39"/>
      <c r="E59" s="39"/>
      <c r="F59" s="39"/>
      <c r="G59" s="39"/>
      <c r="H59" s="39"/>
      <c r="I59" s="39"/>
      <c r="J59" s="80">
        <f>J86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102</v>
      </c>
    </row>
    <row r="60" spans="1:47" s="9" customFormat="1" ht="24.95" customHeight="1">
      <c r="B60" s="137"/>
      <c r="C60" s="138"/>
      <c r="D60" s="139" t="s">
        <v>861</v>
      </c>
      <c r="E60" s="140"/>
      <c r="F60" s="140"/>
      <c r="G60" s="140"/>
      <c r="H60" s="140"/>
      <c r="I60" s="140"/>
      <c r="J60" s="141">
        <f>J87</f>
        <v>0</v>
      </c>
      <c r="K60" s="138"/>
      <c r="L60" s="142"/>
    </row>
    <row r="61" spans="1:47" s="9" customFormat="1" ht="24.95" customHeight="1">
      <c r="B61" s="137"/>
      <c r="C61" s="138"/>
      <c r="D61" s="139" t="s">
        <v>862</v>
      </c>
      <c r="E61" s="140"/>
      <c r="F61" s="140"/>
      <c r="G61" s="140"/>
      <c r="H61" s="140"/>
      <c r="I61" s="140"/>
      <c r="J61" s="141">
        <f>J104</f>
        <v>0</v>
      </c>
      <c r="K61" s="138"/>
      <c r="L61" s="142"/>
    </row>
    <row r="62" spans="1:47" s="9" customFormat="1" ht="24.95" customHeight="1">
      <c r="B62" s="137"/>
      <c r="C62" s="138"/>
      <c r="D62" s="139" t="s">
        <v>863</v>
      </c>
      <c r="E62" s="140"/>
      <c r="F62" s="140"/>
      <c r="G62" s="140"/>
      <c r="H62" s="140"/>
      <c r="I62" s="140"/>
      <c r="J62" s="141">
        <f>J113</f>
        <v>0</v>
      </c>
      <c r="K62" s="138"/>
      <c r="L62" s="142"/>
    </row>
    <row r="63" spans="1:47" s="9" customFormat="1" ht="24.95" customHeight="1">
      <c r="B63" s="137"/>
      <c r="C63" s="138"/>
      <c r="D63" s="139" t="s">
        <v>864</v>
      </c>
      <c r="E63" s="140"/>
      <c r="F63" s="140"/>
      <c r="G63" s="140"/>
      <c r="H63" s="140"/>
      <c r="I63" s="140"/>
      <c r="J63" s="141">
        <f>J128</f>
        <v>0</v>
      </c>
      <c r="K63" s="138"/>
      <c r="L63" s="142"/>
    </row>
    <row r="64" spans="1:47" s="9" customFormat="1" ht="24.95" customHeight="1">
      <c r="B64" s="137"/>
      <c r="C64" s="138"/>
      <c r="D64" s="139" t="s">
        <v>865</v>
      </c>
      <c r="E64" s="140"/>
      <c r="F64" s="140"/>
      <c r="G64" s="140"/>
      <c r="H64" s="140"/>
      <c r="I64" s="140"/>
      <c r="J64" s="141">
        <f>J131</f>
        <v>0</v>
      </c>
      <c r="K64" s="138"/>
      <c r="L64" s="142"/>
    </row>
    <row r="65" spans="1:31" s="9" customFormat="1" ht="24.95" customHeight="1">
      <c r="B65" s="137"/>
      <c r="C65" s="138"/>
      <c r="D65" s="139" t="s">
        <v>866</v>
      </c>
      <c r="E65" s="140"/>
      <c r="F65" s="140"/>
      <c r="G65" s="140"/>
      <c r="H65" s="140"/>
      <c r="I65" s="140"/>
      <c r="J65" s="141">
        <f>J136</f>
        <v>0</v>
      </c>
      <c r="K65" s="138"/>
      <c r="L65" s="142"/>
    </row>
    <row r="66" spans="1:31" s="9" customFormat="1" ht="24.95" customHeight="1">
      <c r="B66" s="137"/>
      <c r="C66" s="138"/>
      <c r="D66" s="139" t="s">
        <v>867</v>
      </c>
      <c r="E66" s="140"/>
      <c r="F66" s="140"/>
      <c r="G66" s="140"/>
      <c r="H66" s="140"/>
      <c r="I66" s="140"/>
      <c r="J66" s="141">
        <f>J146</f>
        <v>0</v>
      </c>
      <c r="K66" s="138"/>
      <c r="L66" s="142"/>
    </row>
    <row r="67" spans="1:31" s="2" customFormat="1" ht="21.75" customHeight="1">
      <c r="A67" s="37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31" s="2" customFormat="1" ht="6.95" customHeight="1">
      <c r="A68" s="37"/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72" spans="1:31" s="2" customFormat="1" ht="6.95" customHeight="1">
      <c r="A72" s="37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24.95" customHeight="1">
      <c r="A73" s="37"/>
      <c r="B73" s="38"/>
      <c r="C73" s="25" t="s">
        <v>120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1" t="s">
        <v>16</v>
      </c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6.25" customHeight="1">
      <c r="A76" s="37"/>
      <c r="B76" s="38"/>
      <c r="C76" s="39"/>
      <c r="D76" s="39"/>
      <c r="E76" s="385" t="str">
        <f>E7</f>
        <v>Modernizace přístupu do Polikliniky Část I. - odstranění lávky a statické zajištění</v>
      </c>
      <c r="F76" s="386"/>
      <c r="G76" s="386"/>
      <c r="H76" s="386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1" t="s">
        <v>97</v>
      </c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6.5" customHeight="1">
      <c r="A78" s="37"/>
      <c r="B78" s="38"/>
      <c r="C78" s="39"/>
      <c r="D78" s="39"/>
      <c r="E78" s="357" t="str">
        <f>E9</f>
        <v>VORN - Vedlejší a ostatní rozpočtové náklady</v>
      </c>
      <c r="F78" s="387"/>
      <c r="G78" s="387"/>
      <c r="H78" s="387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1" t="s">
        <v>22</v>
      </c>
      <c r="D80" s="39"/>
      <c r="E80" s="39"/>
      <c r="F80" s="29" t="str">
        <f>F12</f>
        <v>Česká Lípa</v>
      </c>
      <c r="G80" s="39"/>
      <c r="H80" s="39"/>
      <c r="I80" s="31" t="s">
        <v>24</v>
      </c>
      <c r="J80" s="62" t="str">
        <f>IF(J12="","",J12)</f>
        <v>24. 11. 2022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6.9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5.2" customHeight="1">
      <c r="A82" s="37"/>
      <c r="B82" s="38"/>
      <c r="C82" s="31" t="s">
        <v>30</v>
      </c>
      <c r="D82" s="39"/>
      <c r="E82" s="39"/>
      <c r="F82" s="29" t="str">
        <f>E15</f>
        <v xml:space="preserve">Nemocnice s poliklinikou Česká Lípa,a.s. </v>
      </c>
      <c r="G82" s="39"/>
      <c r="H82" s="39"/>
      <c r="I82" s="31" t="s">
        <v>38</v>
      </c>
      <c r="J82" s="35" t="str">
        <f>E21</f>
        <v>STORING spol. s r.o.</v>
      </c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1" t="s">
        <v>36</v>
      </c>
      <c r="D83" s="39"/>
      <c r="E83" s="39"/>
      <c r="F83" s="29" t="str">
        <f>IF(E18="","",E18)</f>
        <v>Vyplň údaj</v>
      </c>
      <c r="G83" s="39"/>
      <c r="H83" s="39"/>
      <c r="I83" s="31" t="s">
        <v>43</v>
      </c>
      <c r="J83" s="35" t="str">
        <f>E24</f>
        <v>Zuzana Morávková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0.3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11" customFormat="1" ht="29.25" customHeight="1">
      <c r="A85" s="149"/>
      <c r="B85" s="150"/>
      <c r="C85" s="151" t="s">
        <v>121</v>
      </c>
      <c r="D85" s="152" t="s">
        <v>67</v>
      </c>
      <c r="E85" s="152" t="s">
        <v>63</v>
      </c>
      <c r="F85" s="152" t="s">
        <v>64</v>
      </c>
      <c r="G85" s="152" t="s">
        <v>122</v>
      </c>
      <c r="H85" s="152" t="s">
        <v>123</v>
      </c>
      <c r="I85" s="152" t="s">
        <v>124</v>
      </c>
      <c r="J85" s="152" t="s">
        <v>101</v>
      </c>
      <c r="K85" s="153" t="s">
        <v>125</v>
      </c>
      <c r="L85" s="154"/>
      <c r="M85" s="71" t="s">
        <v>44</v>
      </c>
      <c r="N85" s="72" t="s">
        <v>52</v>
      </c>
      <c r="O85" s="72" t="s">
        <v>126</v>
      </c>
      <c r="P85" s="72" t="s">
        <v>127</v>
      </c>
      <c r="Q85" s="72" t="s">
        <v>128</v>
      </c>
      <c r="R85" s="72" t="s">
        <v>129</v>
      </c>
      <c r="S85" s="72" t="s">
        <v>130</v>
      </c>
      <c r="T85" s="73" t="s">
        <v>131</v>
      </c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</row>
    <row r="86" spans="1:65" s="2" customFormat="1" ht="22.9" customHeight="1">
      <c r="A86" s="37"/>
      <c r="B86" s="38"/>
      <c r="C86" s="78" t="s">
        <v>132</v>
      </c>
      <c r="D86" s="39"/>
      <c r="E86" s="39"/>
      <c r="F86" s="39"/>
      <c r="G86" s="39"/>
      <c r="H86" s="39"/>
      <c r="I86" s="39"/>
      <c r="J86" s="155">
        <f>BK86</f>
        <v>0</v>
      </c>
      <c r="K86" s="39"/>
      <c r="L86" s="42"/>
      <c r="M86" s="74"/>
      <c r="N86" s="156"/>
      <c r="O86" s="75"/>
      <c r="P86" s="157">
        <f>P87+P104+P113+P128+P131+P136+P146</f>
        <v>0</v>
      </c>
      <c r="Q86" s="75"/>
      <c r="R86" s="157">
        <f>R87+R104+R113+R128+R131+R136+R146</f>
        <v>0</v>
      </c>
      <c r="S86" s="75"/>
      <c r="T86" s="158">
        <f>T87+T104+T113+T128+T131+T136+T146</f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9" t="s">
        <v>81</v>
      </c>
      <c r="AU86" s="19" t="s">
        <v>102</v>
      </c>
      <c r="BK86" s="159">
        <f>BK87+BK104+BK113+BK128+BK131+BK136+BK146</f>
        <v>0</v>
      </c>
    </row>
    <row r="87" spans="1:65" s="12" customFormat="1" ht="25.9" customHeight="1">
      <c r="B87" s="160"/>
      <c r="C87" s="161"/>
      <c r="D87" s="162" t="s">
        <v>81</v>
      </c>
      <c r="E87" s="163" t="s">
        <v>868</v>
      </c>
      <c r="F87" s="163" t="s">
        <v>869</v>
      </c>
      <c r="G87" s="161"/>
      <c r="H87" s="161"/>
      <c r="I87" s="164"/>
      <c r="J87" s="165">
        <f>BK87</f>
        <v>0</v>
      </c>
      <c r="K87" s="161"/>
      <c r="L87" s="166"/>
      <c r="M87" s="167"/>
      <c r="N87" s="168"/>
      <c r="O87" s="168"/>
      <c r="P87" s="169">
        <f>SUM(P88:P103)</f>
        <v>0</v>
      </c>
      <c r="Q87" s="168"/>
      <c r="R87" s="169">
        <f>SUM(R88:R103)</f>
        <v>0</v>
      </c>
      <c r="S87" s="168"/>
      <c r="T87" s="170">
        <f>SUM(T88:T103)</f>
        <v>0</v>
      </c>
      <c r="AR87" s="171" t="s">
        <v>90</v>
      </c>
      <c r="AT87" s="172" t="s">
        <v>81</v>
      </c>
      <c r="AU87" s="172" t="s">
        <v>82</v>
      </c>
      <c r="AY87" s="171" t="s">
        <v>135</v>
      </c>
      <c r="BK87" s="173">
        <f>SUM(BK88:BK103)</f>
        <v>0</v>
      </c>
    </row>
    <row r="88" spans="1:65" s="2" customFormat="1" ht="24.2" customHeight="1">
      <c r="A88" s="37"/>
      <c r="B88" s="38"/>
      <c r="C88" s="176" t="s">
        <v>90</v>
      </c>
      <c r="D88" s="176" t="s">
        <v>137</v>
      </c>
      <c r="E88" s="177" t="s">
        <v>870</v>
      </c>
      <c r="F88" s="178" t="s">
        <v>871</v>
      </c>
      <c r="G88" s="179" t="s">
        <v>872</v>
      </c>
      <c r="H88" s="180">
        <v>1</v>
      </c>
      <c r="I88" s="181"/>
      <c r="J88" s="182">
        <f>ROUND(I88*H88,2)</f>
        <v>0</v>
      </c>
      <c r="K88" s="178" t="s">
        <v>44</v>
      </c>
      <c r="L88" s="42"/>
      <c r="M88" s="183" t="s">
        <v>44</v>
      </c>
      <c r="N88" s="184" t="s">
        <v>53</v>
      </c>
      <c r="O88" s="67"/>
      <c r="P88" s="185">
        <f>O88*H88</f>
        <v>0</v>
      </c>
      <c r="Q88" s="185">
        <v>0</v>
      </c>
      <c r="R88" s="185">
        <f>Q88*H88</f>
        <v>0</v>
      </c>
      <c r="S88" s="185">
        <v>0</v>
      </c>
      <c r="T88" s="186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873</v>
      </c>
      <c r="AT88" s="187" t="s">
        <v>137</v>
      </c>
      <c r="AU88" s="187" t="s">
        <v>90</v>
      </c>
      <c r="AY88" s="19" t="s">
        <v>135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19" t="s">
        <v>90</v>
      </c>
      <c r="BK88" s="188">
        <f>ROUND(I88*H88,2)</f>
        <v>0</v>
      </c>
      <c r="BL88" s="19" t="s">
        <v>873</v>
      </c>
      <c r="BM88" s="187" t="s">
        <v>92</v>
      </c>
    </row>
    <row r="89" spans="1:65" s="2" customFormat="1" ht="39">
      <c r="A89" s="37"/>
      <c r="B89" s="38"/>
      <c r="C89" s="39"/>
      <c r="D89" s="196" t="s">
        <v>421</v>
      </c>
      <c r="E89" s="39"/>
      <c r="F89" s="248" t="s">
        <v>874</v>
      </c>
      <c r="G89" s="39"/>
      <c r="H89" s="39"/>
      <c r="I89" s="191"/>
      <c r="J89" s="39"/>
      <c r="K89" s="39"/>
      <c r="L89" s="42"/>
      <c r="M89" s="192"/>
      <c r="N89" s="193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9" t="s">
        <v>421</v>
      </c>
      <c r="AU89" s="19" t="s">
        <v>90</v>
      </c>
    </row>
    <row r="90" spans="1:65" s="2" customFormat="1" ht="16.5" customHeight="1">
      <c r="A90" s="37"/>
      <c r="B90" s="38"/>
      <c r="C90" s="176" t="s">
        <v>92</v>
      </c>
      <c r="D90" s="176" t="s">
        <v>137</v>
      </c>
      <c r="E90" s="177" t="s">
        <v>875</v>
      </c>
      <c r="F90" s="178" t="s">
        <v>876</v>
      </c>
      <c r="G90" s="179" t="s">
        <v>872</v>
      </c>
      <c r="H90" s="180">
        <v>1</v>
      </c>
      <c r="I90" s="181"/>
      <c r="J90" s="182">
        <f>ROUND(I90*H90,2)</f>
        <v>0</v>
      </c>
      <c r="K90" s="178" t="s">
        <v>44</v>
      </c>
      <c r="L90" s="42"/>
      <c r="M90" s="183" t="s">
        <v>44</v>
      </c>
      <c r="N90" s="184" t="s">
        <v>53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873</v>
      </c>
      <c r="AT90" s="187" t="s">
        <v>137</v>
      </c>
      <c r="AU90" s="187" t="s">
        <v>90</v>
      </c>
      <c r="AY90" s="19" t="s">
        <v>135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19" t="s">
        <v>90</v>
      </c>
      <c r="BK90" s="188">
        <f>ROUND(I90*H90,2)</f>
        <v>0</v>
      </c>
      <c r="BL90" s="19" t="s">
        <v>873</v>
      </c>
      <c r="BM90" s="187" t="s">
        <v>142</v>
      </c>
    </row>
    <row r="91" spans="1:65" s="2" customFormat="1" ht="48.75">
      <c r="A91" s="37"/>
      <c r="B91" s="38"/>
      <c r="C91" s="39"/>
      <c r="D91" s="196" t="s">
        <v>421</v>
      </c>
      <c r="E91" s="39"/>
      <c r="F91" s="248" t="s">
        <v>877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9" t="s">
        <v>421</v>
      </c>
      <c r="AU91" s="19" t="s">
        <v>90</v>
      </c>
    </row>
    <row r="92" spans="1:65" s="2" customFormat="1" ht="33" customHeight="1">
      <c r="A92" s="37"/>
      <c r="B92" s="38"/>
      <c r="C92" s="176" t="s">
        <v>150</v>
      </c>
      <c r="D92" s="176" t="s">
        <v>137</v>
      </c>
      <c r="E92" s="177" t="s">
        <v>878</v>
      </c>
      <c r="F92" s="178" t="s">
        <v>879</v>
      </c>
      <c r="G92" s="179" t="s">
        <v>872</v>
      </c>
      <c r="H92" s="180">
        <v>1</v>
      </c>
      <c r="I92" s="181"/>
      <c r="J92" s="182">
        <f>ROUND(I92*H92,2)</f>
        <v>0</v>
      </c>
      <c r="K92" s="178" t="s">
        <v>44</v>
      </c>
      <c r="L92" s="42"/>
      <c r="M92" s="183" t="s">
        <v>44</v>
      </c>
      <c r="N92" s="184" t="s">
        <v>53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873</v>
      </c>
      <c r="AT92" s="187" t="s">
        <v>137</v>
      </c>
      <c r="AU92" s="187" t="s">
        <v>90</v>
      </c>
      <c r="AY92" s="19" t="s">
        <v>135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19" t="s">
        <v>90</v>
      </c>
      <c r="BK92" s="188">
        <f>ROUND(I92*H92,2)</f>
        <v>0</v>
      </c>
      <c r="BL92" s="19" t="s">
        <v>873</v>
      </c>
      <c r="BM92" s="187" t="s">
        <v>168</v>
      </c>
    </row>
    <row r="93" spans="1:65" s="2" customFormat="1" ht="39">
      <c r="A93" s="37"/>
      <c r="B93" s="38"/>
      <c r="C93" s="39"/>
      <c r="D93" s="196" t="s">
        <v>421</v>
      </c>
      <c r="E93" s="39"/>
      <c r="F93" s="248" t="s">
        <v>880</v>
      </c>
      <c r="G93" s="39"/>
      <c r="H93" s="39"/>
      <c r="I93" s="191"/>
      <c r="J93" s="39"/>
      <c r="K93" s="39"/>
      <c r="L93" s="42"/>
      <c r="M93" s="192"/>
      <c r="N93" s="193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9" t="s">
        <v>421</v>
      </c>
      <c r="AU93" s="19" t="s">
        <v>90</v>
      </c>
    </row>
    <row r="94" spans="1:65" s="2" customFormat="1" ht="21.75" customHeight="1">
      <c r="A94" s="37"/>
      <c r="B94" s="38"/>
      <c r="C94" s="176" t="s">
        <v>142</v>
      </c>
      <c r="D94" s="176" t="s">
        <v>137</v>
      </c>
      <c r="E94" s="177" t="s">
        <v>881</v>
      </c>
      <c r="F94" s="178" t="s">
        <v>882</v>
      </c>
      <c r="G94" s="179" t="s">
        <v>872</v>
      </c>
      <c r="H94" s="180">
        <v>1</v>
      </c>
      <c r="I94" s="181"/>
      <c r="J94" s="182">
        <f>ROUND(I94*H94,2)</f>
        <v>0</v>
      </c>
      <c r="K94" s="178" t="s">
        <v>44</v>
      </c>
      <c r="L94" s="42"/>
      <c r="M94" s="183" t="s">
        <v>44</v>
      </c>
      <c r="N94" s="184" t="s">
        <v>53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873</v>
      </c>
      <c r="AT94" s="187" t="s">
        <v>137</v>
      </c>
      <c r="AU94" s="187" t="s">
        <v>90</v>
      </c>
      <c r="AY94" s="19" t="s">
        <v>135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19" t="s">
        <v>90</v>
      </c>
      <c r="BK94" s="188">
        <f>ROUND(I94*H94,2)</f>
        <v>0</v>
      </c>
      <c r="BL94" s="19" t="s">
        <v>873</v>
      </c>
      <c r="BM94" s="187" t="s">
        <v>883</v>
      </c>
    </row>
    <row r="95" spans="1:65" s="2" customFormat="1" ht="39">
      <c r="A95" s="37"/>
      <c r="B95" s="38"/>
      <c r="C95" s="39"/>
      <c r="D95" s="196" t="s">
        <v>421</v>
      </c>
      <c r="E95" s="39"/>
      <c r="F95" s="248" t="s">
        <v>880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9" t="s">
        <v>421</v>
      </c>
      <c r="AU95" s="19" t="s">
        <v>90</v>
      </c>
    </row>
    <row r="96" spans="1:65" s="2" customFormat="1" ht="37.9" customHeight="1">
      <c r="A96" s="37"/>
      <c r="B96" s="38"/>
      <c r="C96" s="176" t="s">
        <v>162</v>
      </c>
      <c r="D96" s="176" t="s">
        <v>137</v>
      </c>
      <c r="E96" s="177" t="s">
        <v>884</v>
      </c>
      <c r="F96" s="178" t="s">
        <v>885</v>
      </c>
      <c r="G96" s="179" t="s">
        <v>872</v>
      </c>
      <c r="H96" s="180">
        <v>1</v>
      </c>
      <c r="I96" s="181"/>
      <c r="J96" s="182">
        <f>ROUND(I96*H96,2)</f>
        <v>0</v>
      </c>
      <c r="K96" s="178" t="s">
        <v>44</v>
      </c>
      <c r="L96" s="42"/>
      <c r="M96" s="183" t="s">
        <v>44</v>
      </c>
      <c r="N96" s="184" t="s">
        <v>53</v>
      </c>
      <c r="O96" s="67"/>
      <c r="P96" s="185">
        <f>O96*H96</f>
        <v>0</v>
      </c>
      <c r="Q96" s="185">
        <v>0</v>
      </c>
      <c r="R96" s="185">
        <f>Q96*H96</f>
        <v>0</v>
      </c>
      <c r="S96" s="185">
        <v>0</v>
      </c>
      <c r="T96" s="186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7" t="s">
        <v>873</v>
      </c>
      <c r="AT96" s="187" t="s">
        <v>137</v>
      </c>
      <c r="AU96" s="187" t="s">
        <v>90</v>
      </c>
      <c r="AY96" s="19" t="s">
        <v>135</v>
      </c>
      <c r="BE96" s="188">
        <f>IF(N96="základní",J96,0)</f>
        <v>0</v>
      </c>
      <c r="BF96" s="188">
        <f>IF(N96="snížená",J96,0)</f>
        <v>0</v>
      </c>
      <c r="BG96" s="188">
        <f>IF(N96="zákl. přenesená",J96,0)</f>
        <v>0</v>
      </c>
      <c r="BH96" s="188">
        <f>IF(N96="sníž. přenesená",J96,0)</f>
        <v>0</v>
      </c>
      <c r="BI96" s="188">
        <f>IF(N96="nulová",J96,0)</f>
        <v>0</v>
      </c>
      <c r="BJ96" s="19" t="s">
        <v>90</v>
      </c>
      <c r="BK96" s="188">
        <f>ROUND(I96*H96,2)</f>
        <v>0</v>
      </c>
      <c r="BL96" s="19" t="s">
        <v>873</v>
      </c>
      <c r="BM96" s="187" t="s">
        <v>182</v>
      </c>
    </row>
    <row r="97" spans="1:65" s="2" customFormat="1" ht="24.2" customHeight="1">
      <c r="A97" s="37"/>
      <c r="B97" s="38"/>
      <c r="C97" s="176" t="s">
        <v>168</v>
      </c>
      <c r="D97" s="176" t="s">
        <v>137</v>
      </c>
      <c r="E97" s="177" t="s">
        <v>886</v>
      </c>
      <c r="F97" s="178" t="s">
        <v>887</v>
      </c>
      <c r="G97" s="179" t="s">
        <v>872</v>
      </c>
      <c r="H97" s="180">
        <v>1</v>
      </c>
      <c r="I97" s="181"/>
      <c r="J97" s="182">
        <f>ROUND(I97*H97,2)</f>
        <v>0</v>
      </c>
      <c r="K97" s="178" t="s">
        <v>44</v>
      </c>
      <c r="L97" s="42"/>
      <c r="M97" s="183" t="s">
        <v>44</v>
      </c>
      <c r="N97" s="184" t="s">
        <v>53</v>
      </c>
      <c r="O97" s="67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873</v>
      </c>
      <c r="AT97" s="187" t="s">
        <v>137</v>
      </c>
      <c r="AU97" s="187" t="s">
        <v>90</v>
      </c>
      <c r="AY97" s="19" t="s">
        <v>135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19" t="s">
        <v>90</v>
      </c>
      <c r="BK97" s="188">
        <f>ROUND(I97*H97,2)</f>
        <v>0</v>
      </c>
      <c r="BL97" s="19" t="s">
        <v>873</v>
      </c>
      <c r="BM97" s="187" t="s">
        <v>192</v>
      </c>
    </row>
    <row r="98" spans="1:65" s="2" customFormat="1" ht="48.75">
      <c r="A98" s="37"/>
      <c r="B98" s="38"/>
      <c r="C98" s="39"/>
      <c r="D98" s="196" t="s">
        <v>421</v>
      </c>
      <c r="E98" s="39"/>
      <c r="F98" s="248" t="s">
        <v>888</v>
      </c>
      <c r="G98" s="39"/>
      <c r="H98" s="39"/>
      <c r="I98" s="191"/>
      <c r="J98" s="39"/>
      <c r="K98" s="39"/>
      <c r="L98" s="42"/>
      <c r="M98" s="192"/>
      <c r="N98" s="193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9" t="s">
        <v>421</v>
      </c>
      <c r="AU98" s="19" t="s">
        <v>90</v>
      </c>
    </row>
    <row r="99" spans="1:65" s="2" customFormat="1" ht="49.15" customHeight="1">
      <c r="A99" s="37"/>
      <c r="B99" s="38"/>
      <c r="C99" s="176" t="s">
        <v>177</v>
      </c>
      <c r="D99" s="176" t="s">
        <v>137</v>
      </c>
      <c r="E99" s="177" t="s">
        <v>889</v>
      </c>
      <c r="F99" s="178" t="s">
        <v>890</v>
      </c>
      <c r="G99" s="179" t="s">
        <v>872</v>
      </c>
      <c r="H99" s="180">
        <v>1</v>
      </c>
      <c r="I99" s="181"/>
      <c r="J99" s="182">
        <f>ROUND(I99*H99,2)</f>
        <v>0</v>
      </c>
      <c r="K99" s="178" t="s">
        <v>44</v>
      </c>
      <c r="L99" s="42"/>
      <c r="M99" s="183" t="s">
        <v>44</v>
      </c>
      <c r="N99" s="184" t="s">
        <v>53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873</v>
      </c>
      <c r="AT99" s="187" t="s">
        <v>137</v>
      </c>
      <c r="AU99" s="187" t="s">
        <v>90</v>
      </c>
      <c r="AY99" s="19" t="s">
        <v>135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19" t="s">
        <v>90</v>
      </c>
      <c r="BK99" s="188">
        <f>ROUND(I99*H99,2)</f>
        <v>0</v>
      </c>
      <c r="BL99" s="19" t="s">
        <v>873</v>
      </c>
      <c r="BM99" s="187" t="s">
        <v>203</v>
      </c>
    </row>
    <row r="100" spans="1:65" s="2" customFormat="1" ht="39">
      <c r="A100" s="37"/>
      <c r="B100" s="38"/>
      <c r="C100" s="39"/>
      <c r="D100" s="196" t="s">
        <v>421</v>
      </c>
      <c r="E100" s="39"/>
      <c r="F100" s="248" t="s">
        <v>891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9" t="s">
        <v>421</v>
      </c>
      <c r="AU100" s="19" t="s">
        <v>90</v>
      </c>
    </row>
    <row r="101" spans="1:65" s="2" customFormat="1" ht="44.25" customHeight="1">
      <c r="A101" s="37"/>
      <c r="B101" s="38"/>
      <c r="C101" s="176" t="s">
        <v>182</v>
      </c>
      <c r="D101" s="176" t="s">
        <v>137</v>
      </c>
      <c r="E101" s="177" t="s">
        <v>892</v>
      </c>
      <c r="F101" s="178" t="s">
        <v>893</v>
      </c>
      <c r="G101" s="179" t="s">
        <v>872</v>
      </c>
      <c r="H101" s="180">
        <v>1</v>
      </c>
      <c r="I101" s="181"/>
      <c r="J101" s="182">
        <f>ROUND(I101*H101,2)</f>
        <v>0</v>
      </c>
      <c r="K101" s="178" t="s">
        <v>44</v>
      </c>
      <c r="L101" s="42"/>
      <c r="M101" s="183" t="s">
        <v>44</v>
      </c>
      <c r="N101" s="184" t="s">
        <v>53</v>
      </c>
      <c r="O101" s="67"/>
      <c r="P101" s="185">
        <f>O101*H101</f>
        <v>0</v>
      </c>
      <c r="Q101" s="185">
        <v>0</v>
      </c>
      <c r="R101" s="185">
        <f>Q101*H101</f>
        <v>0</v>
      </c>
      <c r="S101" s="185">
        <v>0</v>
      </c>
      <c r="T101" s="186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187" t="s">
        <v>873</v>
      </c>
      <c r="AT101" s="187" t="s">
        <v>137</v>
      </c>
      <c r="AU101" s="187" t="s">
        <v>90</v>
      </c>
      <c r="AY101" s="19" t="s">
        <v>135</v>
      </c>
      <c r="BE101" s="188">
        <f>IF(N101="základní",J101,0)</f>
        <v>0</v>
      </c>
      <c r="BF101" s="188">
        <f>IF(N101="snížená",J101,0)</f>
        <v>0</v>
      </c>
      <c r="BG101" s="188">
        <f>IF(N101="zákl. přenesená",J101,0)</f>
        <v>0</v>
      </c>
      <c r="BH101" s="188">
        <f>IF(N101="sníž. přenesená",J101,0)</f>
        <v>0</v>
      </c>
      <c r="BI101" s="188">
        <f>IF(N101="nulová",J101,0)</f>
        <v>0</v>
      </c>
      <c r="BJ101" s="19" t="s">
        <v>90</v>
      </c>
      <c r="BK101" s="188">
        <f>ROUND(I101*H101,2)</f>
        <v>0</v>
      </c>
      <c r="BL101" s="19" t="s">
        <v>873</v>
      </c>
      <c r="BM101" s="187" t="s">
        <v>222</v>
      </c>
    </row>
    <row r="102" spans="1:65" s="2" customFormat="1" ht="39">
      <c r="A102" s="37"/>
      <c r="B102" s="38"/>
      <c r="C102" s="39"/>
      <c r="D102" s="196" t="s">
        <v>421</v>
      </c>
      <c r="E102" s="39"/>
      <c r="F102" s="248" t="s">
        <v>894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9" t="s">
        <v>421</v>
      </c>
      <c r="AU102" s="19" t="s">
        <v>90</v>
      </c>
    </row>
    <row r="103" spans="1:65" s="2" customFormat="1" ht="33" customHeight="1">
      <c r="A103" s="37"/>
      <c r="B103" s="38"/>
      <c r="C103" s="176" t="s">
        <v>187</v>
      </c>
      <c r="D103" s="176" t="s">
        <v>137</v>
      </c>
      <c r="E103" s="177" t="s">
        <v>895</v>
      </c>
      <c r="F103" s="178" t="s">
        <v>896</v>
      </c>
      <c r="G103" s="179" t="s">
        <v>872</v>
      </c>
      <c r="H103" s="180">
        <v>1</v>
      </c>
      <c r="I103" s="181"/>
      <c r="J103" s="182">
        <f>ROUND(I103*H103,2)</f>
        <v>0</v>
      </c>
      <c r="K103" s="178" t="s">
        <v>44</v>
      </c>
      <c r="L103" s="42"/>
      <c r="M103" s="183" t="s">
        <v>44</v>
      </c>
      <c r="N103" s="184" t="s">
        <v>53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873</v>
      </c>
      <c r="AT103" s="187" t="s">
        <v>137</v>
      </c>
      <c r="AU103" s="187" t="s">
        <v>90</v>
      </c>
      <c r="AY103" s="19" t="s">
        <v>135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19" t="s">
        <v>90</v>
      </c>
      <c r="BK103" s="188">
        <f>ROUND(I103*H103,2)</f>
        <v>0</v>
      </c>
      <c r="BL103" s="19" t="s">
        <v>873</v>
      </c>
      <c r="BM103" s="187" t="s">
        <v>232</v>
      </c>
    </row>
    <row r="104" spans="1:65" s="12" customFormat="1" ht="25.9" customHeight="1">
      <c r="B104" s="160"/>
      <c r="C104" s="161"/>
      <c r="D104" s="162" t="s">
        <v>81</v>
      </c>
      <c r="E104" s="163" t="s">
        <v>897</v>
      </c>
      <c r="F104" s="163" t="s">
        <v>898</v>
      </c>
      <c r="G104" s="161"/>
      <c r="H104" s="161"/>
      <c r="I104" s="164"/>
      <c r="J104" s="165">
        <f>BK104</f>
        <v>0</v>
      </c>
      <c r="K104" s="161"/>
      <c r="L104" s="166"/>
      <c r="M104" s="167"/>
      <c r="N104" s="168"/>
      <c r="O104" s="168"/>
      <c r="P104" s="169">
        <f>SUM(P105:P112)</f>
        <v>0</v>
      </c>
      <c r="Q104" s="168"/>
      <c r="R104" s="169">
        <f>SUM(R105:R112)</f>
        <v>0</v>
      </c>
      <c r="S104" s="168"/>
      <c r="T104" s="170">
        <f>SUM(T105:T112)</f>
        <v>0</v>
      </c>
      <c r="AR104" s="171" t="s">
        <v>90</v>
      </c>
      <c r="AT104" s="172" t="s">
        <v>81</v>
      </c>
      <c r="AU104" s="172" t="s">
        <v>82</v>
      </c>
      <c r="AY104" s="171" t="s">
        <v>135</v>
      </c>
      <c r="BK104" s="173">
        <f>SUM(BK105:BK112)</f>
        <v>0</v>
      </c>
    </row>
    <row r="105" spans="1:65" s="2" customFormat="1" ht="49.15" customHeight="1">
      <c r="A105" s="37"/>
      <c r="B105" s="38"/>
      <c r="C105" s="176" t="s">
        <v>192</v>
      </c>
      <c r="D105" s="176" t="s">
        <v>137</v>
      </c>
      <c r="E105" s="177" t="s">
        <v>899</v>
      </c>
      <c r="F105" s="178" t="s">
        <v>900</v>
      </c>
      <c r="G105" s="179" t="s">
        <v>153</v>
      </c>
      <c r="H105" s="180">
        <v>1200</v>
      </c>
      <c r="I105" s="181"/>
      <c r="J105" s="182">
        <f>ROUND(I105*H105,2)</f>
        <v>0</v>
      </c>
      <c r="K105" s="178" t="s">
        <v>44</v>
      </c>
      <c r="L105" s="42"/>
      <c r="M105" s="183" t="s">
        <v>44</v>
      </c>
      <c r="N105" s="184" t="s">
        <v>53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873</v>
      </c>
      <c r="AT105" s="187" t="s">
        <v>137</v>
      </c>
      <c r="AU105" s="187" t="s">
        <v>90</v>
      </c>
      <c r="AY105" s="19" t="s">
        <v>135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19" t="s">
        <v>90</v>
      </c>
      <c r="BK105" s="188">
        <f>ROUND(I105*H105,2)</f>
        <v>0</v>
      </c>
      <c r="BL105" s="19" t="s">
        <v>873</v>
      </c>
      <c r="BM105" s="187" t="s">
        <v>242</v>
      </c>
    </row>
    <row r="106" spans="1:65" s="2" customFormat="1" ht="68.25">
      <c r="A106" s="37"/>
      <c r="B106" s="38"/>
      <c r="C106" s="39"/>
      <c r="D106" s="196" t="s">
        <v>421</v>
      </c>
      <c r="E106" s="39"/>
      <c r="F106" s="248" t="s">
        <v>901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9" t="s">
        <v>421</v>
      </c>
      <c r="AU106" s="19" t="s">
        <v>90</v>
      </c>
    </row>
    <row r="107" spans="1:65" s="15" customFormat="1" ht="11.25">
      <c r="B107" s="217"/>
      <c r="C107" s="218"/>
      <c r="D107" s="196" t="s">
        <v>160</v>
      </c>
      <c r="E107" s="219" t="s">
        <v>44</v>
      </c>
      <c r="F107" s="220" t="s">
        <v>902</v>
      </c>
      <c r="G107" s="218"/>
      <c r="H107" s="219" t="s">
        <v>44</v>
      </c>
      <c r="I107" s="221"/>
      <c r="J107" s="218"/>
      <c r="K107" s="218"/>
      <c r="L107" s="222"/>
      <c r="M107" s="223"/>
      <c r="N107" s="224"/>
      <c r="O107" s="224"/>
      <c r="P107" s="224"/>
      <c r="Q107" s="224"/>
      <c r="R107" s="224"/>
      <c r="S107" s="224"/>
      <c r="T107" s="225"/>
      <c r="AT107" s="226" t="s">
        <v>160</v>
      </c>
      <c r="AU107" s="226" t="s">
        <v>90</v>
      </c>
      <c r="AV107" s="15" t="s">
        <v>90</v>
      </c>
      <c r="AW107" s="15" t="s">
        <v>42</v>
      </c>
      <c r="AX107" s="15" t="s">
        <v>82</v>
      </c>
      <c r="AY107" s="226" t="s">
        <v>135</v>
      </c>
    </row>
    <row r="108" spans="1:65" s="13" customFormat="1" ht="11.25">
      <c r="B108" s="194"/>
      <c r="C108" s="195"/>
      <c r="D108" s="196" t="s">
        <v>160</v>
      </c>
      <c r="E108" s="197" t="s">
        <v>44</v>
      </c>
      <c r="F108" s="198" t="s">
        <v>903</v>
      </c>
      <c r="G108" s="195"/>
      <c r="H108" s="199">
        <v>750</v>
      </c>
      <c r="I108" s="200"/>
      <c r="J108" s="195"/>
      <c r="K108" s="195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160</v>
      </c>
      <c r="AU108" s="205" t="s">
        <v>90</v>
      </c>
      <c r="AV108" s="13" t="s">
        <v>92</v>
      </c>
      <c r="AW108" s="13" t="s">
        <v>42</v>
      </c>
      <c r="AX108" s="13" t="s">
        <v>82</v>
      </c>
      <c r="AY108" s="205" t="s">
        <v>135</v>
      </c>
    </row>
    <row r="109" spans="1:65" s="13" customFormat="1" ht="11.25">
      <c r="B109" s="194"/>
      <c r="C109" s="195"/>
      <c r="D109" s="196" t="s">
        <v>160</v>
      </c>
      <c r="E109" s="197" t="s">
        <v>44</v>
      </c>
      <c r="F109" s="198" t="s">
        <v>904</v>
      </c>
      <c r="G109" s="195"/>
      <c r="H109" s="199">
        <v>450</v>
      </c>
      <c r="I109" s="200"/>
      <c r="J109" s="195"/>
      <c r="K109" s="195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160</v>
      </c>
      <c r="AU109" s="205" t="s">
        <v>90</v>
      </c>
      <c r="AV109" s="13" t="s">
        <v>92</v>
      </c>
      <c r="AW109" s="13" t="s">
        <v>42</v>
      </c>
      <c r="AX109" s="13" t="s">
        <v>82</v>
      </c>
      <c r="AY109" s="205" t="s">
        <v>135</v>
      </c>
    </row>
    <row r="110" spans="1:65" s="14" customFormat="1" ht="11.25">
      <c r="B110" s="206"/>
      <c r="C110" s="207"/>
      <c r="D110" s="196" t="s">
        <v>160</v>
      </c>
      <c r="E110" s="208" t="s">
        <v>44</v>
      </c>
      <c r="F110" s="209" t="s">
        <v>176</v>
      </c>
      <c r="G110" s="207"/>
      <c r="H110" s="210">
        <v>1200</v>
      </c>
      <c r="I110" s="211"/>
      <c r="J110" s="207"/>
      <c r="K110" s="207"/>
      <c r="L110" s="212"/>
      <c r="M110" s="213"/>
      <c r="N110" s="214"/>
      <c r="O110" s="214"/>
      <c r="P110" s="214"/>
      <c r="Q110" s="214"/>
      <c r="R110" s="214"/>
      <c r="S110" s="214"/>
      <c r="T110" s="215"/>
      <c r="AT110" s="216" t="s">
        <v>160</v>
      </c>
      <c r="AU110" s="216" t="s">
        <v>90</v>
      </c>
      <c r="AV110" s="14" t="s">
        <v>142</v>
      </c>
      <c r="AW110" s="14" t="s">
        <v>42</v>
      </c>
      <c r="AX110" s="14" t="s">
        <v>90</v>
      </c>
      <c r="AY110" s="216" t="s">
        <v>135</v>
      </c>
    </row>
    <row r="111" spans="1:65" s="2" customFormat="1" ht="49.15" customHeight="1">
      <c r="A111" s="37"/>
      <c r="B111" s="38"/>
      <c r="C111" s="176" t="s">
        <v>197</v>
      </c>
      <c r="D111" s="176" t="s">
        <v>137</v>
      </c>
      <c r="E111" s="177" t="s">
        <v>905</v>
      </c>
      <c r="F111" s="178" t="s">
        <v>906</v>
      </c>
      <c r="G111" s="179" t="s">
        <v>872</v>
      </c>
      <c r="H111" s="180">
        <v>1</v>
      </c>
      <c r="I111" s="181"/>
      <c r="J111" s="182">
        <f>ROUND(I111*H111,2)</f>
        <v>0</v>
      </c>
      <c r="K111" s="178" t="s">
        <v>44</v>
      </c>
      <c r="L111" s="42"/>
      <c r="M111" s="183" t="s">
        <v>44</v>
      </c>
      <c r="N111" s="184" t="s">
        <v>53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873</v>
      </c>
      <c r="AT111" s="187" t="s">
        <v>137</v>
      </c>
      <c r="AU111" s="187" t="s">
        <v>90</v>
      </c>
      <c r="AY111" s="19" t="s">
        <v>135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19" t="s">
        <v>90</v>
      </c>
      <c r="BK111" s="188">
        <f>ROUND(I111*H111,2)</f>
        <v>0</v>
      </c>
      <c r="BL111" s="19" t="s">
        <v>873</v>
      </c>
      <c r="BM111" s="187" t="s">
        <v>252</v>
      </c>
    </row>
    <row r="112" spans="1:65" s="2" customFormat="1" ht="48.75">
      <c r="A112" s="37"/>
      <c r="B112" s="38"/>
      <c r="C112" s="39"/>
      <c r="D112" s="196" t="s">
        <v>421</v>
      </c>
      <c r="E112" s="39"/>
      <c r="F112" s="248" t="s">
        <v>907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9" t="s">
        <v>421</v>
      </c>
      <c r="AU112" s="19" t="s">
        <v>90</v>
      </c>
    </row>
    <row r="113" spans="1:65" s="12" customFormat="1" ht="25.9" customHeight="1">
      <c r="B113" s="160"/>
      <c r="C113" s="161"/>
      <c r="D113" s="162" t="s">
        <v>81</v>
      </c>
      <c r="E113" s="163" t="s">
        <v>908</v>
      </c>
      <c r="F113" s="163" t="s">
        <v>909</v>
      </c>
      <c r="G113" s="161"/>
      <c r="H113" s="161"/>
      <c r="I113" s="164"/>
      <c r="J113" s="165">
        <f>BK113</f>
        <v>0</v>
      </c>
      <c r="K113" s="161"/>
      <c r="L113" s="166"/>
      <c r="M113" s="167"/>
      <c r="N113" s="168"/>
      <c r="O113" s="168"/>
      <c r="P113" s="169">
        <f>SUM(P114:P127)</f>
        <v>0</v>
      </c>
      <c r="Q113" s="168"/>
      <c r="R113" s="169">
        <f>SUM(R114:R127)</f>
        <v>0</v>
      </c>
      <c r="S113" s="168"/>
      <c r="T113" s="170">
        <f>SUM(T114:T127)</f>
        <v>0</v>
      </c>
      <c r="AR113" s="171" t="s">
        <v>90</v>
      </c>
      <c r="AT113" s="172" t="s">
        <v>81</v>
      </c>
      <c r="AU113" s="172" t="s">
        <v>82</v>
      </c>
      <c r="AY113" s="171" t="s">
        <v>135</v>
      </c>
      <c r="BK113" s="173">
        <f>SUM(BK114:BK127)</f>
        <v>0</v>
      </c>
    </row>
    <row r="114" spans="1:65" s="2" customFormat="1" ht="55.5" customHeight="1">
      <c r="A114" s="37"/>
      <c r="B114" s="38"/>
      <c r="C114" s="176" t="s">
        <v>203</v>
      </c>
      <c r="D114" s="176" t="s">
        <v>137</v>
      </c>
      <c r="E114" s="177" t="s">
        <v>910</v>
      </c>
      <c r="F114" s="178" t="s">
        <v>911</v>
      </c>
      <c r="G114" s="179" t="s">
        <v>872</v>
      </c>
      <c r="H114" s="180">
        <v>1</v>
      </c>
      <c r="I114" s="181"/>
      <c r="J114" s="182">
        <f>ROUND(I114*H114,2)</f>
        <v>0</v>
      </c>
      <c r="K114" s="178" t="s">
        <v>44</v>
      </c>
      <c r="L114" s="42"/>
      <c r="M114" s="183" t="s">
        <v>44</v>
      </c>
      <c r="N114" s="184" t="s">
        <v>53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873</v>
      </c>
      <c r="AT114" s="187" t="s">
        <v>137</v>
      </c>
      <c r="AU114" s="187" t="s">
        <v>90</v>
      </c>
      <c r="AY114" s="19" t="s">
        <v>135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19" t="s">
        <v>90</v>
      </c>
      <c r="BK114" s="188">
        <f>ROUND(I114*H114,2)</f>
        <v>0</v>
      </c>
      <c r="BL114" s="19" t="s">
        <v>873</v>
      </c>
      <c r="BM114" s="187" t="s">
        <v>261</v>
      </c>
    </row>
    <row r="115" spans="1:65" s="2" customFormat="1" ht="97.5">
      <c r="A115" s="37"/>
      <c r="B115" s="38"/>
      <c r="C115" s="39"/>
      <c r="D115" s="196" t="s">
        <v>421</v>
      </c>
      <c r="E115" s="39"/>
      <c r="F115" s="248" t="s">
        <v>912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9" t="s">
        <v>421</v>
      </c>
      <c r="AU115" s="19" t="s">
        <v>90</v>
      </c>
    </row>
    <row r="116" spans="1:65" s="2" customFormat="1" ht="33" customHeight="1">
      <c r="A116" s="37"/>
      <c r="B116" s="38"/>
      <c r="C116" s="176" t="s">
        <v>213</v>
      </c>
      <c r="D116" s="176" t="s">
        <v>137</v>
      </c>
      <c r="E116" s="177" t="s">
        <v>913</v>
      </c>
      <c r="F116" s="178" t="s">
        <v>914</v>
      </c>
      <c r="G116" s="179" t="s">
        <v>872</v>
      </c>
      <c r="H116" s="180">
        <v>95</v>
      </c>
      <c r="I116" s="181"/>
      <c r="J116" s="182">
        <f>ROUND(I116*H116,2)</f>
        <v>0</v>
      </c>
      <c r="K116" s="178" t="s">
        <v>44</v>
      </c>
      <c r="L116" s="42"/>
      <c r="M116" s="183" t="s">
        <v>44</v>
      </c>
      <c r="N116" s="184" t="s">
        <v>53</v>
      </c>
      <c r="O116" s="67"/>
      <c r="P116" s="185">
        <f>O116*H116</f>
        <v>0</v>
      </c>
      <c r="Q116" s="185">
        <v>0</v>
      </c>
      <c r="R116" s="185">
        <f>Q116*H116</f>
        <v>0</v>
      </c>
      <c r="S116" s="185">
        <v>0</v>
      </c>
      <c r="T116" s="186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187" t="s">
        <v>873</v>
      </c>
      <c r="AT116" s="187" t="s">
        <v>137</v>
      </c>
      <c r="AU116" s="187" t="s">
        <v>90</v>
      </c>
      <c r="AY116" s="19" t="s">
        <v>135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19" t="s">
        <v>90</v>
      </c>
      <c r="BK116" s="188">
        <f>ROUND(I116*H116,2)</f>
        <v>0</v>
      </c>
      <c r="BL116" s="19" t="s">
        <v>873</v>
      </c>
      <c r="BM116" s="187" t="s">
        <v>271</v>
      </c>
    </row>
    <row r="117" spans="1:65" s="2" customFormat="1" ht="48.75">
      <c r="A117" s="37"/>
      <c r="B117" s="38"/>
      <c r="C117" s="39"/>
      <c r="D117" s="196" t="s">
        <v>421</v>
      </c>
      <c r="E117" s="39"/>
      <c r="F117" s="248" t="s">
        <v>915</v>
      </c>
      <c r="G117" s="39"/>
      <c r="H117" s="39"/>
      <c r="I117" s="191"/>
      <c r="J117" s="39"/>
      <c r="K117" s="39"/>
      <c r="L117" s="42"/>
      <c r="M117" s="192"/>
      <c r="N117" s="193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9" t="s">
        <v>421</v>
      </c>
      <c r="AU117" s="19" t="s">
        <v>90</v>
      </c>
    </row>
    <row r="118" spans="1:65" s="15" customFormat="1" ht="11.25">
      <c r="B118" s="217"/>
      <c r="C118" s="218"/>
      <c r="D118" s="196" t="s">
        <v>160</v>
      </c>
      <c r="E118" s="219" t="s">
        <v>44</v>
      </c>
      <c r="F118" s="220" t="s">
        <v>916</v>
      </c>
      <c r="G118" s="218"/>
      <c r="H118" s="219" t="s">
        <v>44</v>
      </c>
      <c r="I118" s="221"/>
      <c r="J118" s="218"/>
      <c r="K118" s="218"/>
      <c r="L118" s="222"/>
      <c r="M118" s="223"/>
      <c r="N118" s="224"/>
      <c r="O118" s="224"/>
      <c r="P118" s="224"/>
      <c r="Q118" s="224"/>
      <c r="R118" s="224"/>
      <c r="S118" s="224"/>
      <c r="T118" s="225"/>
      <c r="AT118" s="226" t="s">
        <v>160</v>
      </c>
      <c r="AU118" s="226" t="s">
        <v>90</v>
      </c>
      <c r="AV118" s="15" t="s">
        <v>90</v>
      </c>
      <c r="AW118" s="15" t="s">
        <v>42</v>
      </c>
      <c r="AX118" s="15" t="s">
        <v>82</v>
      </c>
      <c r="AY118" s="226" t="s">
        <v>135</v>
      </c>
    </row>
    <row r="119" spans="1:65" s="13" customFormat="1" ht="11.25">
      <c r="B119" s="194"/>
      <c r="C119" s="195"/>
      <c r="D119" s="196" t="s">
        <v>160</v>
      </c>
      <c r="E119" s="197" t="s">
        <v>44</v>
      </c>
      <c r="F119" s="198" t="s">
        <v>917</v>
      </c>
      <c r="G119" s="195"/>
      <c r="H119" s="199">
        <v>55</v>
      </c>
      <c r="I119" s="200"/>
      <c r="J119" s="195"/>
      <c r="K119" s="195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160</v>
      </c>
      <c r="AU119" s="205" t="s">
        <v>90</v>
      </c>
      <c r="AV119" s="13" t="s">
        <v>92</v>
      </c>
      <c r="AW119" s="13" t="s">
        <v>42</v>
      </c>
      <c r="AX119" s="13" t="s">
        <v>82</v>
      </c>
      <c r="AY119" s="205" t="s">
        <v>135</v>
      </c>
    </row>
    <row r="120" spans="1:65" s="13" customFormat="1" ht="11.25">
      <c r="B120" s="194"/>
      <c r="C120" s="195"/>
      <c r="D120" s="196" t="s">
        <v>160</v>
      </c>
      <c r="E120" s="197" t="s">
        <v>44</v>
      </c>
      <c r="F120" s="198" t="s">
        <v>918</v>
      </c>
      <c r="G120" s="195"/>
      <c r="H120" s="199">
        <v>15</v>
      </c>
      <c r="I120" s="200"/>
      <c r="J120" s="195"/>
      <c r="K120" s="195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160</v>
      </c>
      <c r="AU120" s="205" t="s">
        <v>90</v>
      </c>
      <c r="AV120" s="13" t="s">
        <v>92</v>
      </c>
      <c r="AW120" s="13" t="s">
        <v>42</v>
      </c>
      <c r="AX120" s="13" t="s">
        <v>82</v>
      </c>
      <c r="AY120" s="205" t="s">
        <v>135</v>
      </c>
    </row>
    <row r="121" spans="1:65" s="13" customFormat="1" ht="11.25">
      <c r="B121" s="194"/>
      <c r="C121" s="195"/>
      <c r="D121" s="196" t="s">
        <v>160</v>
      </c>
      <c r="E121" s="197" t="s">
        <v>44</v>
      </c>
      <c r="F121" s="198" t="s">
        <v>919</v>
      </c>
      <c r="G121" s="195"/>
      <c r="H121" s="199">
        <v>25</v>
      </c>
      <c r="I121" s="200"/>
      <c r="J121" s="195"/>
      <c r="K121" s="195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160</v>
      </c>
      <c r="AU121" s="205" t="s">
        <v>90</v>
      </c>
      <c r="AV121" s="13" t="s">
        <v>92</v>
      </c>
      <c r="AW121" s="13" t="s">
        <v>42</v>
      </c>
      <c r="AX121" s="13" t="s">
        <v>82</v>
      </c>
      <c r="AY121" s="205" t="s">
        <v>135</v>
      </c>
    </row>
    <row r="122" spans="1:65" s="14" customFormat="1" ht="11.25">
      <c r="B122" s="206"/>
      <c r="C122" s="207"/>
      <c r="D122" s="196" t="s">
        <v>160</v>
      </c>
      <c r="E122" s="208" t="s">
        <v>44</v>
      </c>
      <c r="F122" s="209" t="s">
        <v>176</v>
      </c>
      <c r="G122" s="207"/>
      <c r="H122" s="210">
        <v>95</v>
      </c>
      <c r="I122" s="211"/>
      <c r="J122" s="207"/>
      <c r="K122" s="207"/>
      <c r="L122" s="212"/>
      <c r="M122" s="213"/>
      <c r="N122" s="214"/>
      <c r="O122" s="214"/>
      <c r="P122" s="214"/>
      <c r="Q122" s="214"/>
      <c r="R122" s="214"/>
      <c r="S122" s="214"/>
      <c r="T122" s="215"/>
      <c r="AT122" s="216" t="s">
        <v>160</v>
      </c>
      <c r="AU122" s="216" t="s">
        <v>90</v>
      </c>
      <c r="AV122" s="14" t="s">
        <v>142</v>
      </c>
      <c r="AW122" s="14" t="s">
        <v>42</v>
      </c>
      <c r="AX122" s="14" t="s">
        <v>90</v>
      </c>
      <c r="AY122" s="216" t="s">
        <v>135</v>
      </c>
    </row>
    <row r="123" spans="1:65" s="2" customFormat="1" ht="62.65" customHeight="1">
      <c r="A123" s="37"/>
      <c r="B123" s="38"/>
      <c r="C123" s="176" t="s">
        <v>222</v>
      </c>
      <c r="D123" s="176" t="s">
        <v>137</v>
      </c>
      <c r="E123" s="177" t="s">
        <v>920</v>
      </c>
      <c r="F123" s="178" t="s">
        <v>921</v>
      </c>
      <c r="G123" s="179" t="s">
        <v>872</v>
      </c>
      <c r="H123" s="180">
        <v>1</v>
      </c>
      <c r="I123" s="181"/>
      <c r="J123" s="182">
        <f>ROUND(I123*H123,2)</f>
        <v>0</v>
      </c>
      <c r="K123" s="178" t="s">
        <v>44</v>
      </c>
      <c r="L123" s="42"/>
      <c r="M123" s="183" t="s">
        <v>44</v>
      </c>
      <c r="N123" s="184" t="s">
        <v>53</v>
      </c>
      <c r="O123" s="67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873</v>
      </c>
      <c r="AT123" s="187" t="s">
        <v>137</v>
      </c>
      <c r="AU123" s="187" t="s">
        <v>90</v>
      </c>
      <c r="AY123" s="19" t="s">
        <v>135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19" t="s">
        <v>90</v>
      </c>
      <c r="BK123" s="188">
        <f>ROUND(I123*H123,2)</f>
        <v>0</v>
      </c>
      <c r="BL123" s="19" t="s">
        <v>873</v>
      </c>
      <c r="BM123" s="187" t="s">
        <v>281</v>
      </c>
    </row>
    <row r="124" spans="1:65" s="2" customFormat="1" ht="33" customHeight="1">
      <c r="A124" s="37"/>
      <c r="B124" s="38"/>
      <c r="C124" s="176" t="s">
        <v>8</v>
      </c>
      <c r="D124" s="176" t="s">
        <v>137</v>
      </c>
      <c r="E124" s="177" t="s">
        <v>922</v>
      </c>
      <c r="F124" s="178" t="s">
        <v>923</v>
      </c>
      <c r="G124" s="179" t="s">
        <v>872</v>
      </c>
      <c r="H124" s="180">
        <v>1</v>
      </c>
      <c r="I124" s="181"/>
      <c r="J124" s="182">
        <f>ROUND(I124*H124,2)</f>
        <v>0</v>
      </c>
      <c r="K124" s="178" t="s">
        <v>44</v>
      </c>
      <c r="L124" s="42"/>
      <c r="M124" s="183" t="s">
        <v>44</v>
      </c>
      <c r="N124" s="184" t="s">
        <v>53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873</v>
      </c>
      <c r="AT124" s="187" t="s">
        <v>137</v>
      </c>
      <c r="AU124" s="187" t="s">
        <v>90</v>
      </c>
      <c r="AY124" s="19" t="s">
        <v>135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19" t="s">
        <v>90</v>
      </c>
      <c r="BK124" s="188">
        <f>ROUND(I124*H124,2)</f>
        <v>0</v>
      </c>
      <c r="BL124" s="19" t="s">
        <v>873</v>
      </c>
      <c r="BM124" s="187" t="s">
        <v>291</v>
      </c>
    </row>
    <row r="125" spans="1:65" s="2" customFormat="1" ht="29.25">
      <c r="A125" s="37"/>
      <c r="B125" s="38"/>
      <c r="C125" s="39"/>
      <c r="D125" s="196" t="s">
        <v>421</v>
      </c>
      <c r="E125" s="39"/>
      <c r="F125" s="248" t="s">
        <v>924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9" t="s">
        <v>421</v>
      </c>
      <c r="AU125" s="19" t="s">
        <v>90</v>
      </c>
    </row>
    <row r="126" spans="1:65" s="2" customFormat="1" ht="37.9" customHeight="1">
      <c r="A126" s="37"/>
      <c r="B126" s="38"/>
      <c r="C126" s="176" t="s">
        <v>232</v>
      </c>
      <c r="D126" s="176" t="s">
        <v>137</v>
      </c>
      <c r="E126" s="177" t="s">
        <v>925</v>
      </c>
      <c r="F126" s="178" t="s">
        <v>926</v>
      </c>
      <c r="G126" s="179" t="s">
        <v>872</v>
      </c>
      <c r="H126" s="180">
        <v>1</v>
      </c>
      <c r="I126" s="181"/>
      <c r="J126" s="182">
        <f>ROUND(I126*H126,2)</f>
        <v>0</v>
      </c>
      <c r="K126" s="178" t="s">
        <v>44</v>
      </c>
      <c r="L126" s="42"/>
      <c r="M126" s="183" t="s">
        <v>44</v>
      </c>
      <c r="N126" s="184" t="s">
        <v>53</v>
      </c>
      <c r="O126" s="67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7" t="s">
        <v>873</v>
      </c>
      <c r="AT126" s="187" t="s">
        <v>137</v>
      </c>
      <c r="AU126" s="187" t="s">
        <v>90</v>
      </c>
      <c r="AY126" s="19" t="s">
        <v>135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19" t="s">
        <v>90</v>
      </c>
      <c r="BK126" s="188">
        <f>ROUND(I126*H126,2)</f>
        <v>0</v>
      </c>
      <c r="BL126" s="19" t="s">
        <v>873</v>
      </c>
      <c r="BM126" s="187" t="s">
        <v>301</v>
      </c>
    </row>
    <row r="127" spans="1:65" s="2" customFormat="1" ht="29.25">
      <c r="A127" s="37"/>
      <c r="B127" s="38"/>
      <c r="C127" s="39"/>
      <c r="D127" s="196" t="s">
        <v>421</v>
      </c>
      <c r="E127" s="39"/>
      <c r="F127" s="248" t="s">
        <v>927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9" t="s">
        <v>421</v>
      </c>
      <c r="AU127" s="19" t="s">
        <v>90</v>
      </c>
    </row>
    <row r="128" spans="1:65" s="12" customFormat="1" ht="25.9" customHeight="1">
      <c r="B128" s="160"/>
      <c r="C128" s="161"/>
      <c r="D128" s="162" t="s">
        <v>81</v>
      </c>
      <c r="E128" s="163" t="s">
        <v>928</v>
      </c>
      <c r="F128" s="163" t="s">
        <v>929</v>
      </c>
      <c r="G128" s="161"/>
      <c r="H128" s="161"/>
      <c r="I128" s="164"/>
      <c r="J128" s="165">
        <f>BK128</f>
        <v>0</v>
      </c>
      <c r="K128" s="161"/>
      <c r="L128" s="166"/>
      <c r="M128" s="167"/>
      <c r="N128" s="168"/>
      <c r="O128" s="168"/>
      <c r="P128" s="169">
        <f>SUM(P129:P130)</f>
        <v>0</v>
      </c>
      <c r="Q128" s="168"/>
      <c r="R128" s="169">
        <f>SUM(R129:R130)</f>
        <v>0</v>
      </c>
      <c r="S128" s="168"/>
      <c r="T128" s="170">
        <f>SUM(T129:T130)</f>
        <v>0</v>
      </c>
      <c r="AR128" s="171" t="s">
        <v>90</v>
      </c>
      <c r="AT128" s="172" t="s">
        <v>81</v>
      </c>
      <c r="AU128" s="172" t="s">
        <v>82</v>
      </c>
      <c r="AY128" s="171" t="s">
        <v>135</v>
      </c>
      <c r="BK128" s="173">
        <f>SUM(BK129:BK130)</f>
        <v>0</v>
      </c>
    </row>
    <row r="129" spans="1:65" s="2" customFormat="1" ht="49.15" customHeight="1">
      <c r="A129" s="37"/>
      <c r="B129" s="38"/>
      <c r="C129" s="176" t="s">
        <v>237</v>
      </c>
      <c r="D129" s="176" t="s">
        <v>137</v>
      </c>
      <c r="E129" s="177" t="s">
        <v>930</v>
      </c>
      <c r="F129" s="178" t="s">
        <v>931</v>
      </c>
      <c r="G129" s="179" t="s">
        <v>872</v>
      </c>
      <c r="H129" s="180">
        <v>1</v>
      </c>
      <c r="I129" s="181"/>
      <c r="J129" s="182">
        <f>ROUND(I129*H129,2)</f>
        <v>0</v>
      </c>
      <c r="K129" s="178" t="s">
        <v>44</v>
      </c>
      <c r="L129" s="42"/>
      <c r="M129" s="183" t="s">
        <v>44</v>
      </c>
      <c r="N129" s="184" t="s">
        <v>53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873</v>
      </c>
      <c r="AT129" s="187" t="s">
        <v>137</v>
      </c>
      <c r="AU129" s="187" t="s">
        <v>90</v>
      </c>
      <c r="AY129" s="19" t="s">
        <v>135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19" t="s">
        <v>90</v>
      </c>
      <c r="BK129" s="188">
        <f>ROUND(I129*H129,2)</f>
        <v>0</v>
      </c>
      <c r="BL129" s="19" t="s">
        <v>873</v>
      </c>
      <c r="BM129" s="187" t="s">
        <v>321</v>
      </c>
    </row>
    <row r="130" spans="1:65" s="2" customFormat="1" ht="39">
      <c r="A130" s="37"/>
      <c r="B130" s="38"/>
      <c r="C130" s="39"/>
      <c r="D130" s="196" t="s">
        <v>421</v>
      </c>
      <c r="E130" s="39"/>
      <c r="F130" s="248" t="s">
        <v>932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9" t="s">
        <v>421</v>
      </c>
      <c r="AU130" s="19" t="s">
        <v>90</v>
      </c>
    </row>
    <row r="131" spans="1:65" s="12" customFormat="1" ht="25.9" customHeight="1">
      <c r="B131" s="160"/>
      <c r="C131" s="161"/>
      <c r="D131" s="162" t="s">
        <v>81</v>
      </c>
      <c r="E131" s="163" t="s">
        <v>933</v>
      </c>
      <c r="F131" s="163" t="s">
        <v>934</v>
      </c>
      <c r="G131" s="161"/>
      <c r="H131" s="161"/>
      <c r="I131" s="164"/>
      <c r="J131" s="165">
        <f>BK131</f>
        <v>0</v>
      </c>
      <c r="K131" s="161"/>
      <c r="L131" s="166"/>
      <c r="M131" s="167"/>
      <c r="N131" s="168"/>
      <c r="O131" s="168"/>
      <c r="P131" s="169">
        <f>SUM(P132:P135)</f>
        <v>0</v>
      </c>
      <c r="Q131" s="168"/>
      <c r="R131" s="169">
        <f>SUM(R132:R135)</f>
        <v>0</v>
      </c>
      <c r="S131" s="168"/>
      <c r="T131" s="170">
        <f>SUM(T132:T135)</f>
        <v>0</v>
      </c>
      <c r="AR131" s="171" t="s">
        <v>90</v>
      </c>
      <c r="AT131" s="172" t="s">
        <v>81</v>
      </c>
      <c r="AU131" s="172" t="s">
        <v>82</v>
      </c>
      <c r="AY131" s="171" t="s">
        <v>135</v>
      </c>
      <c r="BK131" s="173">
        <f>SUM(BK132:BK135)</f>
        <v>0</v>
      </c>
    </row>
    <row r="132" spans="1:65" s="2" customFormat="1" ht="49.15" customHeight="1">
      <c r="A132" s="37"/>
      <c r="B132" s="38"/>
      <c r="C132" s="176" t="s">
        <v>242</v>
      </c>
      <c r="D132" s="176" t="s">
        <v>137</v>
      </c>
      <c r="E132" s="177" t="s">
        <v>935</v>
      </c>
      <c r="F132" s="178" t="s">
        <v>936</v>
      </c>
      <c r="G132" s="179" t="s">
        <v>872</v>
      </c>
      <c r="H132" s="180">
        <v>1</v>
      </c>
      <c r="I132" s="181"/>
      <c r="J132" s="182">
        <f>ROUND(I132*H132,2)</f>
        <v>0</v>
      </c>
      <c r="K132" s="178" t="s">
        <v>44</v>
      </c>
      <c r="L132" s="42"/>
      <c r="M132" s="183" t="s">
        <v>44</v>
      </c>
      <c r="N132" s="184" t="s">
        <v>53</v>
      </c>
      <c r="O132" s="67"/>
      <c r="P132" s="185">
        <f>O132*H132</f>
        <v>0</v>
      </c>
      <c r="Q132" s="185">
        <v>0</v>
      </c>
      <c r="R132" s="185">
        <f>Q132*H132</f>
        <v>0</v>
      </c>
      <c r="S132" s="185">
        <v>0</v>
      </c>
      <c r="T132" s="186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873</v>
      </c>
      <c r="AT132" s="187" t="s">
        <v>137</v>
      </c>
      <c r="AU132" s="187" t="s">
        <v>90</v>
      </c>
      <c r="AY132" s="19" t="s">
        <v>135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19" t="s">
        <v>90</v>
      </c>
      <c r="BK132" s="188">
        <f>ROUND(I132*H132,2)</f>
        <v>0</v>
      </c>
      <c r="BL132" s="19" t="s">
        <v>873</v>
      </c>
      <c r="BM132" s="187" t="s">
        <v>332</v>
      </c>
    </row>
    <row r="133" spans="1:65" s="2" customFormat="1" ht="19.5">
      <c r="A133" s="37"/>
      <c r="B133" s="38"/>
      <c r="C133" s="39"/>
      <c r="D133" s="196" t="s">
        <v>421</v>
      </c>
      <c r="E133" s="39"/>
      <c r="F133" s="248" t="s">
        <v>937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9" t="s">
        <v>421</v>
      </c>
      <c r="AU133" s="19" t="s">
        <v>90</v>
      </c>
    </row>
    <row r="134" spans="1:65" s="2" customFormat="1" ht="49.15" customHeight="1">
      <c r="A134" s="37"/>
      <c r="B134" s="38"/>
      <c r="C134" s="176" t="s">
        <v>247</v>
      </c>
      <c r="D134" s="176" t="s">
        <v>137</v>
      </c>
      <c r="E134" s="177" t="s">
        <v>938</v>
      </c>
      <c r="F134" s="178" t="s">
        <v>939</v>
      </c>
      <c r="G134" s="179" t="s">
        <v>872</v>
      </c>
      <c r="H134" s="180">
        <v>1</v>
      </c>
      <c r="I134" s="181"/>
      <c r="J134" s="182">
        <f>ROUND(I134*H134,2)</f>
        <v>0</v>
      </c>
      <c r="K134" s="178" t="s">
        <v>44</v>
      </c>
      <c r="L134" s="42"/>
      <c r="M134" s="183" t="s">
        <v>44</v>
      </c>
      <c r="N134" s="184" t="s">
        <v>53</v>
      </c>
      <c r="O134" s="67"/>
      <c r="P134" s="185">
        <f>O134*H134</f>
        <v>0</v>
      </c>
      <c r="Q134" s="185">
        <v>0</v>
      </c>
      <c r="R134" s="185">
        <f>Q134*H134</f>
        <v>0</v>
      </c>
      <c r="S134" s="185">
        <v>0</v>
      </c>
      <c r="T134" s="186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87" t="s">
        <v>873</v>
      </c>
      <c r="AT134" s="187" t="s">
        <v>137</v>
      </c>
      <c r="AU134" s="187" t="s">
        <v>90</v>
      </c>
      <c r="AY134" s="19" t="s">
        <v>135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19" t="s">
        <v>90</v>
      </c>
      <c r="BK134" s="188">
        <f>ROUND(I134*H134,2)</f>
        <v>0</v>
      </c>
      <c r="BL134" s="19" t="s">
        <v>873</v>
      </c>
      <c r="BM134" s="187" t="s">
        <v>342</v>
      </c>
    </row>
    <row r="135" spans="1:65" s="2" customFormat="1" ht="19.5">
      <c r="A135" s="37"/>
      <c r="B135" s="38"/>
      <c r="C135" s="39"/>
      <c r="D135" s="196" t="s">
        <v>421</v>
      </c>
      <c r="E135" s="39"/>
      <c r="F135" s="248" t="s">
        <v>940</v>
      </c>
      <c r="G135" s="39"/>
      <c r="H135" s="39"/>
      <c r="I135" s="191"/>
      <c r="J135" s="39"/>
      <c r="K135" s="39"/>
      <c r="L135" s="42"/>
      <c r="M135" s="192"/>
      <c r="N135" s="193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9" t="s">
        <v>421</v>
      </c>
      <c r="AU135" s="19" t="s">
        <v>90</v>
      </c>
    </row>
    <row r="136" spans="1:65" s="12" customFormat="1" ht="25.9" customHeight="1">
      <c r="B136" s="160"/>
      <c r="C136" s="161"/>
      <c r="D136" s="162" t="s">
        <v>81</v>
      </c>
      <c r="E136" s="163" t="s">
        <v>941</v>
      </c>
      <c r="F136" s="163" t="s">
        <v>942</v>
      </c>
      <c r="G136" s="161"/>
      <c r="H136" s="161"/>
      <c r="I136" s="164"/>
      <c r="J136" s="165">
        <f>BK136</f>
        <v>0</v>
      </c>
      <c r="K136" s="161"/>
      <c r="L136" s="166"/>
      <c r="M136" s="167"/>
      <c r="N136" s="168"/>
      <c r="O136" s="168"/>
      <c r="P136" s="169">
        <f>SUM(P137:P145)</f>
        <v>0</v>
      </c>
      <c r="Q136" s="168"/>
      <c r="R136" s="169">
        <f>SUM(R137:R145)</f>
        <v>0</v>
      </c>
      <c r="S136" s="168"/>
      <c r="T136" s="170">
        <f>SUM(T137:T145)</f>
        <v>0</v>
      </c>
      <c r="AR136" s="171" t="s">
        <v>90</v>
      </c>
      <c r="AT136" s="172" t="s">
        <v>81</v>
      </c>
      <c r="AU136" s="172" t="s">
        <v>82</v>
      </c>
      <c r="AY136" s="171" t="s">
        <v>135</v>
      </c>
      <c r="BK136" s="173">
        <f>SUM(BK137:BK145)</f>
        <v>0</v>
      </c>
    </row>
    <row r="137" spans="1:65" s="2" customFormat="1" ht="37.9" customHeight="1">
      <c r="A137" s="37"/>
      <c r="B137" s="38"/>
      <c r="C137" s="176" t="s">
        <v>252</v>
      </c>
      <c r="D137" s="176" t="s">
        <v>137</v>
      </c>
      <c r="E137" s="177" t="s">
        <v>943</v>
      </c>
      <c r="F137" s="178" t="s">
        <v>944</v>
      </c>
      <c r="G137" s="179" t="s">
        <v>872</v>
      </c>
      <c r="H137" s="180">
        <v>1</v>
      </c>
      <c r="I137" s="181"/>
      <c r="J137" s="182">
        <f>ROUND(I137*H137,2)</f>
        <v>0</v>
      </c>
      <c r="K137" s="178" t="s">
        <v>44</v>
      </c>
      <c r="L137" s="42"/>
      <c r="M137" s="183" t="s">
        <v>44</v>
      </c>
      <c r="N137" s="184" t="s">
        <v>53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873</v>
      </c>
      <c r="AT137" s="187" t="s">
        <v>137</v>
      </c>
      <c r="AU137" s="187" t="s">
        <v>90</v>
      </c>
      <c r="AY137" s="19" t="s">
        <v>135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19" t="s">
        <v>90</v>
      </c>
      <c r="BK137" s="188">
        <f>ROUND(I137*H137,2)</f>
        <v>0</v>
      </c>
      <c r="BL137" s="19" t="s">
        <v>873</v>
      </c>
      <c r="BM137" s="187" t="s">
        <v>358</v>
      </c>
    </row>
    <row r="138" spans="1:65" s="2" customFormat="1" ht="29.25">
      <c r="A138" s="37"/>
      <c r="B138" s="38"/>
      <c r="C138" s="39"/>
      <c r="D138" s="196" t="s">
        <v>421</v>
      </c>
      <c r="E138" s="39"/>
      <c r="F138" s="248" t="s">
        <v>945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9" t="s">
        <v>421</v>
      </c>
      <c r="AU138" s="19" t="s">
        <v>90</v>
      </c>
    </row>
    <row r="139" spans="1:65" s="2" customFormat="1" ht="16.5" customHeight="1">
      <c r="A139" s="37"/>
      <c r="B139" s="38"/>
      <c r="C139" s="176" t="s">
        <v>7</v>
      </c>
      <c r="D139" s="176" t="s">
        <v>137</v>
      </c>
      <c r="E139" s="177" t="s">
        <v>946</v>
      </c>
      <c r="F139" s="178" t="s">
        <v>947</v>
      </c>
      <c r="G139" s="179" t="s">
        <v>872</v>
      </c>
      <c r="H139" s="180">
        <v>1</v>
      </c>
      <c r="I139" s="181"/>
      <c r="J139" s="182">
        <f>ROUND(I139*H139,2)</f>
        <v>0</v>
      </c>
      <c r="K139" s="178" t="s">
        <v>44</v>
      </c>
      <c r="L139" s="42"/>
      <c r="M139" s="183" t="s">
        <v>44</v>
      </c>
      <c r="N139" s="184" t="s">
        <v>53</v>
      </c>
      <c r="O139" s="67"/>
      <c r="P139" s="185">
        <f>O139*H139</f>
        <v>0</v>
      </c>
      <c r="Q139" s="185">
        <v>0</v>
      </c>
      <c r="R139" s="185">
        <f>Q139*H139</f>
        <v>0</v>
      </c>
      <c r="S139" s="185">
        <v>0</v>
      </c>
      <c r="T139" s="18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873</v>
      </c>
      <c r="AT139" s="187" t="s">
        <v>137</v>
      </c>
      <c r="AU139" s="187" t="s">
        <v>90</v>
      </c>
      <c r="AY139" s="19" t="s">
        <v>135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19" t="s">
        <v>90</v>
      </c>
      <c r="BK139" s="188">
        <f>ROUND(I139*H139,2)</f>
        <v>0</v>
      </c>
      <c r="BL139" s="19" t="s">
        <v>873</v>
      </c>
      <c r="BM139" s="187" t="s">
        <v>368</v>
      </c>
    </row>
    <row r="140" spans="1:65" s="2" customFormat="1" ht="29.25">
      <c r="A140" s="37"/>
      <c r="B140" s="38"/>
      <c r="C140" s="39"/>
      <c r="D140" s="196" t="s">
        <v>421</v>
      </c>
      <c r="E140" s="39"/>
      <c r="F140" s="248" t="s">
        <v>948</v>
      </c>
      <c r="G140" s="39"/>
      <c r="H140" s="39"/>
      <c r="I140" s="191"/>
      <c r="J140" s="39"/>
      <c r="K140" s="39"/>
      <c r="L140" s="42"/>
      <c r="M140" s="192"/>
      <c r="N140" s="193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9" t="s">
        <v>421</v>
      </c>
      <c r="AU140" s="19" t="s">
        <v>90</v>
      </c>
    </row>
    <row r="141" spans="1:65" s="2" customFormat="1" ht="44.25" customHeight="1">
      <c r="A141" s="37"/>
      <c r="B141" s="38"/>
      <c r="C141" s="176" t="s">
        <v>261</v>
      </c>
      <c r="D141" s="176" t="s">
        <v>137</v>
      </c>
      <c r="E141" s="177" t="s">
        <v>949</v>
      </c>
      <c r="F141" s="178" t="s">
        <v>950</v>
      </c>
      <c r="G141" s="179" t="s">
        <v>153</v>
      </c>
      <c r="H141" s="180">
        <v>1000</v>
      </c>
      <c r="I141" s="181"/>
      <c r="J141" s="182">
        <f>ROUND(I141*H141,2)</f>
        <v>0</v>
      </c>
      <c r="K141" s="178" t="s">
        <v>44</v>
      </c>
      <c r="L141" s="42"/>
      <c r="M141" s="183" t="s">
        <v>44</v>
      </c>
      <c r="N141" s="184" t="s">
        <v>53</v>
      </c>
      <c r="O141" s="67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873</v>
      </c>
      <c r="AT141" s="187" t="s">
        <v>137</v>
      </c>
      <c r="AU141" s="187" t="s">
        <v>90</v>
      </c>
      <c r="AY141" s="19" t="s">
        <v>135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19" t="s">
        <v>90</v>
      </c>
      <c r="BK141" s="188">
        <f>ROUND(I141*H141,2)</f>
        <v>0</v>
      </c>
      <c r="BL141" s="19" t="s">
        <v>873</v>
      </c>
      <c r="BM141" s="187" t="s">
        <v>951</v>
      </c>
    </row>
    <row r="142" spans="1:65" s="15" customFormat="1" ht="22.5">
      <c r="B142" s="217"/>
      <c r="C142" s="218"/>
      <c r="D142" s="196" t="s">
        <v>160</v>
      </c>
      <c r="E142" s="219" t="s">
        <v>44</v>
      </c>
      <c r="F142" s="220" t="s">
        <v>952</v>
      </c>
      <c r="G142" s="218"/>
      <c r="H142" s="219" t="s">
        <v>44</v>
      </c>
      <c r="I142" s="221"/>
      <c r="J142" s="218"/>
      <c r="K142" s="218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160</v>
      </c>
      <c r="AU142" s="226" t="s">
        <v>90</v>
      </c>
      <c r="AV142" s="15" t="s">
        <v>90</v>
      </c>
      <c r="AW142" s="15" t="s">
        <v>42</v>
      </c>
      <c r="AX142" s="15" t="s">
        <v>82</v>
      </c>
      <c r="AY142" s="226" t="s">
        <v>135</v>
      </c>
    </row>
    <row r="143" spans="1:65" s="15" customFormat="1" ht="33.75">
      <c r="B143" s="217"/>
      <c r="C143" s="218"/>
      <c r="D143" s="196" t="s">
        <v>160</v>
      </c>
      <c r="E143" s="219" t="s">
        <v>44</v>
      </c>
      <c r="F143" s="220" t="s">
        <v>953</v>
      </c>
      <c r="G143" s="218"/>
      <c r="H143" s="219" t="s">
        <v>44</v>
      </c>
      <c r="I143" s="221"/>
      <c r="J143" s="218"/>
      <c r="K143" s="218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160</v>
      </c>
      <c r="AU143" s="226" t="s">
        <v>90</v>
      </c>
      <c r="AV143" s="15" t="s">
        <v>90</v>
      </c>
      <c r="AW143" s="15" t="s">
        <v>42</v>
      </c>
      <c r="AX143" s="15" t="s">
        <v>82</v>
      </c>
      <c r="AY143" s="226" t="s">
        <v>135</v>
      </c>
    </row>
    <row r="144" spans="1:65" s="13" customFormat="1" ht="11.25">
      <c r="B144" s="194"/>
      <c r="C144" s="195"/>
      <c r="D144" s="196" t="s">
        <v>160</v>
      </c>
      <c r="E144" s="197" t="s">
        <v>44</v>
      </c>
      <c r="F144" s="198" t="s">
        <v>954</v>
      </c>
      <c r="G144" s="195"/>
      <c r="H144" s="199">
        <v>1000</v>
      </c>
      <c r="I144" s="200"/>
      <c r="J144" s="195"/>
      <c r="K144" s="195"/>
      <c r="L144" s="201"/>
      <c r="M144" s="202"/>
      <c r="N144" s="203"/>
      <c r="O144" s="203"/>
      <c r="P144" s="203"/>
      <c r="Q144" s="203"/>
      <c r="R144" s="203"/>
      <c r="S144" s="203"/>
      <c r="T144" s="204"/>
      <c r="AT144" s="205" t="s">
        <v>160</v>
      </c>
      <c r="AU144" s="205" t="s">
        <v>90</v>
      </c>
      <c r="AV144" s="13" t="s">
        <v>92</v>
      </c>
      <c r="AW144" s="13" t="s">
        <v>42</v>
      </c>
      <c r="AX144" s="13" t="s">
        <v>82</v>
      </c>
      <c r="AY144" s="205" t="s">
        <v>135</v>
      </c>
    </row>
    <row r="145" spans="1:65" s="14" customFormat="1" ht="11.25">
      <c r="B145" s="206"/>
      <c r="C145" s="207"/>
      <c r="D145" s="196" t="s">
        <v>160</v>
      </c>
      <c r="E145" s="208" t="s">
        <v>44</v>
      </c>
      <c r="F145" s="209" t="s">
        <v>176</v>
      </c>
      <c r="G145" s="207"/>
      <c r="H145" s="210">
        <v>1000</v>
      </c>
      <c r="I145" s="211"/>
      <c r="J145" s="207"/>
      <c r="K145" s="207"/>
      <c r="L145" s="212"/>
      <c r="M145" s="213"/>
      <c r="N145" s="214"/>
      <c r="O145" s="214"/>
      <c r="P145" s="214"/>
      <c r="Q145" s="214"/>
      <c r="R145" s="214"/>
      <c r="S145" s="214"/>
      <c r="T145" s="215"/>
      <c r="AT145" s="216" t="s">
        <v>160</v>
      </c>
      <c r="AU145" s="216" t="s">
        <v>90</v>
      </c>
      <c r="AV145" s="14" t="s">
        <v>142</v>
      </c>
      <c r="AW145" s="14" t="s">
        <v>42</v>
      </c>
      <c r="AX145" s="14" t="s">
        <v>90</v>
      </c>
      <c r="AY145" s="216" t="s">
        <v>135</v>
      </c>
    </row>
    <row r="146" spans="1:65" s="12" customFormat="1" ht="25.9" customHeight="1">
      <c r="B146" s="160"/>
      <c r="C146" s="161"/>
      <c r="D146" s="162" t="s">
        <v>81</v>
      </c>
      <c r="E146" s="163" t="s">
        <v>955</v>
      </c>
      <c r="F146" s="163" t="s">
        <v>956</v>
      </c>
      <c r="G146" s="161"/>
      <c r="H146" s="161"/>
      <c r="I146" s="164"/>
      <c r="J146" s="165">
        <f>BK146</f>
        <v>0</v>
      </c>
      <c r="K146" s="161"/>
      <c r="L146" s="166"/>
      <c r="M146" s="167"/>
      <c r="N146" s="168"/>
      <c r="O146" s="168"/>
      <c r="P146" s="169">
        <f>SUM(P147:P152)</f>
        <v>0</v>
      </c>
      <c r="Q146" s="168"/>
      <c r="R146" s="169">
        <f>SUM(R147:R152)</f>
        <v>0</v>
      </c>
      <c r="S146" s="168"/>
      <c r="T146" s="170">
        <f>SUM(T147:T152)</f>
        <v>0</v>
      </c>
      <c r="AR146" s="171" t="s">
        <v>90</v>
      </c>
      <c r="AT146" s="172" t="s">
        <v>81</v>
      </c>
      <c r="AU146" s="172" t="s">
        <v>82</v>
      </c>
      <c r="AY146" s="171" t="s">
        <v>135</v>
      </c>
      <c r="BK146" s="173">
        <f>SUM(BK147:BK152)</f>
        <v>0</v>
      </c>
    </row>
    <row r="147" spans="1:65" s="2" customFormat="1" ht="49.15" customHeight="1">
      <c r="A147" s="37"/>
      <c r="B147" s="38"/>
      <c r="C147" s="176" t="s">
        <v>266</v>
      </c>
      <c r="D147" s="176" t="s">
        <v>137</v>
      </c>
      <c r="E147" s="177" t="s">
        <v>957</v>
      </c>
      <c r="F147" s="178" t="s">
        <v>958</v>
      </c>
      <c r="G147" s="179" t="s">
        <v>872</v>
      </c>
      <c r="H147" s="180">
        <v>1</v>
      </c>
      <c r="I147" s="181"/>
      <c r="J147" s="182">
        <f>ROUND(I147*H147,2)</f>
        <v>0</v>
      </c>
      <c r="K147" s="178" t="s">
        <v>44</v>
      </c>
      <c r="L147" s="42"/>
      <c r="M147" s="183" t="s">
        <v>44</v>
      </c>
      <c r="N147" s="184" t="s">
        <v>53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873</v>
      </c>
      <c r="AT147" s="187" t="s">
        <v>137</v>
      </c>
      <c r="AU147" s="187" t="s">
        <v>90</v>
      </c>
      <c r="AY147" s="19" t="s">
        <v>135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19" t="s">
        <v>90</v>
      </c>
      <c r="BK147" s="188">
        <f>ROUND(I147*H147,2)</f>
        <v>0</v>
      </c>
      <c r="BL147" s="19" t="s">
        <v>873</v>
      </c>
      <c r="BM147" s="187" t="s">
        <v>417</v>
      </c>
    </row>
    <row r="148" spans="1:65" s="2" customFormat="1" ht="29.25">
      <c r="A148" s="37"/>
      <c r="B148" s="38"/>
      <c r="C148" s="39"/>
      <c r="D148" s="196" t="s">
        <v>421</v>
      </c>
      <c r="E148" s="39"/>
      <c r="F148" s="248" t="s">
        <v>959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9" t="s">
        <v>421</v>
      </c>
      <c r="AU148" s="19" t="s">
        <v>90</v>
      </c>
    </row>
    <row r="149" spans="1:65" s="2" customFormat="1" ht="66.75" customHeight="1">
      <c r="A149" s="37"/>
      <c r="B149" s="38"/>
      <c r="C149" s="176" t="s">
        <v>271</v>
      </c>
      <c r="D149" s="176" t="s">
        <v>137</v>
      </c>
      <c r="E149" s="177" t="s">
        <v>960</v>
      </c>
      <c r="F149" s="178" t="s">
        <v>961</v>
      </c>
      <c r="G149" s="179" t="s">
        <v>872</v>
      </c>
      <c r="H149" s="180">
        <v>1</v>
      </c>
      <c r="I149" s="181"/>
      <c r="J149" s="182">
        <f>ROUND(I149*H149,2)</f>
        <v>0</v>
      </c>
      <c r="K149" s="178" t="s">
        <v>44</v>
      </c>
      <c r="L149" s="42"/>
      <c r="M149" s="183" t="s">
        <v>44</v>
      </c>
      <c r="N149" s="184" t="s">
        <v>53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873</v>
      </c>
      <c r="AT149" s="187" t="s">
        <v>137</v>
      </c>
      <c r="AU149" s="187" t="s">
        <v>90</v>
      </c>
      <c r="AY149" s="19" t="s">
        <v>135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19" t="s">
        <v>90</v>
      </c>
      <c r="BK149" s="188">
        <f>ROUND(I149*H149,2)</f>
        <v>0</v>
      </c>
      <c r="BL149" s="19" t="s">
        <v>873</v>
      </c>
      <c r="BM149" s="187" t="s">
        <v>433</v>
      </c>
    </row>
    <row r="150" spans="1:65" s="2" customFormat="1" ht="78" customHeight="1">
      <c r="A150" s="37"/>
      <c r="B150" s="38"/>
      <c r="C150" s="176" t="s">
        <v>276</v>
      </c>
      <c r="D150" s="176" t="s">
        <v>137</v>
      </c>
      <c r="E150" s="177" t="s">
        <v>962</v>
      </c>
      <c r="F150" s="178" t="s">
        <v>963</v>
      </c>
      <c r="G150" s="179" t="s">
        <v>872</v>
      </c>
      <c r="H150" s="180">
        <v>1</v>
      </c>
      <c r="I150" s="181"/>
      <c r="J150" s="182">
        <f>ROUND(I150*H150,2)</f>
        <v>0</v>
      </c>
      <c r="K150" s="178" t="s">
        <v>44</v>
      </c>
      <c r="L150" s="42"/>
      <c r="M150" s="183" t="s">
        <v>44</v>
      </c>
      <c r="N150" s="184" t="s">
        <v>53</v>
      </c>
      <c r="O150" s="67"/>
      <c r="P150" s="185">
        <f>O150*H150</f>
        <v>0</v>
      </c>
      <c r="Q150" s="185">
        <v>0</v>
      </c>
      <c r="R150" s="185">
        <f>Q150*H150</f>
        <v>0</v>
      </c>
      <c r="S150" s="185">
        <v>0</v>
      </c>
      <c r="T150" s="18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87" t="s">
        <v>873</v>
      </c>
      <c r="AT150" s="187" t="s">
        <v>137</v>
      </c>
      <c r="AU150" s="187" t="s">
        <v>90</v>
      </c>
      <c r="AY150" s="19" t="s">
        <v>135</v>
      </c>
      <c r="BE150" s="188">
        <f>IF(N150="základní",J150,0)</f>
        <v>0</v>
      </c>
      <c r="BF150" s="188">
        <f>IF(N150="snížená",J150,0)</f>
        <v>0</v>
      </c>
      <c r="BG150" s="188">
        <f>IF(N150="zákl. přenesená",J150,0)</f>
        <v>0</v>
      </c>
      <c r="BH150" s="188">
        <f>IF(N150="sníž. přenesená",J150,0)</f>
        <v>0</v>
      </c>
      <c r="BI150" s="188">
        <f>IF(N150="nulová",J150,0)</f>
        <v>0</v>
      </c>
      <c r="BJ150" s="19" t="s">
        <v>90</v>
      </c>
      <c r="BK150" s="188">
        <f>ROUND(I150*H150,2)</f>
        <v>0</v>
      </c>
      <c r="BL150" s="19" t="s">
        <v>873</v>
      </c>
      <c r="BM150" s="187" t="s">
        <v>444</v>
      </c>
    </row>
    <row r="151" spans="1:65" s="2" customFormat="1" ht="29.25">
      <c r="A151" s="37"/>
      <c r="B151" s="38"/>
      <c r="C151" s="39"/>
      <c r="D151" s="196" t="s">
        <v>421</v>
      </c>
      <c r="E151" s="39"/>
      <c r="F151" s="248" t="s">
        <v>964</v>
      </c>
      <c r="G151" s="39"/>
      <c r="H151" s="39"/>
      <c r="I151" s="191"/>
      <c r="J151" s="39"/>
      <c r="K151" s="39"/>
      <c r="L151" s="42"/>
      <c r="M151" s="192"/>
      <c r="N151" s="193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9" t="s">
        <v>421</v>
      </c>
      <c r="AU151" s="19" t="s">
        <v>90</v>
      </c>
    </row>
    <row r="152" spans="1:65" s="2" customFormat="1" ht="44.25" customHeight="1">
      <c r="A152" s="37"/>
      <c r="B152" s="38"/>
      <c r="C152" s="176" t="s">
        <v>281</v>
      </c>
      <c r="D152" s="176" t="s">
        <v>137</v>
      </c>
      <c r="E152" s="177" t="s">
        <v>965</v>
      </c>
      <c r="F152" s="178" t="s">
        <v>966</v>
      </c>
      <c r="G152" s="179" t="s">
        <v>872</v>
      </c>
      <c r="H152" s="180">
        <v>1</v>
      </c>
      <c r="I152" s="181"/>
      <c r="J152" s="182">
        <f>ROUND(I152*H152,2)</f>
        <v>0</v>
      </c>
      <c r="K152" s="178" t="s">
        <v>44</v>
      </c>
      <c r="L152" s="42"/>
      <c r="M152" s="253" t="s">
        <v>44</v>
      </c>
      <c r="N152" s="254" t="s">
        <v>53</v>
      </c>
      <c r="O152" s="251"/>
      <c r="P152" s="255">
        <f>O152*H152</f>
        <v>0</v>
      </c>
      <c r="Q152" s="255">
        <v>0</v>
      </c>
      <c r="R152" s="255">
        <f>Q152*H152</f>
        <v>0</v>
      </c>
      <c r="S152" s="255">
        <v>0</v>
      </c>
      <c r="T152" s="25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873</v>
      </c>
      <c r="AT152" s="187" t="s">
        <v>137</v>
      </c>
      <c r="AU152" s="187" t="s">
        <v>90</v>
      </c>
      <c r="AY152" s="19" t="s">
        <v>135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19" t="s">
        <v>90</v>
      </c>
      <c r="BK152" s="188">
        <f>ROUND(I152*H152,2)</f>
        <v>0</v>
      </c>
      <c r="BL152" s="19" t="s">
        <v>873</v>
      </c>
      <c r="BM152" s="187" t="s">
        <v>457</v>
      </c>
    </row>
    <row r="153" spans="1:65" s="2" customFormat="1" ht="6.95" customHeight="1">
      <c r="A153" s="37"/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42"/>
      <c r="M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</row>
  </sheetData>
  <sheetProtection algorithmName="SHA-512" hashValue="PnUEbqsY2bsjQHr1iW4Z6qIHzLEP+SnPGc4SukCc6RMrABRGW+yfXgcF/BgSm1NlxYO/S51DCP4nMeb3SfOQGA==" saltValue="h7wYXSWhUEH7pQ99QHQq203d9sonWhOzOJknb4RVHVl+R77dB7Rng2geI2GDN/F+0IiFGe0hzef01h90iQfB7A==" spinCount="100000" sheet="1" objects="1" scenarios="1" formatColumns="0" formatRows="0" autoFilter="0"/>
  <autoFilter ref="C85:K152" xr:uid="{00000000-0009-0000-0000-000002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zoomScale="110" zoomScaleNormal="110" workbookViewId="0"/>
  </sheetViews>
  <sheetFormatPr defaultRowHeight="16.5"/>
  <cols>
    <col min="1" max="1" width="8.33203125" style="257" customWidth="1"/>
    <col min="2" max="2" width="1.6640625" style="257" customWidth="1"/>
    <col min="3" max="4" width="5" style="257" customWidth="1"/>
    <col min="5" max="5" width="11.6640625" style="257" customWidth="1"/>
    <col min="6" max="6" width="9.1640625" style="257" customWidth="1"/>
    <col min="7" max="7" width="5" style="257" customWidth="1"/>
    <col min="8" max="8" width="77.83203125" style="257" customWidth="1"/>
    <col min="9" max="10" width="20" style="257" customWidth="1"/>
    <col min="11" max="11" width="1.6640625" style="257" customWidth="1"/>
  </cols>
  <sheetData>
    <row r="1" spans="2:11" s="1" customFormat="1" ht="37.5" customHeight="1"/>
    <row r="2" spans="2:11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pans="2:11" s="17" customFormat="1" ht="45" customHeight="1">
      <c r="B3" s="261"/>
      <c r="C3" s="389" t="s">
        <v>967</v>
      </c>
      <c r="D3" s="389"/>
      <c r="E3" s="389"/>
      <c r="F3" s="389"/>
      <c r="G3" s="389"/>
      <c r="H3" s="389"/>
      <c r="I3" s="389"/>
      <c r="J3" s="389"/>
      <c r="K3" s="262"/>
    </row>
    <row r="4" spans="2:11" s="1" customFormat="1" ht="25.5" customHeight="1">
      <c r="B4" s="263"/>
      <c r="C4" s="394" t="s">
        <v>968</v>
      </c>
      <c r="D4" s="394"/>
      <c r="E4" s="394"/>
      <c r="F4" s="394"/>
      <c r="G4" s="394"/>
      <c r="H4" s="394"/>
      <c r="I4" s="394"/>
      <c r="J4" s="394"/>
      <c r="K4" s="264"/>
    </row>
    <row r="5" spans="2:11" s="1" customFormat="1" ht="5.25" customHeight="1">
      <c r="B5" s="263"/>
      <c r="C5" s="265"/>
      <c r="D5" s="265"/>
      <c r="E5" s="265"/>
      <c r="F5" s="265"/>
      <c r="G5" s="265"/>
      <c r="H5" s="265"/>
      <c r="I5" s="265"/>
      <c r="J5" s="265"/>
      <c r="K5" s="264"/>
    </row>
    <row r="6" spans="2:11" s="1" customFormat="1" ht="15" customHeight="1">
      <c r="B6" s="263"/>
      <c r="C6" s="393" t="s">
        <v>969</v>
      </c>
      <c r="D6" s="393"/>
      <c r="E6" s="393"/>
      <c r="F6" s="393"/>
      <c r="G6" s="393"/>
      <c r="H6" s="393"/>
      <c r="I6" s="393"/>
      <c r="J6" s="393"/>
      <c r="K6" s="264"/>
    </row>
    <row r="7" spans="2:11" s="1" customFormat="1" ht="15" customHeight="1">
      <c r="B7" s="267"/>
      <c r="C7" s="393" t="s">
        <v>970</v>
      </c>
      <c r="D7" s="393"/>
      <c r="E7" s="393"/>
      <c r="F7" s="393"/>
      <c r="G7" s="393"/>
      <c r="H7" s="393"/>
      <c r="I7" s="393"/>
      <c r="J7" s="393"/>
      <c r="K7" s="264"/>
    </row>
    <row r="8" spans="2:11" s="1" customFormat="1" ht="12.75" customHeight="1">
      <c r="B8" s="267"/>
      <c r="C8" s="266"/>
      <c r="D8" s="266"/>
      <c r="E8" s="266"/>
      <c r="F8" s="266"/>
      <c r="G8" s="266"/>
      <c r="H8" s="266"/>
      <c r="I8" s="266"/>
      <c r="J8" s="266"/>
      <c r="K8" s="264"/>
    </row>
    <row r="9" spans="2:11" s="1" customFormat="1" ht="15" customHeight="1">
      <c r="B9" s="267"/>
      <c r="C9" s="393" t="s">
        <v>971</v>
      </c>
      <c r="D9" s="393"/>
      <c r="E9" s="393"/>
      <c r="F9" s="393"/>
      <c r="G9" s="393"/>
      <c r="H9" s="393"/>
      <c r="I9" s="393"/>
      <c r="J9" s="393"/>
      <c r="K9" s="264"/>
    </row>
    <row r="10" spans="2:11" s="1" customFormat="1" ht="15" customHeight="1">
      <c r="B10" s="267"/>
      <c r="C10" s="266"/>
      <c r="D10" s="393" t="s">
        <v>972</v>
      </c>
      <c r="E10" s="393"/>
      <c r="F10" s="393"/>
      <c r="G10" s="393"/>
      <c r="H10" s="393"/>
      <c r="I10" s="393"/>
      <c r="J10" s="393"/>
      <c r="K10" s="264"/>
    </row>
    <row r="11" spans="2:11" s="1" customFormat="1" ht="15" customHeight="1">
      <c r="B11" s="267"/>
      <c r="C11" s="268"/>
      <c r="D11" s="393" t="s">
        <v>973</v>
      </c>
      <c r="E11" s="393"/>
      <c r="F11" s="393"/>
      <c r="G11" s="393"/>
      <c r="H11" s="393"/>
      <c r="I11" s="393"/>
      <c r="J11" s="393"/>
      <c r="K11" s="264"/>
    </row>
    <row r="12" spans="2:11" s="1" customFormat="1" ht="15" customHeight="1">
      <c r="B12" s="267"/>
      <c r="C12" s="268"/>
      <c r="D12" s="266"/>
      <c r="E12" s="266"/>
      <c r="F12" s="266"/>
      <c r="G12" s="266"/>
      <c r="H12" s="266"/>
      <c r="I12" s="266"/>
      <c r="J12" s="266"/>
      <c r="K12" s="264"/>
    </row>
    <row r="13" spans="2:11" s="1" customFormat="1" ht="15" customHeight="1">
      <c r="B13" s="267"/>
      <c r="C13" s="268"/>
      <c r="D13" s="269" t="s">
        <v>974</v>
      </c>
      <c r="E13" s="266"/>
      <c r="F13" s="266"/>
      <c r="G13" s="266"/>
      <c r="H13" s="266"/>
      <c r="I13" s="266"/>
      <c r="J13" s="266"/>
      <c r="K13" s="264"/>
    </row>
    <row r="14" spans="2:11" s="1" customFormat="1" ht="12.75" customHeight="1">
      <c r="B14" s="267"/>
      <c r="C14" s="268"/>
      <c r="D14" s="268"/>
      <c r="E14" s="268"/>
      <c r="F14" s="268"/>
      <c r="G14" s="268"/>
      <c r="H14" s="268"/>
      <c r="I14" s="268"/>
      <c r="J14" s="268"/>
      <c r="K14" s="264"/>
    </row>
    <row r="15" spans="2:11" s="1" customFormat="1" ht="15" customHeight="1">
      <c r="B15" s="267"/>
      <c r="C15" s="268"/>
      <c r="D15" s="393" t="s">
        <v>975</v>
      </c>
      <c r="E15" s="393"/>
      <c r="F15" s="393"/>
      <c r="G15" s="393"/>
      <c r="H15" s="393"/>
      <c r="I15" s="393"/>
      <c r="J15" s="393"/>
      <c r="K15" s="264"/>
    </row>
    <row r="16" spans="2:11" s="1" customFormat="1" ht="15" customHeight="1">
      <c r="B16" s="267"/>
      <c r="C16" s="268"/>
      <c r="D16" s="393" t="s">
        <v>976</v>
      </c>
      <c r="E16" s="393"/>
      <c r="F16" s="393"/>
      <c r="G16" s="393"/>
      <c r="H16" s="393"/>
      <c r="I16" s="393"/>
      <c r="J16" s="393"/>
      <c r="K16" s="264"/>
    </row>
    <row r="17" spans="2:11" s="1" customFormat="1" ht="15" customHeight="1">
      <c r="B17" s="267"/>
      <c r="C17" s="268"/>
      <c r="D17" s="393" t="s">
        <v>977</v>
      </c>
      <c r="E17" s="393"/>
      <c r="F17" s="393"/>
      <c r="G17" s="393"/>
      <c r="H17" s="393"/>
      <c r="I17" s="393"/>
      <c r="J17" s="393"/>
      <c r="K17" s="264"/>
    </row>
    <row r="18" spans="2:11" s="1" customFormat="1" ht="15" customHeight="1">
      <c r="B18" s="267"/>
      <c r="C18" s="268"/>
      <c r="D18" s="268"/>
      <c r="E18" s="270" t="s">
        <v>89</v>
      </c>
      <c r="F18" s="393" t="s">
        <v>978</v>
      </c>
      <c r="G18" s="393"/>
      <c r="H18" s="393"/>
      <c r="I18" s="393"/>
      <c r="J18" s="393"/>
      <c r="K18" s="264"/>
    </row>
    <row r="19" spans="2:11" s="1" customFormat="1" ht="15" customHeight="1">
      <c r="B19" s="267"/>
      <c r="C19" s="268"/>
      <c r="D19" s="268"/>
      <c r="E19" s="270" t="s">
        <v>979</v>
      </c>
      <c r="F19" s="393" t="s">
        <v>980</v>
      </c>
      <c r="G19" s="393"/>
      <c r="H19" s="393"/>
      <c r="I19" s="393"/>
      <c r="J19" s="393"/>
      <c r="K19" s="264"/>
    </row>
    <row r="20" spans="2:11" s="1" customFormat="1" ht="15" customHeight="1">
      <c r="B20" s="267"/>
      <c r="C20" s="268"/>
      <c r="D20" s="268"/>
      <c r="E20" s="270" t="s">
        <v>981</v>
      </c>
      <c r="F20" s="393" t="s">
        <v>982</v>
      </c>
      <c r="G20" s="393"/>
      <c r="H20" s="393"/>
      <c r="I20" s="393"/>
      <c r="J20" s="393"/>
      <c r="K20" s="264"/>
    </row>
    <row r="21" spans="2:11" s="1" customFormat="1" ht="15" customHeight="1">
      <c r="B21" s="267"/>
      <c r="C21" s="268"/>
      <c r="D21" s="268"/>
      <c r="E21" s="270" t="s">
        <v>983</v>
      </c>
      <c r="F21" s="393" t="s">
        <v>984</v>
      </c>
      <c r="G21" s="393"/>
      <c r="H21" s="393"/>
      <c r="I21" s="393"/>
      <c r="J21" s="393"/>
      <c r="K21" s="264"/>
    </row>
    <row r="22" spans="2:11" s="1" customFormat="1" ht="15" customHeight="1">
      <c r="B22" s="267"/>
      <c r="C22" s="268"/>
      <c r="D22" s="268"/>
      <c r="E22" s="270" t="s">
        <v>985</v>
      </c>
      <c r="F22" s="393" t="s">
        <v>986</v>
      </c>
      <c r="G22" s="393"/>
      <c r="H22" s="393"/>
      <c r="I22" s="393"/>
      <c r="J22" s="393"/>
      <c r="K22" s="264"/>
    </row>
    <row r="23" spans="2:11" s="1" customFormat="1" ht="15" customHeight="1">
      <c r="B23" s="267"/>
      <c r="C23" s="268"/>
      <c r="D23" s="268"/>
      <c r="E23" s="270" t="s">
        <v>987</v>
      </c>
      <c r="F23" s="393" t="s">
        <v>988</v>
      </c>
      <c r="G23" s="393"/>
      <c r="H23" s="393"/>
      <c r="I23" s="393"/>
      <c r="J23" s="393"/>
      <c r="K23" s="264"/>
    </row>
    <row r="24" spans="2:11" s="1" customFormat="1" ht="12.75" customHeight="1">
      <c r="B24" s="267"/>
      <c r="C24" s="268"/>
      <c r="D24" s="268"/>
      <c r="E24" s="268"/>
      <c r="F24" s="268"/>
      <c r="G24" s="268"/>
      <c r="H24" s="268"/>
      <c r="I24" s="268"/>
      <c r="J24" s="268"/>
      <c r="K24" s="264"/>
    </row>
    <row r="25" spans="2:11" s="1" customFormat="1" ht="15" customHeight="1">
      <c r="B25" s="267"/>
      <c r="C25" s="393" t="s">
        <v>989</v>
      </c>
      <c r="D25" s="393"/>
      <c r="E25" s="393"/>
      <c r="F25" s="393"/>
      <c r="G25" s="393"/>
      <c r="H25" s="393"/>
      <c r="I25" s="393"/>
      <c r="J25" s="393"/>
      <c r="K25" s="264"/>
    </row>
    <row r="26" spans="2:11" s="1" customFormat="1" ht="15" customHeight="1">
      <c r="B26" s="267"/>
      <c r="C26" s="393" t="s">
        <v>990</v>
      </c>
      <c r="D26" s="393"/>
      <c r="E26" s="393"/>
      <c r="F26" s="393"/>
      <c r="G26" s="393"/>
      <c r="H26" s="393"/>
      <c r="I26" s="393"/>
      <c r="J26" s="393"/>
      <c r="K26" s="264"/>
    </row>
    <row r="27" spans="2:11" s="1" customFormat="1" ht="15" customHeight="1">
      <c r="B27" s="267"/>
      <c r="C27" s="266"/>
      <c r="D27" s="393" t="s">
        <v>991</v>
      </c>
      <c r="E27" s="393"/>
      <c r="F27" s="393"/>
      <c r="G27" s="393"/>
      <c r="H27" s="393"/>
      <c r="I27" s="393"/>
      <c r="J27" s="393"/>
      <c r="K27" s="264"/>
    </row>
    <row r="28" spans="2:11" s="1" customFormat="1" ht="15" customHeight="1">
      <c r="B28" s="267"/>
      <c r="C28" s="268"/>
      <c r="D28" s="393" t="s">
        <v>992</v>
      </c>
      <c r="E28" s="393"/>
      <c r="F28" s="393"/>
      <c r="G28" s="393"/>
      <c r="H28" s="393"/>
      <c r="I28" s="393"/>
      <c r="J28" s="393"/>
      <c r="K28" s="264"/>
    </row>
    <row r="29" spans="2:11" s="1" customFormat="1" ht="12.75" customHeight="1">
      <c r="B29" s="267"/>
      <c r="C29" s="268"/>
      <c r="D29" s="268"/>
      <c r="E29" s="268"/>
      <c r="F29" s="268"/>
      <c r="G29" s="268"/>
      <c r="H29" s="268"/>
      <c r="I29" s="268"/>
      <c r="J29" s="268"/>
      <c r="K29" s="264"/>
    </row>
    <row r="30" spans="2:11" s="1" customFormat="1" ht="15" customHeight="1">
      <c r="B30" s="267"/>
      <c r="C30" s="268"/>
      <c r="D30" s="393" t="s">
        <v>993</v>
      </c>
      <c r="E30" s="393"/>
      <c r="F30" s="393"/>
      <c r="G30" s="393"/>
      <c r="H30" s="393"/>
      <c r="I30" s="393"/>
      <c r="J30" s="393"/>
      <c r="K30" s="264"/>
    </row>
    <row r="31" spans="2:11" s="1" customFormat="1" ht="15" customHeight="1">
      <c r="B31" s="267"/>
      <c r="C31" s="268"/>
      <c r="D31" s="393" t="s">
        <v>994</v>
      </c>
      <c r="E31" s="393"/>
      <c r="F31" s="393"/>
      <c r="G31" s="393"/>
      <c r="H31" s="393"/>
      <c r="I31" s="393"/>
      <c r="J31" s="393"/>
      <c r="K31" s="264"/>
    </row>
    <row r="32" spans="2:11" s="1" customFormat="1" ht="12.75" customHeight="1">
      <c r="B32" s="267"/>
      <c r="C32" s="268"/>
      <c r="D32" s="268"/>
      <c r="E32" s="268"/>
      <c r="F32" s="268"/>
      <c r="G32" s="268"/>
      <c r="H32" s="268"/>
      <c r="I32" s="268"/>
      <c r="J32" s="268"/>
      <c r="K32" s="264"/>
    </row>
    <row r="33" spans="2:11" s="1" customFormat="1" ht="15" customHeight="1">
      <c r="B33" s="267"/>
      <c r="C33" s="268"/>
      <c r="D33" s="393" t="s">
        <v>995</v>
      </c>
      <c r="E33" s="393"/>
      <c r="F33" s="393"/>
      <c r="G33" s="393"/>
      <c r="H33" s="393"/>
      <c r="I33" s="393"/>
      <c r="J33" s="393"/>
      <c r="K33" s="264"/>
    </row>
    <row r="34" spans="2:11" s="1" customFormat="1" ht="15" customHeight="1">
      <c r="B34" s="267"/>
      <c r="C34" s="268"/>
      <c r="D34" s="393" t="s">
        <v>996</v>
      </c>
      <c r="E34" s="393"/>
      <c r="F34" s="393"/>
      <c r="G34" s="393"/>
      <c r="H34" s="393"/>
      <c r="I34" s="393"/>
      <c r="J34" s="393"/>
      <c r="K34" s="264"/>
    </row>
    <row r="35" spans="2:11" s="1" customFormat="1" ht="15" customHeight="1">
      <c r="B35" s="267"/>
      <c r="C35" s="268"/>
      <c r="D35" s="393" t="s">
        <v>997</v>
      </c>
      <c r="E35" s="393"/>
      <c r="F35" s="393"/>
      <c r="G35" s="393"/>
      <c r="H35" s="393"/>
      <c r="I35" s="393"/>
      <c r="J35" s="393"/>
      <c r="K35" s="264"/>
    </row>
    <row r="36" spans="2:11" s="1" customFormat="1" ht="15" customHeight="1">
      <c r="B36" s="267"/>
      <c r="C36" s="268"/>
      <c r="D36" s="266"/>
      <c r="E36" s="269" t="s">
        <v>121</v>
      </c>
      <c r="F36" s="266"/>
      <c r="G36" s="393" t="s">
        <v>998</v>
      </c>
      <c r="H36" s="393"/>
      <c r="I36" s="393"/>
      <c r="J36" s="393"/>
      <c r="K36" s="264"/>
    </row>
    <row r="37" spans="2:11" s="1" customFormat="1" ht="30.75" customHeight="1">
      <c r="B37" s="267"/>
      <c r="C37" s="268"/>
      <c r="D37" s="266"/>
      <c r="E37" s="269" t="s">
        <v>999</v>
      </c>
      <c r="F37" s="266"/>
      <c r="G37" s="393" t="s">
        <v>1000</v>
      </c>
      <c r="H37" s="393"/>
      <c r="I37" s="393"/>
      <c r="J37" s="393"/>
      <c r="K37" s="264"/>
    </row>
    <row r="38" spans="2:11" s="1" customFormat="1" ht="15" customHeight="1">
      <c r="B38" s="267"/>
      <c r="C38" s="268"/>
      <c r="D38" s="266"/>
      <c r="E38" s="269" t="s">
        <v>63</v>
      </c>
      <c r="F38" s="266"/>
      <c r="G38" s="393" t="s">
        <v>1001</v>
      </c>
      <c r="H38" s="393"/>
      <c r="I38" s="393"/>
      <c r="J38" s="393"/>
      <c r="K38" s="264"/>
    </row>
    <row r="39" spans="2:11" s="1" customFormat="1" ht="15" customHeight="1">
      <c r="B39" s="267"/>
      <c r="C39" s="268"/>
      <c r="D39" s="266"/>
      <c r="E39" s="269" t="s">
        <v>64</v>
      </c>
      <c r="F39" s="266"/>
      <c r="G39" s="393" t="s">
        <v>1002</v>
      </c>
      <c r="H39" s="393"/>
      <c r="I39" s="393"/>
      <c r="J39" s="393"/>
      <c r="K39" s="264"/>
    </row>
    <row r="40" spans="2:11" s="1" customFormat="1" ht="15" customHeight="1">
      <c r="B40" s="267"/>
      <c r="C40" s="268"/>
      <c r="D40" s="266"/>
      <c r="E40" s="269" t="s">
        <v>122</v>
      </c>
      <c r="F40" s="266"/>
      <c r="G40" s="393" t="s">
        <v>1003</v>
      </c>
      <c r="H40" s="393"/>
      <c r="I40" s="393"/>
      <c r="J40" s="393"/>
      <c r="K40" s="264"/>
    </row>
    <row r="41" spans="2:11" s="1" customFormat="1" ht="15" customHeight="1">
      <c r="B41" s="267"/>
      <c r="C41" s="268"/>
      <c r="D41" s="266"/>
      <c r="E41" s="269" t="s">
        <v>123</v>
      </c>
      <c r="F41" s="266"/>
      <c r="G41" s="393" t="s">
        <v>1004</v>
      </c>
      <c r="H41" s="393"/>
      <c r="I41" s="393"/>
      <c r="J41" s="393"/>
      <c r="K41" s="264"/>
    </row>
    <row r="42" spans="2:11" s="1" customFormat="1" ht="15" customHeight="1">
      <c r="B42" s="267"/>
      <c r="C42" s="268"/>
      <c r="D42" s="266"/>
      <c r="E42" s="269" t="s">
        <v>1005</v>
      </c>
      <c r="F42" s="266"/>
      <c r="G42" s="393" t="s">
        <v>1006</v>
      </c>
      <c r="H42" s="393"/>
      <c r="I42" s="393"/>
      <c r="J42" s="393"/>
      <c r="K42" s="264"/>
    </row>
    <row r="43" spans="2:11" s="1" customFormat="1" ht="15" customHeight="1">
      <c r="B43" s="267"/>
      <c r="C43" s="268"/>
      <c r="D43" s="266"/>
      <c r="E43" s="269"/>
      <c r="F43" s="266"/>
      <c r="G43" s="393" t="s">
        <v>1007</v>
      </c>
      <c r="H43" s="393"/>
      <c r="I43" s="393"/>
      <c r="J43" s="393"/>
      <c r="K43" s="264"/>
    </row>
    <row r="44" spans="2:11" s="1" customFormat="1" ht="15" customHeight="1">
      <c r="B44" s="267"/>
      <c r="C44" s="268"/>
      <c r="D44" s="266"/>
      <c r="E44" s="269" t="s">
        <v>1008</v>
      </c>
      <c r="F44" s="266"/>
      <c r="G44" s="393" t="s">
        <v>1009</v>
      </c>
      <c r="H44" s="393"/>
      <c r="I44" s="393"/>
      <c r="J44" s="393"/>
      <c r="K44" s="264"/>
    </row>
    <row r="45" spans="2:11" s="1" customFormat="1" ht="15" customHeight="1">
      <c r="B45" s="267"/>
      <c r="C45" s="268"/>
      <c r="D45" s="266"/>
      <c r="E45" s="269" t="s">
        <v>125</v>
      </c>
      <c r="F45" s="266"/>
      <c r="G45" s="393" t="s">
        <v>1010</v>
      </c>
      <c r="H45" s="393"/>
      <c r="I45" s="393"/>
      <c r="J45" s="393"/>
      <c r="K45" s="264"/>
    </row>
    <row r="46" spans="2:11" s="1" customFormat="1" ht="12.75" customHeight="1">
      <c r="B46" s="267"/>
      <c r="C46" s="268"/>
      <c r="D46" s="266"/>
      <c r="E46" s="266"/>
      <c r="F46" s="266"/>
      <c r="G46" s="266"/>
      <c r="H46" s="266"/>
      <c r="I46" s="266"/>
      <c r="J46" s="266"/>
      <c r="K46" s="264"/>
    </row>
    <row r="47" spans="2:11" s="1" customFormat="1" ht="15" customHeight="1">
      <c r="B47" s="267"/>
      <c r="C47" s="268"/>
      <c r="D47" s="393" t="s">
        <v>1011</v>
      </c>
      <c r="E47" s="393"/>
      <c r="F47" s="393"/>
      <c r="G47" s="393"/>
      <c r="H47" s="393"/>
      <c r="I47" s="393"/>
      <c r="J47" s="393"/>
      <c r="K47" s="264"/>
    </row>
    <row r="48" spans="2:11" s="1" customFormat="1" ht="15" customHeight="1">
      <c r="B48" s="267"/>
      <c r="C48" s="268"/>
      <c r="D48" s="268"/>
      <c r="E48" s="393" t="s">
        <v>1012</v>
      </c>
      <c r="F48" s="393"/>
      <c r="G48" s="393"/>
      <c r="H48" s="393"/>
      <c r="I48" s="393"/>
      <c r="J48" s="393"/>
      <c r="K48" s="264"/>
    </row>
    <row r="49" spans="2:11" s="1" customFormat="1" ht="15" customHeight="1">
      <c r="B49" s="267"/>
      <c r="C49" s="268"/>
      <c r="D49" s="268"/>
      <c r="E49" s="393" t="s">
        <v>1013</v>
      </c>
      <c r="F49" s="393"/>
      <c r="G49" s="393"/>
      <c r="H49" s="393"/>
      <c r="I49" s="393"/>
      <c r="J49" s="393"/>
      <c r="K49" s="264"/>
    </row>
    <row r="50" spans="2:11" s="1" customFormat="1" ht="15" customHeight="1">
      <c r="B50" s="267"/>
      <c r="C50" s="268"/>
      <c r="D50" s="268"/>
      <c r="E50" s="393" t="s">
        <v>1014</v>
      </c>
      <c r="F50" s="393"/>
      <c r="G50" s="393"/>
      <c r="H50" s="393"/>
      <c r="I50" s="393"/>
      <c r="J50" s="393"/>
      <c r="K50" s="264"/>
    </row>
    <row r="51" spans="2:11" s="1" customFormat="1" ht="15" customHeight="1">
      <c r="B51" s="267"/>
      <c r="C51" s="268"/>
      <c r="D51" s="393" t="s">
        <v>1015</v>
      </c>
      <c r="E51" s="393"/>
      <c r="F51" s="393"/>
      <c r="G51" s="393"/>
      <c r="H51" s="393"/>
      <c r="I51" s="393"/>
      <c r="J51" s="393"/>
      <c r="K51" s="264"/>
    </row>
    <row r="52" spans="2:11" s="1" customFormat="1" ht="25.5" customHeight="1">
      <c r="B52" s="263"/>
      <c r="C52" s="394" t="s">
        <v>1016</v>
      </c>
      <c r="D52" s="394"/>
      <c r="E52" s="394"/>
      <c r="F52" s="394"/>
      <c r="G52" s="394"/>
      <c r="H52" s="394"/>
      <c r="I52" s="394"/>
      <c r="J52" s="394"/>
      <c r="K52" s="264"/>
    </row>
    <row r="53" spans="2:11" s="1" customFormat="1" ht="5.25" customHeight="1">
      <c r="B53" s="263"/>
      <c r="C53" s="265"/>
      <c r="D53" s="265"/>
      <c r="E53" s="265"/>
      <c r="F53" s="265"/>
      <c r="G53" s="265"/>
      <c r="H53" s="265"/>
      <c r="I53" s="265"/>
      <c r="J53" s="265"/>
      <c r="K53" s="264"/>
    </row>
    <row r="54" spans="2:11" s="1" customFormat="1" ht="15" customHeight="1">
      <c r="B54" s="263"/>
      <c r="C54" s="393" t="s">
        <v>1017</v>
      </c>
      <c r="D54" s="393"/>
      <c r="E54" s="393"/>
      <c r="F54" s="393"/>
      <c r="G54" s="393"/>
      <c r="H54" s="393"/>
      <c r="I54" s="393"/>
      <c r="J54" s="393"/>
      <c r="K54" s="264"/>
    </row>
    <row r="55" spans="2:11" s="1" customFormat="1" ht="15" customHeight="1">
      <c r="B55" s="263"/>
      <c r="C55" s="393" t="s">
        <v>1018</v>
      </c>
      <c r="D55" s="393"/>
      <c r="E55" s="393"/>
      <c r="F55" s="393"/>
      <c r="G55" s="393"/>
      <c r="H55" s="393"/>
      <c r="I55" s="393"/>
      <c r="J55" s="393"/>
      <c r="K55" s="264"/>
    </row>
    <row r="56" spans="2:11" s="1" customFormat="1" ht="12.75" customHeight="1">
      <c r="B56" s="263"/>
      <c r="C56" s="266"/>
      <c r="D56" s="266"/>
      <c r="E56" s="266"/>
      <c r="F56" s="266"/>
      <c r="G56" s="266"/>
      <c r="H56" s="266"/>
      <c r="I56" s="266"/>
      <c r="J56" s="266"/>
      <c r="K56" s="264"/>
    </row>
    <row r="57" spans="2:11" s="1" customFormat="1" ht="15" customHeight="1">
      <c r="B57" s="263"/>
      <c r="C57" s="393" t="s">
        <v>1019</v>
      </c>
      <c r="D57" s="393"/>
      <c r="E57" s="393"/>
      <c r="F57" s="393"/>
      <c r="G57" s="393"/>
      <c r="H57" s="393"/>
      <c r="I57" s="393"/>
      <c r="J57" s="393"/>
      <c r="K57" s="264"/>
    </row>
    <row r="58" spans="2:11" s="1" customFormat="1" ht="15" customHeight="1">
      <c r="B58" s="263"/>
      <c r="C58" s="268"/>
      <c r="D58" s="393" t="s">
        <v>1020</v>
      </c>
      <c r="E58" s="393"/>
      <c r="F58" s="393"/>
      <c r="G58" s="393"/>
      <c r="H58" s="393"/>
      <c r="I58" s="393"/>
      <c r="J58" s="393"/>
      <c r="K58" s="264"/>
    </row>
    <row r="59" spans="2:11" s="1" customFormat="1" ht="15" customHeight="1">
      <c r="B59" s="263"/>
      <c r="C59" s="268"/>
      <c r="D59" s="393" t="s">
        <v>1021</v>
      </c>
      <c r="E59" s="393"/>
      <c r="F59" s="393"/>
      <c r="G59" s="393"/>
      <c r="H59" s="393"/>
      <c r="I59" s="393"/>
      <c r="J59" s="393"/>
      <c r="K59" s="264"/>
    </row>
    <row r="60" spans="2:11" s="1" customFormat="1" ht="15" customHeight="1">
      <c r="B60" s="263"/>
      <c r="C60" s="268"/>
      <c r="D60" s="393" t="s">
        <v>1022</v>
      </c>
      <c r="E60" s="393"/>
      <c r="F60" s="393"/>
      <c r="G60" s="393"/>
      <c r="H60" s="393"/>
      <c r="I60" s="393"/>
      <c r="J60" s="393"/>
      <c r="K60" s="264"/>
    </row>
    <row r="61" spans="2:11" s="1" customFormat="1" ht="15" customHeight="1">
      <c r="B61" s="263"/>
      <c r="C61" s="268"/>
      <c r="D61" s="393" t="s">
        <v>1023</v>
      </c>
      <c r="E61" s="393"/>
      <c r="F61" s="393"/>
      <c r="G61" s="393"/>
      <c r="H61" s="393"/>
      <c r="I61" s="393"/>
      <c r="J61" s="393"/>
      <c r="K61" s="264"/>
    </row>
    <row r="62" spans="2:11" s="1" customFormat="1" ht="15" customHeight="1">
      <c r="B62" s="263"/>
      <c r="C62" s="268"/>
      <c r="D62" s="395" t="s">
        <v>1024</v>
      </c>
      <c r="E62" s="395"/>
      <c r="F62" s="395"/>
      <c r="G62" s="395"/>
      <c r="H62" s="395"/>
      <c r="I62" s="395"/>
      <c r="J62" s="395"/>
      <c r="K62" s="264"/>
    </row>
    <row r="63" spans="2:11" s="1" customFormat="1" ht="15" customHeight="1">
      <c r="B63" s="263"/>
      <c r="C63" s="268"/>
      <c r="D63" s="393" t="s">
        <v>1025</v>
      </c>
      <c r="E63" s="393"/>
      <c r="F63" s="393"/>
      <c r="G63" s="393"/>
      <c r="H63" s="393"/>
      <c r="I63" s="393"/>
      <c r="J63" s="393"/>
      <c r="K63" s="264"/>
    </row>
    <row r="64" spans="2:11" s="1" customFormat="1" ht="12.75" customHeight="1">
      <c r="B64" s="263"/>
      <c r="C64" s="268"/>
      <c r="D64" s="268"/>
      <c r="E64" s="271"/>
      <c r="F64" s="268"/>
      <c r="G64" s="268"/>
      <c r="H64" s="268"/>
      <c r="I64" s="268"/>
      <c r="J64" s="268"/>
      <c r="K64" s="264"/>
    </row>
    <row r="65" spans="2:11" s="1" customFormat="1" ht="15" customHeight="1">
      <c r="B65" s="263"/>
      <c r="C65" s="268"/>
      <c r="D65" s="393" t="s">
        <v>1026</v>
      </c>
      <c r="E65" s="393"/>
      <c r="F65" s="393"/>
      <c r="G65" s="393"/>
      <c r="H65" s="393"/>
      <c r="I65" s="393"/>
      <c r="J65" s="393"/>
      <c r="K65" s="264"/>
    </row>
    <row r="66" spans="2:11" s="1" customFormat="1" ht="15" customHeight="1">
      <c r="B66" s="263"/>
      <c r="C66" s="268"/>
      <c r="D66" s="395" t="s">
        <v>1027</v>
      </c>
      <c r="E66" s="395"/>
      <c r="F66" s="395"/>
      <c r="G66" s="395"/>
      <c r="H66" s="395"/>
      <c r="I66" s="395"/>
      <c r="J66" s="395"/>
      <c r="K66" s="264"/>
    </row>
    <row r="67" spans="2:11" s="1" customFormat="1" ht="15" customHeight="1">
      <c r="B67" s="263"/>
      <c r="C67" s="268"/>
      <c r="D67" s="393" t="s">
        <v>1028</v>
      </c>
      <c r="E67" s="393"/>
      <c r="F67" s="393"/>
      <c r="G67" s="393"/>
      <c r="H67" s="393"/>
      <c r="I67" s="393"/>
      <c r="J67" s="393"/>
      <c r="K67" s="264"/>
    </row>
    <row r="68" spans="2:11" s="1" customFormat="1" ht="15" customHeight="1">
      <c r="B68" s="263"/>
      <c r="C68" s="268"/>
      <c r="D68" s="393" t="s">
        <v>1029</v>
      </c>
      <c r="E68" s="393"/>
      <c r="F68" s="393"/>
      <c r="G68" s="393"/>
      <c r="H68" s="393"/>
      <c r="I68" s="393"/>
      <c r="J68" s="393"/>
      <c r="K68" s="264"/>
    </row>
    <row r="69" spans="2:11" s="1" customFormat="1" ht="15" customHeight="1">
      <c r="B69" s="263"/>
      <c r="C69" s="268"/>
      <c r="D69" s="393" t="s">
        <v>1030</v>
      </c>
      <c r="E69" s="393"/>
      <c r="F69" s="393"/>
      <c r="G69" s="393"/>
      <c r="H69" s="393"/>
      <c r="I69" s="393"/>
      <c r="J69" s="393"/>
      <c r="K69" s="264"/>
    </row>
    <row r="70" spans="2:11" s="1" customFormat="1" ht="15" customHeight="1">
      <c r="B70" s="263"/>
      <c r="C70" s="268"/>
      <c r="D70" s="393" t="s">
        <v>1031</v>
      </c>
      <c r="E70" s="393"/>
      <c r="F70" s="393"/>
      <c r="G70" s="393"/>
      <c r="H70" s="393"/>
      <c r="I70" s="393"/>
      <c r="J70" s="393"/>
      <c r="K70" s="264"/>
    </row>
    <row r="71" spans="2:1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pans="2:11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2:11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pans="2:11" s="1" customFormat="1" ht="45" customHeight="1">
      <c r="B75" s="280"/>
      <c r="C75" s="388" t="s">
        <v>1032</v>
      </c>
      <c r="D75" s="388"/>
      <c r="E75" s="388"/>
      <c r="F75" s="388"/>
      <c r="G75" s="388"/>
      <c r="H75" s="388"/>
      <c r="I75" s="388"/>
      <c r="J75" s="388"/>
      <c r="K75" s="281"/>
    </row>
    <row r="76" spans="2:11" s="1" customFormat="1" ht="17.25" customHeight="1">
      <c r="B76" s="280"/>
      <c r="C76" s="282" t="s">
        <v>1033</v>
      </c>
      <c r="D76" s="282"/>
      <c r="E76" s="282"/>
      <c r="F76" s="282" t="s">
        <v>1034</v>
      </c>
      <c r="G76" s="283"/>
      <c r="H76" s="282" t="s">
        <v>64</v>
      </c>
      <c r="I76" s="282" t="s">
        <v>67</v>
      </c>
      <c r="J76" s="282" t="s">
        <v>1035</v>
      </c>
      <c r="K76" s="281"/>
    </row>
    <row r="77" spans="2:11" s="1" customFormat="1" ht="17.25" customHeight="1">
      <c r="B77" s="280"/>
      <c r="C77" s="284" t="s">
        <v>1036</v>
      </c>
      <c r="D77" s="284"/>
      <c r="E77" s="284"/>
      <c r="F77" s="285" t="s">
        <v>1037</v>
      </c>
      <c r="G77" s="286"/>
      <c r="H77" s="284"/>
      <c r="I77" s="284"/>
      <c r="J77" s="284" t="s">
        <v>1038</v>
      </c>
      <c r="K77" s="281"/>
    </row>
    <row r="78" spans="2:11" s="1" customFormat="1" ht="5.25" customHeight="1">
      <c r="B78" s="280"/>
      <c r="C78" s="287"/>
      <c r="D78" s="287"/>
      <c r="E78" s="287"/>
      <c r="F78" s="287"/>
      <c r="G78" s="288"/>
      <c r="H78" s="287"/>
      <c r="I78" s="287"/>
      <c r="J78" s="287"/>
      <c r="K78" s="281"/>
    </row>
    <row r="79" spans="2:11" s="1" customFormat="1" ht="15" customHeight="1">
      <c r="B79" s="280"/>
      <c r="C79" s="269" t="s">
        <v>63</v>
      </c>
      <c r="D79" s="289"/>
      <c r="E79" s="289"/>
      <c r="F79" s="290" t="s">
        <v>1039</v>
      </c>
      <c r="G79" s="291"/>
      <c r="H79" s="269" t="s">
        <v>1040</v>
      </c>
      <c r="I79" s="269" t="s">
        <v>1041</v>
      </c>
      <c r="J79" s="269">
        <v>20</v>
      </c>
      <c r="K79" s="281"/>
    </row>
    <row r="80" spans="2:11" s="1" customFormat="1" ht="15" customHeight="1">
      <c r="B80" s="280"/>
      <c r="C80" s="269" t="s">
        <v>1042</v>
      </c>
      <c r="D80" s="269"/>
      <c r="E80" s="269"/>
      <c r="F80" s="290" t="s">
        <v>1039</v>
      </c>
      <c r="G80" s="291"/>
      <c r="H80" s="269" t="s">
        <v>1043</v>
      </c>
      <c r="I80" s="269" t="s">
        <v>1041</v>
      </c>
      <c r="J80" s="269">
        <v>120</v>
      </c>
      <c r="K80" s="281"/>
    </row>
    <row r="81" spans="2:11" s="1" customFormat="1" ht="15" customHeight="1">
      <c r="B81" s="292"/>
      <c r="C81" s="269" t="s">
        <v>1044</v>
      </c>
      <c r="D81" s="269"/>
      <c r="E81" s="269"/>
      <c r="F81" s="290" t="s">
        <v>1045</v>
      </c>
      <c r="G81" s="291"/>
      <c r="H81" s="269" t="s">
        <v>1046</v>
      </c>
      <c r="I81" s="269" t="s">
        <v>1041</v>
      </c>
      <c r="J81" s="269">
        <v>50</v>
      </c>
      <c r="K81" s="281"/>
    </row>
    <row r="82" spans="2:11" s="1" customFormat="1" ht="15" customHeight="1">
      <c r="B82" s="292"/>
      <c r="C82" s="269" t="s">
        <v>1047</v>
      </c>
      <c r="D82" s="269"/>
      <c r="E82" s="269"/>
      <c r="F82" s="290" t="s">
        <v>1039</v>
      </c>
      <c r="G82" s="291"/>
      <c r="H82" s="269" t="s">
        <v>1048</v>
      </c>
      <c r="I82" s="269" t="s">
        <v>1049</v>
      </c>
      <c r="J82" s="269"/>
      <c r="K82" s="281"/>
    </row>
    <row r="83" spans="2:11" s="1" customFormat="1" ht="15" customHeight="1">
      <c r="B83" s="292"/>
      <c r="C83" s="293" t="s">
        <v>1050</v>
      </c>
      <c r="D83" s="293"/>
      <c r="E83" s="293"/>
      <c r="F83" s="294" t="s">
        <v>1045</v>
      </c>
      <c r="G83" s="293"/>
      <c r="H83" s="293" t="s">
        <v>1051</v>
      </c>
      <c r="I83" s="293" t="s">
        <v>1041</v>
      </c>
      <c r="J83" s="293">
        <v>15</v>
      </c>
      <c r="K83" s="281"/>
    </row>
    <row r="84" spans="2:11" s="1" customFormat="1" ht="15" customHeight="1">
      <c r="B84" s="292"/>
      <c r="C84" s="293" t="s">
        <v>1052</v>
      </c>
      <c r="D84" s="293"/>
      <c r="E84" s="293"/>
      <c r="F84" s="294" t="s">
        <v>1045</v>
      </c>
      <c r="G84" s="293"/>
      <c r="H84" s="293" t="s">
        <v>1053</v>
      </c>
      <c r="I84" s="293" t="s">
        <v>1041</v>
      </c>
      <c r="J84" s="293">
        <v>15</v>
      </c>
      <c r="K84" s="281"/>
    </row>
    <row r="85" spans="2:11" s="1" customFormat="1" ht="15" customHeight="1">
      <c r="B85" s="292"/>
      <c r="C85" s="293" t="s">
        <v>1054</v>
      </c>
      <c r="D85" s="293"/>
      <c r="E85" s="293"/>
      <c r="F85" s="294" t="s">
        <v>1045</v>
      </c>
      <c r="G85" s="293"/>
      <c r="H85" s="293" t="s">
        <v>1055</v>
      </c>
      <c r="I85" s="293" t="s">
        <v>1041</v>
      </c>
      <c r="J85" s="293">
        <v>20</v>
      </c>
      <c r="K85" s="281"/>
    </row>
    <row r="86" spans="2:11" s="1" customFormat="1" ht="15" customHeight="1">
      <c r="B86" s="292"/>
      <c r="C86" s="293" t="s">
        <v>1056</v>
      </c>
      <c r="D86" s="293"/>
      <c r="E86" s="293"/>
      <c r="F86" s="294" t="s">
        <v>1045</v>
      </c>
      <c r="G86" s="293"/>
      <c r="H86" s="293" t="s">
        <v>1057</v>
      </c>
      <c r="I86" s="293" t="s">
        <v>1041</v>
      </c>
      <c r="J86" s="293">
        <v>20</v>
      </c>
      <c r="K86" s="281"/>
    </row>
    <row r="87" spans="2:11" s="1" customFormat="1" ht="15" customHeight="1">
      <c r="B87" s="292"/>
      <c r="C87" s="269" t="s">
        <v>1058</v>
      </c>
      <c r="D87" s="269"/>
      <c r="E87" s="269"/>
      <c r="F87" s="290" t="s">
        <v>1045</v>
      </c>
      <c r="G87" s="291"/>
      <c r="H87" s="269" t="s">
        <v>1059</v>
      </c>
      <c r="I87" s="269" t="s">
        <v>1041</v>
      </c>
      <c r="J87" s="269">
        <v>50</v>
      </c>
      <c r="K87" s="281"/>
    </row>
    <row r="88" spans="2:11" s="1" customFormat="1" ht="15" customHeight="1">
      <c r="B88" s="292"/>
      <c r="C88" s="269" t="s">
        <v>1060</v>
      </c>
      <c r="D88" s="269"/>
      <c r="E88" s="269"/>
      <c r="F88" s="290" t="s">
        <v>1045</v>
      </c>
      <c r="G88" s="291"/>
      <c r="H88" s="269" t="s">
        <v>1061</v>
      </c>
      <c r="I88" s="269" t="s">
        <v>1041</v>
      </c>
      <c r="J88" s="269">
        <v>20</v>
      </c>
      <c r="K88" s="281"/>
    </row>
    <row r="89" spans="2:11" s="1" customFormat="1" ht="15" customHeight="1">
      <c r="B89" s="292"/>
      <c r="C89" s="269" t="s">
        <v>1062</v>
      </c>
      <c r="D89" s="269"/>
      <c r="E89" s="269"/>
      <c r="F89" s="290" t="s">
        <v>1045</v>
      </c>
      <c r="G89" s="291"/>
      <c r="H89" s="269" t="s">
        <v>1063</v>
      </c>
      <c r="I89" s="269" t="s">
        <v>1041</v>
      </c>
      <c r="J89" s="269">
        <v>20</v>
      </c>
      <c r="K89" s="281"/>
    </row>
    <row r="90" spans="2:11" s="1" customFormat="1" ht="15" customHeight="1">
      <c r="B90" s="292"/>
      <c r="C90" s="269" t="s">
        <v>1064</v>
      </c>
      <c r="D90" s="269"/>
      <c r="E90" s="269"/>
      <c r="F90" s="290" t="s">
        <v>1045</v>
      </c>
      <c r="G90" s="291"/>
      <c r="H90" s="269" t="s">
        <v>1065</v>
      </c>
      <c r="I90" s="269" t="s">
        <v>1041</v>
      </c>
      <c r="J90" s="269">
        <v>50</v>
      </c>
      <c r="K90" s="281"/>
    </row>
    <row r="91" spans="2:11" s="1" customFormat="1" ht="15" customHeight="1">
      <c r="B91" s="292"/>
      <c r="C91" s="269" t="s">
        <v>1066</v>
      </c>
      <c r="D91" s="269"/>
      <c r="E91" s="269"/>
      <c r="F91" s="290" t="s">
        <v>1045</v>
      </c>
      <c r="G91" s="291"/>
      <c r="H91" s="269" t="s">
        <v>1066</v>
      </c>
      <c r="I91" s="269" t="s">
        <v>1041</v>
      </c>
      <c r="J91" s="269">
        <v>50</v>
      </c>
      <c r="K91" s="281"/>
    </row>
    <row r="92" spans="2:11" s="1" customFormat="1" ht="15" customHeight="1">
      <c r="B92" s="292"/>
      <c r="C92" s="269" t="s">
        <v>1067</v>
      </c>
      <c r="D92" s="269"/>
      <c r="E92" s="269"/>
      <c r="F92" s="290" t="s">
        <v>1045</v>
      </c>
      <c r="G92" s="291"/>
      <c r="H92" s="269" t="s">
        <v>1068</v>
      </c>
      <c r="I92" s="269" t="s">
        <v>1041</v>
      </c>
      <c r="J92" s="269">
        <v>255</v>
      </c>
      <c r="K92" s="281"/>
    </row>
    <row r="93" spans="2:11" s="1" customFormat="1" ht="15" customHeight="1">
      <c r="B93" s="292"/>
      <c r="C93" s="269" t="s">
        <v>1069</v>
      </c>
      <c r="D93" s="269"/>
      <c r="E93" s="269"/>
      <c r="F93" s="290" t="s">
        <v>1039</v>
      </c>
      <c r="G93" s="291"/>
      <c r="H93" s="269" t="s">
        <v>1070</v>
      </c>
      <c r="I93" s="269" t="s">
        <v>1071</v>
      </c>
      <c r="J93" s="269"/>
      <c r="K93" s="281"/>
    </row>
    <row r="94" spans="2:11" s="1" customFormat="1" ht="15" customHeight="1">
      <c r="B94" s="292"/>
      <c r="C94" s="269" t="s">
        <v>1072</v>
      </c>
      <c r="D94" s="269"/>
      <c r="E94" s="269"/>
      <c r="F94" s="290" t="s">
        <v>1039</v>
      </c>
      <c r="G94" s="291"/>
      <c r="H94" s="269" t="s">
        <v>1073</v>
      </c>
      <c r="I94" s="269" t="s">
        <v>1074</v>
      </c>
      <c r="J94" s="269"/>
      <c r="K94" s="281"/>
    </row>
    <row r="95" spans="2:11" s="1" customFormat="1" ht="15" customHeight="1">
      <c r="B95" s="292"/>
      <c r="C95" s="269" t="s">
        <v>1075</v>
      </c>
      <c r="D95" s="269"/>
      <c r="E95" s="269"/>
      <c r="F95" s="290" t="s">
        <v>1039</v>
      </c>
      <c r="G95" s="291"/>
      <c r="H95" s="269" t="s">
        <v>1075</v>
      </c>
      <c r="I95" s="269" t="s">
        <v>1074</v>
      </c>
      <c r="J95" s="269"/>
      <c r="K95" s="281"/>
    </row>
    <row r="96" spans="2:11" s="1" customFormat="1" ht="15" customHeight="1">
      <c r="B96" s="292"/>
      <c r="C96" s="269" t="s">
        <v>48</v>
      </c>
      <c r="D96" s="269"/>
      <c r="E96" s="269"/>
      <c r="F96" s="290" t="s">
        <v>1039</v>
      </c>
      <c r="G96" s="291"/>
      <c r="H96" s="269" t="s">
        <v>1076</v>
      </c>
      <c r="I96" s="269" t="s">
        <v>1074</v>
      </c>
      <c r="J96" s="269"/>
      <c r="K96" s="281"/>
    </row>
    <row r="97" spans="2:11" s="1" customFormat="1" ht="15" customHeight="1">
      <c r="B97" s="292"/>
      <c r="C97" s="269" t="s">
        <v>58</v>
      </c>
      <c r="D97" s="269"/>
      <c r="E97" s="269"/>
      <c r="F97" s="290" t="s">
        <v>1039</v>
      </c>
      <c r="G97" s="291"/>
      <c r="H97" s="269" t="s">
        <v>1077</v>
      </c>
      <c r="I97" s="269" t="s">
        <v>1074</v>
      </c>
      <c r="J97" s="269"/>
      <c r="K97" s="281"/>
    </row>
    <row r="98" spans="2:11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pans="2:11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pans="2:11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pans="2:1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pans="2:11" s="1" customFormat="1" ht="45" customHeight="1">
      <c r="B102" s="280"/>
      <c r="C102" s="388" t="s">
        <v>1078</v>
      </c>
      <c r="D102" s="388"/>
      <c r="E102" s="388"/>
      <c r="F102" s="388"/>
      <c r="G102" s="388"/>
      <c r="H102" s="388"/>
      <c r="I102" s="388"/>
      <c r="J102" s="388"/>
      <c r="K102" s="281"/>
    </row>
    <row r="103" spans="2:11" s="1" customFormat="1" ht="17.25" customHeight="1">
      <c r="B103" s="280"/>
      <c r="C103" s="282" t="s">
        <v>1033</v>
      </c>
      <c r="D103" s="282"/>
      <c r="E103" s="282"/>
      <c r="F103" s="282" t="s">
        <v>1034</v>
      </c>
      <c r="G103" s="283"/>
      <c r="H103" s="282" t="s">
        <v>64</v>
      </c>
      <c r="I103" s="282" t="s">
        <v>67</v>
      </c>
      <c r="J103" s="282" t="s">
        <v>1035</v>
      </c>
      <c r="K103" s="281"/>
    </row>
    <row r="104" spans="2:11" s="1" customFormat="1" ht="17.25" customHeight="1">
      <c r="B104" s="280"/>
      <c r="C104" s="284" t="s">
        <v>1036</v>
      </c>
      <c r="D104" s="284"/>
      <c r="E104" s="284"/>
      <c r="F104" s="285" t="s">
        <v>1037</v>
      </c>
      <c r="G104" s="286"/>
      <c r="H104" s="284"/>
      <c r="I104" s="284"/>
      <c r="J104" s="284" t="s">
        <v>1038</v>
      </c>
      <c r="K104" s="281"/>
    </row>
    <row r="105" spans="2:11" s="1" customFormat="1" ht="5.25" customHeight="1">
      <c r="B105" s="280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pans="2:11" s="1" customFormat="1" ht="15" customHeight="1">
      <c r="B106" s="280"/>
      <c r="C106" s="269" t="s">
        <v>63</v>
      </c>
      <c r="D106" s="289"/>
      <c r="E106" s="289"/>
      <c r="F106" s="290" t="s">
        <v>1039</v>
      </c>
      <c r="G106" s="269"/>
      <c r="H106" s="269" t="s">
        <v>1079</v>
      </c>
      <c r="I106" s="269" t="s">
        <v>1041</v>
      </c>
      <c r="J106" s="269">
        <v>20</v>
      </c>
      <c r="K106" s="281"/>
    </row>
    <row r="107" spans="2:11" s="1" customFormat="1" ht="15" customHeight="1">
      <c r="B107" s="280"/>
      <c r="C107" s="269" t="s">
        <v>1042</v>
      </c>
      <c r="D107" s="269"/>
      <c r="E107" s="269"/>
      <c r="F107" s="290" t="s">
        <v>1039</v>
      </c>
      <c r="G107" s="269"/>
      <c r="H107" s="269" t="s">
        <v>1079</v>
      </c>
      <c r="I107" s="269" t="s">
        <v>1041</v>
      </c>
      <c r="J107" s="269">
        <v>120</v>
      </c>
      <c r="K107" s="281"/>
    </row>
    <row r="108" spans="2:11" s="1" customFormat="1" ht="15" customHeight="1">
      <c r="B108" s="292"/>
      <c r="C108" s="269" t="s">
        <v>1044</v>
      </c>
      <c r="D108" s="269"/>
      <c r="E108" s="269"/>
      <c r="F108" s="290" t="s">
        <v>1045</v>
      </c>
      <c r="G108" s="269"/>
      <c r="H108" s="269" t="s">
        <v>1079</v>
      </c>
      <c r="I108" s="269" t="s">
        <v>1041</v>
      </c>
      <c r="J108" s="269">
        <v>50</v>
      </c>
      <c r="K108" s="281"/>
    </row>
    <row r="109" spans="2:11" s="1" customFormat="1" ht="15" customHeight="1">
      <c r="B109" s="292"/>
      <c r="C109" s="269" t="s">
        <v>1047</v>
      </c>
      <c r="D109" s="269"/>
      <c r="E109" s="269"/>
      <c r="F109" s="290" t="s">
        <v>1039</v>
      </c>
      <c r="G109" s="269"/>
      <c r="H109" s="269" t="s">
        <v>1079</v>
      </c>
      <c r="I109" s="269" t="s">
        <v>1049</v>
      </c>
      <c r="J109" s="269"/>
      <c r="K109" s="281"/>
    </row>
    <row r="110" spans="2:11" s="1" customFormat="1" ht="15" customHeight="1">
      <c r="B110" s="292"/>
      <c r="C110" s="269" t="s">
        <v>1058</v>
      </c>
      <c r="D110" s="269"/>
      <c r="E110" s="269"/>
      <c r="F110" s="290" t="s">
        <v>1045</v>
      </c>
      <c r="G110" s="269"/>
      <c r="H110" s="269" t="s">
        <v>1079</v>
      </c>
      <c r="I110" s="269" t="s">
        <v>1041</v>
      </c>
      <c r="J110" s="269">
        <v>50</v>
      </c>
      <c r="K110" s="281"/>
    </row>
    <row r="111" spans="2:11" s="1" customFormat="1" ht="15" customHeight="1">
      <c r="B111" s="292"/>
      <c r="C111" s="269" t="s">
        <v>1066</v>
      </c>
      <c r="D111" s="269"/>
      <c r="E111" s="269"/>
      <c r="F111" s="290" t="s">
        <v>1045</v>
      </c>
      <c r="G111" s="269"/>
      <c r="H111" s="269" t="s">
        <v>1079</v>
      </c>
      <c r="I111" s="269" t="s">
        <v>1041</v>
      </c>
      <c r="J111" s="269">
        <v>50</v>
      </c>
      <c r="K111" s="281"/>
    </row>
    <row r="112" spans="2:11" s="1" customFormat="1" ht="15" customHeight="1">
      <c r="B112" s="292"/>
      <c r="C112" s="269" t="s">
        <v>1064</v>
      </c>
      <c r="D112" s="269"/>
      <c r="E112" s="269"/>
      <c r="F112" s="290" t="s">
        <v>1045</v>
      </c>
      <c r="G112" s="269"/>
      <c r="H112" s="269" t="s">
        <v>1079</v>
      </c>
      <c r="I112" s="269" t="s">
        <v>1041</v>
      </c>
      <c r="J112" s="269">
        <v>50</v>
      </c>
      <c r="K112" s="281"/>
    </row>
    <row r="113" spans="2:11" s="1" customFormat="1" ht="15" customHeight="1">
      <c r="B113" s="292"/>
      <c r="C113" s="269" t="s">
        <v>63</v>
      </c>
      <c r="D113" s="269"/>
      <c r="E113" s="269"/>
      <c r="F113" s="290" t="s">
        <v>1039</v>
      </c>
      <c r="G113" s="269"/>
      <c r="H113" s="269" t="s">
        <v>1080</v>
      </c>
      <c r="I113" s="269" t="s">
        <v>1041</v>
      </c>
      <c r="J113" s="269">
        <v>20</v>
      </c>
      <c r="K113" s="281"/>
    </row>
    <row r="114" spans="2:11" s="1" customFormat="1" ht="15" customHeight="1">
      <c r="B114" s="292"/>
      <c r="C114" s="269" t="s">
        <v>1081</v>
      </c>
      <c r="D114" s="269"/>
      <c r="E114" s="269"/>
      <c r="F114" s="290" t="s">
        <v>1039</v>
      </c>
      <c r="G114" s="269"/>
      <c r="H114" s="269" t="s">
        <v>1082</v>
      </c>
      <c r="I114" s="269" t="s">
        <v>1041</v>
      </c>
      <c r="J114" s="269">
        <v>120</v>
      </c>
      <c r="K114" s="281"/>
    </row>
    <row r="115" spans="2:11" s="1" customFormat="1" ht="15" customHeight="1">
      <c r="B115" s="292"/>
      <c r="C115" s="269" t="s">
        <v>48</v>
      </c>
      <c r="D115" s="269"/>
      <c r="E115" s="269"/>
      <c r="F115" s="290" t="s">
        <v>1039</v>
      </c>
      <c r="G115" s="269"/>
      <c r="H115" s="269" t="s">
        <v>1083</v>
      </c>
      <c r="I115" s="269" t="s">
        <v>1074</v>
      </c>
      <c r="J115" s="269"/>
      <c r="K115" s="281"/>
    </row>
    <row r="116" spans="2:11" s="1" customFormat="1" ht="15" customHeight="1">
      <c r="B116" s="292"/>
      <c r="C116" s="269" t="s">
        <v>58</v>
      </c>
      <c r="D116" s="269"/>
      <c r="E116" s="269"/>
      <c r="F116" s="290" t="s">
        <v>1039</v>
      </c>
      <c r="G116" s="269"/>
      <c r="H116" s="269" t="s">
        <v>1084</v>
      </c>
      <c r="I116" s="269" t="s">
        <v>1074</v>
      </c>
      <c r="J116" s="269"/>
      <c r="K116" s="281"/>
    </row>
    <row r="117" spans="2:11" s="1" customFormat="1" ht="15" customHeight="1">
      <c r="B117" s="292"/>
      <c r="C117" s="269" t="s">
        <v>67</v>
      </c>
      <c r="D117" s="269"/>
      <c r="E117" s="269"/>
      <c r="F117" s="290" t="s">
        <v>1039</v>
      </c>
      <c r="G117" s="269"/>
      <c r="H117" s="269" t="s">
        <v>1085</v>
      </c>
      <c r="I117" s="269" t="s">
        <v>1086</v>
      </c>
      <c r="J117" s="269"/>
      <c r="K117" s="281"/>
    </row>
    <row r="118" spans="2:11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pans="2:11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pans="2:11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pans="2:1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pans="2:11" s="1" customFormat="1" ht="45" customHeight="1">
      <c r="B122" s="308"/>
      <c r="C122" s="389" t="s">
        <v>1087</v>
      </c>
      <c r="D122" s="389"/>
      <c r="E122" s="389"/>
      <c r="F122" s="389"/>
      <c r="G122" s="389"/>
      <c r="H122" s="389"/>
      <c r="I122" s="389"/>
      <c r="J122" s="389"/>
      <c r="K122" s="309"/>
    </row>
    <row r="123" spans="2:11" s="1" customFormat="1" ht="17.25" customHeight="1">
      <c r="B123" s="310"/>
      <c r="C123" s="282" t="s">
        <v>1033</v>
      </c>
      <c r="D123" s="282"/>
      <c r="E123" s="282"/>
      <c r="F123" s="282" t="s">
        <v>1034</v>
      </c>
      <c r="G123" s="283"/>
      <c r="H123" s="282" t="s">
        <v>64</v>
      </c>
      <c r="I123" s="282" t="s">
        <v>67</v>
      </c>
      <c r="J123" s="282" t="s">
        <v>1035</v>
      </c>
      <c r="K123" s="311"/>
    </row>
    <row r="124" spans="2:11" s="1" customFormat="1" ht="17.25" customHeight="1">
      <c r="B124" s="310"/>
      <c r="C124" s="284" t="s">
        <v>1036</v>
      </c>
      <c r="D124" s="284"/>
      <c r="E124" s="284"/>
      <c r="F124" s="285" t="s">
        <v>1037</v>
      </c>
      <c r="G124" s="286"/>
      <c r="H124" s="284"/>
      <c r="I124" s="284"/>
      <c r="J124" s="284" t="s">
        <v>1038</v>
      </c>
      <c r="K124" s="311"/>
    </row>
    <row r="125" spans="2:11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pans="2:11" s="1" customFormat="1" ht="15" customHeight="1">
      <c r="B126" s="312"/>
      <c r="C126" s="269" t="s">
        <v>1042</v>
      </c>
      <c r="D126" s="289"/>
      <c r="E126" s="289"/>
      <c r="F126" s="290" t="s">
        <v>1039</v>
      </c>
      <c r="G126" s="269"/>
      <c r="H126" s="269" t="s">
        <v>1079</v>
      </c>
      <c r="I126" s="269" t="s">
        <v>1041</v>
      </c>
      <c r="J126" s="269">
        <v>120</v>
      </c>
      <c r="K126" s="315"/>
    </row>
    <row r="127" spans="2:11" s="1" customFormat="1" ht="15" customHeight="1">
      <c r="B127" s="312"/>
      <c r="C127" s="269" t="s">
        <v>1088</v>
      </c>
      <c r="D127" s="269"/>
      <c r="E127" s="269"/>
      <c r="F127" s="290" t="s">
        <v>1039</v>
      </c>
      <c r="G127" s="269"/>
      <c r="H127" s="269" t="s">
        <v>1089</v>
      </c>
      <c r="I127" s="269" t="s">
        <v>1041</v>
      </c>
      <c r="J127" s="269" t="s">
        <v>1090</v>
      </c>
      <c r="K127" s="315"/>
    </row>
    <row r="128" spans="2:11" s="1" customFormat="1" ht="15" customHeight="1">
      <c r="B128" s="312"/>
      <c r="C128" s="269" t="s">
        <v>987</v>
      </c>
      <c r="D128" s="269"/>
      <c r="E128" s="269"/>
      <c r="F128" s="290" t="s">
        <v>1039</v>
      </c>
      <c r="G128" s="269"/>
      <c r="H128" s="269" t="s">
        <v>1091</v>
      </c>
      <c r="I128" s="269" t="s">
        <v>1041</v>
      </c>
      <c r="J128" s="269" t="s">
        <v>1090</v>
      </c>
      <c r="K128" s="315"/>
    </row>
    <row r="129" spans="2:11" s="1" customFormat="1" ht="15" customHeight="1">
      <c r="B129" s="312"/>
      <c r="C129" s="269" t="s">
        <v>1050</v>
      </c>
      <c r="D129" s="269"/>
      <c r="E129" s="269"/>
      <c r="F129" s="290" t="s">
        <v>1045</v>
      </c>
      <c r="G129" s="269"/>
      <c r="H129" s="269" t="s">
        <v>1051</v>
      </c>
      <c r="I129" s="269" t="s">
        <v>1041</v>
      </c>
      <c r="J129" s="269">
        <v>15</v>
      </c>
      <c r="K129" s="315"/>
    </row>
    <row r="130" spans="2:11" s="1" customFormat="1" ht="15" customHeight="1">
      <c r="B130" s="312"/>
      <c r="C130" s="293" t="s">
        <v>1052</v>
      </c>
      <c r="D130" s="293"/>
      <c r="E130" s="293"/>
      <c r="F130" s="294" t="s">
        <v>1045</v>
      </c>
      <c r="G130" s="293"/>
      <c r="H130" s="293" t="s">
        <v>1053</v>
      </c>
      <c r="I130" s="293" t="s">
        <v>1041</v>
      </c>
      <c r="J130" s="293">
        <v>15</v>
      </c>
      <c r="K130" s="315"/>
    </row>
    <row r="131" spans="2:11" s="1" customFormat="1" ht="15" customHeight="1">
      <c r="B131" s="312"/>
      <c r="C131" s="293" t="s">
        <v>1054</v>
      </c>
      <c r="D131" s="293"/>
      <c r="E131" s="293"/>
      <c r="F131" s="294" t="s">
        <v>1045</v>
      </c>
      <c r="G131" s="293"/>
      <c r="H131" s="293" t="s">
        <v>1055</v>
      </c>
      <c r="I131" s="293" t="s">
        <v>1041</v>
      </c>
      <c r="J131" s="293">
        <v>20</v>
      </c>
      <c r="K131" s="315"/>
    </row>
    <row r="132" spans="2:11" s="1" customFormat="1" ht="15" customHeight="1">
      <c r="B132" s="312"/>
      <c r="C132" s="293" t="s">
        <v>1056</v>
      </c>
      <c r="D132" s="293"/>
      <c r="E132" s="293"/>
      <c r="F132" s="294" t="s">
        <v>1045</v>
      </c>
      <c r="G132" s="293"/>
      <c r="H132" s="293" t="s">
        <v>1057</v>
      </c>
      <c r="I132" s="293" t="s">
        <v>1041</v>
      </c>
      <c r="J132" s="293">
        <v>20</v>
      </c>
      <c r="K132" s="315"/>
    </row>
    <row r="133" spans="2:11" s="1" customFormat="1" ht="15" customHeight="1">
      <c r="B133" s="312"/>
      <c r="C133" s="269" t="s">
        <v>1044</v>
      </c>
      <c r="D133" s="269"/>
      <c r="E133" s="269"/>
      <c r="F133" s="290" t="s">
        <v>1045</v>
      </c>
      <c r="G133" s="269"/>
      <c r="H133" s="269" t="s">
        <v>1079</v>
      </c>
      <c r="I133" s="269" t="s">
        <v>1041</v>
      </c>
      <c r="J133" s="269">
        <v>50</v>
      </c>
      <c r="K133" s="315"/>
    </row>
    <row r="134" spans="2:11" s="1" customFormat="1" ht="15" customHeight="1">
      <c r="B134" s="312"/>
      <c r="C134" s="269" t="s">
        <v>1058</v>
      </c>
      <c r="D134" s="269"/>
      <c r="E134" s="269"/>
      <c r="F134" s="290" t="s">
        <v>1045</v>
      </c>
      <c r="G134" s="269"/>
      <c r="H134" s="269" t="s">
        <v>1079</v>
      </c>
      <c r="I134" s="269" t="s">
        <v>1041</v>
      </c>
      <c r="J134" s="269">
        <v>50</v>
      </c>
      <c r="K134" s="315"/>
    </row>
    <row r="135" spans="2:11" s="1" customFormat="1" ht="15" customHeight="1">
      <c r="B135" s="312"/>
      <c r="C135" s="269" t="s">
        <v>1064</v>
      </c>
      <c r="D135" s="269"/>
      <c r="E135" s="269"/>
      <c r="F135" s="290" t="s">
        <v>1045</v>
      </c>
      <c r="G135" s="269"/>
      <c r="H135" s="269" t="s">
        <v>1079</v>
      </c>
      <c r="I135" s="269" t="s">
        <v>1041</v>
      </c>
      <c r="J135" s="269">
        <v>50</v>
      </c>
      <c r="K135" s="315"/>
    </row>
    <row r="136" spans="2:11" s="1" customFormat="1" ht="15" customHeight="1">
      <c r="B136" s="312"/>
      <c r="C136" s="269" t="s">
        <v>1066</v>
      </c>
      <c r="D136" s="269"/>
      <c r="E136" s="269"/>
      <c r="F136" s="290" t="s">
        <v>1045</v>
      </c>
      <c r="G136" s="269"/>
      <c r="H136" s="269" t="s">
        <v>1079</v>
      </c>
      <c r="I136" s="269" t="s">
        <v>1041</v>
      </c>
      <c r="J136" s="269">
        <v>50</v>
      </c>
      <c r="K136" s="315"/>
    </row>
    <row r="137" spans="2:11" s="1" customFormat="1" ht="15" customHeight="1">
      <c r="B137" s="312"/>
      <c r="C137" s="269" t="s">
        <v>1067</v>
      </c>
      <c r="D137" s="269"/>
      <c r="E137" s="269"/>
      <c r="F137" s="290" t="s">
        <v>1045</v>
      </c>
      <c r="G137" s="269"/>
      <c r="H137" s="269" t="s">
        <v>1092</v>
      </c>
      <c r="I137" s="269" t="s">
        <v>1041</v>
      </c>
      <c r="J137" s="269">
        <v>255</v>
      </c>
      <c r="K137" s="315"/>
    </row>
    <row r="138" spans="2:11" s="1" customFormat="1" ht="15" customHeight="1">
      <c r="B138" s="312"/>
      <c r="C138" s="269" t="s">
        <v>1069</v>
      </c>
      <c r="D138" s="269"/>
      <c r="E138" s="269"/>
      <c r="F138" s="290" t="s">
        <v>1039</v>
      </c>
      <c r="G138" s="269"/>
      <c r="H138" s="269" t="s">
        <v>1093</v>
      </c>
      <c r="I138" s="269" t="s">
        <v>1071</v>
      </c>
      <c r="J138" s="269"/>
      <c r="K138" s="315"/>
    </row>
    <row r="139" spans="2:11" s="1" customFormat="1" ht="15" customHeight="1">
      <c r="B139" s="312"/>
      <c r="C139" s="269" t="s">
        <v>1072</v>
      </c>
      <c r="D139" s="269"/>
      <c r="E139" s="269"/>
      <c r="F139" s="290" t="s">
        <v>1039</v>
      </c>
      <c r="G139" s="269"/>
      <c r="H139" s="269" t="s">
        <v>1094</v>
      </c>
      <c r="I139" s="269" t="s">
        <v>1074</v>
      </c>
      <c r="J139" s="269"/>
      <c r="K139" s="315"/>
    </row>
    <row r="140" spans="2:11" s="1" customFormat="1" ht="15" customHeight="1">
      <c r="B140" s="312"/>
      <c r="C140" s="269" t="s">
        <v>1075</v>
      </c>
      <c r="D140" s="269"/>
      <c r="E140" s="269"/>
      <c r="F140" s="290" t="s">
        <v>1039</v>
      </c>
      <c r="G140" s="269"/>
      <c r="H140" s="269" t="s">
        <v>1075</v>
      </c>
      <c r="I140" s="269" t="s">
        <v>1074</v>
      </c>
      <c r="J140" s="269"/>
      <c r="K140" s="315"/>
    </row>
    <row r="141" spans="2:11" s="1" customFormat="1" ht="15" customHeight="1">
      <c r="B141" s="312"/>
      <c r="C141" s="269" t="s">
        <v>48</v>
      </c>
      <c r="D141" s="269"/>
      <c r="E141" s="269"/>
      <c r="F141" s="290" t="s">
        <v>1039</v>
      </c>
      <c r="G141" s="269"/>
      <c r="H141" s="269" t="s">
        <v>1095</v>
      </c>
      <c r="I141" s="269" t="s">
        <v>1074</v>
      </c>
      <c r="J141" s="269"/>
      <c r="K141" s="315"/>
    </row>
    <row r="142" spans="2:11" s="1" customFormat="1" ht="15" customHeight="1">
      <c r="B142" s="312"/>
      <c r="C142" s="269" t="s">
        <v>1096</v>
      </c>
      <c r="D142" s="269"/>
      <c r="E142" s="269"/>
      <c r="F142" s="290" t="s">
        <v>1039</v>
      </c>
      <c r="G142" s="269"/>
      <c r="H142" s="269" t="s">
        <v>1097</v>
      </c>
      <c r="I142" s="269" t="s">
        <v>1074</v>
      </c>
      <c r="J142" s="269"/>
      <c r="K142" s="315"/>
    </row>
    <row r="143" spans="2:11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pans="2:11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pans="2:11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pans="2:11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1" s="1" customFormat="1" ht="45" customHeight="1">
      <c r="B147" s="280"/>
      <c r="C147" s="388" t="s">
        <v>1098</v>
      </c>
      <c r="D147" s="388"/>
      <c r="E147" s="388"/>
      <c r="F147" s="388"/>
      <c r="G147" s="388"/>
      <c r="H147" s="388"/>
      <c r="I147" s="388"/>
      <c r="J147" s="388"/>
      <c r="K147" s="281"/>
    </row>
    <row r="148" spans="2:11" s="1" customFormat="1" ht="17.25" customHeight="1">
      <c r="B148" s="280"/>
      <c r="C148" s="282" t="s">
        <v>1033</v>
      </c>
      <c r="D148" s="282"/>
      <c r="E148" s="282"/>
      <c r="F148" s="282" t="s">
        <v>1034</v>
      </c>
      <c r="G148" s="283"/>
      <c r="H148" s="282" t="s">
        <v>64</v>
      </c>
      <c r="I148" s="282" t="s">
        <v>67</v>
      </c>
      <c r="J148" s="282" t="s">
        <v>1035</v>
      </c>
      <c r="K148" s="281"/>
    </row>
    <row r="149" spans="2:11" s="1" customFormat="1" ht="17.25" customHeight="1">
      <c r="B149" s="280"/>
      <c r="C149" s="284" t="s">
        <v>1036</v>
      </c>
      <c r="D149" s="284"/>
      <c r="E149" s="284"/>
      <c r="F149" s="285" t="s">
        <v>1037</v>
      </c>
      <c r="G149" s="286"/>
      <c r="H149" s="284"/>
      <c r="I149" s="284"/>
      <c r="J149" s="284" t="s">
        <v>1038</v>
      </c>
      <c r="K149" s="281"/>
    </row>
    <row r="150" spans="2:11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pans="2:11" s="1" customFormat="1" ht="15" customHeight="1">
      <c r="B151" s="292"/>
      <c r="C151" s="319" t="s">
        <v>1042</v>
      </c>
      <c r="D151" s="269"/>
      <c r="E151" s="269"/>
      <c r="F151" s="320" t="s">
        <v>1039</v>
      </c>
      <c r="G151" s="269"/>
      <c r="H151" s="319" t="s">
        <v>1079</v>
      </c>
      <c r="I151" s="319" t="s">
        <v>1041</v>
      </c>
      <c r="J151" s="319">
        <v>120</v>
      </c>
      <c r="K151" s="315"/>
    </row>
    <row r="152" spans="2:11" s="1" customFormat="1" ht="15" customHeight="1">
      <c r="B152" s="292"/>
      <c r="C152" s="319" t="s">
        <v>1088</v>
      </c>
      <c r="D152" s="269"/>
      <c r="E152" s="269"/>
      <c r="F152" s="320" t="s">
        <v>1039</v>
      </c>
      <c r="G152" s="269"/>
      <c r="H152" s="319" t="s">
        <v>1099</v>
      </c>
      <c r="I152" s="319" t="s">
        <v>1041</v>
      </c>
      <c r="J152" s="319" t="s">
        <v>1090</v>
      </c>
      <c r="K152" s="315"/>
    </row>
    <row r="153" spans="2:11" s="1" customFormat="1" ht="15" customHeight="1">
      <c r="B153" s="292"/>
      <c r="C153" s="319" t="s">
        <v>987</v>
      </c>
      <c r="D153" s="269"/>
      <c r="E153" s="269"/>
      <c r="F153" s="320" t="s">
        <v>1039</v>
      </c>
      <c r="G153" s="269"/>
      <c r="H153" s="319" t="s">
        <v>1100</v>
      </c>
      <c r="I153" s="319" t="s">
        <v>1041</v>
      </c>
      <c r="J153" s="319" t="s">
        <v>1090</v>
      </c>
      <c r="K153" s="315"/>
    </row>
    <row r="154" spans="2:11" s="1" customFormat="1" ht="15" customHeight="1">
      <c r="B154" s="292"/>
      <c r="C154" s="319" t="s">
        <v>1044</v>
      </c>
      <c r="D154" s="269"/>
      <c r="E154" s="269"/>
      <c r="F154" s="320" t="s">
        <v>1045</v>
      </c>
      <c r="G154" s="269"/>
      <c r="H154" s="319" t="s">
        <v>1079</v>
      </c>
      <c r="I154" s="319" t="s">
        <v>1041</v>
      </c>
      <c r="J154" s="319">
        <v>50</v>
      </c>
      <c r="K154" s="315"/>
    </row>
    <row r="155" spans="2:11" s="1" customFormat="1" ht="15" customHeight="1">
      <c r="B155" s="292"/>
      <c r="C155" s="319" t="s">
        <v>1047</v>
      </c>
      <c r="D155" s="269"/>
      <c r="E155" s="269"/>
      <c r="F155" s="320" t="s">
        <v>1039</v>
      </c>
      <c r="G155" s="269"/>
      <c r="H155" s="319" t="s">
        <v>1079</v>
      </c>
      <c r="I155" s="319" t="s">
        <v>1049</v>
      </c>
      <c r="J155" s="319"/>
      <c r="K155" s="315"/>
    </row>
    <row r="156" spans="2:11" s="1" customFormat="1" ht="15" customHeight="1">
      <c r="B156" s="292"/>
      <c r="C156" s="319" t="s">
        <v>1058</v>
      </c>
      <c r="D156" s="269"/>
      <c r="E156" s="269"/>
      <c r="F156" s="320" t="s">
        <v>1045</v>
      </c>
      <c r="G156" s="269"/>
      <c r="H156" s="319" t="s">
        <v>1079</v>
      </c>
      <c r="I156" s="319" t="s">
        <v>1041</v>
      </c>
      <c r="J156" s="319">
        <v>50</v>
      </c>
      <c r="K156" s="315"/>
    </row>
    <row r="157" spans="2:11" s="1" customFormat="1" ht="15" customHeight="1">
      <c r="B157" s="292"/>
      <c r="C157" s="319" t="s">
        <v>1066</v>
      </c>
      <c r="D157" s="269"/>
      <c r="E157" s="269"/>
      <c r="F157" s="320" t="s">
        <v>1045</v>
      </c>
      <c r="G157" s="269"/>
      <c r="H157" s="319" t="s">
        <v>1079</v>
      </c>
      <c r="I157" s="319" t="s">
        <v>1041</v>
      </c>
      <c r="J157" s="319">
        <v>50</v>
      </c>
      <c r="K157" s="315"/>
    </row>
    <row r="158" spans="2:11" s="1" customFormat="1" ht="15" customHeight="1">
      <c r="B158" s="292"/>
      <c r="C158" s="319" t="s">
        <v>1064</v>
      </c>
      <c r="D158" s="269"/>
      <c r="E158" s="269"/>
      <c r="F158" s="320" t="s">
        <v>1045</v>
      </c>
      <c r="G158" s="269"/>
      <c r="H158" s="319" t="s">
        <v>1079</v>
      </c>
      <c r="I158" s="319" t="s">
        <v>1041</v>
      </c>
      <c r="J158" s="319">
        <v>50</v>
      </c>
      <c r="K158" s="315"/>
    </row>
    <row r="159" spans="2:11" s="1" customFormat="1" ht="15" customHeight="1">
      <c r="B159" s="292"/>
      <c r="C159" s="319" t="s">
        <v>100</v>
      </c>
      <c r="D159" s="269"/>
      <c r="E159" s="269"/>
      <c r="F159" s="320" t="s">
        <v>1039</v>
      </c>
      <c r="G159" s="269"/>
      <c r="H159" s="319" t="s">
        <v>1101</v>
      </c>
      <c r="I159" s="319" t="s">
        <v>1041</v>
      </c>
      <c r="J159" s="319" t="s">
        <v>1102</v>
      </c>
      <c r="K159" s="315"/>
    </row>
    <row r="160" spans="2:11" s="1" customFormat="1" ht="15" customHeight="1">
      <c r="B160" s="292"/>
      <c r="C160" s="319" t="s">
        <v>1103</v>
      </c>
      <c r="D160" s="269"/>
      <c r="E160" s="269"/>
      <c r="F160" s="320" t="s">
        <v>1039</v>
      </c>
      <c r="G160" s="269"/>
      <c r="H160" s="319" t="s">
        <v>1104</v>
      </c>
      <c r="I160" s="319" t="s">
        <v>1074</v>
      </c>
      <c r="J160" s="319"/>
      <c r="K160" s="315"/>
    </row>
    <row r="161" spans="2:1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pans="2:11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pans="2:11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pans="2:11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pans="2:11" s="1" customFormat="1" ht="45" customHeight="1">
      <c r="B165" s="261"/>
      <c r="C165" s="389" t="s">
        <v>1105</v>
      </c>
      <c r="D165" s="389"/>
      <c r="E165" s="389"/>
      <c r="F165" s="389"/>
      <c r="G165" s="389"/>
      <c r="H165" s="389"/>
      <c r="I165" s="389"/>
      <c r="J165" s="389"/>
      <c r="K165" s="262"/>
    </row>
    <row r="166" spans="2:11" s="1" customFormat="1" ht="17.25" customHeight="1">
      <c r="B166" s="261"/>
      <c r="C166" s="282" t="s">
        <v>1033</v>
      </c>
      <c r="D166" s="282"/>
      <c r="E166" s="282"/>
      <c r="F166" s="282" t="s">
        <v>1034</v>
      </c>
      <c r="G166" s="324"/>
      <c r="H166" s="325" t="s">
        <v>64</v>
      </c>
      <c r="I166" s="325" t="s">
        <v>67</v>
      </c>
      <c r="J166" s="282" t="s">
        <v>1035</v>
      </c>
      <c r="K166" s="262"/>
    </row>
    <row r="167" spans="2:11" s="1" customFormat="1" ht="17.25" customHeight="1">
      <c r="B167" s="263"/>
      <c r="C167" s="284" t="s">
        <v>1036</v>
      </c>
      <c r="D167" s="284"/>
      <c r="E167" s="284"/>
      <c r="F167" s="285" t="s">
        <v>1037</v>
      </c>
      <c r="G167" s="326"/>
      <c r="H167" s="327"/>
      <c r="I167" s="327"/>
      <c r="J167" s="284" t="s">
        <v>1038</v>
      </c>
      <c r="K167" s="264"/>
    </row>
    <row r="168" spans="2:11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pans="2:11" s="1" customFormat="1" ht="15" customHeight="1">
      <c r="B169" s="292"/>
      <c r="C169" s="269" t="s">
        <v>1042</v>
      </c>
      <c r="D169" s="269"/>
      <c r="E169" s="269"/>
      <c r="F169" s="290" t="s">
        <v>1039</v>
      </c>
      <c r="G169" s="269"/>
      <c r="H169" s="269" t="s">
        <v>1079</v>
      </c>
      <c r="I169" s="269" t="s">
        <v>1041</v>
      </c>
      <c r="J169" s="269">
        <v>120</v>
      </c>
      <c r="K169" s="315"/>
    </row>
    <row r="170" spans="2:11" s="1" customFormat="1" ht="15" customHeight="1">
      <c r="B170" s="292"/>
      <c r="C170" s="269" t="s">
        <v>1088</v>
      </c>
      <c r="D170" s="269"/>
      <c r="E170" s="269"/>
      <c r="F170" s="290" t="s">
        <v>1039</v>
      </c>
      <c r="G170" s="269"/>
      <c r="H170" s="269" t="s">
        <v>1089</v>
      </c>
      <c r="I170" s="269" t="s">
        <v>1041</v>
      </c>
      <c r="J170" s="269" t="s">
        <v>1090</v>
      </c>
      <c r="K170" s="315"/>
    </row>
    <row r="171" spans="2:11" s="1" customFormat="1" ht="15" customHeight="1">
      <c r="B171" s="292"/>
      <c r="C171" s="269" t="s">
        <v>987</v>
      </c>
      <c r="D171" s="269"/>
      <c r="E171" s="269"/>
      <c r="F171" s="290" t="s">
        <v>1039</v>
      </c>
      <c r="G171" s="269"/>
      <c r="H171" s="269" t="s">
        <v>1106</v>
      </c>
      <c r="I171" s="269" t="s">
        <v>1041</v>
      </c>
      <c r="J171" s="269" t="s">
        <v>1090</v>
      </c>
      <c r="K171" s="315"/>
    </row>
    <row r="172" spans="2:11" s="1" customFormat="1" ht="15" customHeight="1">
      <c r="B172" s="292"/>
      <c r="C172" s="269" t="s">
        <v>1044</v>
      </c>
      <c r="D172" s="269"/>
      <c r="E172" s="269"/>
      <c r="F172" s="290" t="s">
        <v>1045</v>
      </c>
      <c r="G172" s="269"/>
      <c r="H172" s="269" t="s">
        <v>1106</v>
      </c>
      <c r="I172" s="269" t="s">
        <v>1041</v>
      </c>
      <c r="J172" s="269">
        <v>50</v>
      </c>
      <c r="K172" s="315"/>
    </row>
    <row r="173" spans="2:11" s="1" customFormat="1" ht="15" customHeight="1">
      <c r="B173" s="292"/>
      <c r="C173" s="269" t="s">
        <v>1047</v>
      </c>
      <c r="D173" s="269"/>
      <c r="E173" s="269"/>
      <c r="F173" s="290" t="s">
        <v>1039</v>
      </c>
      <c r="G173" s="269"/>
      <c r="H173" s="269" t="s">
        <v>1106</v>
      </c>
      <c r="I173" s="269" t="s">
        <v>1049</v>
      </c>
      <c r="J173" s="269"/>
      <c r="K173" s="315"/>
    </row>
    <row r="174" spans="2:11" s="1" customFormat="1" ht="15" customHeight="1">
      <c r="B174" s="292"/>
      <c r="C174" s="269" t="s">
        <v>1058</v>
      </c>
      <c r="D174" s="269"/>
      <c r="E174" s="269"/>
      <c r="F174" s="290" t="s">
        <v>1045</v>
      </c>
      <c r="G174" s="269"/>
      <c r="H174" s="269" t="s">
        <v>1106</v>
      </c>
      <c r="I174" s="269" t="s">
        <v>1041</v>
      </c>
      <c r="J174" s="269">
        <v>50</v>
      </c>
      <c r="K174" s="315"/>
    </row>
    <row r="175" spans="2:11" s="1" customFormat="1" ht="15" customHeight="1">
      <c r="B175" s="292"/>
      <c r="C175" s="269" t="s">
        <v>1066</v>
      </c>
      <c r="D175" s="269"/>
      <c r="E175" s="269"/>
      <c r="F175" s="290" t="s">
        <v>1045</v>
      </c>
      <c r="G175" s="269"/>
      <c r="H175" s="269" t="s">
        <v>1106</v>
      </c>
      <c r="I175" s="269" t="s">
        <v>1041</v>
      </c>
      <c r="J175" s="269">
        <v>50</v>
      </c>
      <c r="K175" s="315"/>
    </row>
    <row r="176" spans="2:11" s="1" customFormat="1" ht="15" customHeight="1">
      <c r="B176" s="292"/>
      <c r="C176" s="269" t="s">
        <v>1064</v>
      </c>
      <c r="D176" s="269"/>
      <c r="E176" s="269"/>
      <c r="F176" s="290" t="s">
        <v>1045</v>
      </c>
      <c r="G176" s="269"/>
      <c r="H176" s="269" t="s">
        <v>1106</v>
      </c>
      <c r="I176" s="269" t="s">
        <v>1041</v>
      </c>
      <c r="J176" s="269">
        <v>50</v>
      </c>
      <c r="K176" s="315"/>
    </row>
    <row r="177" spans="2:11" s="1" customFormat="1" ht="15" customHeight="1">
      <c r="B177" s="292"/>
      <c r="C177" s="269" t="s">
        <v>121</v>
      </c>
      <c r="D177" s="269"/>
      <c r="E177" s="269"/>
      <c r="F177" s="290" t="s">
        <v>1039</v>
      </c>
      <c r="G177" s="269"/>
      <c r="H177" s="269" t="s">
        <v>1107</v>
      </c>
      <c r="I177" s="269" t="s">
        <v>1108</v>
      </c>
      <c r="J177" s="269"/>
      <c r="K177" s="315"/>
    </row>
    <row r="178" spans="2:11" s="1" customFormat="1" ht="15" customHeight="1">
      <c r="B178" s="292"/>
      <c r="C178" s="269" t="s">
        <v>67</v>
      </c>
      <c r="D178" s="269"/>
      <c r="E178" s="269"/>
      <c r="F178" s="290" t="s">
        <v>1039</v>
      </c>
      <c r="G178" s="269"/>
      <c r="H178" s="269" t="s">
        <v>1109</v>
      </c>
      <c r="I178" s="269" t="s">
        <v>1110</v>
      </c>
      <c r="J178" s="269">
        <v>1</v>
      </c>
      <c r="K178" s="315"/>
    </row>
    <row r="179" spans="2:11" s="1" customFormat="1" ht="15" customHeight="1">
      <c r="B179" s="292"/>
      <c r="C179" s="269" t="s">
        <v>63</v>
      </c>
      <c r="D179" s="269"/>
      <c r="E179" s="269"/>
      <c r="F179" s="290" t="s">
        <v>1039</v>
      </c>
      <c r="G179" s="269"/>
      <c r="H179" s="269" t="s">
        <v>1111</v>
      </c>
      <c r="I179" s="269" t="s">
        <v>1041</v>
      </c>
      <c r="J179" s="269">
        <v>20</v>
      </c>
      <c r="K179" s="315"/>
    </row>
    <row r="180" spans="2:11" s="1" customFormat="1" ht="15" customHeight="1">
      <c r="B180" s="292"/>
      <c r="C180" s="269" t="s">
        <v>64</v>
      </c>
      <c r="D180" s="269"/>
      <c r="E180" s="269"/>
      <c r="F180" s="290" t="s">
        <v>1039</v>
      </c>
      <c r="G180" s="269"/>
      <c r="H180" s="269" t="s">
        <v>1112</v>
      </c>
      <c r="I180" s="269" t="s">
        <v>1041</v>
      </c>
      <c r="J180" s="269">
        <v>255</v>
      </c>
      <c r="K180" s="315"/>
    </row>
    <row r="181" spans="2:11" s="1" customFormat="1" ht="15" customHeight="1">
      <c r="B181" s="292"/>
      <c r="C181" s="269" t="s">
        <v>122</v>
      </c>
      <c r="D181" s="269"/>
      <c r="E181" s="269"/>
      <c r="F181" s="290" t="s">
        <v>1039</v>
      </c>
      <c r="G181" s="269"/>
      <c r="H181" s="269" t="s">
        <v>1003</v>
      </c>
      <c r="I181" s="269" t="s">
        <v>1041</v>
      </c>
      <c r="J181" s="269">
        <v>10</v>
      </c>
      <c r="K181" s="315"/>
    </row>
    <row r="182" spans="2:11" s="1" customFormat="1" ht="15" customHeight="1">
      <c r="B182" s="292"/>
      <c r="C182" s="269" t="s">
        <v>123</v>
      </c>
      <c r="D182" s="269"/>
      <c r="E182" s="269"/>
      <c r="F182" s="290" t="s">
        <v>1039</v>
      </c>
      <c r="G182" s="269"/>
      <c r="H182" s="269" t="s">
        <v>1113</v>
      </c>
      <c r="I182" s="269" t="s">
        <v>1074</v>
      </c>
      <c r="J182" s="269"/>
      <c r="K182" s="315"/>
    </row>
    <row r="183" spans="2:11" s="1" customFormat="1" ht="15" customHeight="1">
      <c r="B183" s="292"/>
      <c r="C183" s="269" t="s">
        <v>1114</v>
      </c>
      <c r="D183" s="269"/>
      <c r="E183" s="269"/>
      <c r="F183" s="290" t="s">
        <v>1039</v>
      </c>
      <c r="G183" s="269"/>
      <c r="H183" s="269" t="s">
        <v>1115</v>
      </c>
      <c r="I183" s="269" t="s">
        <v>1074</v>
      </c>
      <c r="J183" s="269"/>
      <c r="K183" s="315"/>
    </row>
    <row r="184" spans="2:11" s="1" customFormat="1" ht="15" customHeight="1">
      <c r="B184" s="292"/>
      <c r="C184" s="269" t="s">
        <v>1103</v>
      </c>
      <c r="D184" s="269"/>
      <c r="E184" s="269"/>
      <c r="F184" s="290" t="s">
        <v>1039</v>
      </c>
      <c r="G184" s="269"/>
      <c r="H184" s="269" t="s">
        <v>1116</v>
      </c>
      <c r="I184" s="269" t="s">
        <v>1074</v>
      </c>
      <c r="J184" s="269"/>
      <c r="K184" s="315"/>
    </row>
    <row r="185" spans="2:11" s="1" customFormat="1" ht="15" customHeight="1">
      <c r="B185" s="292"/>
      <c r="C185" s="269" t="s">
        <v>125</v>
      </c>
      <c r="D185" s="269"/>
      <c r="E185" s="269"/>
      <c r="F185" s="290" t="s">
        <v>1045</v>
      </c>
      <c r="G185" s="269"/>
      <c r="H185" s="269" t="s">
        <v>1117</v>
      </c>
      <c r="I185" s="269" t="s">
        <v>1041</v>
      </c>
      <c r="J185" s="269">
        <v>50</v>
      </c>
      <c r="K185" s="315"/>
    </row>
    <row r="186" spans="2:11" s="1" customFormat="1" ht="15" customHeight="1">
      <c r="B186" s="292"/>
      <c r="C186" s="269" t="s">
        <v>1118</v>
      </c>
      <c r="D186" s="269"/>
      <c r="E186" s="269"/>
      <c r="F186" s="290" t="s">
        <v>1045</v>
      </c>
      <c r="G186" s="269"/>
      <c r="H186" s="269" t="s">
        <v>1119</v>
      </c>
      <c r="I186" s="269" t="s">
        <v>1120</v>
      </c>
      <c r="J186" s="269"/>
      <c r="K186" s="315"/>
    </row>
    <row r="187" spans="2:11" s="1" customFormat="1" ht="15" customHeight="1">
      <c r="B187" s="292"/>
      <c r="C187" s="269" t="s">
        <v>1121</v>
      </c>
      <c r="D187" s="269"/>
      <c r="E187" s="269"/>
      <c r="F187" s="290" t="s">
        <v>1045</v>
      </c>
      <c r="G187" s="269"/>
      <c r="H187" s="269" t="s">
        <v>1122</v>
      </c>
      <c r="I187" s="269" t="s">
        <v>1120</v>
      </c>
      <c r="J187" s="269"/>
      <c r="K187" s="315"/>
    </row>
    <row r="188" spans="2:11" s="1" customFormat="1" ht="15" customHeight="1">
      <c r="B188" s="292"/>
      <c r="C188" s="269" t="s">
        <v>1123</v>
      </c>
      <c r="D188" s="269"/>
      <c r="E188" s="269"/>
      <c r="F188" s="290" t="s">
        <v>1045</v>
      </c>
      <c r="G188" s="269"/>
      <c r="H188" s="269" t="s">
        <v>1124</v>
      </c>
      <c r="I188" s="269" t="s">
        <v>1120</v>
      </c>
      <c r="J188" s="269"/>
      <c r="K188" s="315"/>
    </row>
    <row r="189" spans="2:11" s="1" customFormat="1" ht="15" customHeight="1">
      <c r="B189" s="292"/>
      <c r="C189" s="328" t="s">
        <v>1125</v>
      </c>
      <c r="D189" s="269"/>
      <c r="E189" s="269"/>
      <c r="F189" s="290" t="s">
        <v>1045</v>
      </c>
      <c r="G189" s="269"/>
      <c r="H189" s="269" t="s">
        <v>1126</v>
      </c>
      <c r="I189" s="269" t="s">
        <v>1127</v>
      </c>
      <c r="J189" s="329" t="s">
        <v>1128</v>
      </c>
      <c r="K189" s="315"/>
    </row>
    <row r="190" spans="2:11" s="1" customFormat="1" ht="15" customHeight="1">
      <c r="B190" s="292"/>
      <c r="C190" s="328" t="s">
        <v>52</v>
      </c>
      <c r="D190" s="269"/>
      <c r="E190" s="269"/>
      <c r="F190" s="290" t="s">
        <v>1039</v>
      </c>
      <c r="G190" s="269"/>
      <c r="H190" s="266" t="s">
        <v>1129</v>
      </c>
      <c r="I190" s="269" t="s">
        <v>1130</v>
      </c>
      <c r="J190" s="269"/>
      <c r="K190" s="315"/>
    </row>
    <row r="191" spans="2:11" s="1" customFormat="1" ht="15" customHeight="1">
      <c r="B191" s="292"/>
      <c r="C191" s="328" t="s">
        <v>1131</v>
      </c>
      <c r="D191" s="269"/>
      <c r="E191" s="269"/>
      <c r="F191" s="290" t="s">
        <v>1039</v>
      </c>
      <c r="G191" s="269"/>
      <c r="H191" s="269" t="s">
        <v>1132</v>
      </c>
      <c r="I191" s="269" t="s">
        <v>1074</v>
      </c>
      <c r="J191" s="269"/>
      <c r="K191" s="315"/>
    </row>
    <row r="192" spans="2:11" s="1" customFormat="1" ht="15" customHeight="1">
      <c r="B192" s="292"/>
      <c r="C192" s="328" t="s">
        <v>1133</v>
      </c>
      <c r="D192" s="269"/>
      <c r="E192" s="269"/>
      <c r="F192" s="290" t="s">
        <v>1039</v>
      </c>
      <c r="G192" s="269"/>
      <c r="H192" s="269" t="s">
        <v>1134</v>
      </c>
      <c r="I192" s="269" t="s">
        <v>1074</v>
      </c>
      <c r="J192" s="269"/>
      <c r="K192" s="315"/>
    </row>
    <row r="193" spans="2:11" s="1" customFormat="1" ht="15" customHeight="1">
      <c r="B193" s="292"/>
      <c r="C193" s="328" t="s">
        <v>1135</v>
      </c>
      <c r="D193" s="269"/>
      <c r="E193" s="269"/>
      <c r="F193" s="290" t="s">
        <v>1045</v>
      </c>
      <c r="G193" s="269"/>
      <c r="H193" s="269" t="s">
        <v>1136</v>
      </c>
      <c r="I193" s="269" t="s">
        <v>1074</v>
      </c>
      <c r="J193" s="269"/>
      <c r="K193" s="315"/>
    </row>
    <row r="194" spans="2:11" s="1" customFormat="1" ht="15" customHeight="1">
      <c r="B194" s="321"/>
      <c r="C194" s="330"/>
      <c r="D194" s="301"/>
      <c r="E194" s="301"/>
      <c r="F194" s="301"/>
      <c r="G194" s="301"/>
      <c r="H194" s="301"/>
      <c r="I194" s="301"/>
      <c r="J194" s="301"/>
      <c r="K194" s="322"/>
    </row>
    <row r="195" spans="2:11" s="1" customFormat="1" ht="18.75" customHeight="1">
      <c r="B195" s="303"/>
      <c r="C195" s="313"/>
      <c r="D195" s="313"/>
      <c r="E195" s="313"/>
      <c r="F195" s="323"/>
      <c r="G195" s="313"/>
      <c r="H195" s="313"/>
      <c r="I195" s="313"/>
      <c r="J195" s="313"/>
      <c r="K195" s="303"/>
    </row>
    <row r="196" spans="2:11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pans="2:11" s="1" customFormat="1" ht="18.75" customHeight="1">
      <c r="B197" s="276"/>
      <c r="C197" s="276"/>
      <c r="D197" s="276"/>
      <c r="E197" s="276"/>
      <c r="F197" s="276"/>
      <c r="G197" s="276"/>
      <c r="H197" s="276"/>
      <c r="I197" s="276"/>
      <c r="J197" s="276"/>
      <c r="K197" s="276"/>
    </row>
    <row r="198" spans="2:11" s="1" customFormat="1" ht="13.5">
      <c r="B198" s="258"/>
      <c r="C198" s="259"/>
      <c r="D198" s="259"/>
      <c r="E198" s="259"/>
      <c r="F198" s="259"/>
      <c r="G198" s="259"/>
      <c r="H198" s="259"/>
      <c r="I198" s="259"/>
      <c r="J198" s="259"/>
      <c r="K198" s="260"/>
    </row>
    <row r="199" spans="2:11" s="1" customFormat="1" ht="21">
      <c r="B199" s="261"/>
      <c r="C199" s="389" t="s">
        <v>1137</v>
      </c>
      <c r="D199" s="389"/>
      <c r="E199" s="389"/>
      <c r="F199" s="389"/>
      <c r="G199" s="389"/>
      <c r="H199" s="389"/>
      <c r="I199" s="389"/>
      <c r="J199" s="389"/>
      <c r="K199" s="262"/>
    </row>
    <row r="200" spans="2:11" s="1" customFormat="1" ht="25.5" customHeight="1">
      <c r="B200" s="261"/>
      <c r="C200" s="331" t="s">
        <v>1138</v>
      </c>
      <c r="D200" s="331"/>
      <c r="E200" s="331"/>
      <c r="F200" s="331" t="s">
        <v>1139</v>
      </c>
      <c r="G200" s="332"/>
      <c r="H200" s="390" t="s">
        <v>1140</v>
      </c>
      <c r="I200" s="390"/>
      <c r="J200" s="390"/>
      <c r="K200" s="262"/>
    </row>
    <row r="201" spans="2:11" s="1" customFormat="1" ht="5.25" customHeight="1">
      <c r="B201" s="292"/>
      <c r="C201" s="287"/>
      <c r="D201" s="287"/>
      <c r="E201" s="287"/>
      <c r="F201" s="287"/>
      <c r="G201" s="313"/>
      <c r="H201" s="287"/>
      <c r="I201" s="287"/>
      <c r="J201" s="287"/>
      <c r="K201" s="315"/>
    </row>
    <row r="202" spans="2:11" s="1" customFormat="1" ht="15" customHeight="1">
      <c r="B202" s="292"/>
      <c r="C202" s="269" t="s">
        <v>1130</v>
      </c>
      <c r="D202" s="269"/>
      <c r="E202" s="269"/>
      <c r="F202" s="290" t="s">
        <v>53</v>
      </c>
      <c r="G202" s="269"/>
      <c r="H202" s="391" t="s">
        <v>1141</v>
      </c>
      <c r="I202" s="391"/>
      <c r="J202" s="391"/>
      <c r="K202" s="315"/>
    </row>
    <row r="203" spans="2:11" s="1" customFormat="1" ht="15" customHeight="1">
      <c r="B203" s="292"/>
      <c r="C203" s="269"/>
      <c r="D203" s="269"/>
      <c r="E203" s="269"/>
      <c r="F203" s="290" t="s">
        <v>54</v>
      </c>
      <c r="G203" s="269"/>
      <c r="H203" s="391" t="s">
        <v>1142</v>
      </c>
      <c r="I203" s="391"/>
      <c r="J203" s="391"/>
      <c r="K203" s="315"/>
    </row>
    <row r="204" spans="2:11" s="1" customFormat="1" ht="15" customHeight="1">
      <c r="B204" s="292"/>
      <c r="C204" s="269"/>
      <c r="D204" s="269"/>
      <c r="E204" s="269"/>
      <c r="F204" s="290" t="s">
        <v>57</v>
      </c>
      <c r="G204" s="269"/>
      <c r="H204" s="391" t="s">
        <v>1143</v>
      </c>
      <c r="I204" s="391"/>
      <c r="J204" s="391"/>
      <c r="K204" s="315"/>
    </row>
    <row r="205" spans="2:11" s="1" customFormat="1" ht="15" customHeight="1">
      <c r="B205" s="292"/>
      <c r="C205" s="269"/>
      <c r="D205" s="269"/>
      <c r="E205" s="269"/>
      <c r="F205" s="290" t="s">
        <v>55</v>
      </c>
      <c r="G205" s="269"/>
      <c r="H205" s="391" t="s">
        <v>1144</v>
      </c>
      <c r="I205" s="391"/>
      <c r="J205" s="391"/>
      <c r="K205" s="315"/>
    </row>
    <row r="206" spans="2:11" s="1" customFormat="1" ht="15" customHeight="1">
      <c r="B206" s="292"/>
      <c r="C206" s="269"/>
      <c r="D206" s="269"/>
      <c r="E206" s="269"/>
      <c r="F206" s="290" t="s">
        <v>56</v>
      </c>
      <c r="G206" s="269"/>
      <c r="H206" s="391" t="s">
        <v>1145</v>
      </c>
      <c r="I206" s="391"/>
      <c r="J206" s="391"/>
      <c r="K206" s="315"/>
    </row>
    <row r="207" spans="2:11" s="1" customFormat="1" ht="15" customHeight="1">
      <c r="B207" s="292"/>
      <c r="C207" s="269"/>
      <c r="D207" s="269"/>
      <c r="E207" s="269"/>
      <c r="F207" s="290"/>
      <c r="G207" s="269"/>
      <c r="H207" s="269"/>
      <c r="I207" s="269"/>
      <c r="J207" s="269"/>
      <c r="K207" s="315"/>
    </row>
    <row r="208" spans="2:11" s="1" customFormat="1" ht="15" customHeight="1">
      <c r="B208" s="292"/>
      <c r="C208" s="269" t="s">
        <v>1086</v>
      </c>
      <c r="D208" s="269"/>
      <c r="E208" s="269"/>
      <c r="F208" s="290" t="s">
        <v>89</v>
      </c>
      <c r="G208" s="269"/>
      <c r="H208" s="391" t="s">
        <v>1146</v>
      </c>
      <c r="I208" s="391"/>
      <c r="J208" s="391"/>
      <c r="K208" s="315"/>
    </row>
    <row r="209" spans="2:11" s="1" customFormat="1" ht="15" customHeight="1">
      <c r="B209" s="292"/>
      <c r="C209" s="269"/>
      <c r="D209" s="269"/>
      <c r="E209" s="269"/>
      <c r="F209" s="290" t="s">
        <v>981</v>
      </c>
      <c r="G209" s="269"/>
      <c r="H209" s="391" t="s">
        <v>982</v>
      </c>
      <c r="I209" s="391"/>
      <c r="J209" s="391"/>
      <c r="K209" s="315"/>
    </row>
    <row r="210" spans="2:11" s="1" customFormat="1" ht="15" customHeight="1">
      <c r="B210" s="292"/>
      <c r="C210" s="269"/>
      <c r="D210" s="269"/>
      <c r="E210" s="269"/>
      <c r="F210" s="290" t="s">
        <v>979</v>
      </c>
      <c r="G210" s="269"/>
      <c r="H210" s="391" t="s">
        <v>1147</v>
      </c>
      <c r="I210" s="391"/>
      <c r="J210" s="391"/>
      <c r="K210" s="315"/>
    </row>
    <row r="211" spans="2:11" s="1" customFormat="1" ht="15" customHeight="1">
      <c r="B211" s="333"/>
      <c r="C211" s="269"/>
      <c r="D211" s="269"/>
      <c r="E211" s="269"/>
      <c r="F211" s="290" t="s">
        <v>983</v>
      </c>
      <c r="G211" s="328"/>
      <c r="H211" s="392" t="s">
        <v>984</v>
      </c>
      <c r="I211" s="392"/>
      <c r="J211" s="392"/>
      <c r="K211" s="334"/>
    </row>
    <row r="212" spans="2:11" s="1" customFormat="1" ht="15" customHeight="1">
      <c r="B212" s="333"/>
      <c r="C212" s="269"/>
      <c r="D212" s="269"/>
      <c r="E212" s="269"/>
      <c r="F212" s="290" t="s">
        <v>985</v>
      </c>
      <c r="G212" s="328"/>
      <c r="H212" s="392" t="s">
        <v>1148</v>
      </c>
      <c r="I212" s="392"/>
      <c r="J212" s="392"/>
      <c r="K212" s="334"/>
    </row>
    <row r="213" spans="2:11" s="1" customFormat="1" ht="15" customHeight="1">
      <c r="B213" s="333"/>
      <c r="C213" s="269"/>
      <c r="D213" s="269"/>
      <c r="E213" s="269"/>
      <c r="F213" s="290"/>
      <c r="G213" s="328"/>
      <c r="H213" s="319"/>
      <c r="I213" s="319"/>
      <c r="J213" s="319"/>
      <c r="K213" s="334"/>
    </row>
    <row r="214" spans="2:11" s="1" customFormat="1" ht="15" customHeight="1">
      <c r="B214" s="333"/>
      <c r="C214" s="269" t="s">
        <v>1110</v>
      </c>
      <c r="D214" s="269"/>
      <c r="E214" s="269"/>
      <c r="F214" s="290">
        <v>1</v>
      </c>
      <c r="G214" s="328"/>
      <c r="H214" s="392" t="s">
        <v>1149</v>
      </c>
      <c r="I214" s="392"/>
      <c r="J214" s="392"/>
      <c r="K214" s="334"/>
    </row>
    <row r="215" spans="2:11" s="1" customFormat="1" ht="15" customHeight="1">
      <c r="B215" s="333"/>
      <c r="C215" s="269"/>
      <c r="D215" s="269"/>
      <c r="E215" s="269"/>
      <c r="F215" s="290">
        <v>2</v>
      </c>
      <c r="G215" s="328"/>
      <c r="H215" s="392" t="s">
        <v>1150</v>
      </c>
      <c r="I215" s="392"/>
      <c r="J215" s="392"/>
      <c r="K215" s="334"/>
    </row>
    <row r="216" spans="2:11" s="1" customFormat="1" ht="15" customHeight="1">
      <c r="B216" s="333"/>
      <c r="C216" s="269"/>
      <c r="D216" s="269"/>
      <c r="E216" s="269"/>
      <c r="F216" s="290">
        <v>3</v>
      </c>
      <c r="G216" s="328"/>
      <c r="H216" s="392" t="s">
        <v>1151</v>
      </c>
      <c r="I216" s="392"/>
      <c r="J216" s="392"/>
      <c r="K216" s="334"/>
    </row>
    <row r="217" spans="2:11" s="1" customFormat="1" ht="15" customHeight="1">
      <c r="B217" s="333"/>
      <c r="C217" s="269"/>
      <c r="D217" s="269"/>
      <c r="E217" s="269"/>
      <c r="F217" s="290">
        <v>4</v>
      </c>
      <c r="G217" s="328"/>
      <c r="H217" s="392" t="s">
        <v>1152</v>
      </c>
      <c r="I217" s="392"/>
      <c r="J217" s="392"/>
      <c r="K217" s="334"/>
    </row>
    <row r="218" spans="2:11" s="1" customFormat="1" ht="12.75" customHeight="1">
      <c r="B218" s="335"/>
      <c r="C218" s="336"/>
      <c r="D218" s="336"/>
      <c r="E218" s="336"/>
      <c r="F218" s="336"/>
      <c r="G218" s="336"/>
      <c r="H218" s="336"/>
      <c r="I218" s="336"/>
      <c r="J218" s="336"/>
      <c r="K218" s="337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39370078740157483" right="0.39370078740157483" top="0.39370078740157483" bottom="0.39370078740157483" header="0" footer="0"/>
  <pageSetup paperSize="9" scale="77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D1.01.100 - Architektonic...</vt:lpstr>
      <vt:lpstr>VORN - Vedlejší a ostatní...</vt:lpstr>
      <vt:lpstr>Pokyny pro vyplnění</vt:lpstr>
      <vt:lpstr>'D1.01.100 - Architektonic...'!Názvy_tisku</vt:lpstr>
      <vt:lpstr>'Rekapitulace stavby'!Názvy_tisku</vt:lpstr>
      <vt:lpstr>'VORN - Vedlejší a ostatní...'!Názvy_tisku</vt:lpstr>
      <vt:lpstr>'D1.01.100 - Architektonic...'!Oblast_tisku</vt:lpstr>
      <vt:lpstr>'Pokyny pro vyplnění'!Oblast_tisku</vt:lpstr>
      <vt:lpstr>'Rekapitulace stavby'!Oblast_tisku</vt:lpstr>
      <vt:lpstr>'VORN - Vedlejší a ostatní...'!Oblast_tisku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František Příhoda - STORING spol. s r.o.</dc:creator>
  <cp:lastModifiedBy>Ing. František Příhoda - STORING spol. s r.o.</cp:lastModifiedBy>
  <cp:lastPrinted>2022-11-30T06:11:51Z</cp:lastPrinted>
  <dcterms:created xsi:type="dcterms:W3CDTF">2022-11-30T05:43:30Z</dcterms:created>
  <dcterms:modified xsi:type="dcterms:W3CDTF">2022-11-30T06:11:57Z</dcterms:modified>
</cp:coreProperties>
</file>