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KrosData\Export\"/>
    </mc:Choice>
  </mc:AlternateContent>
  <xr:revisionPtr revIDLastSave="0" documentId="13_ncr:1_{06778185-7DE2-40A2-9998-FFB4794D8343}" xr6:coauthVersionLast="43" xr6:coauthVersionMax="43" xr10:uidLastSave="{00000000-0000-0000-0000-000000000000}"/>
  <bookViews>
    <workbookView xWindow="-120" yWindow="-120" windowWidth="38640" windowHeight="21120" xr2:uid="{00000000-000D-0000-FFFF-FFFF00000000}"/>
  </bookViews>
  <sheets>
    <sheet name="Rekapitulace stavby" sheetId="1" r:id="rId1"/>
    <sheet name="D1.01.100 - Architektonic..." sheetId="2" r:id="rId2"/>
    <sheet name="VORN - Vedlejší a ostatní..." sheetId="3" r:id="rId3"/>
    <sheet name="Seznam figur" sheetId="4" r:id="rId4"/>
    <sheet name="Pokyny pro vyplnění" sheetId="5" r:id="rId5"/>
  </sheets>
  <definedNames>
    <definedName name="_xlnm._FilterDatabase" localSheetId="1" hidden="1">'D1.01.100 - Architektonic...'!$C$104:$K$788</definedName>
    <definedName name="_xlnm._FilterDatabase" localSheetId="2" hidden="1">'VORN - Vedlejší a ostatní...'!$C$85:$K$156</definedName>
    <definedName name="_xlnm.Print_Titles" localSheetId="1">'D1.01.100 - Architektonic...'!$104:$104</definedName>
    <definedName name="_xlnm.Print_Titles" localSheetId="0">'Rekapitulace stavby'!$52:$52</definedName>
    <definedName name="_xlnm.Print_Titles" localSheetId="3">'Seznam figur'!$9:$9</definedName>
    <definedName name="_xlnm.Print_Titles" localSheetId="2">'VORN - Vedlejší a ostatní...'!$85:$85</definedName>
    <definedName name="_xlnm.Print_Area" localSheetId="1">'D1.01.100 - Architektonic...'!$C$4:$J$39,'D1.01.100 - Architektonic...'!$C$45:$J$86,'D1.01.100 - Architektonic...'!$C$92:$K$788</definedName>
    <definedName name="_xlnm.Print_Area" localSheetId="4">'Pokyny pro vyplnění'!$B$2:$K$71,'Pokyny pro vyplnění'!$B$74:$K$118,'Pokyny pro vyplnění'!$B$121:$K$161,'Pokyny pro vyplnění'!$B$164:$K$218</definedName>
    <definedName name="_xlnm.Print_Area" localSheetId="0">'Rekapitulace stavby'!$D$4:$AO$36,'Rekapitulace stavby'!$C$42:$AQ$57</definedName>
    <definedName name="_xlnm.Print_Area" localSheetId="3">'Seznam figur'!$C$4:$G$23</definedName>
    <definedName name="_xlnm.Print_Area" localSheetId="2">'VORN - Vedlejší a ostatní...'!$C$4:$J$39,'VORN - Vedlejší a ostatní...'!$C$45:$J$67,'VORN - Vedlejší a ostatní...'!$C$73:$K$156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 i="4" l="1"/>
  <c r="J37" i="3"/>
  <c r="J36" i="3"/>
  <c r="AY56" i="1" s="1"/>
  <c r="J35" i="3"/>
  <c r="AX56" i="1" s="1"/>
  <c r="BI156" i="3"/>
  <c r="BH156" i="3"/>
  <c r="BG156" i="3"/>
  <c r="BF156" i="3"/>
  <c r="T156" i="3"/>
  <c r="R156" i="3"/>
  <c r="P156" i="3"/>
  <c r="BI150" i="3"/>
  <c r="BH150" i="3"/>
  <c r="BG150" i="3"/>
  <c r="BF150" i="3"/>
  <c r="T150" i="3"/>
  <c r="R150" i="3"/>
  <c r="P150" i="3"/>
  <c r="BI149" i="3"/>
  <c r="BH149" i="3"/>
  <c r="BG149" i="3"/>
  <c r="BF149" i="3"/>
  <c r="T149" i="3"/>
  <c r="R149" i="3"/>
  <c r="P149" i="3"/>
  <c r="BI147" i="3"/>
  <c r="BH147" i="3"/>
  <c r="BG147" i="3"/>
  <c r="BF147" i="3"/>
  <c r="T147" i="3"/>
  <c r="R147" i="3"/>
  <c r="P147" i="3"/>
  <c r="BI146" i="3"/>
  <c r="BH146" i="3"/>
  <c r="BG146" i="3"/>
  <c r="BF146" i="3"/>
  <c r="T146" i="3"/>
  <c r="R146" i="3"/>
  <c r="P146" i="3"/>
  <c r="BI144" i="3"/>
  <c r="BH144" i="3"/>
  <c r="BG144" i="3"/>
  <c r="BF144" i="3"/>
  <c r="T144" i="3"/>
  <c r="R144" i="3"/>
  <c r="P144" i="3"/>
  <c r="BI142" i="3"/>
  <c r="BH142" i="3"/>
  <c r="BG142" i="3"/>
  <c r="BF142" i="3"/>
  <c r="T142" i="3"/>
  <c r="R142" i="3"/>
  <c r="P142" i="3"/>
  <c r="BI137" i="3"/>
  <c r="BH137" i="3"/>
  <c r="BG137" i="3"/>
  <c r="BF137" i="3"/>
  <c r="T137" i="3"/>
  <c r="R137" i="3"/>
  <c r="P137" i="3"/>
  <c r="BI129" i="3"/>
  <c r="BH129" i="3"/>
  <c r="BG129" i="3"/>
  <c r="BF129" i="3"/>
  <c r="T129" i="3"/>
  <c r="R129" i="3"/>
  <c r="P129" i="3"/>
  <c r="BI127" i="3"/>
  <c r="BH127" i="3"/>
  <c r="BG127" i="3"/>
  <c r="BF127" i="3"/>
  <c r="T127" i="3"/>
  <c r="R127" i="3"/>
  <c r="P127" i="3"/>
  <c r="BI124" i="3"/>
  <c r="BH124" i="3"/>
  <c r="BG124" i="3"/>
  <c r="BF124" i="3"/>
  <c r="T124" i="3"/>
  <c r="R124" i="3"/>
  <c r="P124" i="3"/>
  <c r="BI122" i="3"/>
  <c r="BH122" i="3"/>
  <c r="BG122" i="3"/>
  <c r="BF122" i="3"/>
  <c r="T122" i="3"/>
  <c r="R122" i="3"/>
  <c r="P122" i="3"/>
  <c r="BI119" i="3"/>
  <c r="BH119" i="3"/>
  <c r="BG119" i="3"/>
  <c r="BF119" i="3"/>
  <c r="T119" i="3"/>
  <c r="T118" i="3"/>
  <c r="R119" i="3"/>
  <c r="R118" i="3" s="1"/>
  <c r="P119" i="3"/>
  <c r="P118" i="3"/>
  <c r="BI116" i="3"/>
  <c r="BH116" i="3"/>
  <c r="BG116" i="3"/>
  <c r="BF116" i="3"/>
  <c r="T116" i="3"/>
  <c r="R116" i="3"/>
  <c r="P116" i="3"/>
  <c r="BI114" i="3"/>
  <c r="BH114" i="3"/>
  <c r="BG114" i="3"/>
  <c r="BF114" i="3"/>
  <c r="T114" i="3"/>
  <c r="R114" i="3"/>
  <c r="P114" i="3"/>
  <c r="BI113" i="3"/>
  <c r="BH113" i="3"/>
  <c r="BG113" i="3"/>
  <c r="BF113" i="3"/>
  <c r="T113" i="3"/>
  <c r="R113" i="3"/>
  <c r="P113" i="3"/>
  <c r="BI108" i="3"/>
  <c r="BH108" i="3"/>
  <c r="BG108" i="3"/>
  <c r="BF108" i="3"/>
  <c r="T108" i="3"/>
  <c r="R108" i="3"/>
  <c r="P108" i="3"/>
  <c r="BI106" i="3"/>
  <c r="BH106" i="3"/>
  <c r="BG106" i="3"/>
  <c r="BF106" i="3"/>
  <c r="T106" i="3"/>
  <c r="R106" i="3"/>
  <c r="P106" i="3"/>
  <c r="BI103" i="3"/>
  <c r="BH103" i="3"/>
  <c r="BG103" i="3"/>
  <c r="BF103" i="3"/>
  <c r="T103" i="3"/>
  <c r="T102" i="3" s="1"/>
  <c r="R103" i="3"/>
  <c r="R102" i="3" s="1"/>
  <c r="P103" i="3"/>
  <c r="P102" i="3" s="1"/>
  <c r="BI101" i="3"/>
  <c r="BH101" i="3"/>
  <c r="BG101" i="3"/>
  <c r="BF101" i="3"/>
  <c r="T101" i="3"/>
  <c r="R101" i="3"/>
  <c r="P101" i="3"/>
  <c r="BI99" i="3"/>
  <c r="BH99" i="3"/>
  <c r="BG99" i="3"/>
  <c r="BF99" i="3"/>
  <c r="T99" i="3"/>
  <c r="R99" i="3"/>
  <c r="P99" i="3"/>
  <c r="BI97" i="3"/>
  <c r="BH97" i="3"/>
  <c r="BG97" i="3"/>
  <c r="BF97" i="3"/>
  <c r="T97" i="3"/>
  <c r="R97" i="3"/>
  <c r="P97" i="3"/>
  <c r="BI95" i="3"/>
  <c r="BH95" i="3"/>
  <c r="BG95" i="3"/>
  <c r="BF95" i="3"/>
  <c r="T95" i="3"/>
  <c r="R95" i="3"/>
  <c r="P95" i="3"/>
  <c r="BI94" i="3"/>
  <c r="BH94" i="3"/>
  <c r="BG94" i="3"/>
  <c r="BF94" i="3"/>
  <c r="T94" i="3"/>
  <c r="R94" i="3"/>
  <c r="P94" i="3"/>
  <c r="BI92" i="3"/>
  <c r="BH92" i="3"/>
  <c r="BG92" i="3"/>
  <c r="BF92" i="3"/>
  <c r="T92" i="3"/>
  <c r="R92" i="3"/>
  <c r="P92" i="3"/>
  <c r="BI90" i="3"/>
  <c r="BH90" i="3"/>
  <c r="BG90" i="3"/>
  <c r="BF90" i="3"/>
  <c r="T90" i="3"/>
  <c r="R90" i="3"/>
  <c r="P90" i="3"/>
  <c r="BI88" i="3"/>
  <c r="BH88" i="3"/>
  <c r="BG88" i="3"/>
  <c r="BF88" i="3"/>
  <c r="T88" i="3"/>
  <c r="R88" i="3"/>
  <c r="P88" i="3"/>
  <c r="J83" i="3"/>
  <c r="J82" i="3"/>
  <c r="F82" i="3"/>
  <c r="F80" i="3"/>
  <c r="E78" i="3"/>
  <c r="J55" i="3"/>
  <c r="J54" i="3"/>
  <c r="F54" i="3"/>
  <c r="F52" i="3"/>
  <c r="E50" i="3"/>
  <c r="J18" i="3"/>
  <c r="E18" i="3"/>
  <c r="F55" i="3" s="1"/>
  <c r="J17" i="3"/>
  <c r="J12" i="3"/>
  <c r="J80" i="3" s="1"/>
  <c r="E7" i="3"/>
  <c r="E48" i="3" s="1"/>
  <c r="J37" i="2"/>
  <c r="J36" i="2"/>
  <c r="AY55" i="1" s="1"/>
  <c r="J35" i="2"/>
  <c r="AX55" i="1" s="1"/>
  <c r="BI787" i="2"/>
  <c r="BH787" i="2"/>
  <c r="BG787" i="2"/>
  <c r="BF787" i="2"/>
  <c r="T787" i="2"/>
  <c r="R787" i="2"/>
  <c r="P787" i="2"/>
  <c r="BI785" i="2"/>
  <c r="BH785" i="2"/>
  <c r="BG785" i="2"/>
  <c r="BF785" i="2"/>
  <c r="T785" i="2"/>
  <c r="R785" i="2"/>
  <c r="P785" i="2"/>
  <c r="BI782" i="2"/>
  <c r="BH782" i="2"/>
  <c r="BG782" i="2"/>
  <c r="BF782" i="2"/>
  <c r="T782" i="2"/>
  <c r="R782" i="2"/>
  <c r="P782" i="2"/>
  <c r="BI778" i="2"/>
  <c r="BH778" i="2"/>
  <c r="BG778" i="2"/>
  <c r="BF778" i="2"/>
  <c r="T778" i="2"/>
  <c r="R778" i="2"/>
  <c r="P778" i="2"/>
  <c r="BI765" i="2"/>
  <c r="BH765" i="2"/>
  <c r="BG765" i="2"/>
  <c r="BF765" i="2"/>
  <c r="T765" i="2"/>
  <c r="R765" i="2"/>
  <c r="P765" i="2"/>
  <c r="BI748" i="2"/>
  <c r="BH748" i="2"/>
  <c r="BG748" i="2"/>
  <c r="BF748" i="2"/>
  <c r="T748" i="2"/>
  <c r="R748" i="2"/>
  <c r="P748" i="2"/>
  <c r="BI746" i="2"/>
  <c r="BH746" i="2"/>
  <c r="BG746" i="2"/>
  <c r="BF746" i="2"/>
  <c r="T746" i="2"/>
  <c r="T745" i="2" s="1"/>
  <c r="R746" i="2"/>
  <c r="R745" i="2" s="1"/>
  <c r="P746" i="2"/>
  <c r="P745" i="2" s="1"/>
  <c r="BI743" i="2"/>
  <c r="BH743" i="2"/>
  <c r="BG743" i="2"/>
  <c r="BF743" i="2"/>
  <c r="T743" i="2"/>
  <c r="R743" i="2"/>
  <c r="P743" i="2"/>
  <c r="BI741" i="2"/>
  <c r="BH741" i="2"/>
  <c r="BG741" i="2"/>
  <c r="BF741" i="2"/>
  <c r="T741" i="2"/>
  <c r="R741" i="2"/>
  <c r="P741" i="2"/>
  <c r="BI738" i="2"/>
  <c r="BH738" i="2"/>
  <c r="BG738" i="2"/>
  <c r="BF738" i="2"/>
  <c r="T738" i="2"/>
  <c r="R738" i="2"/>
  <c r="P738" i="2"/>
  <c r="BI735" i="2"/>
  <c r="BH735" i="2"/>
  <c r="BG735" i="2"/>
  <c r="BF735" i="2"/>
  <c r="T735" i="2"/>
  <c r="R735" i="2"/>
  <c r="P735" i="2"/>
  <c r="BI733" i="2"/>
  <c r="BH733" i="2"/>
  <c r="BG733" i="2"/>
  <c r="BF733" i="2"/>
  <c r="T733" i="2"/>
  <c r="R733" i="2"/>
  <c r="P733" i="2"/>
  <c r="BI727" i="2"/>
  <c r="BH727" i="2"/>
  <c r="BG727" i="2"/>
  <c r="BF727" i="2"/>
  <c r="T727" i="2"/>
  <c r="R727" i="2"/>
  <c r="P727" i="2"/>
  <c r="BI725" i="2"/>
  <c r="BH725" i="2"/>
  <c r="BG725" i="2"/>
  <c r="BF725" i="2"/>
  <c r="T725" i="2"/>
  <c r="R725" i="2"/>
  <c r="P725" i="2"/>
  <c r="BI722" i="2"/>
  <c r="BH722" i="2"/>
  <c r="BG722" i="2"/>
  <c r="BF722" i="2"/>
  <c r="T722" i="2"/>
  <c r="R722" i="2"/>
  <c r="P722" i="2"/>
  <c r="BI720" i="2"/>
  <c r="BH720" i="2"/>
  <c r="BG720" i="2"/>
  <c r="BF720" i="2"/>
  <c r="T720" i="2"/>
  <c r="R720" i="2"/>
  <c r="P720" i="2"/>
  <c r="BI718" i="2"/>
  <c r="BH718" i="2"/>
  <c r="BG718" i="2"/>
  <c r="BF718" i="2"/>
  <c r="T718" i="2"/>
  <c r="R718" i="2"/>
  <c r="P718" i="2"/>
  <c r="BI710" i="2"/>
  <c r="BH710" i="2"/>
  <c r="BG710" i="2"/>
  <c r="BF710" i="2"/>
  <c r="T710" i="2"/>
  <c r="R710" i="2"/>
  <c r="P710" i="2"/>
  <c r="BI709" i="2"/>
  <c r="BH709" i="2"/>
  <c r="BG709" i="2"/>
  <c r="BF709" i="2"/>
  <c r="T709" i="2"/>
  <c r="R709" i="2"/>
  <c r="P709" i="2"/>
  <c r="BI701" i="2"/>
  <c r="BH701" i="2"/>
  <c r="BG701" i="2"/>
  <c r="BF701" i="2"/>
  <c r="T701" i="2"/>
  <c r="R701" i="2"/>
  <c r="P701" i="2"/>
  <c r="BI693" i="2"/>
  <c r="BH693" i="2"/>
  <c r="BG693" i="2"/>
  <c r="BF693" i="2"/>
  <c r="T693" i="2"/>
  <c r="R693" i="2"/>
  <c r="P693" i="2"/>
  <c r="BI690" i="2"/>
  <c r="BH690" i="2"/>
  <c r="BG690" i="2"/>
  <c r="BF690" i="2"/>
  <c r="T690" i="2"/>
  <c r="R690" i="2"/>
  <c r="P690" i="2"/>
  <c r="BI687" i="2"/>
  <c r="BH687" i="2"/>
  <c r="BG687" i="2"/>
  <c r="BF687" i="2"/>
  <c r="T687" i="2"/>
  <c r="R687" i="2"/>
  <c r="P687" i="2"/>
  <c r="BI684" i="2"/>
  <c r="BH684" i="2"/>
  <c r="BG684" i="2"/>
  <c r="BF684" i="2"/>
  <c r="T684" i="2"/>
  <c r="R684" i="2"/>
  <c r="P684" i="2"/>
  <c r="BI681" i="2"/>
  <c r="BH681" i="2"/>
  <c r="BG681" i="2"/>
  <c r="BF681" i="2"/>
  <c r="T681" i="2"/>
  <c r="R681" i="2"/>
  <c r="P681" i="2"/>
  <c r="BI678" i="2"/>
  <c r="BH678" i="2"/>
  <c r="BG678" i="2"/>
  <c r="BF678" i="2"/>
  <c r="T678" i="2"/>
  <c r="R678" i="2"/>
  <c r="P678" i="2"/>
  <c r="BI676" i="2"/>
  <c r="BH676" i="2"/>
  <c r="BG676" i="2"/>
  <c r="BF676" i="2"/>
  <c r="T676" i="2"/>
  <c r="R676" i="2"/>
  <c r="P676" i="2"/>
  <c r="BI674" i="2"/>
  <c r="BH674" i="2"/>
  <c r="BG674" i="2"/>
  <c r="BF674" i="2"/>
  <c r="T674" i="2"/>
  <c r="R674" i="2"/>
  <c r="P674" i="2"/>
  <c r="BI672" i="2"/>
  <c r="BH672" i="2"/>
  <c r="BG672" i="2"/>
  <c r="BF672" i="2"/>
  <c r="T672" i="2"/>
  <c r="R672" i="2"/>
  <c r="P672" i="2"/>
  <c r="BI670" i="2"/>
  <c r="BH670" i="2"/>
  <c r="BG670" i="2"/>
  <c r="BF670" i="2"/>
  <c r="T670" i="2"/>
  <c r="R670" i="2"/>
  <c r="P670" i="2"/>
  <c r="BI669" i="2"/>
  <c r="BH669" i="2"/>
  <c r="BG669" i="2"/>
  <c r="BF669" i="2"/>
  <c r="T669" i="2"/>
  <c r="R669" i="2"/>
  <c r="P669" i="2"/>
  <c r="BI665" i="2"/>
  <c r="BH665" i="2"/>
  <c r="BG665" i="2"/>
  <c r="BF665" i="2"/>
  <c r="T665" i="2"/>
  <c r="R665" i="2"/>
  <c r="P665" i="2"/>
  <c r="BI664" i="2"/>
  <c r="BH664" i="2"/>
  <c r="BG664" i="2"/>
  <c r="BF664" i="2"/>
  <c r="T664" i="2"/>
  <c r="R664" i="2"/>
  <c r="P664" i="2"/>
  <c r="BI660" i="2"/>
  <c r="BH660" i="2"/>
  <c r="BG660" i="2"/>
  <c r="BF660" i="2"/>
  <c r="T660" i="2"/>
  <c r="R660" i="2"/>
  <c r="P660" i="2"/>
  <c r="BI659" i="2"/>
  <c r="BH659" i="2"/>
  <c r="BG659" i="2"/>
  <c r="BF659" i="2"/>
  <c r="T659" i="2"/>
  <c r="R659" i="2"/>
  <c r="P659" i="2"/>
  <c r="BI655" i="2"/>
  <c r="BH655" i="2"/>
  <c r="BG655" i="2"/>
  <c r="BF655" i="2"/>
  <c r="T655" i="2"/>
  <c r="R655" i="2"/>
  <c r="P655" i="2"/>
  <c r="BI654" i="2"/>
  <c r="BH654" i="2"/>
  <c r="BG654" i="2"/>
  <c r="BF654" i="2"/>
  <c r="T654" i="2"/>
  <c r="R654" i="2"/>
  <c r="P654" i="2"/>
  <c r="BI650" i="2"/>
  <c r="BH650" i="2"/>
  <c r="BG650" i="2"/>
  <c r="BF650" i="2"/>
  <c r="T650" i="2"/>
  <c r="R650" i="2"/>
  <c r="P650" i="2"/>
  <c r="BI647" i="2"/>
  <c r="BH647" i="2"/>
  <c r="BG647" i="2"/>
  <c r="BF647" i="2"/>
  <c r="T647" i="2"/>
  <c r="R647" i="2"/>
  <c r="P647" i="2"/>
  <c r="BI645" i="2"/>
  <c r="BH645" i="2"/>
  <c r="BG645" i="2"/>
  <c r="BF645" i="2"/>
  <c r="T645" i="2"/>
  <c r="R645" i="2"/>
  <c r="P645" i="2"/>
  <c r="BI643" i="2"/>
  <c r="BH643" i="2"/>
  <c r="BG643" i="2"/>
  <c r="BF643" i="2"/>
  <c r="T643" i="2"/>
  <c r="R643" i="2"/>
  <c r="P643" i="2"/>
  <c r="BI641" i="2"/>
  <c r="BH641" i="2"/>
  <c r="BG641" i="2"/>
  <c r="BF641" i="2"/>
  <c r="T641" i="2"/>
  <c r="R641" i="2"/>
  <c r="P641" i="2"/>
  <c r="BI639" i="2"/>
  <c r="BH639" i="2"/>
  <c r="BG639" i="2"/>
  <c r="BF639" i="2"/>
  <c r="T639" i="2"/>
  <c r="R639" i="2"/>
  <c r="P639" i="2"/>
  <c r="BI636" i="2"/>
  <c r="BH636" i="2"/>
  <c r="BG636" i="2"/>
  <c r="BF636" i="2"/>
  <c r="T636" i="2"/>
  <c r="R636" i="2"/>
  <c r="P636" i="2"/>
  <c r="BI632" i="2"/>
  <c r="BH632" i="2"/>
  <c r="BG632" i="2"/>
  <c r="BF632" i="2"/>
  <c r="T632" i="2"/>
  <c r="R632" i="2"/>
  <c r="P632" i="2"/>
  <c r="BI627" i="2"/>
  <c r="BH627" i="2"/>
  <c r="BG627" i="2"/>
  <c r="BF627" i="2"/>
  <c r="T627" i="2"/>
  <c r="R627" i="2"/>
  <c r="P627" i="2"/>
  <c r="BI626" i="2"/>
  <c r="BH626" i="2"/>
  <c r="BG626" i="2"/>
  <c r="BF626" i="2"/>
  <c r="T626" i="2"/>
  <c r="R626" i="2"/>
  <c r="P626" i="2"/>
  <c r="BI625" i="2"/>
  <c r="BH625" i="2"/>
  <c r="BG625" i="2"/>
  <c r="BF625" i="2"/>
  <c r="T625" i="2"/>
  <c r="R625" i="2"/>
  <c r="P625" i="2"/>
  <c r="BI622" i="2"/>
  <c r="BH622" i="2"/>
  <c r="BG622" i="2"/>
  <c r="BF622" i="2"/>
  <c r="T622" i="2"/>
  <c r="R622" i="2"/>
  <c r="P622" i="2"/>
  <c r="BI620" i="2"/>
  <c r="BH620" i="2"/>
  <c r="BG620" i="2"/>
  <c r="BF620" i="2"/>
  <c r="T620" i="2"/>
  <c r="R620" i="2"/>
  <c r="P620" i="2"/>
  <c r="BI618" i="2"/>
  <c r="BH618" i="2"/>
  <c r="BG618" i="2"/>
  <c r="BF618" i="2"/>
  <c r="T618" i="2"/>
  <c r="R618" i="2"/>
  <c r="P618" i="2"/>
  <c r="BI615" i="2"/>
  <c r="BH615" i="2"/>
  <c r="BG615" i="2"/>
  <c r="BF615" i="2"/>
  <c r="T615" i="2"/>
  <c r="R615" i="2"/>
  <c r="P615" i="2"/>
  <c r="BI613" i="2"/>
  <c r="BH613" i="2"/>
  <c r="BG613" i="2"/>
  <c r="BF613" i="2"/>
  <c r="T613" i="2"/>
  <c r="R613" i="2"/>
  <c r="P613" i="2"/>
  <c r="BI610" i="2"/>
  <c r="BH610" i="2"/>
  <c r="BG610" i="2"/>
  <c r="BF610" i="2"/>
  <c r="T610" i="2"/>
  <c r="R610" i="2"/>
  <c r="P610" i="2"/>
  <c r="BI606" i="2"/>
  <c r="BH606" i="2"/>
  <c r="BG606" i="2"/>
  <c r="BF606" i="2"/>
  <c r="T606" i="2"/>
  <c r="R606" i="2"/>
  <c r="P606" i="2"/>
  <c r="BI604" i="2"/>
  <c r="BH604" i="2"/>
  <c r="BG604" i="2"/>
  <c r="BF604" i="2"/>
  <c r="T604" i="2"/>
  <c r="R604" i="2"/>
  <c r="P604" i="2"/>
  <c r="BI601" i="2"/>
  <c r="BH601" i="2"/>
  <c r="BG601" i="2"/>
  <c r="BF601" i="2"/>
  <c r="T601" i="2"/>
  <c r="R601" i="2"/>
  <c r="P601" i="2"/>
  <c r="BI599" i="2"/>
  <c r="BH599" i="2"/>
  <c r="BG599" i="2"/>
  <c r="BF599" i="2"/>
  <c r="T599" i="2"/>
  <c r="R599" i="2"/>
  <c r="P599" i="2"/>
  <c r="BI597" i="2"/>
  <c r="BH597" i="2"/>
  <c r="BG597" i="2"/>
  <c r="BF597" i="2"/>
  <c r="T597" i="2"/>
  <c r="R597" i="2"/>
  <c r="P597" i="2"/>
  <c r="BI592" i="2"/>
  <c r="BH592" i="2"/>
  <c r="BG592" i="2"/>
  <c r="BF592" i="2"/>
  <c r="T592" i="2"/>
  <c r="R592" i="2"/>
  <c r="P592" i="2"/>
  <c r="BI588" i="2"/>
  <c r="BH588" i="2"/>
  <c r="BG588" i="2"/>
  <c r="BF588" i="2"/>
  <c r="T588" i="2"/>
  <c r="R588" i="2"/>
  <c r="P588" i="2"/>
  <c r="BI583" i="2"/>
  <c r="BH583" i="2"/>
  <c r="BG583" i="2"/>
  <c r="BF583" i="2"/>
  <c r="T583" i="2"/>
  <c r="R583" i="2"/>
  <c r="P583" i="2"/>
  <c r="BI579" i="2"/>
  <c r="BH579" i="2"/>
  <c r="BG579" i="2"/>
  <c r="BF579" i="2"/>
  <c r="T579" i="2"/>
  <c r="R579" i="2"/>
  <c r="P579" i="2"/>
  <c r="BI577" i="2"/>
  <c r="BH577" i="2"/>
  <c r="BG577" i="2"/>
  <c r="BF577" i="2"/>
  <c r="T577" i="2"/>
  <c r="R577" i="2"/>
  <c r="P577" i="2"/>
  <c r="BI573" i="2"/>
  <c r="BH573" i="2"/>
  <c r="BG573" i="2"/>
  <c r="BF573" i="2"/>
  <c r="T573" i="2"/>
  <c r="R573" i="2"/>
  <c r="P573" i="2"/>
  <c r="BI571" i="2"/>
  <c r="BH571" i="2"/>
  <c r="BG571" i="2"/>
  <c r="BF571" i="2"/>
  <c r="T571" i="2"/>
  <c r="T570" i="2"/>
  <c r="R571" i="2"/>
  <c r="R570" i="2"/>
  <c r="P571" i="2"/>
  <c r="P570" i="2" s="1"/>
  <c r="BI568" i="2"/>
  <c r="BH568" i="2"/>
  <c r="BG568" i="2"/>
  <c r="BF568" i="2"/>
  <c r="T568" i="2"/>
  <c r="R568" i="2"/>
  <c r="P568" i="2"/>
  <c r="BI566" i="2"/>
  <c r="BH566" i="2"/>
  <c r="BG566" i="2"/>
  <c r="BF566" i="2"/>
  <c r="T566" i="2"/>
  <c r="R566" i="2"/>
  <c r="P566" i="2"/>
  <c r="BI560" i="2"/>
  <c r="BH560" i="2"/>
  <c r="BG560" i="2"/>
  <c r="BF560" i="2"/>
  <c r="T560" i="2"/>
  <c r="R560" i="2"/>
  <c r="P560" i="2"/>
  <c r="BI557" i="2"/>
  <c r="BH557" i="2"/>
  <c r="BG557" i="2"/>
  <c r="BF557" i="2"/>
  <c r="T557" i="2"/>
  <c r="R557" i="2"/>
  <c r="P557" i="2"/>
  <c r="BI555" i="2"/>
  <c r="BH555" i="2"/>
  <c r="BG555" i="2"/>
  <c r="BF555" i="2"/>
  <c r="T555" i="2"/>
  <c r="R555" i="2"/>
  <c r="P555" i="2"/>
  <c r="BI553" i="2"/>
  <c r="BH553" i="2"/>
  <c r="BG553" i="2"/>
  <c r="BF553" i="2"/>
  <c r="T553" i="2"/>
  <c r="R553" i="2"/>
  <c r="P553" i="2"/>
  <c r="BI551" i="2"/>
  <c r="BH551" i="2"/>
  <c r="BG551" i="2"/>
  <c r="BF551" i="2"/>
  <c r="T551" i="2"/>
  <c r="R551" i="2"/>
  <c r="P551" i="2"/>
  <c r="BI550" i="2"/>
  <c r="BH550" i="2"/>
  <c r="BG550" i="2"/>
  <c r="BF550" i="2"/>
  <c r="T550" i="2"/>
  <c r="R550" i="2"/>
  <c r="P550" i="2"/>
  <c r="BI545" i="2"/>
  <c r="BH545" i="2"/>
  <c r="BG545" i="2"/>
  <c r="BF545" i="2"/>
  <c r="T545" i="2"/>
  <c r="R545" i="2"/>
  <c r="P545" i="2"/>
  <c r="BI542" i="2"/>
  <c r="BH542" i="2"/>
  <c r="BG542" i="2"/>
  <c r="BF542" i="2"/>
  <c r="T542" i="2"/>
  <c r="R542" i="2"/>
  <c r="P542" i="2"/>
  <c r="BI539" i="2"/>
  <c r="BH539" i="2"/>
  <c r="BG539" i="2"/>
  <c r="BF539" i="2"/>
  <c r="T539" i="2"/>
  <c r="R539" i="2"/>
  <c r="P539" i="2"/>
  <c r="BI537" i="2"/>
  <c r="BH537" i="2"/>
  <c r="BG537" i="2"/>
  <c r="BF537" i="2"/>
  <c r="T537" i="2"/>
  <c r="R537" i="2"/>
  <c r="P537" i="2"/>
  <c r="BI534" i="2"/>
  <c r="BH534" i="2"/>
  <c r="BG534" i="2"/>
  <c r="BF534" i="2"/>
  <c r="T534" i="2"/>
  <c r="R534" i="2"/>
  <c r="P534" i="2"/>
  <c r="BI532" i="2"/>
  <c r="BH532" i="2"/>
  <c r="BG532" i="2"/>
  <c r="BF532" i="2"/>
  <c r="T532" i="2"/>
  <c r="R532" i="2"/>
  <c r="P532" i="2"/>
  <c r="BI531" i="2"/>
  <c r="BH531" i="2"/>
  <c r="BG531" i="2"/>
  <c r="BF531" i="2"/>
  <c r="T531" i="2"/>
  <c r="R531" i="2"/>
  <c r="P531" i="2"/>
  <c r="BI530" i="2"/>
  <c r="BH530" i="2"/>
  <c r="BG530" i="2"/>
  <c r="BF530" i="2"/>
  <c r="T530" i="2"/>
  <c r="R530" i="2"/>
  <c r="P530" i="2"/>
  <c r="BI529" i="2"/>
  <c r="BH529" i="2"/>
  <c r="BG529" i="2"/>
  <c r="BF529" i="2"/>
  <c r="T529" i="2"/>
  <c r="R529" i="2"/>
  <c r="P529" i="2"/>
  <c r="BI528" i="2"/>
  <c r="BH528" i="2"/>
  <c r="BG528" i="2"/>
  <c r="BF528" i="2"/>
  <c r="T528" i="2"/>
  <c r="R528" i="2"/>
  <c r="P528" i="2"/>
  <c r="BI525" i="2"/>
  <c r="BH525" i="2"/>
  <c r="BG525" i="2"/>
  <c r="BF525" i="2"/>
  <c r="T525" i="2"/>
  <c r="R525" i="2"/>
  <c r="P525" i="2"/>
  <c r="BI522" i="2"/>
  <c r="BH522" i="2"/>
  <c r="BG522" i="2"/>
  <c r="BF522" i="2"/>
  <c r="T522" i="2"/>
  <c r="R522" i="2"/>
  <c r="P522" i="2"/>
  <c r="BI515" i="2"/>
  <c r="BH515" i="2"/>
  <c r="BG515" i="2"/>
  <c r="BF515" i="2"/>
  <c r="T515" i="2"/>
  <c r="R515" i="2"/>
  <c r="P515" i="2"/>
  <c r="BI512" i="2"/>
  <c r="BH512" i="2"/>
  <c r="BG512" i="2"/>
  <c r="BF512" i="2"/>
  <c r="T512" i="2"/>
  <c r="R512" i="2"/>
  <c r="P512" i="2"/>
  <c r="BI510" i="2"/>
  <c r="BH510" i="2"/>
  <c r="BG510" i="2"/>
  <c r="BF510" i="2"/>
  <c r="T510" i="2"/>
  <c r="R510" i="2"/>
  <c r="P510" i="2"/>
  <c r="BI507" i="2"/>
  <c r="BH507" i="2"/>
  <c r="BG507" i="2"/>
  <c r="BF507" i="2"/>
  <c r="T507" i="2"/>
  <c r="R507" i="2"/>
  <c r="P507" i="2"/>
  <c r="BI505" i="2"/>
  <c r="BH505" i="2"/>
  <c r="BG505" i="2"/>
  <c r="BF505" i="2"/>
  <c r="T505" i="2"/>
  <c r="R505" i="2"/>
  <c r="P505" i="2"/>
  <c r="BI504" i="2"/>
  <c r="BH504" i="2"/>
  <c r="BG504" i="2"/>
  <c r="BF504" i="2"/>
  <c r="T504" i="2"/>
  <c r="R504" i="2"/>
  <c r="P504" i="2"/>
  <c r="BI497" i="2"/>
  <c r="BH497" i="2"/>
  <c r="BG497" i="2"/>
  <c r="BF497" i="2"/>
  <c r="T497" i="2"/>
  <c r="R497" i="2"/>
  <c r="P497" i="2"/>
  <c r="BI496" i="2"/>
  <c r="BH496" i="2"/>
  <c r="BG496" i="2"/>
  <c r="BF496" i="2"/>
  <c r="T496" i="2"/>
  <c r="R496" i="2"/>
  <c r="P496" i="2"/>
  <c r="BI492" i="2"/>
  <c r="BH492" i="2"/>
  <c r="BG492" i="2"/>
  <c r="BF492" i="2"/>
  <c r="T492" i="2"/>
  <c r="R492" i="2"/>
  <c r="P492" i="2"/>
  <c r="BI488" i="2"/>
  <c r="BH488" i="2"/>
  <c r="BG488" i="2"/>
  <c r="BF488" i="2"/>
  <c r="T488" i="2"/>
  <c r="T487" i="2" s="1"/>
  <c r="R488" i="2"/>
  <c r="R487" i="2"/>
  <c r="P488" i="2"/>
  <c r="P487" i="2" s="1"/>
  <c r="BI483" i="2"/>
  <c r="BH483" i="2"/>
  <c r="BG483" i="2"/>
  <c r="BF483" i="2"/>
  <c r="T483" i="2"/>
  <c r="R483" i="2"/>
  <c r="P483" i="2"/>
  <c r="BI477" i="2"/>
  <c r="BH477" i="2"/>
  <c r="BG477" i="2"/>
  <c r="BF477" i="2"/>
  <c r="T477" i="2"/>
  <c r="R477" i="2"/>
  <c r="P477" i="2"/>
  <c r="BI472" i="2"/>
  <c r="BH472" i="2"/>
  <c r="BG472" i="2"/>
  <c r="BF472" i="2"/>
  <c r="T472" i="2"/>
  <c r="R472" i="2"/>
  <c r="P472" i="2"/>
  <c r="BI468" i="2"/>
  <c r="BH468" i="2"/>
  <c r="BG468" i="2"/>
  <c r="BF468" i="2"/>
  <c r="T468" i="2"/>
  <c r="R468" i="2"/>
  <c r="P468" i="2"/>
  <c r="BI459" i="2"/>
  <c r="BH459" i="2"/>
  <c r="BG459" i="2"/>
  <c r="BF459" i="2"/>
  <c r="T459" i="2"/>
  <c r="R459" i="2"/>
  <c r="P459" i="2"/>
  <c r="BI453" i="2"/>
  <c r="BH453" i="2"/>
  <c r="BG453" i="2"/>
  <c r="BF453" i="2"/>
  <c r="T453" i="2"/>
  <c r="R453" i="2"/>
  <c r="P453" i="2"/>
  <c r="BI450" i="2"/>
  <c r="BH450" i="2"/>
  <c r="BG450" i="2"/>
  <c r="BF450" i="2"/>
  <c r="T450" i="2"/>
  <c r="R450" i="2"/>
  <c r="P450" i="2"/>
  <c r="BI448" i="2"/>
  <c r="BH448" i="2"/>
  <c r="BG448" i="2"/>
  <c r="BF448" i="2"/>
  <c r="T448" i="2"/>
  <c r="R448" i="2"/>
  <c r="P448" i="2"/>
  <c r="BI446" i="2"/>
  <c r="BH446" i="2"/>
  <c r="BG446" i="2"/>
  <c r="BF446" i="2"/>
  <c r="T446" i="2"/>
  <c r="R446" i="2"/>
  <c r="P446" i="2"/>
  <c r="BI444" i="2"/>
  <c r="BH444" i="2"/>
  <c r="BG444" i="2"/>
  <c r="BF444" i="2"/>
  <c r="T444" i="2"/>
  <c r="R444" i="2"/>
  <c r="P444" i="2"/>
  <c r="BI442" i="2"/>
  <c r="BH442" i="2"/>
  <c r="BG442" i="2"/>
  <c r="BF442" i="2"/>
  <c r="T442" i="2"/>
  <c r="R442" i="2"/>
  <c r="P442" i="2"/>
  <c r="BI435" i="2"/>
  <c r="BH435" i="2"/>
  <c r="BG435" i="2"/>
  <c r="BF435" i="2"/>
  <c r="T435" i="2"/>
  <c r="R435" i="2"/>
  <c r="P435" i="2"/>
  <c r="BI413" i="2"/>
  <c r="BH413" i="2"/>
  <c r="BG413" i="2"/>
  <c r="BF413" i="2"/>
  <c r="T413" i="2"/>
  <c r="R413" i="2"/>
  <c r="P413" i="2"/>
  <c r="BI409" i="2"/>
  <c r="BH409" i="2"/>
  <c r="BG409" i="2"/>
  <c r="BF409" i="2"/>
  <c r="T409" i="2"/>
  <c r="R409" i="2"/>
  <c r="P409" i="2"/>
  <c r="BI405" i="2"/>
  <c r="BH405" i="2"/>
  <c r="BG405" i="2"/>
  <c r="BF405" i="2"/>
  <c r="T405" i="2"/>
  <c r="R405" i="2"/>
  <c r="P405" i="2"/>
  <c r="BI401" i="2"/>
  <c r="BH401" i="2"/>
  <c r="BG401" i="2"/>
  <c r="BF401" i="2"/>
  <c r="T401" i="2"/>
  <c r="R401" i="2"/>
  <c r="P401" i="2"/>
  <c r="BI397" i="2"/>
  <c r="BH397" i="2"/>
  <c r="BG397" i="2"/>
  <c r="BF397" i="2"/>
  <c r="T397" i="2"/>
  <c r="R397" i="2"/>
  <c r="P397" i="2"/>
  <c r="BI393" i="2"/>
  <c r="BH393" i="2"/>
  <c r="BG393" i="2"/>
  <c r="BF393" i="2"/>
  <c r="T393" i="2"/>
  <c r="R393" i="2"/>
  <c r="P393" i="2"/>
  <c r="BI386" i="2"/>
  <c r="BH386" i="2"/>
  <c r="BG386" i="2"/>
  <c r="BF386" i="2"/>
  <c r="T386" i="2"/>
  <c r="R386" i="2"/>
  <c r="P386" i="2"/>
  <c r="BI383" i="2"/>
  <c r="BH383" i="2"/>
  <c r="BG383" i="2"/>
  <c r="BF383" i="2"/>
  <c r="T383" i="2"/>
  <c r="R383" i="2"/>
  <c r="P383" i="2"/>
  <c r="BI381" i="2"/>
  <c r="BH381" i="2"/>
  <c r="BG381" i="2"/>
  <c r="BF381" i="2"/>
  <c r="T381" i="2"/>
  <c r="R381" i="2"/>
  <c r="P381" i="2"/>
  <c r="BI379" i="2"/>
  <c r="BH379" i="2"/>
  <c r="BG379" i="2"/>
  <c r="BF379" i="2"/>
  <c r="T379" i="2"/>
  <c r="R379" i="2"/>
  <c r="P379" i="2"/>
  <c r="BI375" i="2"/>
  <c r="BH375" i="2"/>
  <c r="BG375" i="2"/>
  <c r="BF375" i="2"/>
  <c r="T375" i="2"/>
  <c r="R375" i="2"/>
  <c r="P375" i="2"/>
  <c r="BI368" i="2"/>
  <c r="BH368" i="2"/>
  <c r="BG368" i="2"/>
  <c r="BF368" i="2"/>
  <c r="T368" i="2"/>
  <c r="R368" i="2"/>
  <c r="P368" i="2"/>
  <c r="BI365" i="2"/>
  <c r="BH365" i="2"/>
  <c r="BG365" i="2"/>
  <c r="BF365" i="2"/>
  <c r="T365" i="2"/>
  <c r="R365" i="2"/>
  <c r="P365" i="2"/>
  <c r="BI363" i="2"/>
  <c r="BH363" i="2"/>
  <c r="BG363" i="2"/>
  <c r="BF363" i="2"/>
  <c r="T363" i="2"/>
  <c r="R363" i="2"/>
  <c r="P363" i="2"/>
  <c r="BI361" i="2"/>
  <c r="BH361" i="2"/>
  <c r="BG361" i="2"/>
  <c r="BF361" i="2"/>
  <c r="T361" i="2"/>
  <c r="R361" i="2"/>
  <c r="P361" i="2"/>
  <c r="BI359" i="2"/>
  <c r="BH359" i="2"/>
  <c r="BG359" i="2"/>
  <c r="BF359" i="2"/>
  <c r="T359" i="2"/>
  <c r="R359" i="2"/>
  <c r="P359" i="2"/>
  <c r="BI353" i="2"/>
  <c r="BH353" i="2"/>
  <c r="BG353" i="2"/>
  <c r="BF353" i="2"/>
  <c r="T353" i="2"/>
  <c r="R353" i="2"/>
  <c r="P353" i="2"/>
  <c r="BI350" i="2"/>
  <c r="BH350" i="2"/>
  <c r="BG350" i="2"/>
  <c r="BF350" i="2"/>
  <c r="T350" i="2"/>
  <c r="R350" i="2"/>
  <c r="P350" i="2"/>
  <c r="BI348" i="2"/>
  <c r="BH348" i="2"/>
  <c r="BG348" i="2"/>
  <c r="BF348" i="2"/>
  <c r="T348" i="2"/>
  <c r="R348" i="2"/>
  <c r="P348" i="2"/>
  <c r="BI345" i="2"/>
  <c r="BH345" i="2"/>
  <c r="BG345" i="2"/>
  <c r="BF345" i="2"/>
  <c r="T345" i="2"/>
  <c r="R345" i="2"/>
  <c r="P345" i="2"/>
  <c r="BI343" i="2"/>
  <c r="BH343" i="2"/>
  <c r="BG343" i="2"/>
  <c r="BF343" i="2"/>
  <c r="T343" i="2"/>
  <c r="R343" i="2"/>
  <c r="P343" i="2"/>
  <c r="BI340" i="2"/>
  <c r="BH340" i="2"/>
  <c r="BG340" i="2"/>
  <c r="BF340" i="2"/>
  <c r="T340" i="2"/>
  <c r="R340" i="2"/>
  <c r="P340" i="2"/>
  <c r="BI337" i="2"/>
  <c r="BH337" i="2"/>
  <c r="BG337" i="2"/>
  <c r="BF337" i="2"/>
  <c r="T337" i="2"/>
  <c r="R337" i="2"/>
  <c r="P337" i="2"/>
  <c r="BI334" i="2"/>
  <c r="BH334" i="2"/>
  <c r="BG334" i="2"/>
  <c r="BF334" i="2"/>
  <c r="T334" i="2"/>
  <c r="R334" i="2"/>
  <c r="P334" i="2"/>
  <c r="BI331" i="2"/>
  <c r="BH331" i="2"/>
  <c r="BG331" i="2"/>
  <c r="BF331" i="2"/>
  <c r="T331" i="2"/>
  <c r="R331" i="2"/>
  <c r="P331" i="2"/>
  <c r="BI330" i="2"/>
  <c r="BH330" i="2"/>
  <c r="BG330" i="2"/>
  <c r="BF330" i="2"/>
  <c r="T330" i="2"/>
  <c r="R330" i="2"/>
  <c r="P330" i="2"/>
  <c r="BI328" i="2"/>
  <c r="BH328" i="2"/>
  <c r="BG328" i="2"/>
  <c r="BF328" i="2"/>
  <c r="T328" i="2"/>
  <c r="R328" i="2"/>
  <c r="P328" i="2"/>
  <c r="BI327" i="2"/>
  <c r="BH327" i="2"/>
  <c r="BG327" i="2"/>
  <c r="BF327" i="2"/>
  <c r="T327" i="2"/>
  <c r="R327" i="2"/>
  <c r="P327" i="2"/>
  <c r="BI325" i="2"/>
  <c r="BH325" i="2"/>
  <c r="BG325" i="2"/>
  <c r="BF325" i="2"/>
  <c r="T325" i="2"/>
  <c r="R325" i="2"/>
  <c r="P325" i="2"/>
  <c r="BI324" i="2"/>
  <c r="BH324" i="2"/>
  <c r="BG324" i="2"/>
  <c r="BF324" i="2"/>
  <c r="T324" i="2"/>
  <c r="R324" i="2"/>
  <c r="P324" i="2"/>
  <c r="BI322" i="2"/>
  <c r="BH322" i="2"/>
  <c r="BG322" i="2"/>
  <c r="BF322" i="2"/>
  <c r="T322" i="2"/>
  <c r="R322" i="2"/>
  <c r="P322" i="2"/>
  <c r="BI321" i="2"/>
  <c r="BH321" i="2"/>
  <c r="BG321" i="2"/>
  <c r="BF321" i="2"/>
  <c r="T321" i="2"/>
  <c r="R321" i="2"/>
  <c r="P321" i="2"/>
  <c r="BI319" i="2"/>
  <c r="BH319" i="2"/>
  <c r="BG319" i="2"/>
  <c r="BF319" i="2"/>
  <c r="T319" i="2"/>
  <c r="R319" i="2"/>
  <c r="P319" i="2"/>
  <c r="BI317" i="2"/>
  <c r="BH317" i="2"/>
  <c r="BG317" i="2"/>
  <c r="BF317" i="2"/>
  <c r="T317" i="2"/>
  <c r="R317" i="2"/>
  <c r="P317" i="2"/>
  <c r="BI316" i="2"/>
  <c r="BH316" i="2"/>
  <c r="BG316" i="2"/>
  <c r="BF316" i="2"/>
  <c r="T316" i="2"/>
  <c r="R316" i="2"/>
  <c r="P316" i="2"/>
  <c r="BI314" i="2"/>
  <c r="BH314" i="2"/>
  <c r="BG314" i="2"/>
  <c r="BF314" i="2"/>
  <c r="T314" i="2"/>
  <c r="R314" i="2"/>
  <c r="P314" i="2"/>
  <c r="BI312" i="2"/>
  <c r="BH312" i="2"/>
  <c r="BG312" i="2"/>
  <c r="BF312" i="2"/>
  <c r="T312" i="2"/>
  <c r="R312" i="2"/>
  <c r="P312" i="2"/>
  <c r="BI310" i="2"/>
  <c r="BH310" i="2"/>
  <c r="BG310" i="2"/>
  <c r="BF310" i="2"/>
  <c r="T310" i="2"/>
  <c r="R310" i="2"/>
  <c r="P310" i="2"/>
  <c r="BI309" i="2"/>
  <c r="BH309" i="2"/>
  <c r="BG309" i="2"/>
  <c r="BF309" i="2"/>
  <c r="T309" i="2"/>
  <c r="R309" i="2"/>
  <c r="P309" i="2"/>
  <c r="BI307" i="2"/>
  <c r="BH307" i="2"/>
  <c r="BG307" i="2"/>
  <c r="BF307" i="2"/>
  <c r="T307" i="2"/>
  <c r="R307" i="2"/>
  <c r="P307" i="2"/>
  <c r="BI305" i="2"/>
  <c r="BH305" i="2"/>
  <c r="BG305" i="2"/>
  <c r="BF305" i="2"/>
  <c r="T305" i="2"/>
  <c r="R305" i="2"/>
  <c r="P305" i="2"/>
  <c r="BI303" i="2"/>
  <c r="BH303" i="2"/>
  <c r="BG303" i="2"/>
  <c r="BF303" i="2"/>
  <c r="T303" i="2"/>
  <c r="R303" i="2"/>
  <c r="P303" i="2"/>
  <c r="BI298" i="2"/>
  <c r="BH298" i="2"/>
  <c r="BG298" i="2"/>
  <c r="BF298" i="2"/>
  <c r="T298" i="2"/>
  <c r="R298" i="2"/>
  <c r="P298" i="2"/>
  <c r="BI297" i="2"/>
  <c r="BH297" i="2"/>
  <c r="BG297" i="2"/>
  <c r="BF297" i="2"/>
  <c r="T297" i="2"/>
  <c r="R297" i="2"/>
  <c r="P297" i="2"/>
  <c r="BI294" i="2"/>
  <c r="BH294" i="2"/>
  <c r="BG294" i="2"/>
  <c r="BF294" i="2"/>
  <c r="T294" i="2"/>
  <c r="R294" i="2"/>
  <c r="P294" i="2"/>
  <c r="BI289" i="2"/>
  <c r="BH289" i="2"/>
  <c r="BG289" i="2"/>
  <c r="BF289" i="2"/>
  <c r="T289" i="2"/>
  <c r="R289" i="2"/>
  <c r="P289" i="2"/>
  <c r="BI284" i="2"/>
  <c r="BH284" i="2"/>
  <c r="BG284" i="2"/>
  <c r="BF284" i="2"/>
  <c r="T284" i="2"/>
  <c r="R284" i="2"/>
  <c r="P284" i="2"/>
  <c r="BI278" i="2"/>
  <c r="BH278" i="2"/>
  <c r="BG278" i="2"/>
  <c r="BF278" i="2"/>
  <c r="T278" i="2"/>
  <c r="R278" i="2"/>
  <c r="P278" i="2"/>
  <c r="BI275" i="2"/>
  <c r="BH275" i="2"/>
  <c r="BG275" i="2"/>
  <c r="BF275" i="2"/>
  <c r="T275" i="2"/>
  <c r="R275" i="2"/>
  <c r="P275" i="2"/>
  <c r="BI273" i="2"/>
  <c r="BH273" i="2"/>
  <c r="BG273" i="2"/>
  <c r="BF273" i="2"/>
  <c r="T273" i="2"/>
  <c r="R273" i="2"/>
  <c r="P273" i="2"/>
  <c r="BI270" i="2"/>
  <c r="BH270" i="2"/>
  <c r="BG270" i="2"/>
  <c r="BF270" i="2"/>
  <c r="T270" i="2"/>
  <c r="R270" i="2"/>
  <c r="P270" i="2"/>
  <c r="BI267" i="2"/>
  <c r="BH267" i="2"/>
  <c r="BG267" i="2"/>
  <c r="BF267" i="2"/>
  <c r="T267" i="2"/>
  <c r="R267" i="2"/>
  <c r="P267" i="2"/>
  <c r="BI263" i="2"/>
  <c r="BH263" i="2"/>
  <c r="BG263" i="2"/>
  <c r="BF263" i="2"/>
  <c r="T263" i="2"/>
  <c r="R263" i="2"/>
  <c r="P263" i="2"/>
  <c r="BI249" i="2"/>
  <c r="BH249" i="2"/>
  <c r="BG249" i="2"/>
  <c r="BF249" i="2"/>
  <c r="T249" i="2"/>
  <c r="R249" i="2"/>
  <c r="P249" i="2"/>
  <c r="BI247" i="2"/>
  <c r="BH247" i="2"/>
  <c r="BG247" i="2"/>
  <c r="BF247" i="2"/>
  <c r="T247" i="2"/>
  <c r="R247" i="2"/>
  <c r="P247" i="2"/>
  <c r="BI243" i="2"/>
  <c r="BH243" i="2"/>
  <c r="BG243" i="2"/>
  <c r="BF243" i="2"/>
  <c r="T243" i="2"/>
  <c r="R243" i="2"/>
  <c r="P243" i="2"/>
  <c r="BI239" i="2"/>
  <c r="BH239" i="2"/>
  <c r="BG239" i="2"/>
  <c r="BF239" i="2"/>
  <c r="T239" i="2"/>
  <c r="R239" i="2"/>
  <c r="P239" i="2"/>
  <c r="BI234" i="2"/>
  <c r="BH234" i="2"/>
  <c r="BG234" i="2"/>
  <c r="BF234" i="2"/>
  <c r="T234" i="2"/>
  <c r="R234" i="2"/>
  <c r="P234" i="2"/>
  <c r="BI226" i="2"/>
  <c r="BH226" i="2"/>
  <c r="BG226" i="2"/>
  <c r="BF226" i="2"/>
  <c r="T226" i="2"/>
  <c r="R226" i="2"/>
  <c r="P226" i="2"/>
  <c r="BI220" i="2"/>
  <c r="BH220" i="2"/>
  <c r="BG220" i="2"/>
  <c r="BF220" i="2"/>
  <c r="T220" i="2"/>
  <c r="R220" i="2"/>
  <c r="P220" i="2"/>
  <c r="BI212" i="2"/>
  <c r="BH212" i="2"/>
  <c r="BG212" i="2"/>
  <c r="BF212" i="2"/>
  <c r="T212" i="2"/>
  <c r="R212" i="2"/>
  <c r="P212" i="2"/>
  <c r="BI204" i="2"/>
  <c r="BH204" i="2"/>
  <c r="BG204" i="2"/>
  <c r="BF204" i="2"/>
  <c r="T204" i="2"/>
  <c r="R204" i="2"/>
  <c r="P204" i="2"/>
  <c r="BI200" i="2"/>
  <c r="BH200" i="2"/>
  <c r="BG200" i="2"/>
  <c r="BF200" i="2"/>
  <c r="T200" i="2"/>
  <c r="T199" i="2" s="1"/>
  <c r="R200" i="2"/>
  <c r="R199" i="2"/>
  <c r="P200" i="2"/>
  <c r="P199" i="2" s="1"/>
  <c r="BI193" i="2"/>
  <c r="BH193" i="2"/>
  <c r="BG193" i="2"/>
  <c r="BF193" i="2"/>
  <c r="T193" i="2"/>
  <c r="R193" i="2"/>
  <c r="P193" i="2"/>
  <c r="BI189" i="2"/>
  <c r="BH189" i="2"/>
  <c r="BG189" i="2"/>
  <c r="BF189" i="2"/>
  <c r="T189" i="2"/>
  <c r="R189" i="2"/>
  <c r="P189" i="2"/>
  <c r="BI186" i="2"/>
  <c r="BH186" i="2"/>
  <c r="BG186" i="2"/>
  <c r="BF186" i="2"/>
  <c r="T186" i="2"/>
  <c r="R186" i="2"/>
  <c r="P186" i="2"/>
  <c r="BI181" i="2"/>
  <c r="BH181" i="2"/>
  <c r="BG181" i="2"/>
  <c r="BF181" i="2"/>
  <c r="T181" i="2"/>
  <c r="R181" i="2"/>
  <c r="P181" i="2"/>
  <c r="BI172" i="2"/>
  <c r="BH172" i="2"/>
  <c r="BG172" i="2"/>
  <c r="BF172" i="2"/>
  <c r="T172" i="2"/>
  <c r="R172" i="2"/>
  <c r="P172" i="2"/>
  <c r="BI165" i="2"/>
  <c r="BH165" i="2"/>
  <c r="BG165" i="2"/>
  <c r="BF165" i="2"/>
  <c r="T165" i="2"/>
  <c r="R165" i="2"/>
  <c r="P165" i="2"/>
  <c r="BI161" i="2"/>
  <c r="F37" i="2" s="1"/>
  <c r="BH161" i="2"/>
  <c r="BG161" i="2"/>
  <c r="BF161" i="2"/>
  <c r="T161" i="2"/>
  <c r="R161" i="2"/>
  <c r="P161" i="2"/>
  <c r="BI158" i="2"/>
  <c r="BH158" i="2"/>
  <c r="BG158" i="2"/>
  <c r="BF158" i="2"/>
  <c r="T158" i="2"/>
  <c r="R158" i="2"/>
  <c r="P158" i="2"/>
  <c r="BI153" i="2"/>
  <c r="BH153" i="2"/>
  <c r="BG153" i="2"/>
  <c r="BF153" i="2"/>
  <c r="T153" i="2"/>
  <c r="R153" i="2"/>
  <c r="P153" i="2"/>
  <c r="BI148" i="2"/>
  <c r="BH148" i="2"/>
  <c r="BG148" i="2"/>
  <c r="BF148" i="2"/>
  <c r="J34" i="2" s="1"/>
  <c r="T148" i="2"/>
  <c r="R148" i="2"/>
  <c r="P148" i="2"/>
  <c r="BI144" i="2"/>
  <c r="BH144" i="2"/>
  <c r="BG144" i="2"/>
  <c r="BF144" i="2"/>
  <c r="T144" i="2"/>
  <c r="R144" i="2"/>
  <c r="P144" i="2"/>
  <c r="BI136" i="2"/>
  <c r="BH136" i="2"/>
  <c r="F36" i="2" s="1"/>
  <c r="BG136" i="2"/>
  <c r="BF136" i="2"/>
  <c r="T136" i="2"/>
  <c r="R136" i="2"/>
  <c r="P136" i="2"/>
  <c r="BI133" i="2"/>
  <c r="BH133" i="2"/>
  <c r="BG133" i="2"/>
  <c r="BF133" i="2"/>
  <c r="T133" i="2"/>
  <c r="R133" i="2"/>
  <c r="P133" i="2"/>
  <c r="BI127" i="2"/>
  <c r="BH127" i="2"/>
  <c r="BG127" i="2"/>
  <c r="BF127" i="2"/>
  <c r="T127" i="2"/>
  <c r="R127" i="2"/>
  <c r="P127" i="2"/>
  <c r="BI124" i="2"/>
  <c r="BH124" i="2"/>
  <c r="BG124" i="2"/>
  <c r="BF124" i="2"/>
  <c r="T124" i="2"/>
  <c r="R124" i="2"/>
  <c r="P124" i="2"/>
  <c r="BI121" i="2"/>
  <c r="BH121" i="2"/>
  <c r="BG121" i="2"/>
  <c r="BF121" i="2"/>
  <c r="T121" i="2"/>
  <c r="R121" i="2"/>
  <c r="P121" i="2"/>
  <c r="BI114" i="2"/>
  <c r="BH114" i="2"/>
  <c r="BG114" i="2"/>
  <c r="BF114" i="2"/>
  <c r="T114" i="2"/>
  <c r="R114" i="2"/>
  <c r="P114" i="2"/>
  <c r="BI108" i="2"/>
  <c r="BH108" i="2"/>
  <c r="BG108" i="2"/>
  <c r="BF108" i="2"/>
  <c r="T108" i="2"/>
  <c r="R108" i="2"/>
  <c r="P108" i="2"/>
  <c r="J102" i="2"/>
  <c r="J101" i="2"/>
  <c r="F101" i="2"/>
  <c r="F99" i="2"/>
  <c r="E97" i="2"/>
  <c r="J55" i="2"/>
  <c r="J54" i="2"/>
  <c r="F54" i="2"/>
  <c r="F52" i="2"/>
  <c r="E50" i="2"/>
  <c r="J18" i="2"/>
  <c r="E18" i="2"/>
  <c r="F55" i="2"/>
  <c r="J17" i="2"/>
  <c r="J12" i="2"/>
  <c r="J52" i="2" s="1"/>
  <c r="E7" i="2"/>
  <c r="E48" i="2" s="1"/>
  <c r="L50" i="1"/>
  <c r="AM50" i="1"/>
  <c r="AM49" i="1"/>
  <c r="L49" i="1"/>
  <c r="AM47" i="1"/>
  <c r="L47" i="1"/>
  <c r="L45" i="1"/>
  <c r="L44" i="1"/>
  <c r="BK532" i="2"/>
  <c r="BK674" i="2"/>
  <c r="J310" i="2"/>
  <c r="BK579" i="2"/>
  <c r="J720" i="2"/>
  <c r="J343" i="2"/>
  <c r="J144" i="3"/>
  <c r="J748" i="2"/>
  <c r="J676" i="2"/>
  <c r="BK284" i="2"/>
  <c r="J492" i="2"/>
  <c r="AS54" i="1"/>
  <c r="BK654" i="2"/>
  <c r="BK127" i="2"/>
  <c r="J284" i="2"/>
  <c r="J654" i="2"/>
  <c r="J309" i="2"/>
  <c r="BK136" i="2"/>
  <c r="BK522" i="2"/>
  <c r="BK142" i="3"/>
  <c r="BK204" i="2"/>
  <c r="J303" i="2"/>
  <c r="J97" i="3"/>
  <c r="BK90" i="3"/>
  <c r="J133" i="2"/>
  <c r="J488" i="2"/>
  <c r="BK743" i="2"/>
  <c r="BK488" i="2"/>
  <c r="J722" i="2"/>
  <c r="BK507" i="2"/>
  <c r="J146" i="3"/>
  <c r="J99" i="3"/>
  <c r="J270" i="2"/>
  <c r="J505" i="2"/>
  <c r="J664" i="2"/>
  <c r="J444" i="2"/>
  <c r="J725" i="2"/>
  <c r="BK446" i="2"/>
  <c r="BK124" i="3"/>
  <c r="BK124" i="2"/>
  <c r="BK727" i="2"/>
  <c r="BK510" i="2"/>
  <c r="BK687" i="2"/>
  <c r="BK368" i="2"/>
  <c r="J650" i="2"/>
  <c r="J321" i="2"/>
  <c r="J566" i="2"/>
  <c r="BK622" i="2"/>
  <c r="BK212" i="2"/>
  <c r="J787" i="2"/>
  <c r="J571" i="2"/>
  <c r="J453" i="2"/>
  <c r="BK551" i="2"/>
  <c r="J735" i="2"/>
  <c r="BK307" i="2"/>
  <c r="BK137" i="3"/>
  <c r="BK383" i="2"/>
  <c r="BK787" i="2"/>
  <c r="BK530" i="2"/>
  <c r="J204" i="2"/>
  <c r="BK386" i="2"/>
  <c r="J278" i="2"/>
  <c r="J532" i="2"/>
  <c r="J108" i="2"/>
  <c r="BK738" i="2"/>
  <c r="BK577" i="2"/>
  <c r="J220" i="2"/>
  <c r="BK95" i="3"/>
  <c r="J359" i="2"/>
  <c r="J599" i="2"/>
  <c r="BK592" i="2"/>
  <c r="J733" i="2"/>
  <c r="J625" i="2"/>
  <c r="BK243" i="2"/>
  <c r="BK116" i="3"/>
  <c r="BK472" i="2"/>
  <c r="J660" i="2"/>
  <c r="J116" i="3"/>
  <c r="BK316" i="2"/>
  <c r="J273" i="2"/>
  <c r="J243" i="2"/>
  <c r="J555" i="2"/>
  <c r="J316" i="2"/>
  <c r="J636" i="2"/>
  <c r="BK353" i="2"/>
  <c r="BK636" i="2"/>
  <c r="J397" i="2"/>
  <c r="J156" i="3"/>
  <c r="J765" i="2"/>
  <c r="BK186" i="2"/>
  <c r="J435" i="2"/>
  <c r="J597" i="2"/>
  <c r="BK782" i="2"/>
  <c r="J620" i="2"/>
  <c r="BK345" i="2"/>
  <c r="J137" i="3"/>
  <c r="BK765" i="2"/>
  <c r="BK664" i="2"/>
  <c r="BK348" i="2"/>
  <c r="BK599" i="2"/>
  <c r="J305" i="2"/>
  <c r="J610" i="2"/>
  <c r="BK267" i="2"/>
  <c r="J468" i="2"/>
  <c r="J604" i="2"/>
  <c r="J393" i="2"/>
  <c r="J158" i="2"/>
  <c r="J405" i="2"/>
  <c r="BK146" i="3"/>
  <c r="J121" i="2"/>
  <c r="J577" i="2"/>
  <c r="BK528" i="2"/>
  <c r="J297" i="2"/>
  <c r="J234" i="2"/>
  <c r="BK626" i="2"/>
  <c r="BK327" i="2"/>
  <c r="J615" i="2"/>
  <c r="J312" i="2"/>
  <c r="BK119" i="3"/>
  <c r="J337" i="2"/>
  <c r="J551" i="2"/>
  <c r="BK625" i="2"/>
  <c r="J381" i="2"/>
  <c r="BK639" i="2"/>
  <c r="BK505" i="2"/>
  <c r="J147" i="3"/>
  <c r="J319" i="2"/>
  <c r="BK263" i="2"/>
  <c r="J129" i="3"/>
  <c r="BK88" i="3"/>
  <c r="J353" i="2"/>
  <c r="BK655" i="2"/>
  <c r="BK497" i="2"/>
  <c r="J165" i="2"/>
  <c r="BK539" i="2"/>
  <c r="BK733" i="2"/>
  <c r="J530" i="2"/>
  <c r="J108" i="3"/>
  <c r="J442" i="2"/>
  <c r="BK725" i="2"/>
  <c r="J345" i="2"/>
  <c r="J172" i="2"/>
  <c r="J592" i="2"/>
  <c r="BK94" i="3"/>
  <c r="J322" i="2"/>
  <c r="J289" i="2"/>
  <c r="BK529" i="2"/>
  <c r="BK289" i="2"/>
  <c r="J568" i="2"/>
  <c r="BK785" i="2"/>
  <c r="BK525" i="2"/>
  <c r="BK321" i="2"/>
  <c r="BK693" i="2"/>
  <c r="J746" i="2"/>
  <c r="J528" i="2"/>
  <c r="J645" i="2"/>
  <c r="BK555" i="2"/>
  <c r="BK122" i="3"/>
  <c r="BK200" i="2"/>
  <c r="J522" i="2"/>
  <c r="BK678" i="2"/>
  <c r="BK172" i="2"/>
  <c r="J588" i="2"/>
  <c r="J324" i="2"/>
  <c r="BK588" i="2"/>
  <c r="BK701" i="2"/>
  <c r="J383" i="2"/>
  <c r="J113" i="3"/>
  <c r="BK305" i="2"/>
  <c r="BK571" i="2"/>
  <c r="J247" i="2"/>
  <c r="J537" i="2"/>
  <c r="J659" i="2"/>
  <c r="BK435" i="2"/>
  <c r="BK99" i="3"/>
  <c r="BK314" i="2"/>
  <c r="J124" i="2"/>
  <c r="F35" i="2"/>
  <c r="J606" i="2"/>
  <c r="BK312" i="2"/>
  <c r="J368" i="2"/>
  <c r="BK492" i="2"/>
  <c r="J669" i="2"/>
  <c r="J710" i="2"/>
  <c r="BK247" i="2"/>
  <c r="J307" i="2"/>
  <c r="J379" i="2"/>
  <c r="J622" i="2"/>
  <c r="BK193" i="2"/>
  <c r="BK325" i="2"/>
  <c r="BK363" i="2"/>
  <c r="J507" i="2"/>
  <c r="J632" i="2"/>
  <c r="BK444" i="2"/>
  <c r="BK450" i="2"/>
  <c r="BK615" i="2"/>
  <c r="BK337" i="2"/>
  <c r="J684" i="2"/>
  <c r="J579" i="2"/>
  <c r="J106" i="3"/>
  <c r="BK397" i="2"/>
  <c r="BK92" i="3"/>
  <c r="BK97" i="3"/>
  <c r="J136" i="2"/>
  <c r="J193" i="2"/>
  <c r="J531" i="2"/>
  <c r="BK684" i="2"/>
  <c r="BK405" i="2"/>
  <c r="J690" i="2"/>
  <c r="J553" i="2"/>
  <c r="BK239" i="2"/>
  <c r="BK303" i="2"/>
  <c r="J114" i="2"/>
  <c r="BK319" i="2"/>
  <c r="BK553" i="2"/>
  <c r="BK735" i="2"/>
  <c r="J534" i="2"/>
  <c r="J124" i="3"/>
  <c r="BK129" i="3"/>
  <c r="J226" i="2"/>
  <c r="BK597" i="2"/>
  <c r="J144" i="2"/>
  <c r="J504" i="2"/>
  <c r="J738" i="2"/>
  <c r="BK477" i="2"/>
  <c r="BK359" i="2"/>
  <c r="J741" i="2"/>
  <c r="BK542" i="2"/>
  <c r="J550" i="2"/>
  <c r="BK512" i="2"/>
  <c r="BK669" i="2"/>
  <c r="BK453" i="2"/>
  <c r="J142" i="3"/>
  <c r="BK275" i="2"/>
  <c r="J327" i="2"/>
  <c r="BK393" i="2"/>
  <c r="J263" i="2"/>
  <c r="BK317" i="2"/>
  <c r="BK643" i="2"/>
  <c r="BK375" i="2"/>
  <c r="BK113" i="3"/>
  <c r="BK340" i="2"/>
  <c r="J613" i="2"/>
  <c r="BK583" i="2"/>
  <c r="J459" i="2"/>
  <c r="J512" i="2"/>
  <c r="BK659" i="2"/>
  <c r="J249" i="2"/>
  <c r="BK531" i="2"/>
  <c r="J114" i="3"/>
  <c r="BK748" i="2"/>
  <c r="BK161" i="2"/>
  <c r="J525" i="2"/>
  <c r="J655" i="2"/>
  <c r="J510" i="2"/>
  <c r="BK550" i="2"/>
  <c r="J119" i="3"/>
  <c r="BK108" i="2"/>
  <c r="J92" i="3"/>
  <c r="BK334" i="2"/>
  <c r="J298" i="2"/>
  <c r="BK604" i="2"/>
  <c r="J330" i="2"/>
  <c r="J573" i="2"/>
  <c r="J148" i="2"/>
  <c r="J670" i="2"/>
  <c r="J350" i="2"/>
  <c r="J149" i="3"/>
  <c r="BK249" i="2"/>
  <c r="J665" i="2"/>
  <c r="J641" i="2"/>
  <c r="J267" i="2"/>
  <c r="BK672" i="2"/>
  <c r="BK273" i="2"/>
  <c r="BK114" i="3"/>
  <c r="BK148" i="2"/>
  <c r="BK468" i="2"/>
  <c r="J627" i="2"/>
  <c r="J186" i="2"/>
  <c r="J626" i="2"/>
  <c r="J672" i="2"/>
  <c r="BK181" i="2"/>
  <c r="J483" i="2"/>
  <c r="BK278" i="2"/>
  <c r="J375" i="2"/>
  <c r="BK601" i="2"/>
  <c r="BK150" i="3"/>
  <c r="BK645" i="2"/>
  <c r="BK127" i="3"/>
  <c r="BK158" i="2"/>
  <c r="BK297" i="2"/>
  <c r="BK627" i="2"/>
  <c r="BK153" i="2"/>
  <c r="J331" i="2"/>
  <c r="BK650" i="2"/>
  <c r="J643" i="2"/>
  <c r="J314" i="2"/>
  <c r="BK350" i="2"/>
  <c r="BK560" i="2"/>
  <c r="BK294" i="2"/>
  <c r="J127" i="2"/>
  <c r="BK504" i="2"/>
  <c r="J317" i="2"/>
  <c r="J212" i="2"/>
  <c r="J472" i="2"/>
  <c r="J681" i="2"/>
  <c r="J785" i="2"/>
  <c r="BK381" i="2"/>
  <c r="BK106" i="3"/>
  <c r="BK778" i="2"/>
  <c r="BK681" i="2"/>
  <c r="BK144" i="3"/>
  <c r="BK156" i="3"/>
  <c r="J334" i="2"/>
  <c r="BK573" i="2"/>
  <c r="BK270" i="2"/>
  <c r="J515" i="2"/>
  <c r="BK709" i="2"/>
  <c r="J583" i="2"/>
  <c r="J101" i="3"/>
  <c r="BK379" i="2"/>
  <c r="BK324" i="2"/>
  <c r="J601" i="2"/>
  <c r="BK690" i="2"/>
  <c r="J497" i="2"/>
  <c r="BK641" i="2"/>
  <c r="J189" i="2"/>
  <c r="J127" i="3"/>
  <c r="J477" i="2"/>
  <c r="BK568" i="2"/>
  <c r="BK226" i="2"/>
  <c r="BK534" i="2"/>
  <c r="BK676" i="2"/>
  <c r="J365" i="2"/>
  <c r="BK121" i="2"/>
  <c r="BK718" i="2"/>
  <c r="J409" i="2"/>
  <c r="J340" i="2"/>
  <c r="BK618" i="2"/>
  <c r="J687" i="2"/>
  <c r="BK515" i="2"/>
  <c r="J88" i="3"/>
  <c r="BK309" i="2"/>
  <c r="BK483" i="2"/>
  <c r="J557" i="2"/>
  <c r="J328" i="2"/>
  <c r="J639" i="2"/>
  <c r="J239" i="2"/>
  <c r="BK459" i="2"/>
  <c r="J678" i="2"/>
  <c r="J325" i="2"/>
  <c r="BK149" i="3"/>
  <c r="J448" i="2"/>
  <c r="J674" i="2"/>
  <c r="J496" i="2"/>
  <c r="J153" i="2"/>
  <c r="J294" i="2"/>
  <c r="BK322" i="2"/>
  <c r="J361" i="2"/>
  <c r="BK189" i="2"/>
  <c r="BK101" i="3"/>
  <c r="BK409" i="2"/>
  <c r="BK413" i="2"/>
  <c r="BK620" i="2"/>
  <c r="BK401" i="2"/>
  <c r="BK660" i="2"/>
  <c r="J743" i="2"/>
  <c r="J450" i="2"/>
  <c r="J150" i="3"/>
  <c r="BK361" i="2"/>
  <c r="J647" i="2"/>
  <c r="J275" i="2"/>
  <c r="J529" i="2"/>
  <c r="J701" i="2"/>
  <c r="J386" i="2"/>
  <c r="BK108" i="3"/>
  <c r="BK298" i="2"/>
  <c r="BK330" i="2"/>
  <c r="BK632" i="2"/>
  <c r="BK328" i="2"/>
  <c r="BK448" i="2"/>
  <c r="BK710" i="2"/>
  <c r="BK557" i="2"/>
  <c r="BK234" i="2"/>
  <c r="BK647" i="2"/>
  <c r="J727" i="2"/>
  <c r="BK610" i="2"/>
  <c r="J693" i="2"/>
  <c r="BK741" i="2"/>
  <c r="BK537" i="2"/>
  <c r="J94" i="3"/>
  <c r="BK103" i="3"/>
  <c r="BK144" i="2"/>
  <c r="BK566" i="2"/>
  <c r="BK114" i="2"/>
  <c r="BK746" i="2"/>
  <c r="BK165" i="2"/>
  <c r="BK442" i="2"/>
  <c r="BK545" i="2"/>
  <c r="BK720" i="2"/>
  <c r="J545" i="2"/>
  <c r="J103" i="3"/>
  <c r="J161" i="2"/>
  <c r="J782" i="2"/>
  <c r="J413" i="2"/>
  <c r="J560" i="2"/>
  <c r="J709" i="2"/>
  <c r="BK606" i="2"/>
  <c r="BK133" i="2"/>
  <c r="BK147" i="3"/>
  <c r="J348" i="2"/>
  <c r="J122" i="3"/>
  <c r="BK220" i="2"/>
  <c r="J778" i="2"/>
  <c r="BK670" i="2"/>
  <c r="J446" i="2"/>
  <c r="BK613" i="2"/>
  <c r="J200" i="2"/>
  <c r="J618" i="2"/>
  <c r="BK310" i="2"/>
  <c r="J95" i="3"/>
  <c r="BK343" i="2"/>
  <c r="J539" i="2"/>
  <c r="J181" i="2"/>
  <c r="BK331" i="2"/>
  <c r="J718" i="2"/>
  <c r="BK496" i="2"/>
  <c r="J90" i="3"/>
  <c r="J363" i="2"/>
  <c r="BK365" i="2"/>
  <c r="J542" i="2"/>
  <c r="BK665" i="2"/>
  <c r="BK722" i="2"/>
  <c r="J401" i="2"/>
  <c r="F34" i="2" l="1"/>
  <c r="BA55" i="1" s="1"/>
  <c r="BA54" i="1" s="1"/>
  <c r="W30" i="1" s="1"/>
  <c r="T160" i="2"/>
  <c r="T203" i="2"/>
  <c r="T445" i="2"/>
  <c r="T509" i="2"/>
  <c r="R559" i="2"/>
  <c r="P624" i="2"/>
  <c r="P724" i="2"/>
  <c r="BK777" i="2"/>
  <c r="J777" i="2" s="1"/>
  <c r="J85" i="2" s="1"/>
  <c r="BK313" i="2"/>
  <c r="J313" i="2"/>
  <c r="J68" i="2" s="1"/>
  <c r="BK491" i="2"/>
  <c r="J491" i="2"/>
  <c r="J72" i="2" s="1"/>
  <c r="P572" i="2"/>
  <c r="BK649" i="2"/>
  <c r="J649" i="2"/>
  <c r="J80" i="2"/>
  <c r="BK160" i="2"/>
  <c r="J160" i="2"/>
  <c r="J62" i="2" s="1"/>
  <c r="T188" i="2"/>
  <c r="P203" i="2"/>
  <c r="R445" i="2"/>
  <c r="R509" i="2"/>
  <c r="BK559" i="2"/>
  <c r="J559" i="2"/>
  <c r="J75" i="2"/>
  <c r="BK680" i="2"/>
  <c r="J680" i="2"/>
  <c r="J81" i="2" s="1"/>
  <c r="R160" i="2"/>
  <c r="BK242" i="2"/>
  <c r="J242" i="2"/>
  <c r="J66" i="2" s="1"/>
  <c r="BK306" i="2"/>
  <c r="J306" i="2"/>
  <c r="J67" i="2" s="1"/>
  <c r="R514" i="2"/>
  <c r="R603" i="2"/>
  <c r="T680" i="2"/>
  <c r="R737" i="2"/>
  <c r="BK87" i="3"/>
  <c r="R313" i="2"/>
  <c r="P491" i="2"/>
  <c r="T572" i="2"/>
  <c r="T649" i="2"/>
  <c r="R724" i="2"/>
  <c r="R777" i="2"/>
  <c r="R105" i="3"/>
  <c r="P160" i="2"/>
  <c r="R242" i="2"/>
  <c r="P306" i="2"/>
  <c r="BK514" i="2"/>
  <c r="J514" i="2" s="1"/>
  <c r="J74" i="2" s="1"/>
  <c r="P603" i="2"/>
  <c r="R680" i="2"/>
  <c r="P737" i="2"/>
  <c r="BK105" i="3"/>
  <c r="J105" i="3"/>
  <c r="J62" i="3" s="1"/>
  <c r="R121" i="3"/>
  <c r="T107" i="2"/>
  <c r="T242" i="2"/>
  <c r="R306" i="2"/>
  <c r="P514" i="2"/>
  <c r="BK603" i="2"/>
  <c r="J603" i="2" s="1"/>
  <c r="J78" i="2" s="1"/>
  <c r="R649" i="2"/>
  <c r="T724" i="2"/>
  <c r="T777" i="2"/>
  <c r="P105" i="3"/>
  <c r="BK143" i="3"/>
  <c r="J143" i="3"/>
  <c r="J66" i="3" s="1"/>
  <c r="R107" i="2"/>
  <c r="R188" i="2"/>
  <c r="P242" i="2"/>
  <c r="T306" i="2"/>
  <c r="T514" i="2"/>
  <c r="T603" i="2"/>
  <c r="P680" i="2"/>
  <c r="BK737" i="2"/>
  <c r="J737" i="2" s="1"/>
  <c r="J83" i="2" s="1"/>
  <c r="P777" i="2"/>
  <c r="T87" i="3"/>
  <c r="T105" i="3"/>
  <c r="BK121" i="3"/>
  <c r="J121" i="3"/>
  <c r="J64" i="3" s="1"/>
  <c r="T126" i="3"/>
  <c r="T313" i="2"/>
  <c r="BK509" i="2"/>
  <c r="J509" i="2"/>
  <c r="J73" i="2" s="1"/>
  <c r="BK572" i="2"/>
  <c r="J572" i="2"/>
  <c r="J77" i="2" s="1"/>
  <c r="BK624" i="2"/>
  <c r="J624" i="2" s="1"/>
  <c r="J79" i="2" s="1"/>
  <c r="BK724" i="2"/>
  <c r="J724" i="2"/>
  <c r="J82" i="2" s="1"/>
  <c r="T737" i="2"/>
  <c r="R87" i="3"/>
  <c r="P121" i="3"/>
  <c r="R126" i="3"/>
  <c r="P313" i="2"/>
  <c r="R491" i="2"/>
  <c r="R572" i="2"/>
  <c r="P649" i="2"/>
  <c r="T121" i="3"/>
  <c r="P143" i="3"/>
  <c r="BK107" i="2"/>
  <c r="J107" i="2" s="1"/>
  <c r="J61" i="2" s="1"/>
  <c r="P188" i="2"/>
  <c r="BK203" i="2"/>
  <c r="J203" i="2"/>
  <c r="J65" i="2"/>
  <c r="P445" i="2"/>
  <c r="P509" i="2"/>
  <c r="P559" i="2"/>
  <c r="R624" i="2"/>
  <c r="P87" i="3"/>
  <c r="P86" i="3"/>
  <c r="AU56" i="1" s="1"/>
  <c r="P126" i="3"/>
  <c r="T143" i="3"/>
  <c r="P107" i="2"/>
  <c r="BK188" i="2"/>
  <c r="J188" i="2"/>
  <c r="J63" i="2" s="1"/>
  <c r="R203" i="2"/>
  <c r="BK445" i="2"/>
  <c r="J445" i="2"/>
  <c r="J69" i="2" s="1"/>
  <c r="T491" i="2"/>
  <c r="T490" i="2" s="1"/>
  <c r="T559" i="2"/>
  <c r="T624" i="2"/>
  <c r="BK126" i="3"/>
  <c r="J126" i="3"/>
  <c r="J65" i="3"/>
  <c r="R143" i="3"/>
  <c r="BK199" i="2"/>
  <c r="J199" i="2" s="1"/>
  <c r="J64" i="2" s="1"/>
  <c r="BK570" i="2"/>
  <c r="J570" i="2"/>
  <c r="J76" i="2" s="1"/>
  <c r="BK487" i="2"/>
  <c r="J487" i="2"/>
  <c r="J70" i="2" s="1"/>
  <c r="BK102" i="3"/>
  <c r="J102" i="3"/>
  <c r="J61" i="3" s="1"/>
  <c r="BK118" i="3"/>
  <c r="J118" i="3" s="1"/>
  <c r="J63" i="3" s="1"/>
  <c r="BK745" i="2"/>
  <c r="J745" i="2"/>
  <c r="J84" i="2" s="1"/>
  <c r="F83" i="3"/>
  <c r="BE116" i="3"/>
  <c r="BE146" i="3"/>
  <c r="BE97" i="3"/>
  <c r="BE106" i="3"/>
  <c r="BE124" i="3"/>
  <c r="J52" i="3"/>
  <c r="BE92" i="3"/>
  <c r="BE103" i="3"/>
  <c r="BE119" i="3"/>
  <c r="BE137" i="3"/>
  <c r="BE144" i="3"/>
  <c r="E76" i="3"/>
  <c r="BE114" i="3"/>
  <c r="BE122" i="3"/>
  <c r="BE90" i="3"/>
  <c r="BE99" i="3"/>
  <c r="BE88" i="3"/>
  <c r="BE94" i="3"/>
  <c r="BE101" i="3"/>
  <c r="BE113" i="3"/>
  <c r="BE127" i="3"/>
  <c r="BE147" i="3"/>
  <c r="BE149" i="3"/>
  <c r="BE150" i="3"/>
  <c r="BE95" i="3"/>
  <c r="BE108" i="3"/>
  <c r="BE129" i="3"/>
  <c r="BE142" i="3"/>
  <c r="BE156" i="3"/>
  <c r="J99" i="2"/>
  <c r="F102" i="2"/>
  <c r="BE108" i="2"/>
  <c r="BE136" i="2"/>
  <c r="BE161" i="2"/>
  <c r="BE172" i="2"/>
  <c r="BE186" i="2"/>
  <c r="BE193" i="2"/>
  <c r="BE212" i="2"/>
  <c r="BE226" i="2"/>
  <c r="BE289" i="2"/>
  <c r="BE298" i="2"/>
  <c r="BE316" i="2"/>
  <c r="BE319" i="2"/>
  <c r="BE324" i="2"/>
  <c r="BE331" i="2"/>
  <c r="BE340" i="2"/>
  <c r="BE348" i="2"/>
  <c r="BE379" i="2"/>
  <c r="BE383" i="2"/>
  <c r="BE393" i="2"/>
  <c r="BE435" i="2"/>
  <c r="BE442" i="2"/>
  <c r="BE492" i="2"/>
  <c r="BE497" i="2"/>
  <c r="BE504" i="2"/>
  <c r="BE507" i="2"/>
  <c r="BE510" i="2"/>
  <c r="BE522" i="2"/>
  <c r="BE530" i="2"/>
  <c r="BE532" i="2"/>
  <c r="BE534" i="2"/>
  <c r="BE551" i="2"/>
  <c r="BE555" i="2"/>
  <c r="BE557" i="2"/>
  <c r="BE568" i="2"/>
  <c r="BE573" i="2"/>
  <c r="BE579" i="2"/>
  <c r="BE588" i="2"/>
  <c r="BE601" i="2"/>
  <c r="BE604" i="2"/>
  <c r="BE610" i="2"/>
  <c r="BE615" i="2"/>
  <c r="BE620" i="2"/>
  <c r="BE626" i="2"/>
  <c r="BE632" i="2"/>
  <c r="BE636" i="2"/>
  <c r="BE639" i="2"/>
  <c r="BE641" i="2"/>
  <c r="BE643" i="2"/>
  <c r="BE650" i="2"/>
  <c r="BE655" i="2"/>
  <c r="BE660" i="2"/>
  <c r="BE665" i="2"/>
  <c r="BE670" i="2"/>
  <c r="BE672" i="2"/>
  <c r="BE674" i="2"/>
  <c r="BE681" i="2"/>
  <c r="BE684" i="2"/>
  <c r="BE687" i="2"/>
  <c r="BE693" i="2"/>
  <c r="BE701" i="2"/>
  <c r="BE709" i="2"/>
  <c r="BE710" i="2"/>
  <c r="BE718" i="2"/>
  <c r="BE720" i="2"/>
  <c r="BE722" i="2"/>
  <c r="BE725" i="2"/>
  <c r="BE733" i="2"/>
  <c r="BE735" i="2"/>
  <c r="BE738" i="2"/>
  <c r="BE741" i="2"/>
  <c r="BE778" i="2"/>
  <c r="BE785" i="2"/>
  <c r="BE787" i="2"/>
  <c r="AW55" i="1"/>
  <c r="BC55" i="1"/>
  <c r="BC54" i="1" s="1"/>
  <c r="W32" i="1" s="1"/>
  <c r="E95" i="2"/>
  <c r="BE121" i="2"/>
  <c r="BE124" i="2"/>
  <c r="BE144" i="2"/>
  <c r="BE153" i="2"/>
  <c r="BE200" i="2"/>
  <c r="BE234" i="2"/>
  <c r="BE247" i="2"/>
  <c r="BE263" i="2"/>
  <c r="BE267" i="2"/>
  <c r="BE270" i="2"/>
  <c r="BE275" i="2"/>
  <c r="BE334" i="2"/>
  <c r="BE337" i="2"/>
  <c r="BE345" i="2"/>
  <c r="BE350" i="2"/>
  <c r="BE363" i="2"/>
  <c r="BE368" i="2"/>
  <c r="BE401" i="2"/>
  <c r="BE409" i="2"/>
  <c r="BE450" i="2"/>
  <c r="BE472" i="2"/>
  <c r="BE483" i="2"/>
  <c r="BE488" i="2"/>
  <c r="BE496" i="2"/>
  <c r="BE505" i="2"/>
  <c r="BE525" i="2"/>
  <c r="BE528" i="2"/>
  <c r="BE531" i="2"/>
  <c r="BE537" i="2"/>
  <c r="BE542" i="2"/>
  <c r="BE550" i="2"/>
  <c r="BE566" i="2"/>
  <c r="BE571" i="2"/>
  <c r="BE599" i="2"/>
  <c r="BE622" i="2"/>
  <c r="BE625" i="2"/>
  <c r="BE645" i="2"/>
  <c r="BE647" i="2"/>
  <c r="BE659" i="2"/>
  <c r="BE664" i="2"/>
  <c r="BE676" i="2"/>
  <c r="BE678" i="2"/>
  <c r="BE690" i="2"/>
  <c r="BB55" i="1"/>
  <c r="BB54" i="1" s="1"/>
  <c r="W31" i="1" s="1"/>
  <c r="BE148" i="2"/>
  <c r="BE243" i="2"/>
  <c r="BE273" i="2"/>
  <c r="BE305" i="2"/>
  <c r="BE307" i="2"/>
  <c r="BE310" i="2"/>
  <c r="BE314" i="2"/>
  <c r="BE322" i="2"/>
  <c r="BE325" i="2"/>
  <c r="BE343" i="2"/>
  <c r="BE353" i="2"/>
  <c r="BE361" i="2"/>
  <c r="BE386" i="2"/>
  <c r="BE397" i="2"/>
  <c r="BE444" i="2"/>
  <c r="BE453" i="2"/>
  <c r="BE477" i="2"/>
  <c r="BE512" i="2"/>
  <c r="BE515" i="2"/>
  <c r="BE529" i="2"/>
  <c r="BE539" i="2"/>
  <c r="BE545" i="2"/>
  <c r="BE553" i="2"/>
  <c r="BE560" i="2"/>
  <c r="BE577" i="2"/>
  <c r="BE583" i="2"/>
  <c r="BE592" i="2"/>
  <c r="BE597" i="2"/>
  <c r="BE606" i="2"/>
  <c r="BE613" i="2"/>
  <c r="BE618" i="2"/>
  <c r="BE627" i="2"/>
  <c r="BE654" i="2"/>
  <c r="BE669" i="2"/>
  <c r="BE727" i="2"/>
  <c r="BE743" i="2"/>
  <c r="BE782" i="2"/>
  <c r="BE127" i="2"/>
  <c r="BE158" i="2"/>
  <c r="BE181" i="2"/>
  <c r="BE204" i="2"/>
  <c r="BE220" i="2"/>
  <c r="BE239" i="2"/>
  <c r="BE249" i="2"/>
  <c r="BE284" i="2"/>
  <c r="BE303" i="2"/>
  <c r="BE312" i="2"/>
  <c r="BE317" i="2"/>
  <c r="BE328" i="2"/>
  <c r="BE375" i="2"/>
  <c r="BE381" i="2"/>
  <c r="BE446" i="2"/>
  <c r="BE448" i="2"/>
  <c r="BE459" i="2"/>
  <c r="BE468" i="2"/>
  <c r="BE746" i="2"/>
  <c r="BE748" i="2"/>
  <c r="BE765" i="2"/>
  <c r="BE114" i="2"/>
  <c r="BE133" i="2"/>
  <c r="BE165" i="2"/>
  <c r="BE189" i="2"/>
  <c r="BE278" i="2"/>
  <c r="BE294" i="2"/>
  <c r="BE297" i="2"/>
  <c r="BE309" i="2"/>
  <c r="BE321" i="2"/>
  <c r="BE327" i="2"/>
  <c r="BE330" i="2"/>
  <c r="BE359" i="2"/>
  <c r="BE365" i="2"/>
  <c r="BE405" i="2"/>
  <c r="BE413" i="2"/>
  <c r="BD55" i="1"/>
  <c r="BD54" i="1" s="1"/>
  <c r="W33" i="1" s="1"/>
  <c r="F36" i="3"/>
  <c r="BC56" i="1"/>
  <c r="F34" i="3"/>
  <c r="BA56" i="1"/>
  <c r="J34" i="3"/>
  <c r="AW56" i="1" s="1"/>
  <c r="F37" i="3"/>
  <c r="BD56" i="1"/>
  <c r="F35" i="3"/>
  <c r="BB56" i="1" s="1"/>
  <c r="BK106" i="2" l="1"/>
  <c r="J106" i="2" s="1"/>
  <c r="J60" i="2" s="1"/>
  <c r="P106" i="2"/>
  <c r="R86" i="3"/>
  <c r="T86" i="3"/>
  <c r="T106" i="2"/>
  <c r="T105" i="2"/>
  <c r="R490" i="2"/>
  <c r="R106" i="2"/>
  <c r="R105" i="2" s="1"/>
  <c r="P490" i="2"/>
  <c r="P105" i="2" s="1"/>
  <c r="AU55" i="1" s="1"/>
  <c r="AU54" i="1" s="1"/>
  <c r="BK86" i="3"/>
  <c r="J86" i="3" s="1"/>
  <c r="J59" i="3" s="1"/>
  <c r="BK490" i="2"/>
  <c r="J490" i="2" s="1"/>
  <c r="J71" i="2" s="1"/>
  <c r="J87" i="3"/>
  <c r="J60" i="3" s="1"/>
  <c r="AW54" i="1"/>
  <c r="AK30" i="1"/>
  <c r="J33" i="3"/>
  <c r="AV56" i="1"/>
  <c r="AT56" i="1"/>
  <c r="F33" i="2"/>
  <c r="AZ55" i="1" s="1"/>
  <c r="AX54" i="1"/>
  <c r="F33" i="3"/>
  <c r="AZ56" i="1"/>
  <c r="J33" i="2"/>
  <c r="AV55" i="1" s="1"/>
  <c r="AT55" i="1" s="1"/>
  <c r="AY54" i="1"/>
  <c r="BK105" i="2" l="1"/>
  <c r="J105" i="2" s="1"/>
  <c r="AZ54" i="1"/>
  <c r="W29" i="1" s="1"/>
  <c r="J30" i="3"/>
  <c r="AG56" i="1" s="1"/>
  <c r="J59" i="2" l="1"/>
  <c r="J30" i="2"/>
  <c r="AG55" i="1" s="1"/>
  <c r="AN55" i="1" s="1"/>
  <c r="J39" i="2"/>
  <c r="J39" i="3"/>
  <c r="AN56" i="1"/>
  <c r="AG54" i="1"/>
  <c r="AK26" i="1" s="1"/>
  <c r="AV54" i="1"/>
  <c r="AK29" i="1" s="1"/>
  <c r="AK35" i="1" l="1"/>
  <c r="AT54" i="1"/>
  <c r="AN54" i="1"/>
</calcChain>
</file>

<file path=xl/sharedStrings.xml><?xml version="1.0" encoding="utf-8"?>
<sst xmlns="http://schemas.openxmlformats.org/spreadsheetml/2006/main" count="8152" uniqueCount="1607">
  <si>
    <t>Export Komplet</t>
  </si>
  <si>
    <t>VZ</t>
  </si>
  <si>
    <t>2.0</t>
  </si>
  <si>
    <t>ZAMOK</t>
  </si>
  <si>
    <t>False</t>
  </si>
  <si>
    <t>{42310f20-0dc6-420c-a02f-c016f9fdd5d4}</t>
  </si>
  <si>
    <t>0,01</t>
  </si>
  <si>
    <t>21</t>
  </si>
  <si>
    <t>15</t>
  </si>
  <si>
    <t>REKAPITULACE STAVBY</t>
  </si>
  <si>
    <t>v ---  níže se nacházejí doplnkové a pomocné údaje k sestavám  --- v</t>
  </si>
  <si>
    <t>Návod na vyplnění</t>
  </si>
  <si>
    <t>0,001</t>
  </si>
  <si>
    <t>Kód:</t>
  </si>
  <si>
    <t>2117/DPSa</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</si>
  <si>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</si>
  <si>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</si>
  <si>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NemCL - Modernizace přístupu do Polikliniky - část II. - nový vstup do lékárny</t>
  </si>
  <si>
    <t>KSO:</t>
  </si>
  <si>
    <t>801 11</t>
  </si>
  <si>
    <t>CC-CZ:</t>
  </si>
  <si>
    <t>1264</t>
  </si>
  <si>
    <t>Místo:</t>
  </si>
  <si>
    <t>Česká Lípa</t>
  </si>
  <si>
    <t>Datum:</t>
  </si>
  <si>
    <t>12. 12. 2022</t>
  </si>
  <si>
    <t>CZ-CPV:</t>
  </si>
  <si>
    <t>45000000-7</t>
  </si>
  <si>
    <t>CZ-CPA:</t>
  </si>
  <si>
    <t>41.00.48</t>
  </si>
  <si>
    <t>Zadavatel:</t>
  </si>
  <si>
    <t>IČ:</t>
  </si>
  <si>
    <t/>
  </si>
  <si>
    <t>Nemocnice s poliklinikou Česká Lípa,a.s.,Purkyňova</t>
  </si>
  <si>
    <t>DIČ:</t>
  </si>
  <si>
    <t>Uchazeč:</t>
  </si>
  <si>
    <t>Vyplň údaj</t>
  </si>
  <si>
    <t>Projektant:</t>
  </si>
  <si>
    <t>STORING spol. s r.o., Žitavská 727/16, Liberec 3</t>
  </si>
  <si>
    <t>True</t>
  </si>
  <si>
    <t>Zpracovatel:</t>
  </si>
  <si>
    <t>Zuzana Morávková</t>
  </si>
  <si>
    <t>Poznámka:</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</si>
  <si>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https://podminky.urs.cz._x000D_
- Výkaz výměr je zpracován dle jednostupňové dokumentace pro provádění stavby.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</si>
  <si>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</si>
  <si>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</si>
  <si>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</si>
  <si>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</si>
  <si>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</si>
  <si>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</si>
  <si>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</si>
  <si>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</si>
  <si>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</si>
  <si>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</si>
  <si>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</si>
  <si>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</si>
  <si>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</si>
  <si>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</si>
  <si>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</si>
  <si>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</si>
  <si>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</si>
  <si>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</si>
  <si>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</si>
  <si>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</si>
  <si>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</si>
  <si>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</si>
  <si>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</si>
  <si>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</si>
  <si>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</si>
  <si>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</si>
  <si>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</si>
  <si>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</si>
  <si>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</si>
  <si>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</si>
  <si>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</si>
  <si>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</si>
  <si>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</si>
  <si>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</si>
  <si>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</si>
  <si>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</si>
  <si>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</si>
  <si>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</si>
  <si>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</si>
  <si>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D1.01.100</t>
  </si>
  <si>
    <t>Architektonicko-stavební řešení</t>
  </si>
  <si>
    <t>STA</t>
  </si>
  <si>
    <t>1</t>
  </si>
  <si>
    <t>{b9d641bf-4c25-499c-8d1e-74d014f58064}</t>
  </si>
  <si>
    <t>2</t>
  </si>
  <si>
    <t>VORN</t>
  </si>
  <si>
    <t>Vedlejší a ostatní rozpočtové náklady</t>
  </si>
  <si>
    <t>{654dc74b-0375-4431-b177-7ccd9c5c450e}</t>
  </si>
  <si>
    <t>PVC</t>
  </si>
  <si>
    <t>m2</t>
  </si>
  <si>
    <t>54,002</t>
  </si>
  <si>
    <t>KRYCÍ LIST SOUPISU PRACÍ</t>
  </si>
  <si>
    <t>Objekt:</t>
  </si>
  <si>
    <t>D1.01.100 - Architektonicko-stavební řešení</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</si>
  <si>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 - Výkaz výměr je zpracován dle jednostupňové dokumentace pro provádění stavby.  - Rozpočet/soupis prací je vypracován na základě projektové dokumentace v rozsahu a podrobnosti daného stupně dokumentace - jedná se o odhad nákladů.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 V případě, že má uchazeč (zhotovitel) pochyby ohledně plánovaných výměr, položek ve výkazech, výkresech a technických zprávách, má povinnost toto sdělit a nejasnosti si objasnit ještě před odevzdáním nabídkové ceny. - Výkaz výměr neslouží jako podklad pro objednávky a nákup materiáluv rámci dodávky stavby. Veškeré rozměry a počty jsou informativní a je nutné je před případným objednáním ověřit na stavbě. - Vzhledem k charakteru stavby byla řada výměr bez výpočtu ve výkazu výměr odečtena z digitálních souborů ve formátu dwg.". </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</si>
  <si>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</si>
  <si>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</si>
  <si>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</si>
  <si>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</si>
  <si>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</si>
  <si>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</si>
  <si>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</si>
  <si>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</si>
  <si>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</si>
  <si>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</si>
  <si>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</si>
  <si>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</si>
  <si>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</si>
  <si>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</si>
  <si>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</si>
  <si>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PSV - Práce a dodávky PSV</t>
  </si>
  <si>
    <t xml:space="preserve">    713 - Izolace tepelné</t>
  </si>
  <si>
    <t xml:space="preserve">    725 - Zdravotechnika - zařizovací předměty</t>
  </si>
  <si>
    <t xml:space="preserve">    741 - Elektroinstalace - silnoproud</t>
  </si>
  <si>
    <t xml:space="preserve">    742 - Elektroinstalace - slaboproud</t>
  </si>
  <si>
    <t xml:space="preserve">    751 - Vzduchotechnika</t>
  </si>
  <si>
    <t xml:space="preserve">    763 - Konstrukce suché výstavby</t>
  </si>
  <si>
    <t xml:space="preserve">    764 - Konstrukce klempířské</t>
  </si>
  <si>
    <t xml:space="preserve">    766 - Konstrukce truhlářské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</si>
  <si>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</si>
  <si>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</si>
  <si>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</si>
  <si>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</si>
  <si>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</si>
  <si>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 xml:space="preserve">    787 - Dokončovací práce - zasklívání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</si>
  <si>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</si>
  <si>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</si>
  <si>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</si>
  <si>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</si>
  <si>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</si>
  <si>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</si>
  <si>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</si>
  <si>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</si>
  <si>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</si>
  <si>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</si>
  <si>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</si>
  <si>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</si>
  <si>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</si>
  <si>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</si>
  <si>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</si>
  <si>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</si>
  <si>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</si>
  <si>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</si>
  <si>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113106123</t>
  </si>
  <si>
    <t>Rozebrání dlažeb ze zámkových dlaždic komunikací pro pěší ručně, vč uskladnění dlažby pro další použití</t>
  </si>
  <si>
    <t>CS ÚRS 2022 02</t>
  </si>
  <si>
    <t>4</t>
  </si>
  <si>
    <t>1380772716</t>
  </si>
  <si>
    <t>Online PSC</t>
  </si>
  <si>
    <t>https://podminky.urs.cz/item/CS_URS_2022_02/113106123</t>
  </si>
  <si>
    <t>VV</t>
  </si>
  <si>
    <t>"chodník u rampy"   (1,60+1,30)*(16,70+0,60*2)</t>
  </si>
  <si>
    <t>"dešť. kanalizace "            1,00*5,00</t>
  </si>
  <si>
    <t>"úprava chodníku "           4,00*0,70*2</t>
  </si>
  <si>
    <t>Součet</t>
  </si>
  <si>
    <t>113107134</t>
  </si>
  <si>
    <t>Odstranění podkladu z betonu prostého tl přes 400 do 500 mm ručně</t>
  </si>
  <si>
    <t>-732862193</t>
  </si>
  <si>
    <t>https://podminky.urs.cz/item/CS_URS_2022_02/113107134</t>
  </si>
  <si>
    <t>"plocha pod rampou" (16,75+1,50)*0,50</t>
  </si>
  <si>
    <t>"kanalizace" 1,00*5,00</t>
  </si>
  <si>
    <t>"snížení hrany" 3,60*1,20</t>
  </si>
  <si>
    <t>"rozšíření komunikace" 0,60*(1,50+16,70+1,50*2*1,00)</t>
  </si>
  <si>
    <t>3</t>
  </si>
  <si>
    <t>113107143</t>
  </si>
  <si>
    <t>Odstranění podkladu živičného tl přes 100 do 150 mm ručně</t>
  </si>
  <si>
    <t>-445491443</t>
  </si>
  <si>
    <t>https://podminky.urs.cz/item/CS_URS_2022_02/113107143</t>
  </si>
  <si>
    <t xml:space="preserve">   (16,75+1,50)*0,50</t>
  </si>
  <si>
    <t>113201112</t>
  </si>
  <si>
    <t>Vytrhání obrub silničních vč uskladnění pro další použití</t>
  </si>
  <si>
    <t>m</t>
  </si>
  <si>
    <t>-373186976</t>
  </si>
  <si>
    <t>https://podminky.urs.cz/item/CS_URS_2022_02/113201112</t>
  </si>
  <si>
    <t>16,70+1,50*2+4,00*2</t>
  </si>
  <si>
    <t>5</t>
  </si>
  <si>
    <t>133212811</t>
  </si>
  <si>
    <t>Hloubení nezapažených šachet v hornině třídy těžitelnosti I skupiny 3 plocha výkopu do 4 m2 ručně</t>
  </si>
  <si>
    <t>m3</t>
  </si>
  <si>
    <t>-972781293</t>
  </si>
  <si>
    <t>https://podminky.urs.cz/item/CS_URS_2022_02/133212811</t>
  </si>
  <si>
    <t>"D1.01.100-103"</t>
  </si>
  <si>
    <t xml:space="preserve">   0,40*0,40*0,75*30</t>
  </si>
  <si>
    <t xml:space="preserve">   0,40*2,00*0,75</t>
  </si>
  <si>
    <t>6</t>
  </si>
  <si>
    <t>132212131</t>
  </si>
  <si>
    <t>Hloubení nezapažených rýh šířky do 800 mm v soudržných horninách třídy těžitelnosti I skupiny 3 ručně</t>
  </si>
  <si>
    <t>1428360969</t>
  </si>
  <si>
    <t>https://podminky.urs.cz/item/CS_URS_2022_02/132212131</t>
  </si>
  <si>
    <t>"pro kanalizaci"   0,50*10,00*0,70</t>
  </si>
  <si>
    <t>7</t>
  </si>
  <si>
    <t>162751117</t>
  </si>
  <si>
    <t>Vodorovné přemístění přes 9 000 do 10000 m výkopku/sypaniny z horniny třídy těžitelnosti I skupiny 1 až 3</t>
  </si>
  <si>
    <t>1427258636</t>
  </si>
  <si>
    <t>https://podminky.urs.cz/item/CS_URS_2022_02/162751117</t>
  </si>
  <si>
    <t>"obsyp"   1,25</t>
  </si>
  <si>
    <t>"šachty"  4,20</t>
  </si>
  <si>
    <t>"šachty"  6,45</t>
  </si>
  <si>
    <t>"rýha"     3,50</t>
  </si>
  <si>
    <t>"zásyp"  -4,00</t>
  </si>
  <si>
    <t>8</t>
  </si>
  <si>
    <t>171201221</t>
  </si>
  <si>
    <t>Poplatek za uložení na skládce (skládkovné) zeminy a kamení kód odpadu 17 05 04</t>
  </si>
  <si>
    <t>t</t>
  </si>
  <si>
    <t>-1667150035</t>
  </si>
  <si>
    <t>https://podminky.urs.cz/item/CS_URS_2022_02/171201221</t>
  </si>
  <si>
    <t>"přemístění" 11,40*2,00</t>
  </si>
  <si>
    <t>9</t>
  </si>
  <si>
    <t>174111101</t>
  </si>
  <si>
    <t>Zásyp jam, šachet rýh nebo kolem objektů sypaninou se zhutněním ručně</t>
  </si>
  <si>
    <t>1422717073</t>
  </si>
  <si>
    <t>https://podminky.urs.cz/item/CS_URS_2022_02/174111101</t>
  </si>
  <si>
    <t>"potrubí"    0,50*10,00*0,50</t>
  </si>
  <si>
    <t>"šachta" 1,50</t>
  </si>
  <si>
    <t>10</t>
  </si>
  <si>
    <t>175111101</t>
  </si>
  <si>
    <t>Obsypání potrubí ručně sypaninou bez prohození, uloženou do 3 m</t>
  </si>
  <si>
    <t>-852111841</t>
  </si>
  <si>
    <t>https://podminky.urs.cz/item/CS_URS_2022_02/175111101</t>
  </si>
  <si>
    <t>"obsyp"   0,50*10,00*0,25</t>
  </si>
  <si>
    <t>"drobné dosypy" 1,00</t>
  </si>
  <si>
    <t>11</t>
  </si>
  <si>
    <t>M</t>
  </si>
  <si>
    <t>58331200</t>
  </si>
  <si>
    <t>štěrkopísek netříděný</t>
  </si>
  <si>
    <t>202831752</t>
  </si>
  <si>
    <t>0,6102*2 'Přepočtené koeficientem množství</t>
  </si>
  <si>
    <t>Zakládání</t>
  </si>
  <si>
    <t>12</t>
  </si>
  <si>
    <t>271532212</t>
  </si>
  <si>
    <t>Vyrovnání a podsyp pod základové konstrukce se zhutněním z hrubého kameniva frakce 16 až 32 mm</t>
  </si>
  <si>
    <t>1100325143</t>
  </si>
  <si>
    <t>https://podminky.urs.cz/item/CS_URS_2022_02/271532212</t>
  </si>
  <si>
    <t xml:space="preserve">   0,40*0,40*0,08*30  +0,40*2,00*0,08</t>
  </si>
  <si>
    <t>13</t>
  </si>
  <si>
    <t>274313811</t>
  </si>
  <si>
    <t>Základové pásy z betonu tř. C 25/30</t>
  </si>
  <si>
    <t>-1550953608</t>
  </si>
  <si>
    <t>https://podminky.urs.cz/item/CS_URS_2022_02/274313811</t>
  </si>
  <si>
    <t xml:space="preserve">   0,20*1,60*0,80</t>
  </si>
  <si>
    <t>"do terénu"   0,256*0,05</t>
  </si>
  <si>
    <t>"dodatečné obetonování ochrany OK" 0,20*0,20*0,30*2</t>
  </si>
  <si>
    <t>14</t>
  </si>
  <si>
    <t>275313811</t>
  </si>
  <si>
    <t>Základové patky z betonu tř. C 25/30</t>
  </si>
  <si>
    <t>1317927342</t>
  </si>
  <si>
    <t>https://podminky.urs.cz/item/CS_URS_2022_02/275313811</t>
  </si>
  <si>
    <t xml:space="preserve">   0,40*0,40*0,50*28</t>
  </si>
  <si>
    <t>"dodatečné nadbetonování pro ochranu sloupů"</t>
  </si>
  <si>
    <t xml:space="preserve">   0,30*0,30*0,20*28</t>
  </si>
  <si>
    <t>Mezisoučet</t>
  </si>
  <si>
    <t>"do výkopu 5%"   2,94*0,05</t>
  </si>
  <si>
    <t>275351121</t>
  </si>
  <si>
    <t>Bednění základů pasů a patek zřízení</t>
  </si>
  <si>
    <t>1646978765</t>
  </si>
  <si>
    <t>https://podminky.urs.cz/item/CS_URS_2022_02/275351121</t>
  </si>
  <si>
    <t>"bednění patek pod horním povrchem 300 mm" 0,40*4*0,30*28</t>
  </si>
  <si>
    <t>"bednění pasů pod povrchem 300 mm" (1,50+0,20)*2*0,30*1</t>
  </si>
  <si>
    <t>16</t>
  </si>
  <si>
    <t>275351122</t>
  </si>
  <si>
    <t>Bednění základů pasů a patek odstranění</t>
  </si>
  <si>
    <t>1046237914</t>
  </si>
  <si>
    <t>https://podminky.urs.cz/item/CS_URS_2022_02/275351122</t>
  </si>
  <si>
    <t>Svislé a kompletní konstrukce</t>
  </si>
  <si>
    <t>17</t>
  </si>
  <si>
    <t>331231127</t>
  </si>
  <si>
    <t>Zdivo pilířů z cihel dl 290 mm pevnosti P 20 až 25 na SMS 10 MPa</t>
  </si>
  <si>
    <t>-363925376</t>
  </si>
  <si>
    <t>https://podminky.urs.cz/item/CS_URS_2022_02/331231127</t>
  </si>
  <si>
    <t xml:space="preserve">"D1.01.100 - 101"  </t>
  </si>
  <si>
    <t>"II-122 "   0,30*0,30*3,30</t>
  </si>
  <si>
    <t>18</t>
  </si>
  <si>
    <t>340239212</t>
  </si>
  <si>
    <t>Zazdívka otvorů v příčkách nebo stěnách pl přes 1 do 4 m2 cihlami plnými tl přes 100 mm</t>
  </si>
  <si>
    <t>-126851603</t>
  </si>
  <si>
    <t>https://podminky.urs.cz/item/CS_URS_2022_02/340239212</t>
  </si>
  <si>
    <t>"II-121 - II-120"    0,90*2,00</t>
  </si>
  <si>
    <t>"II-122 - II-121"    0,90*2,00</t>
  </si>
  <si>
    <t>Vodorovné konstrukce</t>
  </si>
  <si>
    <t>19</t>
  </si>
  <si>
    <t>451541111</t>
  </si>
  <si>
    <t>Lože pod potrubí otevřený výkop ze štěrkodrtě vč materiálu</t>
  </si>
  <si>
    <t>-1711394036</t>
  </si>
  <si>
    <t>https://podminky.urs.cz/item/CS_URS_2022_02/451541111</t>
  </si>
  <si>
    <t xml:space="preserve">   0,50*10,00*0,05</t>
  </si>
  <si>
    <t>Komunikace pozemní</t>
  </si>
  <si>
    <t>20</t>
  </si>
  <si>
    <t>564740001</t>
  </si>
  <si>
    <t>Podklad z kameniva hrubého drceného vel. 8-16 mm plochy do 100 m2 vč materiálu</t>
  </si>
  <si>
    <t>-392631921</t>
  </si>
  <si>
    <t>https://podminky.urs.cz/item/CS_URS_2022_02/564740001</t>
  </si>
  <si>
    <t xml:space="preserve">"C3.00" </t>
  </si>
  <si>
    <t>"chodník pod rampou"   (1,60+1,30)*(16,70+0,60*2)</t>
  </si>
  <si>
    <t>"rozšíření chodníku"       (16,70+1,50)*0,50</t>
  </si>
  <si>
    <t>566501111</t>
  </si>
  <si>
    <t>Úprava krytu z kameniva drceného pro nový kryt s doplněním kameniva drceného přes 0,08 do 0,10 m3/m2</t>
  </si>
  <si>
    <t>719783023</t>
  </si>
  <si>
    <t>https://podminky.urs.cz/item/CS_URS_2022_02/566501111</t>
  </si>
  <si>
    <t>22</t>
  </si>
  <si>
    <t>572531134</t>
  </si>
  <si>
    <t>Vyspravení styčné spáry komunikace asfaltovou sanační hmotou;</t>
  </si>
  <si>
    <t>-1860118874</t>
  </si>
  <si>
    <t>https://podminky.urs.cz/item/CS_URS_2022_02/572531134</t>
  </si>
  <si>
    <t>"rozšíření chodníku" 1,50*2+1,50+16,70+1,50</t>
  </si>
  <si>
    <t>"Snížení obruby 1" 1,50*2+3,60</t>
  </si>
  <si>
    <t>"snížení obruby 2" 1,50*2+4,0</t>
  </si>
  <si>
    <t>23</t>
  </si>
  <si>
    <t>596212210</t>
  </si>
  <si>
    <t>Kladení zámkové dlažby pozemních komunikací ručně tl 80 mm skupiny A pl do 50 m2</t>
  </si>
  <si>
    <t>1583383502</t>
  </si>
  <si>
    <t>https://podminky.urs.cz/item/CS_URS_2022_02/596212210</t>
  </si>
  <si>
    <t>"chodník pod rampou"   (1,60+1,30)*(16,70+1,50*2)</t>
  </si>
  <si>
    <t>24</t>
  </si>
  <si>
    <t>59245090</t>
  </si>
  <si>
    <t>dlažba zámková profilová 200x100x60mm přírodní, tvar obdélník</t>
  </si>
  <si>
    <t>50979644</t>
  </si>
  <si>
    <t>"kladení dlažby" 76,830</t>
  </si>
  <si>
    <t>"odpočet dlažba pro nevidomé" -2,966</t>
  </si>
  <si>
    <t>73,864*1,03 'Přepočtené koeficientem množství</t>
  </si>
  <si>
    <t>25</t>
  </si>
  <si>
    <t>59245006</t>
  </si>
  <si>
    <t>dlažba tvar obdélník betonová pro nevidomé 200x100x60mm barevná</t>
  </si>
  <si>
    <t>-730159421</t>
  </si>
  <si>
    <t>"C3.00"  3,60*0,40*2</t>
  </si>
  <si>
    <t>2,88*1,03 'Přepočtené koeficientem množství</t>
  </si>
  <si>
    <t>Úpravy povrchů, podlahy a osazování výplní</t>
  </si>
  <si>
    <t>26</t>
  </si>
  <si>
    <t>611325401</t>
  </si>
  <si>
    <t>Oprava vnitřní vápenocementové hrubé omítky stropů v rozsahu plochy do 10 %</t>
  </si>
  <si>
    <t>1019077967</t>
  </si>
  <si>
    <t>https://podminky.urs.cz/item/CS_URS_2022_02/611325401</t>
  </si>
  <si>
    <t xml:space="preserve">"D1.01.100 - 102"  </t>
  </si>
  <si>
    <t>"II-121"  15,02</t>
  </si>
  <si>
    <t>27</t>
  </si>
  <si>
    <t>612325225</t>
  </si>
  <si>
    <t>Vápenocementová štuková omítka malých ploch přes 1 do 4 m2 na stěnách</t>
  </si>
  <si>
    <t>kus</t>
  </si>
  <si>
    <t>227103051</t>
  </si>
  <si>
    <t>https://podminky.urs.cz/item/CS_URS_2022_02/612325225</t>
  </si>
  <si>
    <t>28</t>
  </si>
  <si>
    <t>612325402</t>
  </si>
  <si>
    <t>Oprava vnitřní vápenocementové hrubé omítky stěn v rozsahu plochy přes 10 do 30 %</t>
  </si>
  <si>
    <t>930893140</t>
  </si>
  <si>
    <t>https://podminky.urs.cz/item/CS_URS_2022_02/612325402</t>
  </si>
  <si>
    <t xml:space="preserve">"II-121"  </t>
  </si>
  <si>
    <t xml:space="preserve">   (2,52+6,07)*2*3,25</t>
  </si>
  <si>
    <t xml:space="preserve">   -2,40*1,80  -0,90*1,97</t>
  </si>
  <si>
    <t>"obklad"   -2,55</t>
  </si>
  <si>
    <t xml:space="preserve">"II-122"  </t>
  </si>
  <si>
    <t xml:space="preserve">   (3,46+6,50+0,50)*2*2,70</t>
  </si>
  <si>
    <t xml:space="preserve">   -2,78*2,80  -1,00*0,50</t>
  </si>
  <si>
    <t xml:space="preserve">"II-123"  </t>
  </si>
  <si>
    <t xml:space="preserve">   3,00*2,70   -0,90*1,97</t>
  </si>
  <si>
    <t>"pilíř nový + opravy" 0,30*4*3,30+2,50</t>
  </si>
  <si>
    <t xml:space="preserve">Součet </t>
  </si>
  <si>
    <t>29</t>
  </si>
  <si>
    <t>612331121</t>
  </si>
  <si>
    <t>Cementová omítka hladká jednovrstvá vnitřních stěn nanášená ručně</t>
  </si>
  <si>
    <t>-1486199167</t>
  </si>
  <si>
    <t>https://podminky.urs.cz/item/CS_URS_2022_02/612331121</t>
  </si>
  <si>
    <t>"II-121 pod obklady"   2,55</t>
  </si>
  <si>
    <t>30</t>
  </si>
  <si>
    <t>621525103</t>
  </si>
  <si>
    <t>Tenkovrstvá omítka malých ploch přes 0,25 do 0,5 m2 na podhledech</t>
  </si>
  <si>
    <t>-584740992</t>
  </si>
  <si>
    <t>https://podminky.urs.cz/item/CS_URS_2022_02/621525103</t>
  </si>
  <si>
    <t>"nadpraží "   2,00</t>
  </si>
  <si>
    <t>31</t>
  </si>
  <si>
    <t>622143004</t>
  </si>
  <si>
    <t>Montáž omítkových samolepících začišťovacích profilů pro spojení s okenním rámem</t>
  </si>
  <si>
    <t>1584305816</t>
  </si>
  <si>
    <t>https://podminky.urs.cz/item/CS_URS_2022_02/622143004</t>
  </si>
  <si>
    <t xml:space="preserve">  2,14+1,80*2+2,80*3</t>
  </si>
  <si>
    <t>32</t>
  </si>
  <si>
    <t>59051476</t>
  </si>
  <si>
    <t>profil začišťovací PVC 9mm s výztužnou tkaninou pro ostění ETICS</t>
  </si>
  <si>
    <t>-1980068445</t>
  </si>
  <si>
    <t>14,14*1,05 'Přepočtené koeficientem množství</t>
  </si>
  <si>
    <t>33</t>
  </si>
  <si>
    <t>622225132</t>
  </si>
  <si>
    <t>Oprava kontaktního zateplení stěn z desek z minerální vlny tl přes 120 do 160 mm pl přes 0,1 do 0,25 m2</t>
  </si>
  <si>
    <t>-796847240</t>
  </si>
  <si>
    <t>https://podminky.urs.cz/item/CS_URS_2022_02/622225132</t>
  </si>
  <si>
    <t>"D1.01.100-107"   4,00</t>
  </si>
  <si>
    <t>34</t>
  </si>
  <si>
    <t>622225134</t>
  </si>
  <si>
    <t>Oprava kontaktního zateplení stěn z desek z minerální vlny tl přes 120 do 160 mm pl přes 0,5 do 1,0 m2</t>
  </si>
  <si>
    <t>632312214</t>
  </si>
  <si>
    <t>https://podminky.urs.cz/item/CS_URS_2022_02/622225134</t>
  </si>
  <si>
    <t>"D1.01.100 - 105"</t>
  </si>
  <si>
    <t>"pilíř 06"   1,00</t>
  </si>
  <si>
    <t>"ostění, napdraží oken " 3</t>
  </si>
  <si>
    <t>35</t>
  </si>
  <si>
    <t>622525104</t>
  </si>
  <si>
    <t>Tenkovrstvá omítka malých ploch přes 0,5 do 1 m2 na stěnách</t>
  </si>
  <si>
    <t>-121376193</t>
  </si>
  <si>
    <t>https://podminky.urs.cz/item/CS_URS_2022_02/622525104</t>
  </si>
  <si>
    <t>"přístřešek"      4,00</t>
  </si>
  <si>
    <t>"ostění oken"   4,00</t>
  </si>
  <si>
    <t>36</t>
  </si>
  <si>
    <t>623142001</t>
  </si>
  <si>
    <t>Potažení vnějších pilířů nebo sloupů sklovláknitým pletivem vtlačeným do tenkovrstvé hmoty</t>
  </si>
  <si>
    <t>-1864250084</t>
  </si>
  <si>
    <t>https://podminky.urs.cz/item/CS_URS_2022_02/623142001</t>
  </si>
  <si>
    <t>"ostění"   0,15*(2,14+1,80*2)</t>
  </si>
  <si>
    <t xml:space="preserve">                   0,15*2,80*3</t>
  </si>
  <si>
    <t>37</t>
  </si>
  <si>
    <t>629991012</t>
  </si>
  <si>
    <t>Zakrytí výplní otvorů fólií přilepenou na začišťovací lišty</t>
  </si>
  <si>
    <t>736350888</t>
  </si>
  <si>
    <t>https://podminky.urs.cz/item/CS_URS_2022_02/629991012</t>
  </si>
  <si>
    <t xml:space="preserve">   2,14*1,80   +2,80*2,80</t>
  </si>
  <si>
    <t>38</t>
  </si>
  <si>
    <t>631.001</t>
  </si>
  <si>
    <t>Dilatační podlahová rohová lišta s mechanickým zakotvením do podlahy; kompletní dodávka a montáž</t>
  </si>
  <si>
    <t>576198258</t>
  </si>
  <si>
    <t>39</t>
  </si>
  <si>
    <t>631311131</t>
  </si>
  <si>
    <t>Doplnění dosavadních mazanin betonem prostým plochy do 1 m2 tloušťky přes 80 mm</t>
  </si>
  <si>
    <t>1710860232</t>
  </si>
  <si>
    <t>https://podminky.urs.cz/item/CS_URS_2022_02/631311131</t>
  </si>
  <si>
    <t xml:space="preserve">"dobetonávka podlahy"   </t>
  </si>
  <si>
    <t xml:space="preserve">   0,30*2,80*0,20</t>
  </si>
  <si>
    <t>40</t>
  </si>
  <si>
    <t>642944121</t>
  </si>
  <si>
    <t>Osazování ocelových zárubní dodatečné pl do 2,5 m2</t>
  </si>
  <si>
    <t>-210063334</t>
  </si>
  <si>
    <t>https://podminky.urs.cz/item/CS_URS_2022_02/642944121</t>
  </si>
  <si>
    <t>41</t>
  </si>
  <si>
    <t>55331433</t>
  </si>
  <si>
    <t>zárubeň jednokřídlá ocelová pro dodatečnou montáž tl stěny 75-100mm rozměru 900/1970, 2100mm</t>
  </si>
  <si>
    <t>1551901357</t>
  </si>
  <si>
    <t>Trubní vedení</t>
  </si>
  <si>
    <t>42</t>
  </si>
  <si>
    <t>871265211</t>
  </si>
  <si>
    <t>Kanalizační potrubí z tvrdého PVC jednovrstvé tuhost třídy SN4 DN 110</t>
  </si>
  <si>
    <t>-1614240106</t>
  </si>
  <si>
    <t>https://podminky.urs.cz/item/CS_URS_2022_02/871265211</t>
  </si>
  <si>
    <t>43</t>
  </si>
  <si>
    <t>87188-01</t>
  </si>
  <si>
    <t>Napojení do uliční vpusti</t>
  </si>
  <si>
    <t>1752398872</t>
  </si>
  <si>
    <t>44</t>
  </si>
  <si>
    <t>877265271</t>
  </si>
  <si>
    <t>Montáž tvarovek na kanalizačním potrubí z trub z plastu z tvrdého PVC nebo z polypropylenu v otevřeném výkopu lapačů střešních splavenin DN 100</t>
  </si>
  <si>
    <t>-1083423507</t>
  </si>
  <si>
    <t>https://podminky.urs.cz/item/CS_URS_2022_02/877265271</t>
  </si>
  <si>
    <t>45</t>
  </si>
  <si>
    <t>28341110</t>
  </si>
  <si>
    <t>lapače střešních splavenin okapová vpusť s klapkou+inspekční poklop z PP včetně vyrovnání výšek</t>
  </si>
  <si>
    <t>293573604</t>
  </si>
  <si>
    <t>Ostatní konstrukce a práce, bourání</t>
  </si>
  <si>
    <t>46</t>
  </si>
  <si>
    <t>913311112</t>
  </si>
  <si>
    <t>Montáž a demontáž dočasného dopravního kužele reflexního v 750 mm</t>
  </si>
  <si>
    <t>-1440903188</t>
  </si>
  <si>
    <t>https://podminky.urs.cz/item/CS_URS_2022_02/913311112</t>
  </si>
  <si>
    <t>47</t>
  </si>
  <si>
    <t>913311112.1</t>
  </si>
  <si>
    <t>Montáž a demontáž trvalého dopravního kužele reflexního v 750 mm</t>
  </si>
  <si>
    <t>-743914435</t>
  </si>
  <si>
    <t>48</t>
  </si>
  <si>
    <t>913311212</t>
  </si>
  <si>
    <t>Příplatek k dočasnému kuželu reflexnímu v 750 mm za první a ZKD den použití</t>
  </si>
  <si>
    <t>108153825</t>
  </si>
  <si>
    <t>https://podminky.urs.cz/item/CS_URS_2022_02/913311212</t>
  </si>
  <si>
    <t>49</t>
  </si>
  <si>
    <t>914111111</t>
  </si>
  <si>
    <t>Montáž svislé dopravní značky do velikosti 1 m2 objímkami na sloupek nebo konzolu</t>
  </si>
  <si>
    <t>300997515</t>
  </si>
  <si>
    <t>https://podminky.urs.cz/item/CS_URS_2022_02/914111111</t>
  </si>
  <si>
    <t>50</t>
  </si>
  <si>
    <t>40445642</t>
  </si>
  <si>
    <t>informativní značky směrové Z4 250x1000mm</t>
  </si>
  <si>
    <t>1551924334</t>
  </si>
  <si>
    <t>51</t>
  </si>
  <si>
    <t>914111112</t>
  </si>
  <si>
    <t>Montáž svislé dopravní značky do velikosti 1 m2 páskováním na sloup</t>
  </si>
  <si>
    <t>1115825439</t>
  </si>
  <si>
    <t>https://podminky.urs.cz/item/CS_URS_2022_02/914111112</t>
  </si>
  <si>
    <t>52</t>
  </si>
  <si>
    <t>40445619</t>
  </si>
  <si>
    <t>zákazové, příkazové dopravní značky B1-B34, C1-15 500mm</t>
  </si>
  <si>
    <t>1186408828</t>
  </si>
  <si>
    <t>53</t>
  </si>
  <si>
    <t>914511111</t>
  </si>
  <si>
    <t>Montáž sloupku dopravních značek délky do 3,5 m s betonovým základem</t>
  </si>
  <si>
    <t>-987754615</t>
  </si>
  <si>
    <t>https://podminky.urs.cz/item/CS_URS_2022_02/914511111</t>
  </si>
  <si>
    <t>54</t>
  </si>
  <si>
    <t>40445225</t>
  </si>
  <si>
    <t>sloupek pro dopravní značku Zn D 60mm v 3,5m</t>
  </si>
  <si>
    <t>1287347321</t>
  </si>
  <si>
    <t>55</t>
  </si>
  <si>
    <t>914511112</t>
  </si>
  <si>
    <t>Montáž sloupku dopravních značek délky do 3,5 m s betonovým základem a patkou D 60 mm</t>
  </si>
  <si>
    <t>1572339534</t>
  </si>
  <si>
    <t>https://podminky.urs.cz/item/CS_URS_2022_02/914511112</t>
  </si>
  <si>
    <t>56</t>
  </si>
  <si>
    <t>890593622</t>
  </si>
  <si>
    <t>57</t>
  </si>
  <si>
    <t>915111111</t>
  </si>
  <si>
    <t>Vodorovné dopravní značení dělící čáry souvislé š 125 mm základní bílá barva</t>
  </si>
  <si>
    <t>-874824342</t>
  </si>
  <si>
    <t>https://podminky.urs.cz/item/CS_URS_2022_02/915111111</t>
  </si>
  <si>
    <t>"C4.00 V4"   8,00</t>
  </si>
  <si>
    <t>58</t>
  </si>
  <si>
    <t>915121111</t>
  </si>
  <si>
    <t>Vodorovné dopravní značení vodící čáry souvislé š 250 mm základní bílá barva</t>
  </si>
  <si>
    <t>-829455434</t>
  </si>
  <si>
    <t>https://podminky.urs.cz/item/CS_URS_2022_02/915121111</t>
  </si>
  <si>
    <t>"C4.00 V5"   10,00</t>
  </si>
  <si>
    <t>59</t>
  </si>
  <si>
    <t>915111121</t>
  </si>
  <si>
    <t>Vodorovné dopravní značení dělící čáry přerušované š 125 mm základní bílá barva</t>
  </si>
  <si>
    <t>1380381928</t>
  </si>
  <si>
    <t>https://podminky.urs.cz/item/CS_URS_2022_02/915111121</t>
  </si>
  <si>
    <t>"C4.00 V2a"   5,00+25,00</t>
  </si>
  <si>
    <t>60</t>
  </si>
  <si>
    <t>916131112</t>
  </si>
  <si>
    <t>Osazení silničního obrubníku betonového ležatého bez boční opěry do lože z betonu prostého</t>
  </si>
  <si>
    <t>-2106380552</t>
  </si>
  <si>
    <t>https://podminky.urs.cz/item/CS_URS_2022_02/916131112</t>
  </si>
  <si>
    <t>"C3.00"   4,00*2</t>
  </si>
  <si>
    <t>61</t>
  </si>
  <si>
    <t>59217034</t>
  </si>
  <si>
    <t>obrubník betonový silniční 1000x150x300mm</t>
  </si>
  <si>
    <t>220157415</t>
  </si>
  <si>
    <t>8*1,02 'Přepočtené koeficientem množství</t>
  </si>
  <si>
    <t>62</t>
  </si>
  <si>
    <t>916131212</t>
  </si>
  <si>
    <t>Osazení silničního obrubníku betonového stojatého bez boční opěry do lože z betonu prostého</t>
  </si>
  <si>
    <t>311403196</t>
  </si>
  <si>
    <t>https://podminky.urs.cz/item/CS_URS_2022_02/916131212</t>
  </si>
  <si>
    <t>"C3.00"  16,70+1,50*2</t>
  </si>
  <si>
    <t>63</t>
  </si>
  <si>
    <t>-633746119</t>
  </si>
  <si>
    <t>19,7*1,02 'Přepočtené koeficientem množství</t>
  </si>
  <si>
    <t>64</t>
  </si>
  <si>
    <t>919735111</t>
  </si>
  <si>
    <t>Řezání stávajícího živičného krytu hl do 50 mm</t>
  </si>
  <si>
    <t>1963738903</t>
  </si>
  <si>
    <t>https://podminky.urs.cz/item/CS_URS_2022_02/919735111</t>
  </si>
  <si>
    <t>"C3.00"   16,70+1,50*2     +4,00*2</t>
  </si>
  <si>
    <t>65</t>
  </si>
  <si>
    <t>949101111</t>
  </si>
  <si>
    <t>Lešení pomocné pro objekty pozemních staveb s lešeňovou podlahou v do 1,9 m zatížení do 150 kg/m2</t>
  </si>
  <si>
    <t>1126494445</t>
  </si>
  <si>
    <t>https://podminky.urs.cz/item/CS_URS_2022_02/949101111</t>
  </si>
  <si>
    <t>"II-121"   14,96</t>
  </si>
  <si>
    <t>"II-122"   29,38</t>
  </si>
  <si>
    <t>"II-123"   2,50*2,50</t>
  </si>
  <si>
    <t>66</t>
  </si>
  <si>
    <t>949121112</t>
  </si>
  <si>
    <t>Montáž lešení lehkého kozového dílcového v přes 1,2 do 1,9 m</t>
  </si>
  <si>
    <t>sada</t>
  </si>
  <si>
    <t>2050972895</t>
  </si>
  <si>
    <t>https://podminky.urs.cz/item/CS_URS_2022_02/949121112</t>
  </si>
  <si>
    <t>67</t>
  </si>
  <si>
    <t>949121212</t>
  </si>
  <si>
    <t>Příplatek k lešení lehkému kozovému dílcovému v do 1,9 m za první a ZKD den použití</t>
  </si>
  <si>
    <t>1222283854</t>
  </si>
  <si>
    <t>https://podminky.urs.cz/item/CS_URS_2022_02/949121212</t>
  </si>
  <si>
    <t>68</t>
  </si>
  <si>
    <t>949121812</t>
  </si>
  <si>
    <t>Demontáž lešení lehkého kozového dílcového v přes 1,2 do 1,9 m</t>
  </si>
  <si>
    <t>2054707085</t>
  </si>
  <si>
    <t>https://podminky.urs.cz/item/CS_URS_2022_02/949121812</t>
  </si>
  <si>
    <t>69</t>
  </si>
  <si>
    <t>952901111</t>
  </si>
  <si>
    <t>Vyčištění budov bytové a občanské výstavby při výšce podlaží do 4 m</t>
  </si>
  <si>
    <t>1283139940</t>
  </si>
  <si>
    <t>https://podminky.urs.cz/item/CS_URS_2022_02/952901111</t>
  </si>
  <si>
    <t xml:space="preserve">   10,00*9,00</t>
  </si>
  <si>
    <t>70</t>
  </si>
  <si>
    <t>962031133</t>
  </si>
  <si>
    <t>Bourání příček z cihel pálených na MVC tl do 150 mm</t>
  </si>
  <si>
    <t>1436180537</t>
  </si>
  <si>
    <t>https://podminky.urs.cz/item/CS_URS_2022_02/962031133</t>
  </si>
  <si>
    <t>"II-122 - II-123"    3,04*2,60   -0,90*1,90</t>
  </si>
  <si>
    <t>"II-122 - II-121"    0,50*2,60</t>
  </si>
  <si>
    <t>"II-122 přizdívka"   4,90*2,60</t>
  </si>
  <si>
    <t>71</t>
  </si>
  <si>
    <t>962032432</t>
  </si>
  <si>
    <t>Bourání zdiva cihelných z dutých nebo plných cihel pálených i nepálených na MV nebo MVC přes 1 m3</t>
  </si>
  <si>
    <t>-354769958</t>
  </si>
  <si>
    <t>https://podminky.urs.cz/item/CS_URS_2022_02/962032432</t>
  </si>
  <si>
    <t>"II-122 - parapet"    0,40*3,24*1,00</t>
  </si>
  <si>
    <t>72</t>
  </si>
  <si>
    <t>966006211</t>
  </si>
  <si>
    <t>Odstranění svislých dopravních značek ze sloupů, sloupků nebo konzol</t>
  </si>
  <si>
    <t>-1505005573</t>
  </si>
  <si>
    <t>https://podminky.urs.cz/item/CS_URS_2022_02/966006211</t>
  </si>
  <si>
    <t>73</t>
  </si>
  <si>
    <t>966081121</t>
  </si>
  <si>
    <t>Bourání kontaktního zateplení malých ploch jednotlivě do 1,0 m2</t>
  </si>
  <si>
    <t>-673897100</t>
  </si>
  <si>
    <t>https://podminky.urs.cz/item/CS_URS_2022_02/966081121</t>
  </si>
  <si>
    <t>74</t>
  </si>
  <si>
    <t>966081125</t>
  </si>
  <si>
    <t>Bourání kontaktního zateplení malých ploch jednotlivě přes 2 do 4,0 m2</t>
  </si>
  <si>
    <t>-1110923918</t>
  </si>
  <si>
    <t>https://podminky.urs.cz/item/CS_URS_2022_02/966081125</t>
  </si>
  <si>
    <t>"parapet"   1,00</t>
  </si>
  <si>
    <t>75</t>
  </si>
  <si>
    <t>968072455</t>
  </si>
  <si>
    <t>Vybourání kovových dveřních zárubní pl do 2 m2</t>
  </si>
  <si>
    <t>-1762813480</t>
  </si>
  <si>
    <t>https://podminky.urs.cz/item/CS_URS_2022_02/968072455</t>
  </si>
  <si>
    <t>"II-120-121"  0,80*1,97</t>
  </si>
  <si>
    <t>"II-121-122"  0,80*1,97</t>
  </si>
  <si>
    <t>"II-122-123"  0,90*1,97</t>
  </si>
  <si>
    <t>76</t>
  </si>
  <si>
    <t>968082018</t>
  </si>
  <si>
    <t>Vybourání plastových rámů oken včetně křídel plochy přes 4 m2</t>
  </si>
  <si>
    <t>1775533522</t>
  </si>
  <si>
    <t>https://podminky.urs.cz/item/CS_URS_2022_02/968082018</t>
  </si>
  <si>
    <t xml:space="preserve">"D1.01.100 - 103"   </t>
  </si>
  <si>
    <t xml:space="preserve">   5,50*0,80</t>
  </si>
  <si>
    <t>77</t>
  </si>
  <si>
    <t>971033641</t>
  </si>
  <si>
    <t>Vybourání otvorů ve zdivu cihelném pl do 4 m2 na MVC nebo MV tl do 300 mm</t>
  </si>
  <si>
    <t>93489578</t>
  </si>
  <si>
    <t>https://podminky.urs.cz/item/CS_URS_2022_02/971033641</t>
  </si>
  <si>
    <t>"II-121 - II-123"    1,10*2,10</t>
  </si>
  <si>
    <t>78</t>
  </si>
  <si>
    <t>971052551</t>
  </si>
  <si>
    <t>Vybourání nebo prorážení otvorů v ŽB příčkách a zdech pl do 1 m2 tl do 600 mm</t>
  </si>
  <si>
    <t>-1431872992</t>
  </si>
  <si>
    <t>https://podminky.urs.cz/item/CS_URS_2022_02/971052551</t>
  </si>
  <si>
    <t>"II-122 podávací okno"   0,42*1,00*0,50</t>
  </si>
  <si>
    <t>79</t>
  </si>
  <si>
    <t>977211111</t>
  </si>
  <si>
    <t>Řezání stěnovou pilou betonových nebo ŽB kcí s výztuží průměru do 16 mm hl do 200 mm</t>
  </si>
  <si>
    <t>-295465566</t>
  </si>
  <si>
    <t>https://podminky.urs.cz/item/CS_URS_2022_02/977211111</t>
  </si>
  <si>
    <t>"II-122"    (1,00+0,50)*2*2</t>
  </si>
  <si>
    <t>80</t>
  </si>
  <si>
    <t>978011121</t>
  </si>
  <si>
    <t>Otlučení (osekání) vnitřní vápenné nebo vápenocementové omítky stropů v rozsahu přes 5 do 10 %</t>
  </si>
  <si>
    <t>-371798693</t>
  </si>
  <si>
    <t>https://podminky.urs.cz/item/CS_URS_2022_02/978011121</t>
  </si>
  <si>
    <t>81</t>
  </si>
  <si>
    <t>978013141</t>
  </si>
  <si>
    <t>Otlučení (osekání) vnitřní vápenné nebo vápenocementové omítky stěn v rozsahu přes 10 do 30 %</t>
  </si>
  <si>
    <t>-1075736191</t>
  </si>
  <si>
    <t>https://podminky.urs.cz/item/CS_URS_2022_02/978013141</t>
  </si>
  <si>
    <t xml:space="preserve">"II-120"  </t>
  </si>
  <si>
    <t xml:space="preserve">   (3,24+6,20*2+0,12*2)*2,56</t>
  </si>
  <si>
    <t xml:space="preserve">   -0,80*1,97*2</t>
  </si>
  <si>
    <t xml:space="preserve">   -0,80*1,97*2   -1,10*2,10</t>
  </si>
  <si>
    <t xml:space="preserve">   -2,10*1,80</t>
  </si>
  <si>
    <t>"obklad"   -(0,50+1,50)*1,50</t>
  </si>
  <si>
    <t xml:space="preserve">   (3,46+6,20*2)*2,60</t>
  </si>
  <si>
    <t xml:space="preserve">   -0,80*1,97</t>
  </si>
  <si>
    <t xml:space="preserve">   -3,24*1,80   -1,00*0,50</t>
  </si>
  <si>
    <t>"obklad"   -(0,50+1,50+1,20)*1,50</t>
  </si>
  <si>
    <t xml:space="preserve">   (10,00*2+2,26)*2,56</t>
  </si>
  <si>
    <t xml:space="preserve">   -1,10*2,10   -(0,90+1,50)*1,97</t>
  </si>
  <si>
    <t xml:space="preserve">   -3,24*2,56   -1,10*2,10</t>
  </si>
  <si>
    <t xml:space="preserve">   -3,04*2,60</t>
  </si>
  <si>
    <t>82</t>
  </si>
  <si>
    <t>978021191</t>
  </si>
  <si>
    <t>Otlučení (osekání) cementových omítek vnitřních stěn v rozsahu do 100 %</t>
  </si>
  <si>
    <t>297561280</t>
  </si>
  <si>
    <t>https://podminky.urs.cz/item/CS_URS_2022_02/978021191</t>
  </si>
  <si>
    <t>"dle obkladů"</t>
  </si>
  <si>
    <t>"II-121"   (0,50+1,50)*1,50</t>
  </si>
  <si>
    <t>"II-122"   (0,50+1,20+1,50)*1,50</t>
  </si>
  <si>
    <t>83</t>
  </si>
  <si>
    <t>979051121</t>
  </si>
  <si>
    <t>Očištění zámkových dlaždic se spárováním z kameniva těženého při překopech inženýrských sítí</t>
  </si>
  <si>
    <t>-1999685916</t>
  </si>
  <si>
    <t>https://podminky.urs.cz/item/CS_URS_2022_02/979051121</t>
  </si>
  <si>
    <t>84</t>
  </si>
  <si>
    <t>998-01</t>
  </si>
  <si>
    <t xml:space="preserve">Zrušení krajního parkovacího místa - očištění dopravního značení, plošné značení šrafem bílými pruhy </t>
  </si>
  <si>
    <t>kpl</t>
  </si>
  <si>
    <t>1624389323</t>
  </si>
  <si>
    <t>997</t>
  </si>
  <si>
    <t>Přesun sutě</t>
  </si>
  <si>
    <t>85</t>
  </si>
  <si>
    <t>997013151</t>
  </si>
  <si>
    <t>Vnitrostaveništní doprava suti a vybouraných hmot pro budovy v do 6 m s omezením mechanizace</t>
  </si>
  <si>
    <t>-263443524</t>
  </si>
  <si>
    <t>https://podminky.urs.cz/item/CS_URS_2022_02/997013151</t>
  </si>
  <si>
    <t>86</t>
  </si>
  <si>
    <t>997013501</t>
  </si>
  <si>
    <t>Odvoz suti a vybouraných hmot na skládku nebo meziskládku do 1 km se složením</t>
  </si>
  <si>
    <t>-653177825</t>
  </si>
  <si>
    <t>https://podminky.urs.cz/item/CS_URS_2022_02/997013501</t>
  </si>
  <si>
    <t>87</t>
  </si>
  <si>
    <t>997013509</t>
  </si>
  <si>
    <t>Příplatek k odvozu suti a vybouraných hmot na skládku ZKD 1 km přes 1 km</t>
  </si>
  <si>
    <t>1998207185</t>
  </si>
  <si>
    <t>https://podminky.urs.cz/item/CS_URS_2022_02/997013509</t>
  </si>
  <si>
    <t xml:space="preserve">   34,568*19</t>
  </si>
  <si>
    <t>88</t>
  </si>
  <si>
    <t>997013603</t>
  </si>
  <si>
    <t>Poplatek za uložení na skládce (skládkovné) stavebního odpadu cihelného kód odpadu 17 01 02</t>
  </si>
  <si>
    <t>-1161989933</t>
  </si>
  <si>
    <t>https://podminky.urs.cz/item/CS_URS_2022_02/997013603</t>
  </si>
  <si>
    <t>"příčky" 5,281</t>
  </si>
  <si>
    <t>"zdivo" 1,523</t>
  </si>
  <si>
    <t>"otvory" 4,158</t>
  </si>
  <si>
    <t>89</t>
  </si>
  <si>
    <t>997013631</t>
  </si>
  <si>
    <t>Poplatek za uložení na skládce (skládkovné) stavebního odpadu směsného kód odpadu 17 09 04</t>
  </si>
  <si>
    <t>-1246023078</t>
  </si>
  <si>
    <t>https://podminky.urs.cz/item/CS_URS_2022_02/997013631</t>
  </si>
  <si>
    <t>"celkem" 69,819</t>
  </si>
  <si>
    <t>"cihelný"   -10,962</t>
  </si>
  <si>
    <t>"sklo"         -0,387</t>
  </si>
  <si>
    <t>"plast"       -0,315</t>
  </si>
  <si>
    <t>"beton"     -51,568</t>
  </si>
  <si>
    <t>"asfalt"      -2,884</t>
  </si>
  <si>
    <t>90</t>
  </si>
  <si>
    <t>997013804</t>
  </si>
  <si>
    <t>Poplatek za uložení na skládce (skládkovné) stavebního odpadu ze skla kód odpadu 17 02 02</t>
  </si>
  <si>
    <t>-1088219177</t>
  </si>
  <si>
    <t>https://podminky.urs.cz/item/CS_URS_2022_02/997013804</t>
  </si>
  <si>
    <t>"vysklívání" 0,387</t>
  </si>
  <si>
    <t>91</t>
  </si>
  <si>
    <t>997013813</t>
  </si>
  <si>
    <t>Poplatek za uložení na skládce (skládkovné) stavebního odpadu z plastických hmot kód odpadu 17 02 03</t>
  </si>
  <si>
    <t>632605722</t>
  </si>
  <si>
    <t>https://podminky.urs.cz/item/CS_URS_2022_02/997013813</t>
  </si>
  <si>
    <t>"okno" 0,189</t>
  </si>
  <si>
    <t>"PVC" 0,126</t>
  </si>
  <si>
    <t>92</t>
  </si>
  <si>
    <t>997013861</t>
  </si>
  <si>
    <t>Poplatek za uložení stavebního odpadu na recyklační skládce (skládkovné) z prostého betonu kód odpadu 17 01 01</t>
  </si>
  <si>
    <t>695746356</t>
  </si>
  <si>
    <t>https://podminky.urs.cz/item/CS_URS_2022_02/997013861</t>
  </si>
  <si>
    <t xml:space="preserve"> "dlažba+obrubníky"  8,126+8,033 </t>
  </si>
  <si>
    <t>"podklad" 34,905</t>
  </si>
  <si>
    <t>"příčky" 0,504</t>
  </si>
  <si>
    <t>93</t>
  </si>
  <si>
    <t>997013875</t>
  </si>
  <si>
    <t>Poplatek za uložení stavebního odpadu na recyklační skládce (skládkovné) asfaltového bez obsahu dehtu zatříděného do Katalogu odpadů pod kódem 17 03 02</t>
  </si>
  <si>
    <t>1312049791</t>
  </si>
  <si>
    <t>https://podminky.urs.cz/item/CS_URS_2022_02/997013875</t>
  </si>
  <si>
    <t>"živice" 2,884</t>
  </si>
  <si>
    <t>998</t>
  </si>
  <si>
    <t>Přesun hmot</t>
  </si>
  <si>
    <t>94</t>
  </si>
  <si>
    <t>998017001</t>
  </si>
  <si>
    <t>Přesun hmot s omezením mechanizace pro budovy v do 6 m</t>
  </si>
  <si>
    <t>-1884331013</t>
  </si>
  <si>
    <t>https://podminky.urs.cz/item/CS_URS_2022_02/998017001</t>
  </si>
  <si>
    <t>PSV</t>
  </si>
  <si>
    <t>Práce a dodávky PSV</t>
  </si>
  <si>
    <t>713</t>
  </si>
  <si>
    <t>Izolace tepelné</t>
  </si>
  <si>
    <t>95</t>
  </si>
  <si>
    <t>713131141</t>
  </si>
  <si>
    <t>Montáž izolace tepelné stěn a základů lepením celoplošně rohoží, pásů, dílců, desek</t>
  </si>
  <si>
    <t>-1838162132</t>
  </si>
  <si>
    <t>https://podminky.urs.cz/item/CS_URS_2022_02/713131141</t>
  </si>
  <si>
    <t xml:space="preserve">"D1.01.100 - 103  </t>
  </si>
  <si>
    <t>"ochrana stávající konstrukce"    0,40*0,80*15</t>
  </si>
  <si>
    <t>96</t>
  </si>
  <si>
    <t>28376470</t>
  </si>
  <si>
    <t>deska XPS hrana rovná a strukturovaný povrch 200kPa tl 20mm</t>
  </si>
  <si>
    <t>-1287686972</t>
  </si>
  <si>
    <t>97</t>
  </si>
  <si>
    <t>713131143</t>
  </si>
  <si>
    <t>Montáž izolace tepelné stěn a základů lepením celoplošně v kombinaci s mechanickým kotvením rohoží, pásů, dílců, desek</t>
  </si>
  <si>
    <t>-2060777775</t>
  </si>
  <si>
    <t>https://podminky.urs.cz/item/CS_URS_2022_02/713131143</t>
  </si>
  <si>
    <t>"podkladní profily"    2,80*0,20*2</t>
  </si>
  <si>
    <t>"sokl rampy + rezerva" 2,50</t>
  </si>
  <si>
    <t>"parapet O01" 2,14*0,2</t>
  </si>
  <si>
    <t>98</t>
  </si>
  <si>
    <t>28375950</t>
  </si>
  <si>
    <t>deska tepelně izolační z tvrdé pěny na polyuretanové bázi (PEURENIT), λ=0,008 tl 60mm</t>
  </si>
  <si>
    <t>1348749415</t>
  </si>
  <si>
    <t>99</t>
  </si>
  <si>
    <t>998713101</t>
  </si>
  <si>
    <t>Přesun hmot tonážní pro izolace tepelné v objektech v do 6 m</t>
  </si>
  <si>
    <t>1833479608</t>
  </si>
  <si>
    <t>https://podminky.urs.cz/item/CS_URS_2022_02/998713101</t>
  </si>
  <si>
    <t>100</t>
  </si>
  <si>
    <t>998713181</t>
  </si>
  <si>
    <t>Příplatek k přesunu hmot tonážní 713 prováděný bez použití mechanizace</t>
  </si>
  <si>
    <t>-917800320</t>
  </si>
  <si>
    <t>https://podminky.urs.cz/item/CS_URS_2022_02/998713181</t>
  </si>
  <si>
    <t>725</t>
  </si>
  <si>
    <t>Zdravotechnika - zařizovací předměty</t>
  </si>
  <si>
    <t>101</t>
  </si>
  <si>
    <t>725820801</t>
  </si>
  <si>
    <t>Demontáž baterie nástěnné do G 3 / 4</t>
  </si>
  <si>
    <t>soubor</t>
  </si>
  <si>
    <t>665083386</t>
  </si>
  <si>
    <t>https://podminky.urs.cz/item/CS_URS_2022_02/725820801</t>
  </si>
  <si>
    <t>102</t>
  </si>
  <si>
    <t>725860811</t>
  </si>
  <si>
    <t>Demontáž uzávěrů zápachu jednoduchých</t>
  </si>
  <si>
    <t>734320771</t>
  </si>
  <si>
    <t>https://podminky.urs.cz/item/CS_URS_2022_02/725860811</t>
  </si>
  <si>
    <t>741</t>
  </si>
  <si>
    <t>Elektroinstalace - silnoproud</t>
  </si>
  <si>
    <t>103</t>
  </si>
  <si>
    <t>741.001</t>
  </si>
  <si>
    <t>Napájecí kabely osvětlení včetně pomocných roštů a kotev; kompletní dodávka, montáž, zapojení</t>
  </si>
  <si>
    <t>-790090271</t>
  </si>
  <si>
    <t>"svítidla přívod" 50,0*3</t>
  </si>
  <si>
    <t>"svítidla" 30</t>
  </si>
  <si>
    <t>"Ovládání" 2*10</t>
  </si>
  <si>
    <t>"kuchyňská linka" 8</t>
  </si>
  <si>
    <t>"venkovní svítidlo" 50+10</t>
  </si>
  <si>
    <t>104</t>
  </si>
  <si>
    <t>741.002</t>
  </si>
  <si>
    <t>Napájecí kabel dveřní clony osvětlení včetně pomocných roštů a kotev; kompletní dodávka, montáž, zapojení</t>
  </si>
  <si>
    <t>1369444372</t>
  </si>
  <si>
    <t>"dveřní clona"  50+15</t>
  </si>
  <si>
    <t>105</t>
  </si>
  <si>
    <t>741.011</t>
  </si>
  <si>
    <t>Spínače a zásuvky; kompletní dodávka a montáž</t>
  </si>
  <si>
    <t>ks</t>
  </si>
  <si>
    <t>-1514839845</t>
  </si>
  <si>
    <t>"spínače osvětlení" 3</t>
  </si>
  <si>
    <t>106</t>
  </si>
  <si>
    <t>741.021</t>
  </si>
  <si>
    <t>Zvonek + interkom - sada venkovního tabla, zvonku a interkomu ke vstupním dveřím a u okénka; kompletní dodávka a montáž vč kabeláže</t>
  </si>
  <si>
    <t>1973146196</t>
  </si>
  <si>
    <t>107</t>
  </si>
  <si>
    <t>741.022</t>
  </si>
  <si>
    <t>Čtečka karet automatických dveří včetně kabeláže; kompletní dodávka a montáž</t>
  </si>
  <si>
    <t>-1780228388</t>
  </si>
  <si>
    <t>108</t>
  </si>
  <si>
    <t>741.031</t>
  </si>
  <si>
    <t>Úprava a doplnění patrového rozvaděče pro nové připojení</t>
  </si>
  <si>
    <t>1094218015</t>
  </si>
  <si>
    <t>109</t>
  </si>
  <si>
    <t>741.101</t>
  </si>
  <si>
    <t xml:space="preserve">Přemístění a úprava kontrolních měřících bpodů hromosvodu v zemních krabicích včetně prodloužení přívodu a umístění do plochy chodníku. </t>
  </si>
  <si>
    <t>1615799091</t>
  </si>
  <si>
    <t>110</t>
  </si>
  <si>
    <t>741372063</t>
  </si>
  <si>
    <t>Montáž svítidel s integrovaným zdrojem LED se zapojením vodičů exteriérových přisazených nástěnných hranatých nebo kruhových</t>
  </si>
  <si>
    <t>-172089427</t>
  </si>
  <si>
    <t>https://podminky.urs.cz/item/CS_URS_2022_02/741372063</t>
  </si>
  <si>
    <t>111</t>
  </si>
  <si>
    <t>34845004</t>
  </si>
  <si>
    <t>svítidlo exteriérová nástěnné přisazené LED 600-1000lm</t>
  </si>
  <si>
    <t>-265918271</t>
  </si>
  <si>
    <t>"rampa vstup" 1</t>
  </si>
  <si>
    <t>112</t>
  </si>
  <si>
    <t>741372101</t>
  </si>
  <si>
    <t>Montáž svítidel s integrovaným zdrojem LED se zapojením vodičů interiérových vestavných stropních bodových</t>
  </si>
  <si>
    <t>-1271198545</t>
  </si>
  <si>
    <t>https://podminky.urs.cz/item/CS_URS_2022_02/741372101</t>
  </si>
  <si>
    <t>113</t>
  </si>
  <si>
    <t>34825011.A1</t>
  </si>
  <si>
    <t>Svítidlo A1 - vestavné stropní panelové čtvercové do podhledu 600*600 mm, 1x LED line, 35W, 4020 lm, Ra80, 4000K, mikropyramidová optika</t>
  </si>
  <si>
    <t>2062266237</t>
  </si>
  <si>
    <t>"chodba II-122" 7</t>
  </si>
  <si>
    <t>114</t>
  </si>
  <si>
    <t>34825011.A2</t>
  </si>
  <si>
    <t>Svítidlo A2 - přisazené stropní panelové čtvercové 600*600 mm, 1x LED line, 24W, 2880 lm, Ra80, 4000K, mikropyramidová optika</t>
  </si>
  <si>
    <t>633890410</t>
  </si>
  <si>
    <t>"Konzultační místnost II-121" 3</t>
  </si>
  <si>
    <t>115</t>
  </si>
  <si>
    <t>741410021</t>
  </si>
  <si>
    <t>Montáž uzemňovacího vedení s upevněním, propojením a připojením pomocí svorek v zemi s izolací spojů pásku průřezu do 120 mm2 v městské zástavbě</t>
  </si>
  <si>
    <t>794058949</t>
  </si>
  <si>
    <t>https://podminky.urs.cz/item/CS_URS_2022_02/741410021</t>
  </si>
  <si>
    <t>"Zemnící pásek v patkách" 3,50*2</t>
  </si>
  <si>
    <t>"Připojení" 1,50*2</t>
  </si>
  <si>
    <t>116</t>
  </si>
  <si>
    <t>35442064</t>
  </si>
  <si>
    <t>pás zemnící 20x3mm FeZn</t>
  </si>
  <si>
    <t>kg</t>
  </si>
  <si>
    <t>-584434736</t>
  </si>
  <si>
    <t>117</t>
  </si>
  <si>
    <t>741810001</t>
  </si>
  <si>
    <t>Zkoušky a prohlídky elektrických rozvodů a zařízení celková prohlídka a vyhotovení revizní zprávy</t>
  </si>
  <si>
    <t>plkus</t>
  </si>
  <si>
    <t>-609392528</t>
  </si>
  <si>
    <t>https://podminky.urs.cz/item/CS_URS_2022_02/741810001</t>
  </si>
  <si>
    <t>118</t>
  </si>
  <si>
    <t>741820001</t>
  </si>
  <si>
    <t>Měření zemních odporů zemniče</t>
  </si>
  <si>
    <t>-328187759</t>
  </si>
  <si>
    <t>https://podminky.urs.cz/item/CS_URS_2022_02/741820001</t>
  </si>
  <si>
    <t>119</t>
  </si>
  <si>
    <t>998741101</t>
  </si>
  <si>
    <t>Přesun hmot tonážní pro silnoproud v objektech v do 6 m</t>
  </si>
  <si>
    <t>-1085319175</t>
  </si>
  <si>
    <t>https://podminky.urs.cz/item/CS_URS_2022_02/998741101</t>
  </si>
  <si>
    <t>120</t>
  </si>
  <si>
    <t>998741181</t>
  </si>
  <si>
    <t>Příplatek k přesunu hmot tonážní 741 prováděný bez použití mechanizace</t>
  </si>
  <si>
    <t>1387358315</t>
  </si>
  <si>
    <t>https://podminky.urs.cz/item/CS_URS_2022_02/998741181</t>
  </si>
  <si>
    <t>742</t>
  </si>
  <si>
    <t>Elektroinstalace - slaboproud</t>
  </si>
  <si>
    <t>121</t>
  </si>
  <si>
    <t>742210251</t>
  </si>
  <si>
    <t>Připojení kontaktu EPS ovládaného nebo monitorovaného vč přívodní kabeláže; kompletní dodávka a montáž</t>
  </si>
  <si>
    <t>-1971759477</t>
  </si>
  <si>
    <t>https://podminky.urs.cz/item/CS_URS_2022_02/742210251</t>
  </si>
  <si>
    <t>"dveře D03" 1</t>
  </si>
  <si>
    <t>"dveře D01" 1</t>
  </si>
  <si>
    <t>"dveře stáv do lékárny" 1</t>
  </si>
  <si>
    <t>122</t>
  </si>
  <si>
    <t>742210503</t>
  </si>
  <si>
    <t>Zkoušky a revize EPS - zkouška koordinační funkční EPS</t>
  </si>
  <si>
    <t>17967826</t>
  </si>
  <si>
    <t>https://podminky.urs.cz/item/CS_URS_2022_02/742210503</t>
  </si>
  <si>
    <t>123</t>
  </si>
  <si>
    <t>742210521</t>
  </si>
  <si>
    <t xml:space="preserve">Zkoušky a revize EPS - revize výchozí systému EPS </t>
  </si>
  <si>
    <t>-859422402</t>
  </si>
  <si>
    <t>https://podminky.urs.cz/item/CS_URS_2022_02/742210521</t>
  </si>
  <si>
    <t>751</t>
  </si>
  <si>
    <t>Vzduchotechnika</t>
  </si>
  <si>
    <t>124</t>
  </si>
  <si>
    <t>751-001</t>
  </si>
  <si>
    <t>Vzduchová dveřní clona s elektroohřevem, š. min. 1,50 m, 8kW, průtok min 1800 m3/hod, víceotáčková, automatická inteligentní regulace; kompletní dodávka a montáž</t>
  </si>
  <si>
    <t>-279948338</t>
  </si>
  <si>
    <t>763</t>
  </si>
  <si>
    <t>Konstrukce suché výstavby</t>
  </si>
  <si>
    <t>125</t>
  </si>
  <si>
    <t>763121211</t>
  </si>
  <si>
    <t>SDK stěna předsazená deska 1xA tl 12,5 mm lepené celoplošně bez nosné kce</t>
  </si>
  <si>
    <t>-1598188644</t>
  </si>
  <si>
    <t>https://podminky.urs.cz/item/CS_URS_2022_02/763121211</t>
  </si>
  <si>
    <t>"II-122"    1,17*2,60</t>
  </si>
  <si>
    <t>126</t>
  </si>
  <si>
    <t>763121714</t>
  </si>
  <si>
    <t>SDK stěna předsazená základní penetrační nátěr</t>
  </si>
  <si>
    <t>-1151737691</t>
  </si>
  <si>
    <t>https://podminky.urs.cz/item/CS_URS_2022_02/763121714</t>
  </si>
  <si>
    <t>127</t>
  </si>
  <si>
    <t>763121811</t>
  </si>
  <si>
    <t>Demontáž SDK předsazené/šachtové stěny s jednoduchou nosnou kcí opláštění jednoduché</t>
  </si>
  <si>
    <t>-658810866</t>
  </si>
  <si>
    <t>https://podminky.urs.cz/item/CS_URS_2022_02/763121811</t>
  </si>
  <si>
    <t>128</t>
  </si>
  <si>
    <t>763135821</t>
  </si>
  <si>
    <t>Demontáž podhledu lamelového polozapuštěného</t>
  </si>
  <si>
    <t>2059387255</t>
  </si>
  <si>
    <t>https://podminky.urs.cz/item/CS_URS_2022_02/763135821</t>
  </si>
  <si>
    <t>"Vyšetřovna (chodba) II-122" 21,12</t>
  </si>
  <si>
    <t>"Chodba II-123" 2,26*3,04+2,26*2,50</t>
  </si>
  <si>
    <t>129</t>
  </si>
  <si>
    <t>763164511</t>
  </si>
  <si>
    <t>Obklad konstrukcí sádrokartonovými deskami včetně ochranných úhelníků, opláštěný deskou standardní A, tl. 12,5 mm</t>
  </si>
  <si>
    <t>-1206730734</t>
  </si>
  <si>
    <t>https://podminky.urs.cz/item/CS_URS_2022_02/763164511</t>
  </si>
  <si>
    <t>"Výškový přechod chodba - II-122 - výškový přechod cca 300 mm" 3,10</t>
  </si>
  <si>
    <t>130</t>
  </si>
  <si>
    <t>763431011</t>
  </si>
  <si>
    <t>Montáž podhledu minerálního včetně zavěšeného roštu polozapuštěného s panely vyjímatelnými, velikosti panelů do 0,36 m2</t>
  </si>
  <si>
    <t>1164219514</t>
  </si>
  <si>
    <t>https://podminky.urs.cz/item/CS_URS_2022_02/763431011</t>
  </si>
  <si>
    <t>"Chodba II-122" 29,38</t>
  </si>
  <si>
    <t>"Chodba II-123 - část" 2,26*2,50</t>
  </si>
  <si>
    <t>131</t>
  </si>
  <si>
    <t>59036024</t>
  </si>
  <si>
    <t>panel akustický z části zapuštěný rošt bílá tl 20mm</t>
  </si>
  <si>
    <t>1719505299</t>
  </si>
  <si>
    <t>35,03*1,05 'Přepočtené koeficientem množství</t>
  </si>
  <si>
    <t>132</t>
  </si>
  <si>
    <t>998763301</t>
  </si>
  <si>
    <t>Přesun hmot tonážní pro sádrokartonové konstrukce v objektech v do 6 m</t>
  </si>
  <si>
    <t>-642550223</t>
  </si>
  <si>
    <t>https://podminky.urs.cz/item/CS_URS_2022_02/998763301</t>
  </si>
  <si>
    <t>133</t>
  </si>
  <si>
    <t>998763381</t>
  </si>
  <si>
    <t>Příplatek k přesunu hmot tonážní 763 SDK prováděný bez použití mechanizace</t>
  </si>
  <si>
    <t>1550505092</t>
  </si>
  <si>
    <t>https://podminky.urs.cz/item/CS_URS_2022_02/998763381</t>
  </si>
  <si>
    <t>764</t>
  </si>
  <si>
    <t>Konstrukce klempířské</t>
  </si>
  <si>
    <t>134</t>
  </si>
  <si>
    <t>764021423</t>
  </si>
  <si>
    <t>Dilatační - ukončovací lišta z hliníkového plechu připojovací, včetně tmelení rš 150 mm</t>
  </si>
  <si>
    <t>1400261573</t>
  </si>
  <si>
    <t>https://podminky.urs.cz/item/CS_URS_2022_02/764021423</t>
  </si>
  <si>
    <t>135</t>
  </si>
  <si>
    <t>764216404</t>
  </si>
  <si>
    <t>Oplechování parapetů rovných mechanicky kotvené z AL plechu rš 330 mm, barva dle stávajícího oplechování</t>
  </si>
  <si>
    <t>1372445908</t>
  </si>
  <si>
    <t>https://podminky.urs.cz/item/CS_URS_2022_02/764216404</t>
  </si>
  <si>
    <t>"okno O01" 2,20</t>
  </si>
  <si>
    <t>136</t>
  </si>
  <si>
    <t>764218405</t>
  </si>
  <si>
    <t>Oplechování rovné římsy mechanicky kotvené z AL plechu rš 400 mm, barva dle stávajícího oplechování</t>
  </si>
  <si>
    <t>2143885143</t>
  </si>
  <si>
    <t>https://podminky.urs.cz/item/CS_URS_2022_02/764218405</t>
  </si>
  <si>
    <t>"pod vstupní stěnu"    3,20</t>
  </si>
  <si>
    <t>137</t>
  </si>
  <si>
    <t>764511463</t>
  </si>
  <si>
    <t xml:space="preserve">Kotlík hranatý pro podokapní žlaby z Pz plechu 250/80 mm, včetně vyrovnání do spádu a kotvení </t>
  </si>
  <si>
    <t>-1552522745</t>
  </si>
  <si>
    <t>https://podminky.urs.cz/item/CS_URS_2022_02/764511463</t>
  </si>
  <si>
    <t>138</t>
  </si>
  <si>
    <t>764512426</t>
  </si>
  <si>
    <t>Žlab nadřímsový hranatý uložený v lůžku z AL plechu rš 800 mm, včetně pomocné konstrukce, spádování, tvarovek pro napojení. Provedení vodotěsné.</t>
  </si>
  <si>
    <t>888784022</t>
  </si>
  <si>
    <t>https://podminky.urs.cz/item/CS_URS_2022_02/764512426</t>
  </si>
  <si>
    <t>"D1.01.100-107"    3,00</t>
  </si>
  <si>
    <t>139</t>
  </si>
  <si>
    <t>764518621</t>
  </si>
  <si>
    <t>Svody kruhové včetně objímek, kolen, odskoků z AL s povrchovou úpravou průměru do 90 mm</t>
  </si>
  <si>
    <t>-1263439793</t>
  </si>
  <si>
    <t>https://podminky.urs.cz/item/CS_URS_2022_02/764518621</t>
  </si>
  <si>
    <t>140</t>
  </si>
  <si>
    <t>998764101</t>
  </si>
  <si>
    <t>Přesun hmot tonážní pro konstrukce klempířské v objektech v do 6 m</t>
  </si>
  <si>
    <t>-1692601844</t>
  </si>
  <si>
    <t>https://podminky.urs.cz/item/CS_URS_2022_02/998764101</t>
  </si>
  <si>
    <t>141</t>
  </si>
  <si>
    <t>998764181</t>
  </si>
  <si>
    <t>Příplatek k přesunu hmot tonážní 764 prováděný bez použití mechanizace</t>
  </si>
  <si>
    <t>86292269</t>
  </si>
  <si>
    <t>https://podminky.urs.cz/item/CS_URS_2022_02/998764181</t>
  </si>
  <si>
    <t>766</t>
  </si>
  <si>
    <t>Konstrukce truhlářské</t>
  </si>
  <si>
    <t>142</t>
  </si>
  <si>
    <t>766-001</t>
  </si>
  <si>
    <t xml:space="preserve">Dodávka a montáž kuchyňské linky se zadním čelem, dřez s odkapávací plochou, baterie, sifon, osvětlení prac plochy, kompletní připojení. </t>
  </si>
  <si>
    <t>-1413752714</t>
  </si>
  <si>
    <t>143</t>
  </si>
  <si>
    <t>766-002</t>
  </si>
  <si>
    <t>Odkládací pult z LTD desky tl. min 18 mm, dekor šedý na ocelových konzolách, délka 1,20 m, hloubka 0,300 m; kompletní dodávka a montáž</t>
  </si>
  <si>
    <t>-1262229734</t>
  </si>
  <si>
    <t>144</t>
  </si>
  <si>
    <t>766414221</t>
  </si>
  <si>
    <t>Montáž obložení stěn panely obkladovými z LTD desek tl. min 18 mm, dekor šedý</t>
  </si>
  <si>
    <t>-1537244545</t>
  </si>
  <si>
    <t>https://podminky.urs.cz/item/CS_URS_2022_02/766414221</t>
  </si>
  <si>
    <t>Viz pozn. výkres D1.01.100.101</t>
  </si>
  <si>
    <t>"lemování okénka lékárna" (0,50*2+0,50)*(1,00+0,60)*2</t>
  </si>
  <si>
    <t>145</t>
  </si>
  <si>
    <t>766441823</t>
  </si>
  <si>
    <t>Demontáž parapetních desek dřevěných nebo plastových šířky do 300 mm délky přes 2000 mm</t>
  </si>
  <si>
    <t>-1377704893</t>
  </si>
  <si>
    <t>https://podminky.urs.cz/item/CS_URS_2022_02/766441823</t>
  </si>
  <si>
    <t xml:space="preserve">"D1.01.100 - 102"   </t>
  </si>
  <si>
    <t>"II-122+121"  2,00</t>
  </si>
  <si>
    <t>146</t>
  </si>
  <si>
    <t>766691914</t>
  </si>
  <si>
    <t>Vyvěšení nebo zavěšení dřevěných křídel dveří pl do 2 m2</t>
  </si>
  <si>
    <t>-981609593</t>
  </si>
  <si>
    <t>https://podminky.urs.cz/item/CS_URS_2022_02/766691914</t>
  </si>
  <si>
    <t>"D1.01.100 - 102"   3,00</t>
  </si>
  <si>
    <t>147</t>
  </si>
  <si>
    <t>766812820</t>
  </si>
  <si>
    <t>Demontáž kuchyňských linek dřevěných nebo kovových dl do 1,5 m</t>
  </si>
  <si>
    <t>-840370900</t>
  </si>
  <si>
    <t>https://podminky.urs.cz/item/CS_URS_2022_02/766812820</t>
  </si>
  <si>
    <t>148</t>
  </si>
  <si>
    <t>766-D02/P</t>
  </si>
  <si>
    <t>D + M Dveře jednokřídlové otočné pravé 900x1970mm, plné, hladké - podrobný popis viz Výpis výplní ozn D02/P</t>
  </si>
  <si>
    <t>-100934471</t>
  </si>
  <si>
    <t>P</t>
  </si>
  <si>
    <t>Poznámka k položce:_x000D_
rozměry je nutno před zahájením výroby ověřit na stavbě,_x000D_
součástí dodávky budou veškeré kotevní prvky (kotvení dle čsn 74 6077), ukončovací a napojovací prvky, zatěsnění dle ČSN 73 0540-2 (I- parotěsná fólie, E-paropropustná fólie)</t>
  </si>
  <si>
    <t>149</t>
  </si>
  <si>
    <t>766-O01</t>
  </si>
  <si>
    <t>D + M Okenní sestava, rozměry otvoru 2140x1800, - podrobný popis viz. Výpis výplní - ozn. O01</t>
  </si>
  <si>
    <t>-151440505</t>
  </si>
  <si>
    <t xml:space="preserve">Poznámka k položce:_x000D_
rozměry je nutno před zahájením výroby ověřit na stavbě,_x000D_
součástí dodávky budou veškeré kotevní prvky (kotvení dle čsn 74 6077), ukončovací a napojovací prvky, zatěsnění dle ČSN 73 0540-2 (I- parotěsná fólie, E-paropropustná fólie)_x000D_
</t>
  </si>
  <si>
    <t>150</t>
  </si>
  <si>
    <t>998766101</t>
  </si>
  <si>
    <t>Přesun hmot tonážní pro kce truhlářské v objektech v do 6 m</t>
  </si>
  <si>
    <t>1484961058</t>
  </si>
  <si>
    <t>https://podminky.urs.cz/item/CS_URS_2022_02/998766101</t>
  </si>
  <si>
    <t>151</t>
  </si>
  <si>
    <t>998766181</t>
  </si>
  <si>
    <t>Příplatek k přesunu hmot tonážní 766 prováděný bez použití mechanizace</t>
  </si>
  <si>
    <t>-1337704639</t>
  </si>
  <si>
    <t>https://podminky.urs.cz/item/CS_URS_2022_02/998766181</t>
  </si>
  <si>
    <t>767</t>
  </si>
  <si>
    <t>Konstrukce zámečnické</t>
  </si>
  <si>
    <t>152</t>
  </si>
  <si>
    <t>767-01</t>
  </si>
  <si>
    <t>D + M Ocelová konstrukce vstupu do lékárny - žárově zinkováno</t>
  </si>
  <si>
    <t>-1863028443</t>
  </si>
  <si>
    <t>"D1.01.100 - 101"</t>
  </si>
  <si>
    <t>"Výpis oceli komplet" 2192</t>
  </si>
  <si>
    <t>153</t>
  </si>
  <si>
    <t>767-01.1</t>
  </si>
  <si>
    <t xml:space="preserve">Chemická kotva M12 do železobetonové konstrukce, kompletní dodávka a montáž </t>
  </si>
  <si>
    <t>-1053316595</t>
  </si>
  <si>
    <t>154</t>
  </si>
  <si>
    <t>767-11</t>
  </si>
  <si>
    <t>D + M Ocelová konstrukce výdejního okénka</t>
  </si>
  <si>
    <t>1831196272</t>
  </si>
  <si>
    <t>"D1.01.100 - 201 "</t>
  </si>
  <si>
    <t>"Výpis oceli komplet" 59</t>
  </si>
  <si>
    <t>155</t>
  </si>
  <si>
    <t>767-11.1</t>
  </si>
  <si>
    <t>-149263591</t>
  </si>
  <si>
    <t>156</t>
  </si>
  <si>
    <t>767-21</t>
  </si>
  <si>
    <t>D + M Ocelová konstrukce přístřešku nad vchodem - žárově zinkováno</t>
  </si>
  <si>
    <t>-367783569</t>
  </si>
  <si>
    <t>"D1.01.100-107"</t>
  </si>
  <si>
    <t>"Výpis oceli komplet" 221</t>
  </si>
  <si>
    <t>157</t>
  </si>
  <si>
    <t>767-21.1</t>
  </si>
  <si>
    <t>1522933517</t>
  </si>
  <si>
    <t>158</t>
  </si>
  <si>
    <t>767591012</t>
  </si>
  <si>
    <t xml:space="preserve">Montáž podlah nebo podest z kompozitních pochůzných skládaných roštů </t>
  </si>
  <si>
    <t>1711811286</t>
  </si>
  <si>
    <t>https://podminky.urs.cz/item/CS_URS_2022_02/767591012</t>
  </si>
  <si>
    <t>"Kompozitní rošt v.38mm, 14x1"   27,00</t>
  </si>
  <si>
    <t>159</t>
  </si>
  <si>
    <t>63126012</t>
  </si>
  <si>
    <t>rošt kompozitní pochůzný skládaný 14x14/38mm</t>
  </si>
  <si>
    <t>1658712666</t>
  </si>
  <si>
    <t>160</t>
  </si>
  <si>
    <t>767-D01</t>
  </si>
  <si>
    <t>D + M Exteriérová prosklená stěna s automatickými dveřmi, rozměr otvoru 3060x2800, - podrobný popis viz. Výpis výplní - ozn. D01</t>
  </si>
  <si>
    <t>954488468</t>
  </si>
  <si>
    <t>161</t>
  </si>
  <si>
    <t>767-D03</t>
  </si>
  <si>
    <t>D + M Interiérová prosklená stěna s automatickými dveřmi, rozměr otvoru 3260x2600, - podrobný popis viz. Výpis výplní - ozn. D03</t>
  </si>
  <si>
    <t>1172987220</t>
  </si>
  <si>
    <t>162</t>
  </si>
  <si>
    <t>767-O02</t>
  </si>
  <si>
    <t>D + M Okenní sestava interiérová hliníková - posuvné výdejové okno s aretací 970x570mm, jednokřídlé, - podr. popis viz výpis výplní - ozn. O02</t>
  </si>
  <si>
    <t>-1859242219</t>
  </si>
  <si>
    <t>163</t>
  </si>
  <si>
    <t>998767101</t>
  </si>
  <si>
    <t>Přesun hmot tonážní pro zámečnické konstrukce v objektech v do 6 m</t>
  </si>
  <si>
    <t>-1702035411</t>
  </si>
  <si>
    <t>https://podminky.urs.cz/item/CS_URS_2022_02/998767101</t>
  </si>
  <si>
    <t>164</t>
  </si>
  <si>
    <t>998767181</t>
  </si>
  <si>
    <t>Příplatek k přesunu hmot tonážní 767 prováděný bez použití mechanizace</t>
  </si>
  <si>
    <t>-1795800826</t>
  </si>
  <si>
    <t>https://podminky.urs.cz/item/CS_URS_2022_02/998767181</t>
  </si>
  <si>
    <t>776</t>
  </si>
  <si>
    <t>Podlahy povlakové</t>
  </si>
  <si>
    <t>165</t>
  </si>
  <si>
    <t>776111116</t>
  </si>
  <si>
    <t>Odstranění zbytků lepidla z podkladu povlakových podlah broušením</t>
  </si>
  <si>
    <t>1936608778</t>
  </si>
  <si>
    <t>https://podminky.urs.cz/item/CS_URS_2022_02/776111116</t>
  </si>
  <si>
    <t>166</t>
  </si>
  <si>
    <t>776111311</t>
  </si>
  <si>
    <t>Vysátí podkladu povlakových podlah</t>
  </si>
  <si>
    <t>1898088778</t>
  </si>
  <si>
    <t>https://podminky.urs.cz/item/CS_URS_2022_02/776111311</t>
  </si>
  <si>
    <t>167</t>
  </si>
  <si>
    <t>776121112</t>
  </si>
  <si>
    <t>Vodou ředitelná penetrace savého podkladu povlakových podlah</t>
  </si>
  <si>
    <t>2059550927</t>
  </si>
  <si>
    <t>https://podminky.urs.cz/item/CS_URS_2022_02/776121112</t>
  </si>
  <si>
    <t>168</t>
  </si>
  <si>
    <t>776141112</t>
  </si>
  <si>
    <t>Stěrka podlahová nivelační pro vyrovnání podkladu povlakových podlah pevnosti 20 MPa bez rozdílu tloušťky</t>
  </si>
  <si>
    <t>-809161190</t>
  </si>
  <si>
    <t>https://podminky.urs.cz/item/CS_URS_2022_02/776141112</t>
  </si>
  <si>
    <t>169</t>
  </si>
  <si>
    <t>776201811</t>
  </si>
  <si>
    <t>Demontáž lepených povlakových podlah bez podložky ručně</t>
  </si>
  <si>
    <t>990604073</t>
  </si>
  <si>
    <t>https://podminky.urs.cz/item/CS_URS_2022_02/776201811</t>
  </si>
  <si>
    <t>"II-120"   0</t>
  </si>
  <si>
    <t>"II-121"   15,02</t>
  </si>
  <si>
    <t>"II-122"  29,38</t>
  </si>
  <si>
    <t>"II-123"   2,70*2,26</t>
  </si>
  <si>
    <t>170</t>
  </si>
  <si>
    <t>776221111</t>
  </si>
  <si>
    <t>Lepení pásů z PVC standardním lepidlem</t>
  </si>
  <si>
    <t>1371026337</t>
  </si>
  <si>
    <t>https://podminky.urs.cz/item/CS_URS_2022_02/776221111</t>
  </si>
  <si>
    <t>"II-120 - dveře"      2,0</t>
  </si>
  <si>
    <t>"II-123"  2,70*2,26+1,50</t>
  </si>
  <si>
    <t>171</t>
  </si>
  <si>
    <t>28411141</t>
  </si>
  <si>
    <t>PVC vinyl homogenní protiskluzná se vsypem a výztuž. vrstvou tl 2.00mm nášlapná vrstva 2.00mm, hořlavost Bfl-s1, třída zátěže 34/43, útlum 7dB, bodová zátěž ≤ 0.10mm, protiskluznost R10</t>
  </si>
  <si>
    <t>-138408516</t>
  </si>
  <si>
    <t>172</t>
  </si>
  <si>
    <t>776411112</t>
  </si>
  <si>
    <t>Montáž obvodových soklíků výšky do 100 mm</t>
  </si>
  <si>
    <t>1780490682</t>
  </si>
  <si>
    <t>https://podminky.urs.cz/item/CS_URS_2022_02/776411112</t>
  </si>
  <si>
    <t>"II-120"   2,0</t>
  </si>
  <si>
    <t>"II-121"   (2,52+6,30)*2   -0,90</t>
  </si>
  <si>
    <t>"II-122"   (3,50+8,75)*2   -(3,04+1,10*+1,50)</t>
  </si>
  <si>
    <t>"II-123"   2,70*2     -0,90+2,50*2+2,0</t>
  </si>
  <si>
    <t>173</t>
  </si>
  <si>
    <t>28411010</t>
  </si>
  <si>
    <t>lišta soklová PVC 20x100mm</t>
  </si>
  <si>
    <t>-1659438929</t>
  </si>
  <si>
    <t>50,05*1,02 'Přepočtené koeficientem množství</t>
  </si>
  <si>
    <t>174</t>
  </si>
  <si>
    <t>998776101</t>
  </si>
  <si>
    <t>Přesun hmot tonážní pro podlahy povlakové v objektech v do 6 m</t>
  </si>
  <si>
    <t>-65865032</t>
  </si>
  <si>
    <t>https://podminky.urs.cz/item/CS_URS_2022_02/998776101</t>
  </si>
  <si>
    <t>175</t>
  </si>
  <si>
    <t>998776181</t>
  </si>
  <si>
    <t>Příplatek k přesunu hmot tonážní 776 prováděný bez použití mechanizace</t>
  </si>
  <si>
    <t>935820818</t>
  </si>
  <si>
    <t>https://podminky.urs.cz/item/CS_URS_2022_02/998776181</t>
  </si>
  <si>
    <t>781</t>
  </si>
  <si>
    <t>Dokončovací práce - obklady</t>
  </si>
  <si>
    <t>176</t>
  </si>
  <si>
    <t>781121011</t>
  </si>
  <si>
    <t>Nátěr penetrační na stěnu</t>
  </si>
  <si>
    <t>1326065225</t>
  </si>
  <si>
    <t>https://podminky.urs.cz/item/CS_URS_2022_02/781121011</t>
  </si>
  <si>
    <t>177</t>
  </si>
  <si>
    <t>781471810</t>
  </si>
  <si>
    <t>Demontáž obkladů z obkladaček keramických kladených do malty</t>
  </si>
  <si>
    <t>-55727964</t>
  </si>
  <si>
    <t>https://podminky.urs.cz/item/CS_URS_2022_02/781471810</t>
  </si>
  <si>
    <t>178</t>
  </si>
  <si>
    <t>998781101</t>
  </si>
  <si>
    <t>Přesun hmot tonážní pro obklady keramické v objektech v do 6 m</t>
  </si>
  <si>
    <t>1022247903</t>
  </si>
  <si>
    <t>https://podminky.urs.cz/item/CS_URS_2022_02/998781101</t>
  </si>
  <si>
    <t>179</t>
  </si>
  <si>
    <t>998781181</t>
  </si>
  <si>
    <t>Příplatek k přesunu hmot tonážní 781 prováděný bez použití mechanizace</t>
  </si>
  <si>
    <t>2099471552</t>
  </si>
  <si>
    <t>https://podminky.urs.cz/item/CS_URS_2022_02/998781181</t>
  </si>
  <si>
    <t>783</t>
  </si>
  <si>
    <t>Dokončovací práce - nátěry</t>
  </si>
  <si>
    <t>180</t>
  </si>
  <si>
    <t>783314203</t>
  </si>
  <si>
    <t>Základní antikorozní jednonásobný syntetický samozákladující nátěr zámečnických konstrukcí</t>
  </si>
  <si>
    <t>1317692089</t>
  </si>
  <si>
    <t>https://podminky.urs.cz/item/CS_URS_2022_02/783314203</t>
  </si>
  <si>
    <t>"zárubeň"   0,25*4,90</t>
  </si>
  <si>
    <t>181</t>
  </si>
  <si>
    <t>783315101</t>
  </si>
  <si>
    <t>Mezinátěr jednonásobný syntetický standardní zámečnických konstrukcí</t>
  </si>
  <si>
    <t>1558530620</t>
  </si>
  <si>
    <t>https://podminky.urs.cz/item/CS_URS_2022_02/783315101</t>
  </si>
  <si>
    <t>182</t>
  </si>
  <si>
    <t>783317101</t>
  </si>
  <si>
    <t>Krycí jednonásobný syntetický standardní nátěr zámečnických konstrukcí</t>
  </si>
  <si>
    <t>1848890138</t>
  </si>
  <si>
    <t>https://podminky.urs.cz/item/CS_URS_2022_02/783317101</t>
  </si>
  <si>
    <t>784</t>
  </si>
  <si>
    <t>Dokončovací práce - malby a tapety</t>
  </si>
  <si>
    <t>183</t>
  </si>
  <si>
    <t>784181101</t>
  </si>
  <si>
    <t>Základní akrylátová jednonásobná bezbarvá penetrace podkladu v místnostech v do 3,80 m</t>
  </si>
  <si>
    <t>-1862594638</t>
  </si>
  <si>
    <t>https://podminky.urs.cz/item/CS_URS_2022_02/784181101</t>
  </si>
  <si>
    <t>184</t>
  </si>
  <si>
    <t>784221101</t>
  </si>
  <si>
    <t>Dvojnásobné stěn a stropů bílé malby ze směsí za sucha dobře otěruvzdorných v místnostech do 3,80 m</t>
  </si>
  <si>
    <t>45102420</t>
  </si>
  <si>
    <t>https://podminky.urs.cz/item/CS_URS_2022_02/784221101</t>
  </si>
  <si>
    <t xml:space="preserve">"II-120" </t>
  </si>
  <si>
    <t xml:space="preserve">   (3,24+6,50*2)*(2,56-1,50)</t>
  </si>
  <si>
    <t xml:space="preserve">   -3,20*1,80   +4,00</t>
  </si>
  <si>
    <t>"II-121"      15,02</t>
  </si>
  <si>
    <t xml:space="preserve">   (2,52+6,07)*2*(3,25-1,50)</t>
  </si>
  <si>
    <t xml:space="preserve">   -2,40*1,80   +4,00</t>
  </si>
  <si>
    <t xml:space="preserve">"II-122" </t>
  </si>
  <si>
    <t xml:space="preserve">   (3,46+6,50*2+0,50)*(2,60-1,50)</t>
  </si>
  <si>
    <t xml:space="preserve">   -2,78*2,80   +4,00</t>
  </si>
  <si>
    <t xml:space="preserve">   (2,70*2+2,26)*(2,56-1,50)</t>
  </si>
  <si>
    <t>"II-130" 63,44 + 6,50*(3,00-1,50)</t>
  </si>
  <si>
    <t>"Opravy navazujících prostor a ploch" 100,0</t>
  </si>
  <si>
    <t>185</t>
  </si>
  <si>
    <t>784221101.1</t>
  </si>
  <si>
    <t>Dvojnásobné barevné malby omyvatelné v místnostech do 3,80 m</t>
  </si>
  <si>
    <t>-340843568</t>
  </si>
  <si>
    <t xml:space="preserve">   (3,24+6,50*2)*1,50</t>
  </si>
  <si>
    <t xml:space="preserve">   (2,52+6,07)*2*1,50</t>
  </si>
  <si>
    <t xml:space="preserve">   (3,46+6,50*2+0,50)*1,50</t>
  </si>
  <si>
    <t xml:space="preserve">   (2,70*2+2,26)*1,50</t>
  </si>
  <si>
    <t>"Opravy navazujících" 50,0</t>
  </si>
  <si>
    <t>787</t>
  </si>
  <si>
    <t>Dokončovací práce - zasklívání</t>
  </si>
  <si>
    <t>186</t>
  </si>
  <si>
    <t>787100812</t>
  </si>
  <si>
    <t>Vysklívání stěn, příček, balkónového zábradlí, výtahových šachet skla profilovaného dvojitého</t>
  </si>
  <si>
    <t>-1752437656</t>
  </si>
  <si>
    <t>https://podminky.urs.cz/item/CS_URS_2022_02/787100812</t>
  </si>
  <si>
    <t xml:space="preserve"> "okno"     5,50*0,80*2</t>
  </si>
  <si>
    <t>187</t>
  </si>
  <si>
    <t>787313-01</t>
  </si>
  <si>
    <t>Zasklívání přístřešku sklem tvrzeným čirým bezpečnosntím 2x8mm do systémových profilů, provedení vodotěsné</t>
  </si>
  <si>
    <t>1532700814</t>
  </si>
  <si>
    <t xml:space="preserve">   3,00*1,00</t>
  </si>
  <si>
    <t>188</t>
  </si>
  <si>
    <t>998787101</t>
  </si>
  <si>
    <t>Přesun hmot tonážní pro zasklívání v objektech v do 6 m</t>
  </si>
  <si>
    <t>-291450393</t>
  </si>
  <si>
    <t>https://podminky.urs.cz/item/CS_URS_2022_02/998787101</t>
  </si>
  <si>
    <t>189</t>
  </si>
  <si>
    <t>998787181</t>
  </si>
  <si>
    <t>Příplatek k přesunu hmot tonážní 787 prováděný bez použití mechanizace</t>
  </si>
  <si>
    <t>-1799987689</t>
  </si>
  <si>
    <t>https://podminky.urs.cz/item/CS_URS_2022_02/998787181</t>
  </si>
  <si>
    <t>VORN - Vedlejší a ostatní rozpočtové náklady</t>
  </si>
  <si>
    <t>0.10001 - Průzkumné, geodetické a projektové práce</t>
  </si>
  <si>
    <t>0.20001 - Příprava staveniště</t>
  </si>
  <si>
    <t>0.30001 - Zařízení staveniště</t>
  </si>
  <si>
    <t>0.40001 - Inženýrská činnost</t>
  </si>
  <si>
    <t>0.60001 - Územní vlivy</t>
  </si>
  <si>
    <t>0.70001 - Provozní vlivy</t>
  </si>
  <si>
    <t>0.90001 - Ostatní náklady stavby</t>
  </si>
  <si>
    <t>0.10001</t>
  </si>
  <si>
    <t>Průzkumné, geodetické a projektové práce</t>
  </si>
  <si>
    <t>0.10001.001</t>
  </si>
  <si>
    <t>Vytýčení stavby, průběžná činnost geodeta po celou dobu realizace stavby.</t>
  </si>
  <si>
    <t>1024</t>
  </si>
  <si>
    <t>Poznámka k položce:_x000D_
Veškeré geodetické práce pro vytýčení a ověření geodetických prvků celou dobu stavby. Výstupem dokumentace geodetických prací, odevzdání v digitální i tištěné formě.</t>
  </si>
  <si>
    <t>0.10001.002</t>
  </si>
  <si>
    <t>Inženýrsko geologický servis</t>
  </si>
  <si>
    <t>Poznámka k položce:_x000D_
Průběžný inženýrsko geologický servis po celou dobu stavby nebo její předmětné části. Výstupem bude závěrečná zpráva geologa s uvedením konkrétních inženýrsko geologických opatření a technických prametrů podloží. Odevzdání v digitální i tištěné formě.</t>
  </si>
  <si>
    <t>0.10001.003</t>
  </si>
  <si>
    <t>Výrobní a dílenská dokumentace</t>
  </si>
  <si>
    <t>Poznámka k položce:_x000D_
Kompletní výrobní a dílenská dokumentace v roszahu dle specifikace uvedené v Souhrnné technické zprávě. Odevzdání v digitální i tištěné formě._x000D_
Minimáolní rozsah: _x000D_
- VD ocelových konstrukcí_x000D_
- Elektroinstalace silnoproud_x000D_
- Elektroinstalace EPS_x000D_
- Automatické dveře</t>
  </si>
  <si>
    <t>0.10001.004</t>
  </si>
  <si>
    <t>Ověření, vypískání a vytýčení všech IS na místě plnění zakázky a zajištění jejich ochrany během provádění stavby</t>
  </si>
  <si>
    <t>0.10001.005</t>
  </si>
  <si>
    <t>Průzkumy stávajících konstrukcí - rozkrytí a ověření stávajících konstrukcí</t>
  </si>
  <si>
    <t>Poznámka k položce:_x000D_
Provedení veškerých průzkumů před zahájením vlastních prací. Výstupem dokumentace průzkumných prací s fotodokumentací a závěry případných zkoušek a laboratorních testů odběrových vzorků. Odevzdání v digitální i tištěné formě.</t>
  </si>
  <si>
    <t>0.10001.006</t>
  </si>
  <si>
    <t>Zpracování, celková kompletace a koordinace dokumentace skutečného provedení (dále jen „DSkP“) ve 4 vyhotoveních (3x tisk + 1x dig. forma - PDF a zdrojový formát)</t>
  </si>
  <si>
    <t>Poznámka k položce:_x000D_
Dokumentace skutečného provedení ve skladbě DPS po jednotlivých částech stavby. Zpracování v digitální formě s uvedením rozdílů proti DPS, předání v digitální i tištěné formě dle popisu.</t>
  </si>
  <si>
    <t>0.10001.007</t>
  </si>
  <si>
    <t>Geodetické zaměření inženýrských sítí před zakrytím, zpracování jednotlivých výkresů po dílčích sítích a zpracování celkové situace inženýrských sítí.</t>
  </si>
  <si>
    <t>Poznámka k položce:_x000D_
Veškeré geodetické zaměření inženýrských sítí provedené před jejich zakrytím . Výstupem dokumentace geodetických prací v digitální i tištěné formě.</t>
  </si>
  <si>
    <t>0.10001.008</t>
  </si>
  <si>
    <t>Geometrický plán stavby potvrzený a odsouhlasený katastrálním úřadem pro zápis změn stavby do KN.</t>
  </si>
  <si>
    <t>0.20001</t>
  </si>
  <si>
    <t>Příprava staveniště</t>
  </si>
  <si>
    <t>0.20001.002</t>
  </si>
  <si>
    <t>Přípojky vody, elektro a dalších IS nutných pro realizaci zakázky včetně měření spotřeby, přičemž spotřebu těchto energií v průběhu provádění prací hradí uchazeč.</t>
  </si>
  <si>
    <t>Poznámka k položce:_x000D_
Připojení zařízení staveniště včetně měření a úhrady spotřeby. Položka obsahuje i dokumentaci přípojek, ochranných opatření a případné přeložky nebo úpravy pro zřízení napojovacích bodů. Odevzdání v digitální i tištěné formě.</t>
  </si>
  <si>
    <t>0.30001</t>
  </si>
  <si>
    <t>Zařízení staveniště</t>
  </si>
  <si>
    <t>0.30001.001</t>
  </si>
  <si>
    <t>Zařízení staveniště v minimální skladbě 1 ks buňky kancelářské, 1 ks buňky šatní pro zaměstnance, 1ks buňky sociální s WC a sprchou, 1 ks skladového kontejneru po celou dobu stavby.</t>
  </si>
  <si>
    <t>Poznámka k položce:_x000D_
Položka obsahuje výstavbu zařízení staveniště, pronájem zařízení a jeho demontáž včetně dovozu, odvozu a montážních prostředků a zařízení. Součástí je i vyrovnání podkladu, montáž, pronájem a demontáž silničních panelů pod zařízení  a doprava. Součástí je i projektová dokumentace ZS, zajištění stavebního povolení, správní poplatky a případné poplatky za zábor veřejného prostranství. Položka obsahuje i zpracování dokumentace zařízení staveniště včetně případného projednání  a zajištění souvisejících povolení včetně správních poplatků, odevzdání v digitální i tištěné formě.</t>
  </si>
  <si>
    <t>0.30001.002</t>
  </si>
  <si>
    <t>Oplocení staveniště po celou dobu stavby; kompletní dodávka, montáže, demontáž, pronájem související náklady.</t>
  </si>
  <si>
    <t xml:space="preserve">Poznámka k položce:_x000D_
Oplocení staveniště včetně vjezdových a vstupních bran, oplocení pevné z plotových dílců, označení bezpečnostní páskou s viditelným upozorněním o zákazu vstupu. Součástí položky jsou i změny oplocení v průběhu výstavby dle postupu prací a změn staveniště. </t>
  </si>
  <si>
    <t>"oplocení chodníku - lávka + rozšíření" 30,0+5,0*2</t>
  </si>
  <si>
    <t>"oplocení chodníku - snížení" 10,0*2+4,0*2</t>
  </si>
  <si>
    <t>0.30001.003</t>
  </si>
  <si>
    <t xml:space="preserve">Odvoz a likvidace odpadů vzniklých při plnění zakázky včetně poplatků ve smyslu platné legislativy (mimo stavební odpady obsažené v jednotlivých stavebních částech) včetně evidence množství a způsobu likvidace. </t>
  </si>
  <si>
    <t>0.30001.004</t>
  </si>
  <si>
    <t>Vyklizení a provedení celkového úklidu staveniště a likvidace všech zařízení používaných k plnění zakázky.</t>
  </si>
  <si>
    <t>Poznámka k položce:_x000D_
Vyklizení staveniště a jeho úklid po dokončení, bude prováděno vždy po dokončení jednotlivých etap.</t>
  </si>
  <si>
    <t>0.30001.005</t>
  </si>
  <si>
    <t>Uvedení pozemků, jejichž úpravy nejsou součástí zakázky, ale budou prováděním zakázky dotčeny, do původního stavu</t>
  </si>
  <si>
    <t>Poznámka k položce:_x000D_
Úklid, vyčištění, případně oprava stávajících zpevněných ploch, ozelenění vegetačních ploch, ošetření zeleně.</t>
  </si>
  <si>
    <t>0.40001</t>
  </si>
  <si>
    <t>Inženýrská činnost</t>
  </si>
  <si>
    <t>0.40001.002</t>
  </si>
  <si>
    <t>Zajištění dopravního značení po dobu plnění předmětu zakázky včetně projednání povolení zhotovitelem a plateb za správní poplatky dle pootřebné doby trvání.</t>
  </si>
  <si>
    <t>Poznámka k položce:_x000D_
Položka obsahuje i potřebnou dokumentaci, její projednání a zajištění potřebných povolení. Součástí i správní poplatky, odevzdání v digitální i tištěné formě.</t>
  </si>
  <si>
    <t>0.60001</t>
  </si>
  <si>
    <t>Územní vlivy</t>
  </si>
  <si>
    <t>0.60001.001</t>
  </si>
  <si>
    <t>Zajištění bezpečnosti při plnění předmětu zakázky a zajištění ochrany životního prostředí zhotovitelem v průběhu realizace bez ovlivnění a nepříznivých dopadů na životní prostředí a okolí</t>
  </si>
  <si>
    <t>Poznámka k položce:_x000D_
0</t>
  </si>
  <si>
    <t>0.60001.002</t>
  </si>
  <si>
    <t>Zajištění čistoty staveniště a zejména okolí, v případě potřeby zajištění čištění komunikací dotčených provozem zhotovitele, zejména výjezd a příjezd na staveniště a obslužné plochy</t>
  </si>
  <si>
    <t>Poznámka k položce:_x000D_
Pravidelný úklid staveniště a přístupových a příjezdových tras.</t>
  </si>
  <si>
    <t>0.70001</t>
  </si>
  <si>
    <t>Provozní vlivy</t>
  </si>
  <si>
    <t>0.70001.001</t>
  </si>
  <si>
    <t>Ztížené výrobní podmínky související s umístěním stavby a provozními omezeními z důvodu zajištění provozu investora.</t>
  </si>
  <si>
    <t>Poznámka k položce:_x000D_
Omezení prací v době mimořádných situací - akutní operační výkony, nepřekonatelné negativní vlivy v průběhu stavebních prací, atd…</t>
  </si>
  <si>
    <t>0.70001.003</t>
  </si>
  <si>
    <t xml:space="preserve">Provizorní příčky v rámci stavby k oddělení prostor stavby od provozu - provedení OSB desky na dřevěnou trámkovou konstrukci a pracutěsné překrytí geotextílií a PVC fólií, utěsnění u podlahy a stropu. Kompletní dodávka, montáž, demontáž, oprava a začištění po demontáži. </t>
  </si>
  <si>
    <t>"Lékárna I-129" (4,0+1,0*2)*3,00</t>
  </si>
  <si>
    <t>"Chodba II-123" (3,50+1,0)*3,00</t>
  </si>
  <si>
    <t>"Vstup II-122" 3,25*3,0</t>
  </si>
  <si>
    <t>"Přípravna II-121 okno" 2,65*3,00</t>
  </si>
  <si>
    <t>"Přípravna II-121 dveře" 1,30*2,10*2</t>
  </si>
  <si>
    <t>"Navazující prostory" 25,0</t>
  </si>
  <si>
    <t>0.70001.004</t>
  </si>
  <si>
    <t>Ochrana stávajících podlah geotextílií a PVC fólií proti poškození při provádění prací ve vnitřních prostorech</t>
  </si>
  <si>
    <t>"chodba" 30,0</t>
  </si>
  <si>
    <t>"lékárna" 30,0</t>
  </si>
  <si>
    <t>"ostatní" 40,0</t>
  </si>
  <si>
    <t>0.70001.005</t>
  </si>
  <si>
    <t>Ochrana stávajících konstrukcí geotextílií a PVC fólií při provádění prací ve vnitřních prostorech</t>
  </si>
  <si>
    <t>1583049102</t>
  </si>
  <si>
    <t>0.90001</t>
  </si>
  <si>
    <t>Ostatní náklady stavby</t>
  </si>
  <si>
    <t>0.90001.001</t>
  </si>
  <si>
    <t>Průběžná fotodokumentace z průběhu provádění zakázky (digitální forma) v počtu min. 40 ks fotek měsíčně. Soubory fotodokumentace řazené po datech jejich provedení.</t>
  </si>
  <si>
    <t>Poznámka k položce:_x000D_
Řazení fotodokumentace do adresářů po jednotlivých datech s popisem zachycených stavů stavby.</t>
  </si>
  <si>
    <t>0.90001.002</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</si>
  <si>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</si>
  <si>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0.90001.003</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</si>
  <si>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souladu s platnou legislativou atd.);</t>
  </si>
  <si>
    <t>Poznámka k položce:_x000D_
Doklady pro kolaudaci stavby, předávané po dokončených etapác, odevzdání v digitální i tištěné formě.</t>
  </si>
  <si>
    <t>0.90001.004</t>
  </si>
  <si>
    <t>Vývěsní tabule "STAVBA POVOLENA" s identifikacemi stavby a jejích účastníků. Součástí ocelová konstrukce s dočasným kotvením do země.</t>
  </si>
  <si>
    <t>0.90001.005</t>
  </si>
  <si>
    <t>Zajištění publicity díla dle podmínek poskytovatele dotace.</t>
  </si>
  <si>
    <t>-1668912002</t>
  </si>
  <si>
    <t>Soubory ke vzorkování</t>
  </si>
  <si>
    <t>"pororošty" 1</t>
  </si>
  <si>
    <t>"Svítidla" 1</t>
  </si>
  <si>
    <t>"automatické dveře" 1</t>
  </si>
  <si>
    <t>0.90001.006</t>
  </si>
  <si>
    <t xml:space="preserve">Trvalá bezpečnostní služba po dobu nezabezpečeného vnějšího pláště - 24h/7 dní (vstupní dveře, okno, bourací práce) - ochrana prostor a majetku investora </t>
  </si>
  <si>
    <t>1475507982</t>
  </si>
  <si>
    <t>SEZNAM FIGUR</t>
  </si>
  <si>
    <t>Výměra</t>
  </si>
  <si>
    <t xml:space="preserve"> D1.01.100</t>
  </si>
  <si>
    <t>Použití figury:</t>
  </si>
  <si>
    <t>Stěrka podlahová nivelační pro vyrovnání podkladu povlakových podlah pevnosti 20 MPa tl přes 3 do 5 mm</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</si>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</sst>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cellStyleXfs>
  <cellXfs count="41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30" fillId="0" borderId="0" xfId="0" applyFont="1" applyAlignment="1">
      <alignment horizontal="lef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40" fillId="0" borderId="0" xfId="0" applyFont="1" applyAlignment="1" applyProtection="1">
      <alignment vertical="center" wrapText="1"/>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0" fillId="0" borderId="4" xfId="0" applyFont="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4" fillId="0" borderId="0" xfId="0" applyFont="1" applyAlignment="1">
      <alignment horizontal="left" vertical="center" wrapText="1"/>
    </xf>
    <xf numFmtId="0" fontId="41" fillId="0" borderId="17"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left" vertical="center"/>
    </xf>
    <xf numFmtId="167" fontId="41"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4" fillId="0" borderId="0" xfId="0" applyFont="1" applyAlignment="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3" fillId="0" borderId="0" xfId="0" applyFont="1" applyAlignment="1">
      <alignment horizontal="left" vertical="top"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4" fillId="0" borderId="29" xfId="0" applyFont="1" applyBorder="1" applyAlignment="1">
      <alignment horizontal="left"/>
    </xf>
    <xf numFmtId="0" fontId="45" fillId="0" borderId="1" xfId="0" applyFont="1" applyBorder="1" applyAlignment="1">
      <alignment horizontal="left" vertical="center"/>
    </xf>
    <xf numFmtId="0" fontId="45" fillId="0" borderId="1" xfId="0" applyFont="1" applyBorder="1" applyAlignment="1">
      <alignment horizontal="left" vertical="top"/>
    </xf>
    <xf numFmtId="0" fontId="45" fillId="0" borderId="1" xfId="0" applyFont="1" applyBorder="1" applyAlignment="1">
      <alignment horizontal="left" vertical="center" wrapText="1"/>
    </xf>
    <xf numFmtId="0" fontId="44" fillId="0" borderId="29" xfId="0" applyFont="1" applyBorder="1" applyAlignment="1">
      <alignment horizontal="left" wrapText="1"/>
    </xf>
    <xf numFmtId="49" fontId="45"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ro-rozpocty.cz/software-a-data/kros-4-ocenovani-a-rizeni-stavebni-vyroby/"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ro-rozpocty.cz/software-a-data/kros-4-ocenovani-a-rizeni-stavebni-vyroby/"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ro-rozpocty.cz/software-a-data/kros-4-ocenovani-a-rizeni-stavebni-vyroby/" TargetMode="Externa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twoCellAnchor>
    <xdr:from>
      <xdr:col>37</xdr:col>
      <xdr:colOff>415290</xdr:colOff>
      <xdr:row>3</xdr:row>
      <xdr:rowOff>0</xdr:rowOff>
    </xdr:from>
    <xdr:to>
      <xdr:col>40</xdr:col>
      <xdr:colOff>367665</xdr:colOff>
      <xdr:row>5</xdr:row>
      <xdr:rowOff>361315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38</xdr:col>
      <xdr:colOff>129540</xdr:colOff>
      <xdr:row>41</xdr:row>
      <xdr:rowOff>0</xdr:rowOff>
    </xdr:from>
    <xdr:to>
      <xdr:col>41</xdr:col>
      <xdr:colOff>177165</xdr:colOff>
      <xdr:row>44</xdr:row>
      <xdr:rowOff>301625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www.pro-rozpocty.cz/software-a-data/kros-4-ocenovani-a-rizeni-stavebni-vyroby/"/>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91</xdr:row>
      <xdr:rowOff>0</xdr:rowOff>
    </xdr:from>
    <xdr:to>
      <xdr:col>9</xdr:col>
      <xdr:colOff>1215390</xdr:colOff>
      <xdr:row>94</xdr:row>
      <xdr:rowOff>210185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pro-rozpocty.cz/software-a-data/kros-4-ocenovani-a-rizeni-stavebni-vyroby/"/>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72</xdr:row>
      <xdr:rowOff>0</xdr:rowOff>
    </xdr:from>
    <xdr:to>
      <xdr:col>9</xdr:col>
      <xdr:colOff>1215390</xdr:colOff>
      <xdr:row>75</xdr:row>
      <xdr:rowOff>210185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pro-rozpocty.cz/software-a-data/kros-4-ocenovani-a-rizeni-stavebni-vyroby/"/>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2_02/767591012" TargetMode="External"/><Relationship Id="rId21" Type="http://schemas.openxmlformats.org/officeDocument/2006/relationships/hyperlink" Target="https://podminky.urs.cz/item/CS_URS_2022_02/572531134" TargetMode="External"/><Relationship Id="rId42" Type="http://schemas.openxmlformats.org/officeDocument/2006/relationships/hyperlink" Target="https://podminky.urs.cz/item/CS_URS_2022_02/914511111" TargetMode="External"/><Relationship Id="rId63" Type="http://schemas.openxmlformats.org/officeDocument/2006/relationships/hyperlink" Target="https://podminky.urs.cz/item/CS_URS_2022_02/971052551" TargetMode="External"/><Relationship Id="rId84" Type="http://schemas.openxmlformats.org/officeDocument/2006/relationships/hyperlink" Target="https://podminky.urs.cz/item/CS_URS_2022_02/725860811" TargetMode="External"/><Relationship Id="rId138" Type="http://schemas.openxmlformats.org/officeDocument/2006/relationships/hyperlink" Target="https://podminky.urs.cz/item/CS_URS_2022_02/787100812" TargetMode="External"/><Relationship Id="rId107" Type="http://schemas.openxmlformats.org/officeDocument/2006/relationships/hyperlink" Target="https://podminky.urs.cz/item/CS_URS_2022_02/764512426" TargetMode="External"/><Relationship Id="rId11" Type="http://schemas.openxmlformats.org/officeDocument/2006/relationships/hyperlink" Target="https://podminky.urs.cz/item/CS_URS_2022_02/271532212" TargetMode="External"/><Relationship Id="rId32" Type="http://schemas.openxmlformats.org/officeDocument/2006/relationships/hyperlink" Target="https://podminky.urs.cz/item/CS_URS_2022_02/623142001" TargetMode="External"/><Relationship Id="rId37" Type="http://schemas.openxmlformats.org/officeDocument/2006/relationships/hyperlink" Target="https://podminky.urs.cz/item/CS_URS_2022_02/877265271" TargetMode="External"/><Relationship Id="rId53" Type="http://schemas.openxmlformats.org/officeDocument/2006/relationships/hyperlink" Target="https://podminky.urs.cz/item/CS_URS_2022_02/949121812" TargetMode="External"/><Relationship Id="rId58" Type="http://schemas.openxmlformats.org/officeDocument/2006/relationships/hyperlink" Target="https://podminky.urs.cz/item/CS_URS_2022_02/966081121" TargetMode="External"/><Relationship Id="rId74" Type="http://schemas.openxmlformats.org/officeDocument/2006/relationships/hyperlink" Target="https://podminky.urs.cz/item/CS_URS_2022_02/997013804" TargetMode="External"/><Relationship Id="rId79" Type="http://schemas.openxmlformats.org/officeDocument/2006/relationships/hyperlink" Target="https://podminky.urs.cz/item/CS_URS_2022_02/713131141" TargetMode="External"/><Relationship Id="rId102" Type="http://schemas.openxmlformats.org/officeDocument/2006/relationships/hyperlink" Target="https://podminky.urs.cz/item/CS_URS_2022_02/998763381" TargetMode="External"/><Relationship Id="rId123" Type="http://schemas.openxmlformats.org/officeDocument/2006/relationships/hyperlink" Target="https://podminky.urs.cz/item/CS_URS_2022_02/776141112" TargetMode="External"/><Relationship Id="rId128" Type="http://schemas.openxmlformats.org/officeDocument/2006/relationships/hyperlink" Target="https://podminky.urs.cz/item/CS_URS_2022_02/998776181" TargetMode="External"/><Relationship Id="rId5" Type="http://schemas.openxmlformats.org/officeDocument/2006/relationships/hyperlink" Target="https://podminky.urs.cz/item/CS_URS_2022_02/133212811" TargetMode="External"/><Relationship Id="rId90" Type="http://schemas.openxmlformats.org/officeDocument/2006/relationships/hyperlink" Target="https://podminky.urs.cz/item/CS_URS_2022_02/998741101" TargetMode="External"/><Relationship Id="rId95" Type="http://schemas.openxmlformats.org/officeDocument/2006/relationships/hyperlink" Target="https://podminky.urs.cz/item/CS_URS_2022_02/763121211" TargetMode="External"/><Relationship Id="rId22" Type="http://schemas.openxmlformats.org/officeDocument/2006/relationships/hyperlink" Target="https://podminky.urs.cz/item/CS_URS_2022_02/596212210" TargetMode="External"/><Relationship Id="rId27" Type="http://schemas.openxmlformats.org/officeDocument/2006/relationships/hyperlink" Target="https://podminky.urs.cz/item/CS_URS_2022_02/621525103" TargetMode="External"/><Relationship Id="rId43" Type="http://schemas.openxmlformats.org/officeDocument/2006/relationships/hyperlink" Target="https://podminky.urs.cz/item/CS_URS_2022_02/914511112" TargetMode="External"/><Relationship Id="rId48" Type="http://schemas.openxmlformats.org/officeDocument/2006/relationships/hyperlink" Target="https://podminky.urs.cz/item/CS_URS_2022_02/916131212" TargetMode="External"/><Relationship Id="rId64" Type="http://schemas.openxmlformats.org/officeDocument/2006/relationships/hyperlink" Target="https://podminky.urs.cz/item/CS_URS_2022_02/977211111" TargetMode="External"/><Relationship Id="rId69" Type="http://schemas.openxmlformats.org/officeDocument/2006/relationships/hyperlink" Target="https://podminky.urs.cz/item/CS_URS_2022_02/997013151" TargetMode="External"/><Relationship Id="rId113" Type="http://schemas.openxmlformats.org/officeDocument/2006/relationships/hyperlink" Target="https://podminky.urs.cz/item/CS_URS_2022_02/766691914" TargetMode="External"/><Relationship Id="rId118" Type="http://schemas.openxmlformats.org/officeDocument/2006/relationships/hyperlink" Target="https://podminky.urs.cz/item/CS_URS_2022_02/998767101" TargetMode="External"/><Relationship Id="rId134" Type="http://schemas.openxmlformats.org/officeDocument/2006/relationships/hyperlink" Target="https://podminky.urs.cz/item/CS_URS_2022_02/783315101" TargetMode="External"/><Relationship Id="rId139" Type="http://schemas.openxmlformats.org/officeDocument/2006/relationships/hyperlink" Target="https://podminky.urs.cz/item/CS_URS_2022_02/998787101" TargetMode="External"/><Relationship Id="rId80" Type="http://schemas.openxmlformats.org/officeDocument/2006/relationships/hyperlink" Target="https://podminky.urs.cz/item/CS_URS_2022_02/713131143" TargetMode="External"/><Relationship Id="rId85" Type="http://schemas.openxmlformats.org/officeDocument/2006/relationships/hyperlink" Target="https://podminky.urs.cz/item/CS_URS_2022_02/741372063" TargetMode="External"/><Relationship Id="rId12" Type="http://schemas.openxmlformats.org/officeDocument/2006/relationships/hyperlink" Target="https://podminky.urs.cz/item/CS_URS_2022_02/274313811" TargetMode="External"/><Relationship Id="rId17" Type="http://schemas.openxmlformats.org/officeDocument/2006/relationships/hyperlink" Target="https://podminky.urs.cz/item/CS_URS_2022_02/340239212" TargetMode="External"/><Relationship Id="rId33" Type="http://schemas.openxmlformats.org/officeDocument/2006/relationships/hyperlink" Target="https://podminky.urs.cz/item/CS_URS_2022_02/629991012" TargetMode="External"/><Relationship Id="rId38" Type="http://schemas.openxmlformats.org/officeDocument/2006/relationships/hyperlink" Target="https://podminky.urs.cz/item/CS_URS_2022_02/913311112" TargetMode="External"/><Relationship Id="rId59" Type="http://schemas.openxmlformats.org/officeDocument/2006/relationships/hyperlink" Target="https://podminky.urs.cz/item/CS_URS_2022_02/966081125" TargetMode="External"/><Relationship Id="rId103" Type="http://schemas.openxmlformats.org/officeDocument/2006/relationships/hyperlink" Target="https://podminky.urs.cz/item/CS_URS_2022_02/764021423" TargetMode="External"/><Relationship Id="rId108" Type="http://schemas.openxmlformats.org/officeDocument/2006/relationships/hyperlink" Target="https://podminky.urs.cz/item/CS_URS_2022_02/764518621" TargetMode="External"/><Relationship Id="rId124" Type="http://schemas.openxmlformats.org/officeDocument/2006/relationships/hyperlink" Target="https://podminky.urs.cz/item/CS_URS_2022_02/776201811" TargetMode="External"/><Relationship Id="rId129" Type="http://schemas.openxmlformats.org/officeDocument/2006/relationships/hyperlink" Target="https://podminky.urs.cz/item/CS_URS_2022_02/781121011" TargetMode="External"/><Relationship Id="rId54" Type="http://schemas.openxmlformats.org/officeDocument/2006/relationships/hyperlink" Target="https://podminky.urs.cz/item/CS_URS_2022_02/952901111" TargetMode="External"/><Relationship Id="rId70" Type="http://schemas.openxmlformats.org/officeDocument/2006/relationships/hyperlink" Target="https://podminky.urs.cz/item/CS_URS_2022_02/997013501" TargetMode="External"/><Relationship Id="rId75" Type="http://schemas.openxmlformats.org/officeDocument/2006/relationships/hyperlink" Target="https://podminky.urs.cz/item/CS_URS_2022_02/997013813" TargetMode="External"/><Relationship Id="rId91" Type="http://schemas.openxmlformats.org/officeDocument/2006/relationships/hyperlink" Target="https://podminky.urs.cz/item/CS_URS_2022_02/998741181" TargetMode="External"/><Relationship Id="rId96" Type="http://schemas.openxmlformats.org/officeDocument/2006/relationships/hyperlink" Target="https://podminky.urs.cz/item/CS_URS_2022_02/763121714" TargetMode="External"/><Relationship Id="rId140" Type="http://schemas.openxmlformats.org/officeDocument/2006/relationships/hyperlink" Target="https://podminky.urs.cz/item/CS_URS_2022_02/998787181" TargetMode="External"/><Relationship Id="rId1" Type="http://schemas.openxmlformats.org/officeDocument/2006/relationships/hyperlink" Target="https://podminky.urs.cz/item/CS_URS_2022_02/113106123" TargetMode="External"/><Relationship Id="rId6" Type="http://schemas.openxmlformats.org/officeDocument/2006/relationships/hyperlink" Target="https://podminky.urs.cz/item/CS_URS_2022_02/132212131" TargetMode="External"/><Relationship Id="rId23" Type="http://schemas.openxmlformats.org/officeDocument/2006/relationships/hyperlink" Target="https://podminky.urs.cz/item/CS_URS_2022_02/611325401" TargetMode="External"/><Relationship Id="rId28" Type="http://schemas.openxmlformats.org/officeDocument/2006/relationships/hyperlink" Target="https://podminky.urs.cz/item/CS_URS_2022_02/622143004" TargetMode="External"/><Relationship Id="rId49" Type="http://schemas.openxmlformats.org/officeDocument/2006/relationships/hyperlink" Target="https://podminky.urs.cz/item/CS_URS_2022_02/919735111" TargetMode="External"/><Relationship Id="rId114" Type="http://schemas.openxmlformats.org/officeDocument/2006/relationships/hyperlink" Target="https://podminky.urs.cz/item/CS_URS_2022_02/766812820" TargetMode="External"/><Relationship Id="rId119" Type="http://schemas.openxmlformats.org/officeDocument/2006/relationships/hyperlink" Target="https://podminky.urs.cz/item/CS_URS_2022_02/998767181" TargetMode="External"/><Relationship Id="rId44" Type="http://schemas.openxmlformats.org/officeDocument/2006/relationships/hyperlink" Target="https://podminky.urs.cz/item/CS_URS_2022_02/915111111" TargetMode="External"/><Relationship Id="rId60" Type="http://schemas.openxmlformats.org/officeDocument/2006/relationships/hyperlink" Target="https://podminky.urs.cz/item/CS_URS_2022_02/968072455" TargetMode="External"/><Relationship Id="rId65" Type="http://schemas.openxmlformats.org/officeDocument/2006/relationships/hyperlink" Target="https://podminky.urs.cz/item/CS_URS_2022_02/978011121" TargetMode="External"/><Relationship Id="rId81" Type="http://schemas.openxmlformats.org/officeDocument/2006/relationships/hyperlink" Target="https://podminky.urs.cz/item/CS_URS_2022_02/998713101" TargetMode="External"/><Relationship Id="rId86" Type="http://schemas.openxmlformats.org/officeDocument/2006/relationships/hyperlink" Target="https://podminky.urs.cz/item/CS_URS_2022_02/741372101" TargetMode="External"/><Relationship Id="rId130" Type="http://schemas.openxmlformats.org/officeDocument/2006/relationships/hyperlink" Target="https://podminky.urs.cz/item/CS_URS_2022_02/781471810" TargetMode="External"/><Relationship Id="rId135" Type="http://schemas.openxmlformats.org/officeDocument/2006/relationships/hyperlink" Target="https://podminky.urs.cz/item/CS_URS_2022_02/783317101" TargetMode="External"/><Relationship Id="rId13" Type="http://schemas.openxmlformats.org/officeDocument/2006/relationships/hyperlink" Target="https://podminky.urs.cz/item/CS_URS_2022_02/275313811" TargetMode="External"/><Relationship Id="rId18" Type="http://schemas.openxmlformats.org/officeDocument/2006/relationships/hyperlink" Target="https://podminky.urs.cz/item/CS_URS_2022_02/451541111" TargetMode="External"/><Relationship Id="rId39" Type="http://schemas.openxmlformats.org/officeDocument/2006/relationships/hyperlink" Target="https://podminky.urs.cz/item/CS_URS_2022_02/913311212" TargetMode="External"/><Relationship Id="rId109" Type="http://schemas.openxmlformats.org/officeDocument/2006/relationships/hyperlink" Target="https://podminky.urs.cz/item/CS_URS_2022_02/998764101" TargetMode="External"/><Relationship Id="rId34" Type="http://schemas.openxmlformats.org/officeDocument/2006/relationships/hyperlink" Target="https://podminky.urs.cz/item/CS_URS_2022_02/631311131" TargetMode="External"/><Relationship Id="rId50" Type="http://schemas.openxmlformats.org/officeDocument/2006/relationships/hyperlink" Target="https://podminky.urs.cz/item/CS_URS_2022_02/949101111" TargetMode="External"/><Relationship Id="rId55" Type="http://schemas.openxmlformats.org/officeDocument/2006/relationships/hyperlink" Target="https://podminky.urs.cz/item/CS_URS_2022_02/962031133" TargetMode="External"/><Relationship Id="rId76" Type="http://schemas.openxmlformats.org/officeDocument/2006/relationships/hyperlink" Target="https://podminky.urs.cz/item/CS_URS_2022_02/997013861" TargetMode="External"/><Relationship Id="rId97" Type="http://schemas.openxmlformats.org/officeDocument/2006/relationships/hyperlink" Target="https://podminky.urs.cz/item/CS_URS_2022_02/763121811" TargetMode="External"/><Relationship Id="rId104" Type="http://schemas.openxmlformats.org/officeDocument/2006/relationships/hyperlink" Target="https://podminky.urs.cz/item/CS_URS_2022_02/764216404" TargetMode="External"/><Relationship Id="rId120" Type="http://schemas.openxmlformats.org/officeDocument/2006/relationships/hyperlink" Target="https://podminky.urs.cz/item/CS_URS_2022_02/776111116" TargetMode="External"/><Relationship Id="rId125" Type="http://schemas.openxmlformats.org/officeDocument/2006/relationships/hyperlink" Target="https://podminky.urs.cz/item/CS_URS_2022_02/776221111" TargetMode="External"/><Relationship Id="rId141" Type="http://schemas.openxmlformats.org/officeDocument/2006/relationships/printerSettings" Target="../printerSettings/printerSettings2.bin"/><Relationship Id="rId7" Type="http://schemas.openxmlformats.org/officeDocument/2006/relationships/hyperlink" Target="https://podminky.urs.cz/item/CS_URS_2022_02/162751117" TargetMode="External"/><Relationship Id="rId71" Type="http://schemas.openxmlformats.org/officeDocument/2006/relationships/hyperlink" Target="https://podminky.urs.cz/item/CS_URS_2022_02/997013509" TargetMode="External"/><Relationship Id="rId92" Type="http://schemas.openxmlformats.org/officeDocument/2006/relationships/hyperlink" Target="https://podminky.urs.cz/item/CS_URS_2022_02/742210251" TargetMode="External"/><Relationship Id="rId2" Type="http://schemas.openxmlformats.org/officeDocument/2006/relationships/hyperlink" Target="https://podminky.urs.cz/item/CS_URS_2022_02/113107134" TargetMode="External"/><Relationship Id="rId29" Type="http://schemas.openxmlformats.org/officeDocument/2006/relationships/hyperlink" Target="https://podminky.urs.cz/item/CS_URS_2022_02/622225132" TargetMode="External"/><Relationship Id="rId24" Type="http://schemas.openxmlformats.org/officeDocument/2006/relationships/hyperlink" Target="https://podminky.urs.cz/item/CS_URS_2022_02/612325225" TargetMode="External"/><Relationship Id="rId40" Type="http://schemas.openxmlformats.org/officeDocument/2006/relationships/hyperlink" Target="https://podminky.urs.cz/item/CS_URS_2022_02/914111111" TargetMode="External"/><Relationship Id="rId45" Type="http://schemas.openxmlformats.org/officeDocument/2006/relationships/hyperlink" Target="https://podminky.urs.cz/item/CS_URS_2022_02/915121111" TargetMode="External"/><Relationship Id="rId66" Type="http://schemas.openxmlformats.org/officeDocument/2006/relationships/hyperlink" Target="https://podminky.urs.cz/item/CS_URS_2022_02/978013141" TargetMode="External"/><Relationship Id="rId87" Type="http://schemas.openxmlformats.org/officeDocument/2006/relationships/hyperlink" Target="https://podminky.urs.cz/item/CS_URS_2022_02/741410021" TargetMode="External"/><Relationship Id="rId110" Type="http://schemas.openxmlformats.org/officeDocument/2006/relationships/hyperlink" Target="https://podminky.urs.cz/item/CS_URS_2022_02/998764181" TargetMode="External"/><Relationship Id="rId115" Type="http://schemas.openxmlformats.org/officeDocument/2006/relationships/hyperlink" Target="https://podminky.urs.cz/item/CS_URS_2022_02/998766101" TargetMode="External"/><Relationship Id="rId131" Type="http://schemas.openxmlformats.org/officeDocument/2006/relationships/hyperlink" Target="https://podminky.urs.cz/item/CS_URS_2022_02/998781101" TargetMode="External"/><Relationship Id="rId136" Type="http://schemas.openxmlformats.org/officeDocument/2006/relationships/hyperlink" Target="https://podminky.urs.cz/item/CS_URS_2022_02/784181101" TargetMode="External"/><Relationship Id="rId61" Type="http://schemas.openxmlformats.org/officeDocument/2006/relationships/hyperlink" Target="https://podminky.urs.cz/item/CS_URS_2022_02/968082018" TargetMode="External"/><Relationship Id="rId82" Type="http://schemas.openxmlformats.org/officeDocument/2006/relationships/hyperlink" Target="https://podminky.urs.cz/item/CS_URS_2022_02/998713181" TargetMode="External"/><Relationship Id="rId19" Type="http://schemas.openxmlformats.org/officeDocument/2006/relationships/hyperlink" Target="https://podminky.urs.cz/item/CS_URS_2022_02/564740001" TargetMode="External"/><Relationship Id="rId14" Type="http://schemas.openxmlformats.org/officeDocument/2006/relationships/hyperlink" Target="https://podminky.urs.cz/item/CS_URS_2022_02/275351121" TargetMode="External"/><Relationship Id="rId30" Type="http://schemas.openxmlformats.org/officeDocument/2006/relationships/hyperlink" Target="https://podminky.urs.cz/item/CS_URS_2022_02/622225134" TargetMode="External"/><Relationship Id="rId35" Type="http://schemas.openxmlformats.org/officeDocument/2006/relationships/hyperlink" Target="https://podminky.urs.cz/item/CS_URS_2022_02/642944121" TargetMode="External"/><Relationship Id="rId56" Type="http://schemas.openxmlformats.org/officeDocument/2006/relationships/hyperlink" Target="https://podminky.urs.cz/item/CS_URS_2022_02/962032432" TargetMode="External"/><Relationship Id="rId77" Type="http://schemas.openxmlformats.org/officeDocument/2006/relationships/hyperlink" Target="https://podminky.urs.cz/item/CS_URS_2022_02/997013875" TargetMode="External"/><Relationship Id="rId100" Type="http://schemas.openxmlformats.org/officeDocument/2006/relationships/hyperlink" Target="https://podminky.urs.cz/item/CS_URS_2022_02/763431011" TargetMode="External"/><Relationship Id="rId105" Type="http://schemas.openxmlformats.org/officeDocument/2006/relationships/hyperlink" Target="https://podminky.urs.cz/item/CS_URS_2022_02/764218405" TargetMode="External"/><Relationship Id="rId126" Type="http://schemas.openxmlformats.org/officeDocument/2006/relationships/hyperlink" Target="https://podminky.urs.cz/item/CS_URS_2022_02/776411112" TargetMode="External"/><Relationship Id="rId8" Type="http://schemas.openxmlformats.org/officeDocument/2006/relationships/hyperlink" Target="https://podminky.urs.cz/item/CS_URS_2022_02/171201221" TargetMode="External"/><Relationship Id="rId51" Type="http://schemas.openxmlformats.org/officeDocument/2006/relationships/hyperlink" Target="https://podminky.urs.cz/item/CS_URS_2022_02/949121112" TargetMode="External"/><Relationship Id="rId72" Type="http://schemas.openxmlformats.org/officeDocument/2006/relationships/hyperlink" Target="https://podminky.urs.cz/item/CS_URS_2022_02/997013603" TargetMode="External"/><Relationship Id="rId93" Type="http://schemas.openxmlformats.org/officeDocument/2006/relationships/hyperlink" Target="https://podminky.urs.cz/item/CS_URS_2022_02/742210503" TargetMode="External"/><Relationship Id="rId98" Type="http://schemas.openxmlformats.org/officeDocument/2006/relationships/hyperlink" Target="https://podminky.urs.cz/item/CS_URS_2022_02/763135821" TargetMode="External"/><Relationship Id="rId121" Type="http://schemas.openxmlformats.org/officeDocument/2006/relationships/hyperlink" Target="https://podminky.urs.cz/item/CS_URS_2022_02/776111311" TargetMode="External"/><Relationship Id="rId142" Type="http://schemas.openxmlformats.org/officeDocument/2006/relationships/drawing" Target="../drawings/drawing2.xml"/><Relationship Id="rId3" Type="http://schemas.openxmlformats.org/officeDocument/2006/relationships/hyperlink" Target="https://podminky.urs.cz/item/CS_URS_2022_02/113107143" TargetMode="External"/><Relationship Id="rId25" Type="http://schemas.openxmlformats.org/officeDocument/2006/relationships/hyperlink" Target="https://podminky.urs.cz/item/CS_URS_2022_02/612325402" TargetMode="External"/><Relationship Id="rId46" Type="http://schemas.openxmlformats.org/officeDocument/2006/relationships/hyperlink" Target="https://podminky.urs.cz/item/CS_URS_2022_02/915111121" TargetMode="External"/><Relationship Id="rId67" Type="http://schemas.openxmlformats.org/officeDocument/2006/relationships/hyperlink" Target="https://podminky.urs.cz/item/CS_URS_2022_02/978021191" TargetMode="External"/><Relationship Id="rId116" Type="http://schemas.openxmlformats.org/officeDocument/2006/relationships/hyperlink" Target="https://podminky.urs.cz/item/CS_URS_2022_02/998766181" TargetMode="External"/><Relationship Id="rId137" Type="http://schemas.openxmlformats.org/officeDocument/2006/relationships/hyperlink" Target="https://podminky.urs.cz/item/CS_URS_2022_02/784221101" TargetMode="External"/><Relationship Id="rId20" Type="http://schemas.openxmlformats.org/officeDocument/2006/relationships/hyperlink" Target="https://podminky.urs.cz/item/CS_URS_2022_02/566501111" TargetMode="External"/><Relationship Id="rId41" Type="http://schemas.openxmlformats.org/officeDocument/2006/relationships/hyperlink" Target="https://podminky.urs.cz/item/CS_URS_2022_02/914111112" TargetMode="External"/><Relationship Id="rId62" Type="http://schemas.openxmlformats.org/officeDocument/2006/relationships/hyperlink" Target="https://podminky.urs.cz/item/CS_URS_2022_02/971033641" TargetMode="External"/><Relationship Id="rId83" Type="http://schemas.openxmlformats.org/officeDocument/2006/relationships/hyperlink" Target="https://podminky.urs.cz/item/CS_URS_2022_02/725820801" TargetMode="External"/><Relationship Id="rId88" Type="http://schemas.openxmlformats.org/officeDocument/2006/relationships/hyperlink" Target="https://podminky.urs.cz/item/CS_URS_2022_02/741810001" TargetMode="External"/><Relationship Id="rId111" Type="http://schemas.openxmlformats.org/officeDocument/2006/relationships/hyperlink" Target="https://podminky.urs.cz/item/CS_URS_2022_02/766414221" TargetMode="External"/><Relationship Id="rId132" Type="http://schemas.openxmlformats.org/officeDocument/2006/relationships/hyperlink" Target="https://podminky.urs.cz/item/CS_URS_2022_02/998781181" TargetMode="External"/><Relationship Id="rId15" Type="http://schemas.openxmlformats.org/officeDocument/2006/relationships/hyperlink" Target="https://podminky.urs.cz/item/CS_URS_2022_02/275351122" TargetMode="External"/><Relationship Id="rId36" Type="http://schemas.openxmlformats.org/officeDocument/2006/relationships/hyperlink" Target="https://podminky.urs.cz/item/CS_URS_2022_02/871265211" TargetMode="External"/><Relationship Id="rId57" Type="http://schemas.openxmlformats.org/officeDocument/2006/relationships/hyperlink" Target="https://podminky.urs.cz/item/CS_URS_2022_02/966006211" TargetMode="External"/><Relationship Id="rId106" Type="http://schemas.openxmlformats.org/officeDocument/2006/relationships/hyperlink" Target="https://podminky.urs.cz/item/CS_URS_2022_02/764511463" TargetMode="External"/><Relationship Id="rId127" Type="http://schemas.openxmlformats.org/officeDocument/2006/relationships/hyperlink" Target="https://podminky.urs.cz/item/CS_URS_2022_02/998776101" TargetMode="External"/><Relationship Id="rId10" Type="http://schemas.openxmlformats.org/officeDocument/2006/relationships/hyperlink" Target="https://podminky.urs.cz/item/CS_URS_2022_02/175111101" TargetMode="External"/><Relationship Id="rId31" Type="http://schemas.openxmlformats.org/officeDocument/2006/relationships/hyperlink" Target="https://podminky.urs.cz/item/CS_URS_2022_02/622525104" TargetMode="External"/><Relationship Id="rId52" Type="http://schemas.openxmlformats.org/officeDocument/2006/relationships/hyperlink" Target="https://podminky.urs.cz/item/CS_URS_2022_02/949121212" TargetMode="External"/><Relationship Id="rId73" Type="http://schemas.openxmlformats.org/officeDocument/2006/relationships/hyperlink" Target="https://podminky.urs.cz/item/CS_URS_2022_02/997013631" TargetMode="External"/><Relationship Id="rId78" Type="http://schemas.openxmlformats.org/officeDocument/2006/relationships/hyperlink" Target="https://podminky.urs.cz/item/CS_URS_2022_02/998017001" TargetMode="External"/><Relationship Id="rId94" Type="http://schemas.openxmlformats.org/officeDocument/2006/relationships/hyperlink" Target="https://podminky.urs.cz/item/CS_URS_2022_02/742210521" TargetMode="External"/><Relationship Id="rId99" Type="http://schemas.openxmlformats.org/officeDocument/2006/relationships/hyperlink" Target="https://podminky.urs.cz/item/CS_URS_2022_02/763164511" TargetMode="External"/><Relationship Id="rId101" Type="http://schemas.openxmlformats.org/officeDocument/2006/relationships/hyperlink" Target="https://podminky.urs.cz/item/CS_URS_2022_02/998763301" TargetMode="External"/><Relationship Id="rId122" Type="http://schemas.openxmlformats.org/officeDocument/2006/relationships/hyperlink" Target="https://podminky.urs.cz/item/CS_URS_2022_02/776121112" TargetMode="External"/><Relationship Id="rId4" Type="http://schemas.openxmlformats.org/officeDocument/2006/relationships/hyperlink" Target="https://podminky.urs.cz/item/CS_URS_2022_02/113201112" TargetMode="External"/><Relationship Id="rId9" Type="http://schemas.openxmlformats.org/officeDocument/2006/relationships/hyperlink" Target="https://podminky.urs.cz/item/CS_URS_2022_02/174111101" TargetMode="External"/><Relationship Id="rId26" Type="http://schemas.openxmlformats.org/officeDocument/2006/relationships/hyperlink" Target="https://podminky.urs.cz/item/CS_URS_2022_02/612331121" TargetMode="External"/><Relationship Id="rId47" Type="http://schemas.openxmlformats.org/officeDocument/2006/relationships/hyperlink" Target="https://podminky.urs.cz/item/CS_URS_2022_02/916131112" TargetMode="External"/><Relationship Id="rId68" Type="http://schemas.openxmlformats.org/officeDocument/2006/relationships/hyperlink" Target="https://podminky.urs.cz/item/CS_URS_2022_02/979051121" TargetMode="External"/><Relationship Id="rId89" Type="http://schemas.openxmlformats.org/officeDocument/2006/relationships/hyperlink" Target="https://podminky.urs.cz/item/CS_URS_2022_02/741820001" TargetMode="External"/><Relationship Id="rId112" Type="http://schemas.openxmlformats.org/officeDocument/2006/relationships/hyperlink" Target="https://podminky.urs.cz/item/CS_URS_2022_02/766441823" TargetMode="External"/><Relationship Id="rId133" Type="http://schemas.openxmlformats.org/officeDocument/2006/relationships/hyperlink" Target="https://podminky.urs.cz/item/CS_URS_2022_02/783314203" TargetMode="External"/><Relationship Id="rId16" Type="http://schemas.openxmlformats.org/officeDocument/2006/relationships/hyperlink" Target="https://podminky.urs.cz/item/CS_URS_2022_02/33123112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showGridLines="0" tabSelected="1" workbookViewId="0"/>
  </sheetViews>
  <sheetFormatPr defaultRowHeight="16.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8" t="s">
        <v>0</v>
      </c>
      <c r="AZ1" s="18" t="s">
        <v>1</v>
      </c>
      <c r="BA1" s="18" t="s">
        <v>2</v>
      </c>
      <c r="BB1" s="18" t="s">
        <v>3</v>
      </c>
      <c r="BT1" s="18" t="s">
        <v>4</v>
      </c>
      <c r="BU1" s="18" t="s">
        <v>4</v>
      </c>
      <c r="BV1" s="18" t="s">
        <v>5</v>
      </c>
    </row>
    <row r="2" spans="1:74" s="1" customFormat="1" ht="36.950000000000003" customHeight="1">
      <c r="AR2" s="392"/>
      <c r="AS2" s="392"/>
      <c r="AT2" s="392"/>
      <c r="AU2" s="392"/>
      <c r="AV2" s="392"/>
      <c r="AW2" s="392"/>
      <c r="AX2" s="392"/>
      <c r="AY2" s="392"/>
      <c r="AZ2" s="392"/>
      <c r="BA2" s="392"/>
      <c r="BB2" s="392"/>
      <c r="BC2" s="392"/>
      <c r="BD2" s="392"/>
      <c r="BE2" s="392"/>
      <c r="BS2" s="19" t="s">
        <v>6</v>
      </c>
      <c r="BT2" s="19" t="s">
        <v>7</v>
      </c>
    </row>
    <row r="3" spans="1:74" s="1" customFormat="1" ht="6.95"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pans="1:74" s="1" customFormat="1" ht="24.95"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pans="1:74" s="1" customFormat="1" ht="12" customHeight="1">
      <c r="B5" s="23"/>
      <c r="C5" s="24"/>
      <c r="D5" s="28" t="s">
        <v>13</v>
      </c>
      <c r="E5" s="24"/>
      <c r="F5" s="24"/>
      <c r="G5" s="24"/>
      <c r="H5" s="24"/>
      <c r="I5" s="24"/>
      <c r="J5" s="24"/>
      <c r="K5" s="356" t="s">
        <v>14</v>
      </c>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24"/>
      <c r="AL5" s="24"/>
      <c r="AM5" s="24"/>
      <c r="AN5" s="24"/>
      <c r="AO5" s="24"/>
      <c r="AP5" s="24"/>
      <c r="AQ5" s="24"/>
      <c r="AR5" s="22"/>
      <c r="BE5" s="353" t="s">
        <v>15</v>
      </c>
      <c r="BS5" s="19" t="s">
        <v>6</v>
      </c>
    </row>
    <row r="6" spans="1:74" s="1" customFormat="1" ht="36.950000000000003" customHeight="1">
      <c r="B6" s="23"/>
      <c r="C6" s="24"/>
      <c r="D6" s="30" t="s">
        <v>16</v>
      </c>
      <c r="E6" s="24"/>
      <c r="F6" s="24"/>
      <c r="G6" s="24"/>
      <c r="H6" s="24"/>
      <c r="I6" s="24"/>
      <c r="J6" s="24"/>
      <c r="K6" s="358" t="s">
        <v>17</v>
      </c>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24"/>
      <c r="AL6" s="24"/>
      <c r="AM6" s="24"/>
      <c r="AN6" s="24"/>
      <c r="AO6" s="24"/>
      <c r="AP6" s="24"/>
      <c r="AQ6" s="24"/>
      <c r="AR6" s="22"/>
      <c r="BE6" s="354"/>
      <c r="BS6" s="19" t="s">
        <v>6</v>
      </c>
    </row>
    <row r="7" spans="1:74" s="1" customFormat="1" ht="12" customHeight="1">
      <c r="B7" s="23"/>
      <c r="C7" s="24"/>
      <c r="D7" s="31"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1" t="s">
        <v>20</v>
      </c>
      <c r="AL7" s="24"/>
      <c r="AM7" s="24"/>
      <c r="AN7" s="29" t="s">
        <v>21</v>
      </c>
      <c r="AO7" s="24"/>
      <c r="AP7" s="24"/>
      <c r="AQ7" s="24"/>
      <c r="AR7" s="22"/>
      <c r="BE7" s="354"/>
      <c r="BS7" s="19" t="s">
        <v>6</v>
      </c>
    </row>
    <row r="8" spans="1:74" s="1" customFormat="1" ht="12" customHeight="1">
      <c r="B8" s="23"/>
      <c r="C8" s="24"/>
      <c r="D8" s="31" t="s">
        <v>22</v>
      </c>
      <c r="E8" s="24"/>
      <c r="F8" s="24"/>
      <c r="G8" s="24"/>
      <c r="H8" s="24"/>
      <c r="I8" s="24"/>
      <c r="J8" s="24"/>
      <c r="K8" s="29" t="s">
        <v>23</v>
      </c>
      <c r="L8" s="24"/>
      <c r="M8" s="24"/>
      <c r="N8" s="24"/>
      <c r="O8" s="24"/>
      <c r="P8" s="24"/>
      <c r="Q8" s="24"/>
      <c r="R8" s="24"/>
      <c r="S8" s="24"/>
      <c r="T8" s="24"/>
      <c r="U8" s="24"/>
      <c r="V8" s="24"/>
      <c r="W8" s="24"/>
      <c r="X8" s="24"/>
      <c r="Y8" s="24"/>
      <c r="Z8" s="24"/>
      <c r="AA8" s="24"/>
      <c r="AB8" s="24"/>
      <c r="AC8" s="24"/>
      <c r="AD8" s="24"/>
      <c r="AE8" s="24"/>
      <c r="AF8" s="24"/>
      <c r="AG8" s="24"/>
      <c r="AH8" s="24"/>
      <c r="AI8" s="24"/>
      <c r="AJ8" s="24"/>
      <c r="AK8" s="31" t="s">
        <v>24</v>
      </c>
      <c r="AL8" s="24"/>
      <c r="AM8" s="24"/>
      <c r="AN8" s="32" t="s">
        <v>25</v>
      </c>
      <c r="AO8" s="24"/>
      <c r="AP8" s="24"/>
      <c r="AQ8" s="24"/>
      <c r="AR8" s="22"/>
      <c r="BE8" s="354"/>
      <c r="BS8" s="19" t="s">
        <v>6</v>
      </c>
    </row>
    <row r="9" spans="1:74" s="1" customFormat="1" ht="29.25" customHeight="1">
      <c r="B9" s="23"/>
      <c r="C9" s="24"/>
      <c r="D9" s="28" t="s">
        <v>26</v>
      </c>
      <c r="E9" s="24"/>
      <c r="F9" s="24"/>
      <c r="G9" s="24"/>
      <c r="H9" s="24"/>
      <c r="I9" s="24"/>
      <c r="J9" s="24"/>
      <c r="K9" s="33" t="s">
        <v>27</v>
      </c>
      <c r="L9" s="24"/>
      <c r="M9" s="24"/>
      <c r="N9" s="24"/>
      <c r="O9" s="24"/>
      <c r="P9" s="24"/>
      <c r="Q9" s="24"/>
      <c r="R9" s="24"/>
      <c r="S9" s="24"/>
      <c r="T9" s="24"/>
      <c r="U9" s="24"/>
      <c r="V9" s="24"/>
      <c r="W9" s="24"/>
      <c r="X9" s="24"/>
      <c r="Y9" s="24"/>
      <c r="Z9" s="24"/>
      <c r="AA9" s="24"/>
      <c r="AB9" s="24"/>
      <c r="AC9" s="24"/>
      <c r="AD9" s="24"/>
      <c r="AE9" s="24"/>
      <c r="AF9" s="24"/>
      <c r="AG9" s="24"/>
      <c r="AH9" s="24"/>
      <c r="AI9" s="24"/>
      <c r="AJ9" s="24"/>
      <c r="AK9" s="28" t="s">
        <v>28</v>
      </c>
      <c r="AL9" s="24"/>
      <c r="AM9" s="24"/>
      <c r="AN9" s="33" t="s">
        <v>29</v>
      </c>
      <c r="AO9" s="24"/>
      <c r="AP9" s="24"/>
      <c r="AQ9" s="24"/>
      <c r="AR9" s="22"/>
      <c r="BE9" s="354"/>
      <c r="BS9" s="19" t="s">
        <v>6</v>
      </c>
    </row>
    <row r="10" spans="1:74" s="1" customFormat="1" ht="12" customHeight="1">
      <c r="B10" s="23"/>
      <c r="C10" s="24"/>
      <c r="D10" s="31" t="s">
        <v>30</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1" t="s">
        <v>31</v>
      </c>
      <c r="AL10" s="24"/>
      <c r="AM10" s="24"/>
      <c r="AN10" s="29" t="s">
        <v>32</v>
      </c>
      <c r="AO10" s="24"/>
      <c r="AP10" s="24"/>
      <c r="AQ10" s="24"/>
      <c r="AR10" s="22"/>
      <c r="BE10" s="354"/>
      <c r="BS10" s="19" t="s">
        <v>6</v>
      </c>
    </row>
    <row r="11" spans="1:74" s="1" customFormat="1" ht="18.399999999999999" customHeight="1">
      <c r="B11" s="23"/>
      <c r="C11" s="24"/>
      <c r="D11" s="24"/>
      <c r="E11" s="29" t="s">
        <v>33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1" t="s">
        <v>34</v>
      </c>
      <c r="AL11" s="24"/>
      <c r="AM11" s="24"/>
      <c r="AN11" s="29" t="s">
        <v>32</v>
      </c>
      <c r="AO11" s="24"/>
      <c r="AP11" s="24"/>
      <c r="AQ11" s="24"/>
      <c r="AR11" s="22"/>
      <c r="BE11" s="354"/>
      <c r="BS11" s="19" t="s">
        <v>6</v>
      </c>
    </row>
    <row r="12" spans="1:74" s="1" customFormat="1" ht="6.95"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54"/>
      <c r="BS12" s="19" t="s">
        <v>6</v>
      </c>
    </row>
    <row r="13" spans="1:74" s="1" customFormat="1" ht="12" customHeight="1">
      <c r="B13" s="23"/>
      <c r="C13" s="24"/>
      <c r="D13" s="31" t="s">
        <v>35</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1" t="s">
        <v>31</v>
      </c>
      <c r="AL13" s="24"/>
      <c r="AM13" s="24"/>
      <c r="AN13" s="34" t="s">
        <v>36</v>
      </c>
      <c r="AO13" s="24"/>
      <c r="AP13" s="24"/>
      <c r="AQ13" s="24"/>
      <c r="AR13" s="22"/>
      <c r="BE13" s="354"/>
      <c r="BS13" s="19" t="s">
        <v>6</v>
      </c>
    </row>
    <row r="14" spans="1:74" ht="12.75">
      <c r="B14" s="23"/>
      <c r="C14" s="24"/>
      <c r="D14" s="24"/>
      <c r="E14" s="359" t="s">
        <v>36</v>
      </c>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1" t="s">
        <v>34</v>
      </c>
      <c r="AL14" s="24"/>
      <c r="AM14" s="24"/>
      <c r="AN14" s="34" t="s">
        <v>36</v>
      </c>
      <c r="AO14" s="24"/>
      <c r="AP14" s="24"/>
      <c r="AQ14" s="24"/>
      <c r="AR14" s="22"/>
      <c r="BE14" s="354"/>
      <c r="BS14" s="19" t="s">
        <v>6</v>
      </c>
    </row>
    <row r="15" spans="1:74" s="1" customFormat="1" ht="6.95"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54"/>
      <c r="BS15" s="19" t="s">
        <v>4</v>
      </c>
    </row>
    <row r="16" spans="1:74" s="1" customFormat="1" ht="12" customHeight="1">
      <c r="B16" s="23"/>
      <c r="C16" s="24"/>
      <c r="D16" s="31" t="s">
        <v>37</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1" t="s">
        <v>31</v>
      </c>
      <c r="AL16" s="24"/>
      <c r="AM16" s="24"/>
      <c r="AN16" s="29" t="s">
        <v>32</v>
      </c>
      <c r="AO16" s="24"/>
      <c r="AP16" s="24"/>
      <c r="AQ16" s="24"/>
      <c r="AR16" s="22"/>
      <c r="BE16" s="354"/>
      <c r="BS16" s="19" t="s">
        <v>4</v>
      </c>
    </row>
    <row r="17" spans="1:71" s="1" customFormat="1" ht="18.399999999999999" customHeight="1">
      <c r="B17" s="23"/>
      <c r="C17" s="24"/>
      <c r="D17" s="24"/>
      <c r="E17" s="29" t="s">
        <v>38</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1" t="s">
        <v>34</v>
      </c>
      <c r="AL17" s="24"/>
      <c r="AM17" s="24"/>
      <c r="AN17" s="29" t="s">
        <v>32</v>
      </c>
      <c r="AO17" s="24"/>
      <c r="AP17" s="24"/>
      <c r="AQ17" s="24"/>
      <c r="AR17" s="22"/>
      <c r="BE17" s="354"/>
      <c r="BS17" s="19" t="s">
        <v>39</v>
      </c>
    </row>
    <row r="18" spans="1:71" s="1" customFormat="1" ht="6.95"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54"/>
      <c r="BS18" s="19" t="s">
        <v>6</v>
      </c>
    </row>
    <row r="19" spans="1:71" s="1" customFormat="1" ht="12" customHeight="1">
      <c r="B19" s="23"/>
      <c r="C19" s="24"/>
      <c r="D19" s="31" t="s">
        <v>40</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1" t="s">
        <v>31</v>
      </c>
      <c r="AL19" s="24"/>
      <c r="AM19" s="24"/>
      <c r="AN19" s="29" t="s">
        <v>32</v>
      </c>
      <c r="AO19" s="24"/>
      <c r="AP19" s="24"/>
      <c r="AQ19" s="24"/>
      <c r="AR19" s="22"/>
      <c r="BE19" s="354"/>
      <c r="BS19" s="19" t="s">
        <v>6</v>
      </c>
    </row>
    <row r="20" spans="1:71" s="1" customFormat="1" ht="18.399999999999999" customHeight="1">
      <c r="B20" s="23"/>
      <c r="C20" s="24"/>
      <c r="D20" s="24"/>
      <c r="E20" s="29" t="s">
        <v>41</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1" t="s">
        <v>34</v>
      </c>
      <c r="AL20" s="24"/>
      <c r="AM20" s="24"/>
      <c r="AN20" s="29" t="s">
        <v>32</v>
      </c>
      <c r="AO20" s="24"/>
      <c r="AP20" s="24"/>
      <c r="AQ20" s="24"/>
      <c r="AR20" s="22"/>
      <c r="BE20" s="354"/>
      <c r="BS20" s="19" t="s">
        <v>4</v>
      </c>
    </row>
    <row r="21" spans="1:71" s="1" customFormat="1" ht="6.95"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54"/>
    </row>
    <row r="22" spans="1:71" s="1" customFormat="1" ht="12" customHeight="1">
      <c r="B22" s="23"/>
      <c r="C22" s="24"/>
      <c r="D22" s="31" t="s">
        <v>42</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54"/>
    </row>
    <row r="23" spans="1:71" s="1" customFormat="1" ht="263.25" customHeight="1">
      <c r="B23" s="23"/>
      <c r="C23" s="24"/>
      <c r="D23" s="24"/>
      <c r="E23" s="361" t="s">
        <v>43</v>
      </c>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24"/>
      <c r="AP23" s="24"/>
      <c r="AQ23" s="24"/>
      <c r="AR23" s="22"/>
      <c r="BE23" s="354"/>
    </row>
    <row r="24" spans="1:71" s="1" customFormat="1" ht="6.95"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54"/>
    </row>
    <row r="25" spans="1:71" s="1" customFormat="1" ht="6.95" customHeight="1">
      <c r="B25" s="23"/>
      <c r="C25" s="24"/>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4"/>
      <c r="AQ25" s="24"/>
      <c r="AR25" s="22"/>
      <c r="BE25" s="354"/>
    </row>
    <row r="26" spans="1:71" s="2" customFormat="1" ht="25.9" customHeight="1">
      <c r="A26" s="37"/>
      <c r="B26" s="38"/>
      <c r="C26" s="39"/>
      <c r="D26" s="40" t="s">
        <v>44</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362">
        <f>ROUND(AG54,2)</f>
        <v>0</v>
      </c>
      <c r="AL26" s="363"/>
      <c r="AM26" s="363"/>
      <c r="AN26" s="363"/>
      <c r="AO26" s="363"/>
      <c r="AP26" s="39"/>
      <c r="AQ26" s="39"/>
      <c r="AR26" s="42"/>
      <c r="BE26" s="354"/>
    </row>
    <row r="27" spans="1:71" s="2" customFormat="1" ht="6.95"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BE27" s="354"/>
    </row>
    <row r="28" spans="1:71" s="2" customFormat="1" ht="12.75">
      <c r="A28" s="37"/>
      <c r="B28" s="38"/>
      <c r="C28" s="39"/>
      <c r="D28" s="39"/>
      <c r="E28" s="39"/>
      <c r="F28" s="39"/>
      <c r="G28" s="39"/>
      <c r="H28" s="39"/>
      <c r="I28" s="39"/>
      <c r="J28" s="39"/>
      <c r="K28" s="39"/>
      <c r="L28" s="364" t="s">
        <v>45</v>
      </c>
      <c r="M28" s="364"/>
      <c r="N28" s="364"/>
      <c r="O28" s="364"/>
      <c r="P28" s="364"/>
      <c r="Q28" s="39"/>
      <c r="R28" s="39"/>
      <c r="S28" s="39"/>
      <c r="T28" s="39"/>
      <c r="U28" s="39"/>
      <c r="V28" s="39"/>
      <c r="W28" s="364" t="s">
        <v>46</v>
      </c>
      <c r="X28" s="364"/>
      <c r="Y28" s="364"/>
      <c r="Z28" s="364"/>
      <c r="AA28" s="364"/>
      <c r="AB28" s="364"/>
      <c r="AC28" s="364"/>
      <c r="AD28" s="364"/>
      <c r="AE28" s="364"/>
      <c r="AF28" s="39"/>
      <c r="AG28" s="39"/>
      <c r="AH28" s="39"/>
      <c r="AI28" s="39"/>
      <c r="AJ28" s="39"/>
      <c r="AK28" s="364" t="s">
        <v>47</v>
      </c>
      <c r="AL28" s="364"/>
      <c r="AM28" s="364"/>
      <c r="AN28" s="364"/>
      <c r="AO28" s="364"/>
      <c r="AP28" s="39"/>
      <c r="AQ28" s="39"/>
      <c r="AR28" s="42"/>
      <c r="BE28" s="354"/>
    </row>
    <row r="29" spans="1:71" s="3" customFormat="1" ht="14.45" customHeight="1">
      <c r="B29" s="43"/>
      <c r="C29" s="44"/>
      <c r="D29" s="31" t="s">
        <v>48</v>
      </c>
      <c r="E29" s="44"/>
      <c r="F29" s="31" t="s">
        <v>49</v>
      </c>
      <c r="G29" s="44"/>
      <c r="H29" s="44"/>
      <c r="I29" s="44"/>
      <c r="J29" s="44"/>
      <c r="K29" s="44"/>
      <c r="L29" s="367">
        <v>0.21</v>
      </c>
      <c r="M29" s="366"/>
      <c r="N29" s="366"/>
      <c r="O29" s="366"/>
      <c r="P29" s="366"/>
      <c r="Q29" s="44"/>
      <c r="R29" s="44"/>
      <c r="S29" s="44"/>
      <c r="T29" s="44"/>
      <c r="U29" s="44"/>
      <c r="V29" s="44"/>
      <c r="W29" s="365">
        <f>ROUND(AZ54, 2)</f>
        <v>0</v>
      </c>
      <c r="X29" s="366"/>
      <c r="Y29" s="366"/>
      <c r="Z29" s="366"/>
      <c r="AA29" s="366"/>
      <c r="AB29" s="366"/>
      <c r="AC29" s="366"/>
      <c r="AD29" s="366"/>
      <c r="AE29" s="366"/>
      <c r="AF29" s="44"/>
      <c r="AG29" s="44"/>
      <c r="AH29" s="44"/>
      <c r="AI29" s="44"/>
      <c r="AJ29" s="44"/>
      <c r="AK29" s="365">
        <f>ROUND(AV54, 2)</f>
        <v>0</v>
      </c>
      <c r="AL29" s="366"/>
      <c r="AM29" s="366"/>
      <c r="AN29" s="366"/>
      <c r="AO29" s="366"/>
      <c r="AP29" s="44"/>
      <c r="AQ29" s="44"/>
      <c r="AR29" s="45"/>
      <c r="BE29" s="355"/>
    </row>
    <row r="30" spans="1:71" s="3" customFormat="1" ht="14.45" customHeight="1">
      <c r="B30" s="43"/>
      <c r="C30" s="44"/>
      <c r="D30" s="44"/>
      <c r="E30" s="44"/>
      <c r="F30" s="31" t="s">
        <v>50</v>
      </c>
      <c r="G30" s="44"/>
      <c r="H30" s="44"/>
      <c r="I30" s="44"/>
      <c r="J30" s="44"/>
      <c r="K30" s="44"/>
      <c r="L30" s="367">
        <v>0.15</v>
      </c>
      <c r="M30" s="366"/>
      <c r="N30" s="366"/>
      <c r="O30" s="366"/>
      <c r="P30" s="366"/>
      <c r="Q30" s="44"/>
      <c r="R30" s="44"/>
      <c r="S30" s="44"/>
      <c r="T30" s="44"/>
      <c r="U30" s="44"/>
      <c r="V30" s="44"/>
      <c r="W30" s="365">
        <f>ROUND(BA54, 2)</f>
        <v>0</v>
      </c>
      <c r="X30" s="366"/>
      <c r="Y30" s="366"/>
      <c r="Z30" s="366"/>
      <c r="AA30" s="366"/>
      <c r="AB30" s="366"/>
      <c r="AC30" s="366"/>
      <c r="AD30" s="366"/>
      <c r="AE30" s="366"/>
      <c r="AF30" s="44"/>
      <c r="AG30" s="44"/>
      <c r="AH30" s="44"/>
      <c r="AI30" s="44"/>
      <c r="AJ30" s="44"/>
      <c r="AK30" s="365">
        <f>ROUND(AW54, 2)</f>
        <v>0</v>
      </c>
      <c r="AL30" s="366"/>
      <c r="AM30" s="366"/>
      <c r="AN30" s="366"/>
      <c r="AO30" s="366"/>
      <c r="AP30" s="44"/>
      <c r="AQ30" s="44"/>
      <c r="AR30" s="45"/>
      <c r="BE30" s="355"/>
    </row>
    <row r="31" spans="1:71" s="3" customFormat="1" ht="14.45" hidden="1" customHeight="1">
      <c r="B31" s="43"/>
      <c r="C31" s="44"/>
      <c r="D31" s="44"/>
      <c r="E31" s="44"/>
      <c r="F31" s="31" t="s">
        <v>51</v>
      </c>
      <c r="G31" s="44"/>
      <c r="H31" s="44"/>
      <c r="I31" s="44"/>
      <c r="J31" s="44"/>
      <c r="K31" s="44"/>
      <c r="L31" s="367">
        <v>0.21</v>
      </c>
      <c r="M31" s="366"/>
      <c r="N31" s="366"/>
      <c r="O31" s="366"/>
      <c r="P31" s="366"/>
      <c r="Q31" s="44"/>
      <c r="R31" s="44"/>
      <c r="S31" s="44"/>
      <c r="T31" s="44"/>
      <c r="U31" s="44"/>
      <c r="V31" s="44"/>
      <c r="W31" s="365">
        <f>ROUND(BB54, 2)</f>
        <v>0</v>
      </c>
      <c r="X31" s="366"/>
      <c r="Y31" s="366"/>
      <c r="Z31" s="366"/>
      <c r="AA31" s="366"/>
      <c r="AB31" s="366"/>
      <c r="AC31" s="366"/>
      <c r="AD31" s="366"/>
      <c r="AE31" s="366"/>
      <c r="AF31" s="44"/>
      <c r="AG31" s="44"/>
      <c r="AH31" s="44"/>
      <c r="AI31" s="44"/>
      <c r="AJ31" s="44"/>
      <c r="AK31" s="365">
        <v>0</v>
      </c>
      <c r="AL31" s="366"/>
      <c r="AM31" s="366"/>
      <c r="AN31" s="366"/>
      <c r="AO31" s="366"/>
      <c r="AP31" s="44"/>
      <c r="AQ31" s="44"/>
      <c r="AR31" s="45"/>
      <c r="BE31" s="355"/>
    </row>
    <row r="32" spans="1:71" s="3" customFormat="1" ht="14.45" hidden="1" customHeight="1">
      <c r="B32" s="43"/>
      <c r="C32" s="44"/>
      <c r="D32" s="44"/>
      <c r="E32" s="44"/>
      <c r="F32" s="31" t="s">
        <v>52</v>
      </c>
      <c r="G32" s="44"/>
      <c r="H32" s="44"/>
      <c r="I32" s="44"/>
      <c r="J32" s="44"/>
      <c r="K32" s="44"/>
      <c r="L32" s="367">
        <v>0.15</v>
      </c>
      <c r="M32" s="366"/>
      <c r="N32" s="366"/>
      <c r="O32" s="366"/>
      <c r="P32" s="366"/>
      <c r="Q32" s="44"/>
      <c r="R32" s="44"/>
      <c r="S32" s="44"/>
      <c r="T32" s="44"/>
      <c r="U32" s="44"/>
      <c r="V32" s="44"/>
      <c r="W32" s="365">
        <f>ROUND(BC54, 2)</f>
        <v>0</v>
      </c>
      <c r="X32" s="366"/>
      <c r="Y32" s="366"/>
      <c r="Z32" s="366"/>
      <c r="AA32" s="366"/>
      <c r="AB32" s="366"/>
      <c r="AC32" s="366"/>
      <c r="AD32" s="366"/>
      <c r="AE32" s="366"/>
      <c r="AF32" s="44"/>
      <c r="AG32" s="44"/>
      <c r="AH32" s="44"/>
      <c r="AI32" s="44"/>
      <c r="AJ32" s="44"/>
      <c r="AK32" s="365">
        <v>0</v>
      </c>
      <c r="AL32" s="366"/>
      <c r="AM32" s="366"/>
      <c r="AN32" s="366"/>
      <c r="AO32" s="366"/>
      <c r="AP32" s="44"/>
      <c r="AQ32" s="44"/>
      <c r="AR32" s="45"/>
      <c r="BE32" s="355"/>
    </row>
    <row r="33" spans="1:57" s="3" customFormat="1" ht="14.45" hidden="1" customHeight="1">
      <c r="B33" s="43"/>
      <c r="C33" s="44"/>
      <c r="D33" s="44"/>
      <c r="E33" s="44"/>
      <c r="F33" s="31" t="s">
        <v>53</v>
      </c>
      <c r="G33" s="44"/>
      <c r="H33" s="44"/>
      <c r="I33" s="44"/>
      <c r="J33" s="44"/>
      <c r="K33" s="44"/>
      <c r="L33" s="367">
        <v>0</v>
      </c>
      <c r="M33" s="366"/>
      <c r="N33" s="366"/>
      <c r="O33" s="366"/>
      <c r="P33" s="366"/>
      <c r="Q33" s="44"/>
      <c r="R33" s="44"/>
      <c r="S33" s="44"/>
      <c r="T33" s="44"/>
      <c r="U33" s="44"/>
      <c r="V33" s="44"/>
      <c r="W33" s="365">
        <f>ROUND(BD54, 2)</f>
        <v>0</v>
      </c>
      <c r="X33" s="366"/>
      <c r="Y33" s="366"/>
      <c r="Z33" s="366"/>
      <c r="AA33" s="366"/>
      <c r="AB33" s="366"/>
      <c r="AC33" s="366"/>
      <c r="AD33" s="366"/>
      <c r="AE33" s="366"/>
      <c r="AF33" s="44"/>
      <c r="AG33" s="44"/>
      <c r="AH33" s="44"/>
      <c r="AI33" s="44"/>
      <c r="AJ33" s="44"/>
      <c r="AK33" s="365">
        <v>0</v>
      </c>
      <c r="AL33" s="366"/>
      <c r="AM33" s="366"/>
      <c r="AN33" s="366"/>
      <c r="AO33" s="366"/>
      <c r="AP33" s="44"/>
      <c r="AQ33" s="44"/>
      <c r="AR33" s="45"/>
    </row>
    <row r="34" spans="1:57" s="2" customFormat="1" ht="6.95"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BE34" s="37"/>
    </row>
    <row r="35" spans="1:57" s="2" customFormat="1" ht="25.9" customHeight="1">
      <c r="A35" s="37"/>
      <c r="B35" s="38"/>
      <c r="C35" s="46"/>
      <c r="D35" s="47" t="s">
        <v>54</v>
      </c>
      <c r="E35" s="48"/>
      <c r="F35" s="48"/>
      <c r="G35" s="48"/>
      <c r="H35" s="48"/>
      <c r="I35" s="48"/>
      <c r="J35" s="48"/>
      <c r="K35" s="48"/>
      <c r="L35" s="48"/>
      <c r="M35" s="48"/>
      <c r="N35" s="48"/>
      <c r="O35" s="48"/>
      <c r="P35" s="48"/>
      <c r="Q35" s="48"/>
      <c r="R35" s="48"/>
      <c r="S35" s="48"/>
      <c r="T35" s="49" t="s">
        <v>55</v>
      </c>
      <c r="U35" s="48"/>
      <c r="V35" s="48"/>
      <c r="W35" s="48"/>
      <c r="X35" s="368" t="s">
        <v>56</v>
      </c>
      <c r="Y35" s="369"/>
      <c r="Z35" s="369"/>
      <c r="AA35" s="369"/>
      <c r="AB35" s="369"/>
      <c r="AC35" s="48"/>
      <c r="AD35" s="48"/>
      <c r="AE35" s="48"/>
      <c r="AF35" s="48"/>
      <c r="AG35" s="48"/>
      <c r="AH35" s="48"/>
      <c r="AI35" s="48"/>
      <c r="AJ35" s="48"/>
      <c r="AK35" s="370">
        <f>SUM(AK26:AK33)</f>
        <v>0</v>
      </c>
      <c r="AL35" s="369"/>
      <c r="AM35" s="369"/>
      <c r="AN35" s="369"/>
      <c r="AO35" s="371"/>
      <c r="AP35" s="46"/>
      <c r="AQ35" s="46"/>
      <c r="AR35" s="42"/>
      <c r="BE35" s="37"/>
    </row>
    <row r="36" spans="1:57" s="2" customFormat="1" ht="6.95"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BE36" s="37"/>
    </row>
    <row r="37" spans="1:57" s="2" customFormat="1" ht="6.95" customHeight="1">
      <c r="A37" s="37"/>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42"/>
      <c r="BE37" s="37"/>
    </row>
    <row r="41" spans="1:57" s="2" customFormat="1" ht="6.95" customHeight="1">
      <c r="A41" s="37"/>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42"/>
      <c r="BE41" s="37"/>
    </row>
    <row r="42" spans="1:57" s="2" customFormat="1" ht="24.95" customHeight="1">
      <c r="A42" s="37"/>
      <c r="B42" s="38"/>
      <c r="C42" s="25" t="s">
        <v>57</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BE42" s="37"/>
    </row>
    <row r="43" spans="1:57" s="2" customFormat="1" ht="6.95"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BE43" s="37"/>
    </row>
    <row r="44" spans="1:57" s="4" customFormat="1" ht="12" customHeight="1">
      <c r="B44" s="54"/>
      <c r="C44" s="31" t="s">
        <v>13</v>
      </c>
      <c r="D44" s="55"/>
      <c r="E44" s="55"/>
      <c r="F44" s="55"/>
      <c r="G44" s="55"/>
      <c r="H44" s="55"/>
      <c r="I44" s="55"/>
      <c r="J44" s="55"/>
      <c r="K44" s="55"/>
      <c r="L44" s="55" t="str">
        <f>K5</f>
        <v>2117/DPSa</v>
      </c>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6"/>
    </row>
    <row r="45" spans="1:57" s="5" customFormat="1" ht="36.950000000000003" customHeight="1">
      <c r="B45" s="57"/>
      <c r="C45" s="58" t="s">
        <v>16</v>
      </c>
      <c r="D45" s="59"/>
      <c r="E45" s="59"/>
      <c r="F45" s="59"/>
      <c r="G45" s="59"/>
      <c r="H45" s="59"/>
      <c r="I45" s="59"/>
      <c r="J45" s="59"/>
      <c r="K45" s="59"/>
      <c r="L45" s="372" t="str">
        <f>K6</f>
        <v>NemCL - Modernizace přístupu do Polikliniky - část II. - nový vstup do lékárny</v>
      </c>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59"/>
      <c r="AL45" s="59"/>
      <c r="AM45" s="59"/>
      <c r="AN45" s="59"/>
      <c r="AO45" s="59"/>
      <c r="AP45" s="59"/>
      <c r="AQ45" s="59"/>
      <c r="AR45" s="60"/>
    </row>
    <row r="46" spans="1:57" s="2" customFormat="1" ht="6.95"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BE46" s="37"/>
    </row>
    <row r="47" spans="1:57" s="2" customFormat="1" ht="12" customHeight="1">
      <c r="A47" s="37"/>
      <c r="B47" s="38"/>
      <c r="C47" s="31" t="s">
        <v>22</v>
      </c>
      <c r="D47" s="39"/>
      <c r="E47" s="39"/>
      <c r="F47" s="39"/>
      <c r="G47" s="39"/>
      <c r="H47" s="39"/>
      <c r="I47" s="39"/>
      <c r="J47" s="39"/>
      <c r="K47" s="39"/>
      <c r="L47" s="61" t="str">
        <f>IF(K8="","",K8)</f>
        <v>Česká Lípa</v>
      </c>
      <c r="M47" s="39"/>
      <c r="N47" s="39"/>
      <c r="O47" s="39"/>
      <c r="P47" s="39"/>
      <c r="Q47" s="39"/>
      <c r="R47" s="39"/>
      <c r="S47" s="39"/>
      <c r="T47" s="39"/>
      <c r="U47" s="39"/>
      <c r="V47" s="39"/>
      <c r="W47" s="39"/>
      <c r="X47" s="39"/>
      <c r="Y47" s="39"/>
      <c r="Z47" s="39"/>
      <c r="AA47" s="39"/>
      <c r="AB47" s="39"/>
      <c r="AC47" s="39"/>
      <c r="AD47" s="39"/>
      <c r="AE47" s="39"/>
      <c r="AF47" s="39"/>
      <c r="AG47" s="39"/>
      <c r="AH47" s="39"/>
      <c r="AI47" s="31" t="s">
        <v>24</v>
      </c>
      <c r="AJ47" s="39"/>
      <c r="AK47" s="39"/>
      <c r="AL47" s="39"/>
      <c r="AM47" s="374" t="str">
        <f>IF(AN8= "","",AN8)</f>
        <v>12. 12. 2022</v>
      </c>
      <c r="AN47" s="374"/>
      <c r="AO47" s="39"/>
      <c r="AP47" s="39"/>
      <c r="AQ47" s="39"/>
      <c r="AR47" s="42"/>
      <c r="BE47" s="37"/>
    </row>
    <row r="48" spans="1:57" s="2" customFormat="1" ht="6.95"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BE48" s="37"/>
    </row>
    <row r="49" spans="1:91" s="2" customFormat="1" ht="25.7" customHeight="1">
      <c r="A49" s="37"/>
      <c r="B49" s="38"/>
      <c r="C49" s="31" t="s">
        <v>30</v>
      </c>
      <c r="D49" s="39"/>
      <c r="E49" s="39"/>
      <c r="F49" s="39"/>
      <c r="G49" s="39"/>
      <c r="H49" s="39"/>
      <c r="I49" s="39"/>
      <c r="J49" s="39"/>
      <c r="K49" s="39"/>
      <c r="L49" s="55" t="str">
        <f>IF(E11= "","",E11)</f>
        <v>Nemocnice s poliklinikou Česká Lípa,a.s.,Purkyňova</v>
      </c>
      <c r="M49" s="39"/>
      <c r="N49" s="39"/>
      <c r="O49" s="39"/>
      <c r="P49" s="39"/>
      <c r="Q49" s="39"/>
      <c r="R49" s="39"/>
      <c r="S49" s="39"/>
      <c r="T49" s="39"/>
      <c r="U49" s="39"/>
      <c r="V49" s="39"/>
      <c r="W49" s="39"/>
      <c r="X49" s="39"/>
      <c r="Y49" s="39"/>
      <c r="Z49" s="39"/>
      <c r="AA49" s="39"/>
      <c r="AB49" s="39"/>
      <c r="AC49" s="39"/>
      <c r="AD49" s="39"/>
      <c r="AE49" s="39"/>
      <c r="AF49" s="39"/>
      <c r="AG49" s="39"/>
      <c r="AH49" s="39"/>
      <c r="AI49" s="31" t="s">
        <v>37</v>
      </c>
      <c r="AJ49" s="39"/>
      <c r="AK49" s="39"/>
      <c r="AL49" s="39"/>
      <c r="AM49" s="375" t="str">
        <f>IF(E17="","",E17)</f>
        <v>STORING spol. s r.o., Žitavská 727/16, Liberec 3</v>
      </c>
      <c r="AN49" s="376"/>
      <c r="AO49" s="376"/>
      <c r="AP49" s="376"/>
      <c r="AQ49" s="39"/>
      <c r="AR49" s="42"/>
      <c r="AS49" s="377" t="s">
        <v>58</v>
      </c>
      <c r="AT49" s="378"/>
      <c r="AU49" s="63"/>
      <c r="AV49" s="63"/>
      <c r="AW49" s="63"/>
      <c r="AX49" s="63"/>
      <c r="AY49" s="63"/>
      <c r="AZ49" s="63"/>
      <c r="BA49" s="63"/>
      <c r="BB49" s="63"/>
      <c r="BC49" s="63"/>
      <c r="BD49" s="64"/>
      <c r="BE49" s="37"/>
    </row>
    <row r="50" spans="1:91" s="2" customFormat="1" ht="15.2" customHeight="1">
      <c r="A50" s="37"/>
      <c r="B50" s="38"/>
      <c r="C50" s="31" t="s">
        <v>35</v>
      </c>
      <c r="D50" s="39"/>
      <c r="E50" s="39"/>
      <c r="F50" s="39"/>
      <c r="G50" s="39"/>
      <c r="H50" s="39"/>
      <c r="I50" s="39"/>
      <c r="J50" s="39"/>
      <c r="K50" s="39"/>
      <c r="L50" s="55"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1" t="s">
        <v>40</v>
      </c>
      <c r="AJ50" s="39"/>
      <c r="AK50" s="39"/>
      <c r="AL50" s="39"/>
      <c r="AM50" s="375" t="str">
        <f>IF(E20="","",E20)</f>
        <v>Zuzana Morávková</v>
      </c>
      <c r="AN50" s="376"/>
      <c r="AO50" s="376"/>
      <c r="AP50" s="376"/>
      <c r="AQ50" s="39"/>
      <c r="AR50" s="42"/>
      <c r="AS50" s="379"/>
      <c r="AT50" s="380"/>
      <c r="AU50" s="65"/>
      <c r="AV50" s="65"/>
      <c r="AW50" s="65"/>
      <c r="AX50" s="65"/>
      <c r="AY50" s="65"/>
      <c r="AZ50" s="65"/>
      <c r="BA50" s="65"/>
      <c r="BB50" s="65"/>
      <c r="BC50" s="65"/>
      <c r="BD50" s="66"/>
      <c r="BE50" s="37"/>
    </row>
    <row r="51" spans="1:91" s="2" customFormat="1" ht="10.9"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381"/>
      <c r="AT51" s="382"/>
      <c r="AU51" s="67"/>
      <c r="AV51" s="67"/>
      <c r="AW51" s="67"/>
      <c r="AX51" s="67"/>
      <c r="AY51" s="67"/>
      <c r="AZ51" s="67"/>
      <c r="BA51" s="67"/>
      <c r="BB51" s="67"/>
      <c r="BC51" s="67"/>
      <c r="BD51" s="68"/>
      <c r="BE51" s="37"/>
    </row>
    <row r="52" spans="1:91" s="2" customFormat="1" ht="29.25" customHeight="1">
      <c r="A52" s="37"/>
      <c r="B52" s="38"/>
      <c r="C52" s="383" t="s">
        <v>59</v>
      </c>
      <c r="D52" s="384"/>
      <c r="E52" s="384"/>
      <c r="F52" s="384"/>
      <c r="G52" s="384"/>
      <c r="H52" s="69"/>
      <c r="I52" s="385" t="s">
        <v>60</v>
      </c>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6" t="s">
        <v>61</v>
      </c>
      <c r="AH52" s="384"/>
      <c r="AI52" s="384"/>
      <c r="AJ52" s="384"/>
      <c r="AK52" s="384"/>
      <c r="AL52" s="384"/>
      <c r="AM52" s="384"/>
      <c r="AN52" s="385" t="s">
        <v>62</v>
      </c>
      <c r="AO52" s="384"/>
      <c r="AP52" s="384"/>
      <c r="AQ52" s="70" t="s">
        <v>63</v>
      </c>
      <c r="AR52" s="42"/>
      <c r="AS52" s="71" t="s">
        <v>64</v>
      </c>
      <c r="AT52" s="72" t="s">
        <v>65</v>
      </c>
      <c r="AU52" s="72" t="s">
        <v>66</v>
      </c>
      <c r="AV52" s="72" t="s">
        <v>67</v>
      </c>
      <c r="AW52" s="72" t="s">
        <v>68</v>
      </c>
      <c r="AX52" s="72" t="s">
        <v>69</v>
      </c>
      <c r="AY52" s="72" t="s">
        <v>70</v>
      </c>
      <c r="AZ52" s="72" t="s">
        <v>71</v>
      </c>
      <c r="BA52" s="72" t="s">
        <v>72</v>
      </c>
      <c r="BB52" s="72" t="s">
        <v>73</v>
      </c>
      <c r="BC52" s="72" t="s">
        <v>74</v>
      </c>
      <c r="BD52" s="73" t="s">
        <v>75</v>
      </c>
      <c r="BE52" s="37"/>
    </row>
    <row r="53" spans="1:91" s="2" customFormat="1" ht="10.9"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74"/>
      <c r="AT53" s="75"/>
      <c r="AU53" s="75"/>
      <c r="AV53" s="75"/>
      <c r="AW53" s="75"/>
      <c r="AX53" s="75"/>
      <c r="AY53" s="75"/>
      <c r="AZ53" s="75"/>
      <c r="BA53" s="75"/>
      <c r="BB53" s="75"/>
      <c r="BC53" s="75"/>
      <c r="BD53" s="76"/>
      <c r="BE53" s="37"/>
    </row>
    <row r="54" spans="1:91" s="6" customFormat="1" ht="32.450000000000003" customHeight="1">
      <c r="B54" s="77"/>
      <c r="C54" s="78" t="s">
        <v>76</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390">
        <f>ROUND(SUM(AG55:AG56),2)</f>
        <v>0</v>
      </c>
      <c r="AH54" s="390"/>
      <c r="AI54" s="390"/>
      <c r="AJ54" s="390"/>
      <c r="AK54" s="390"/>
      <c r="AL54" s="390"/>
      <c r="AM54" s="390"/>
      <c r="AN54" s="391">
        <f>SUM(AG54,AT54)</f>
        <v>0</v>
      </c>
      <c r="AO54" s="391"/>
      <c r="AP54" s="391"/>
      <c r="AQ54" s="81" t="s">
        <v>32</v>
      </c>
      <c r="AR54" s="82"/>
      <c r="AS54" s="83">
        <f>ROUND(SUM(AS55:AS56),2)</f>
        <v>0</v>
      </c>
      <c r="AT54" s="84">
        <f>ROUND(SUM(AV54:AW54),2)</f>
        <v>0</v>
      </c>
      <c r="AU54" s="85">
        <f>ROUND(SUM(AU55:AU56),5)</f>
        <v>0</v>
      </c>
      <c r="AV54" s="84">
        <f>ROUND(AZ54*L29,2)</f>
        <v>0</v>
      </c>
      <c r="AW54" s="84">
        <f>ROUND(BA54*L30,2)</f>
        <v>0</v>
      </c>
      <c r="AX54" s="84">
        <f>ROUND(BB54*L29,2)</f>
        <v>0</v>
      </c>
      <c r="AY54" s="84">
        <f>ROUND(BC54*L30,2)</f>
        <v>0</v>
      </c>
      <c r="AZ54" s="84">
        <f>ROUND(SUM(AZ55:AZ56),2)</f>
        <v>0</v>
      </c>
      <c r="BA54" s="84">
        <f>ROUND(SUM(BA55:BA56),2)</f>
        <v>0</v>
      </c>
      <c r="BB54" s="84">
        <f>ROUND(SUM(BB55:BB56),2)</f>
        <v>0</v>
      </c>
      <c r="BC54" s="84">
        <f>ROUND(SUM(BC55:BC56),2)</f>
        <v>0</v>
      </c>
      <c r="BD54" s="86">
        <f>ROUND(SUM(BD55:BD56),2)</f>
        <v>0</v>
      </c>
      <c r="BS54" s="87" t="s">
        <v>77</v>
      </c>
      <c r="BT54" s="87" t="s">
        <v>78</v>
      </c>
      <c r="BU54" s="88" t="s">
        <v>79</v>
      </c>
      <c r="BV54" s="87" t="s">
        <v>80</v>
      </c>
      <c r="BW54" s="87" t="s">
        <v>5</v>
      </c>
      <c r="BX54" s="87" t="s">
        <v>81</v>
      </c>
      <c r="CL54" s="87" t="s">
        <v>19</v>
      </c>
    </row>
    <row r="55" spans="1:91" s="7" customFormat="1" ht="24.75" customHeight="1">
      <c r="A55" s="89" t="s">
        <v>82</v>
      </c>
      <c r="B55" s="90"/>
      <c r="C55" s="91"/>
      <c r="D55" s="389" t="s">
        <v>83</v>
      </c>
      <c r="E55" s="389"/>
      <c r="F55" s="389"/>
      <c r="G55" s="389"/>
      <c r="H55" s="389"/>
      <c r="I55" s="92"/>
      <c r="J55" s="389" t="s">
        <v>84</v>
      </c>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7">
        <f>'D1.01.100 - Architektonic...'!J30</f>
        <v>0</v>
      </c>
      <c r="AH55" s="388"/>
      <c r="AI55" s="388"/>
      <c r="AJ55" s="388"/>
      <c r="AK55" s="388"/>
      <c r="AL55" s="388"/>
      <c r="AM55" s="388"/>
      <c r="AN55" s="387">
        <f>SUM(AG55,AT55)</f>
        <v>0</v>
      </c>
      <c r="AO55" s="388"/>
      <c r="AP55" s="388"/>
      <c r="AQ55" s="93" t="s">
        <v>85</v>
      </c>
      <c r="AR55" s="94"/>
      <c r="AS55" s="95">
        <v>0</v>
      </c>
      <c r="AT55" s="96">
        <f>ROUND(SUM(AV55:AW55),2)</f>
        <v>0</v>
      </c>
      <c r="AU55" s="97">
        <f>'D1.01.100 - Architektonic...'!P105</f>
        <v>0</v>
      </c>
      <c r="AV55" s="96">
        <f>'D1.01.100 - Architektonic...'!J33</f>
        <v>0</v>
      </c>
      <c r="AW55" s="96">
        <f>'D1.01.100 - Architektonic...'!J34</f>
        <v>0</v>
      </c>
      <c r="AX55" s="96">
        <f>'D1.01.100 - Architektonic...'!J35</f>
        <v>0</v>
      </c>
      <c r="AY55" s="96">
        <f>'D1.01.100 - Architektonic...'!J36</f>
        <v>0</v>
      </c>
      <c r="AZ55" s="96">
        <f>'D1.01.100 - Architektonic...'!F33</f>
        <v>0</v>
      </c>
      <c r="BA55" s="96">
        <f>'D1.01.100 - Architektonic...'!F34</f>
        <v>0</v>
      </c>
      <c r="BB55" s="96">
        <f>'D1.01.100 - Architektonic...'!F35</f>
        <v>0</v>
      </c>
      <c r="BC55" s="96">
        <f>'D1.01.100 - Architektonic...'!F36</f>
        <v>0</v>
      </c>
      <c r="BD55" s="98">
        <f>'D1.01.100 - Architektonic...'!F37</f>
        <v>0</v>
      </c>
      <c r="BT55" s="99" t="s">
        <v>86</v>
      </c>
      <c r="BV55" s="99" t="s">
        <v>80</v>
      </c>
      <c r="BW55" s="99" t="s">
        <v>87</v>
      </c>
      <c r="BX55" s="99" t="s">
        <v>5</v>
      </c>
      <c r="CL55" s="99" t="s">
        <v>32</v>
      </c>
      <c r="CM55" s="99" t="s">
        <v>88</v>
      </c>
    </row>
    <row r="56" spans="1:91" s="7" customFormat="1" ht="16.5" customHeight="1">
      <c r="A56" s="89" t="s">
        <v>82</v>
      </c>
      <c r="B56" s="90"/>
      <c r="C56" s="91"/>
      <c r="D56" s="389" t="s">
        <v>89</v>
      </c>
      <c r="E56" s="389"/>
      <c r="F56" s="389"/>
      <c r="G56" s="389"/>
      <c r="H56" s="389"/>
      <c r="I56" s="92"/>
      <c r="J56" s="389" t="s">
        <v>90</v>
      </c>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7">
        <f>'VORN - Vedlejší a ostatní...'!J30</f>
        <v>0</v>
      </c>
      <c r="AH56" s="388"/>
      <c r="AI56" s="388"/>
      <c r="AJ56" s="388"/>
      <c r="AK56" s="388"/>
      <c r="AL56" s="388"/>
      <c r="AM56" s="388"/>
      <c r="AN56" s="387">
        <f>SUM(AG56,AT56)</f>
        <v>0</v>
      </c>
      <c r="AO56" s="388"/>
      <c r="AP56" s="388"/>
      <c r="AQ56" s="93" t="s">
        <v>85</v>
      </c>
      <c r="AR56" s="94"/>
      <c r="AS56" s="100">
        <v>0</v>
      </c>
      <c r="AT56" s="101">
        <f>ROUND(SUM(AV56:AW56),2)</f>
        <v>0</v>
      </c>
      <c r="AU56" s="102">
        <f>'VORN - Vedlejší a ostatní...'!P86</f>
        <v>0</v>
      </c>
      <c r="AV56" s="101">
        <f>'VORN - Vedlejší a ostatní...'!J33</f>
        <v>0</v>
      </c>
      <c r="AW56" s="101">
        <f>'VORN - Vedlejší a ostatní...'!J34</f>
        <v>0</v>
      </c>
      <c r="AX56" s="101">
        <f>'VORN - Vedlejší a ostatní...'!J35</f>
        <v>0</v>
      </c>
      <c r="AY56" s="101">
        <f>'VORN - Vedlejší a ostatní...'!J36</f>
        <v>0</v>
      </c>
      <c r="AZ56" s="101">
        <f>'VORN - Vedlejší a ostatní...'!F33</f>
        <v>0</v>
      </c>
      <c r="BA56" s="101">
        <f>'VORN - Vedlejší a ostatní...'!F34</f>
        <v>0</v>
      </c>
      <c r="BB56" s="101">
        <f>'VORN - Vedlejší a ostatní...'!F35</f>
        <v>0</v>
      </c>
      <c r="BC56" s="101">
        <f>'VORN - Vedlejší a ostatní...'!F36</f>
        <v>0</v>
      </c>
      <c r="BD56" s="103">
        <f>'VORN - Vedlejší a ostatní...'!F37</f>
        <v>0</v>
      </c>
      <c r="BT56" s="99" t="s">
        <v>86</v>
      </c>
      <c r="BV56" s="99" t="s">
        <v>80</v>
      </c>
      <c r="BW56" s="99" t="s">
        <v>91</v>
      </c>
      <c r="BX56" s="99" t="s">
        <v>5</v>
      </c>
      <c r="CL56" s="99" t="s">
        <v>32</v>
      </c>
      <c r="CM56" s="99" t="s">
        <v>88</v>
      </c>
    </row>
    <row r="57" spans="1:91" s="2" customFormat="1" ht="30" customHeight="1">
      <c r="A57" s="37"/>
      <c r="B57" s="38"/>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42"/>
      <c r="AS57" s="37"/>
      <c r="AT57" s="37"/>
      <c r="AU57" s="37"/>
      <c r="AV57" s="37"/>
      <c r="AW57" s="37"/>
      <c r="AX57" s="37"/>
      <c r="AY57" s="37"/>
      <c r="AZ57" s="37"/>
      <c r="BA57" s="37"/>
      <c r="BB57" s="37"/>
      <c r="BC57" s="37"/>
      <c r="BD57" s="37"/>
      <c r="BE57" s="37"/>
    </row>
    <row r="58" spans="1:91" s="2" customFormat="1" ht="6.95" customHeight="1">
      <c r="A58" s="37"/>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42"/>
      <c r="AS58" s="37"/>
      <c r="AT58" s="37"/>
      <c r="AU58" s="37"/>
      <c r="AV58" s="37"/>
      <c r="AW58" s="37"/>
      <c r="AX58" s="37"/>
      <c r="AY58" s="37"/>
      <c r="AZ58" s="37"/>
      <c r="BA58" s="37"/>
      <c r="BB58" s="37"/>
      <c r="BC58" s="37"/>
      <c r="BD58" s="37"/>
      <c r="BE58" s="37"/>
    </row>
  </sheetData>
  <sheetProtection algorithmName="SHA-512" hashValue="906NTyR+o+OOdlq0m+hZjERafiLdTiNYpOsIVqjkJm3njEg+LNV/jIsneV2clWmV6hp5ljO/qci0/Z84EpJjJA==" saltValue="6QqjoeER83m6wG0TxWKfd+D153RuSb8DesVlwXTov20kU0L+UIC5pO04EnenkGhvCzMNW2EhK9tJESBxnHTRTQ==" spinCount="100000" sheet="1" objects="1" scenarios="1" formatColumns="0" formatRows="0"/>
  <mergeCells count="46">
    <mergeCell ref="AR2:BE2"/>
    <mergeCell ref="AN56:AP56"/>
    <mergeCell ref="AG56:AM56"/>
    <mergeCell ref="D56:H56"/>
    <mergeCell ref="J56:AF56"/>
    <mergeCell ref="AG54:AM54"/>
    <mergeCell ref="AN54:AP54"/>
    <mergeCell ref="C52:G52"/>
    <mergeCell ref="I52:AF52"/>
    <mergeCell ref="AG52:AM52"/>
    <mergeCell ref="AN52:AP52"/>
    <mergeCell ref="AN55:AP55"/>
    <mergeCell ref="AG55:AM55"/>
    <mergeCell ref="D55:H55"/>
    <mergeCell ref="J55:AF55"/>
    <mergeCell ref="L45:AJ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D1.01.100 - Architektonic...'!C2" display="/" xr:uid="{00000000-0004-0000-0000-000000000000}"/>
    <hyperlink ref="A56" location="'VORN - Vedlejší a ostatní...'!C2" display="/" xr:uid="{00000000-0004-0000-0000-000001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789"/>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56" s="1" customFormat="1" ht="36.950000000000003" customHeight="1">
      <c r="L2" s="392"/>
      <c r="M2" s="392"/>
      <c r="N2" s="392"/>
      <c r="O2" s="392"/>
      <c r="P2" s="392"/>
      <c r="Q2" s="392"/>
      <c r="R2" s="392"/>
      <c r="S2" s="392"/>
      <c r="T2" s="392"/>
      <c r="U2" s="392"/>
      <c r="V2" s="392"/>
      <c r="AT2" s="19" t="s">
        <v>87</v>
      </c>
      <c r="AZ2" s="104" t="s">
        <v>92</v>
      </c>
      <c r="BA2" s="104" t="s">
        <v>92</v>
      </c>
      <c r="BB2" s="104" t="s">
        <v>93</v>
      </c>
      <c r="BC2" s="104" t="s">
        <v>94</v>
      </c>
      <c r="BD2" s="104" t="s">
        <v>88</v>
      </c>
    </row>
    <row r="3" spans="1:56" s="1" customFormat="1" ht="6.95" customHeight="1">
      <c r="B3" s="105"/>
      <c r="C3" s="106"/>
      <c r="D3" s="106"/>
      <c r="E3" s="106"/>
      <c r="F3" s="106"/>
      <c r="G3" s="106"/>
      <c r="H3" s="106"/>
      <c r="I3" s="106"/>
      <c r="J3" s="106"/>
      <c r="K3" s="106"/>
      <c r="L3" s="22"/>
      <c r="AT3" s="19" t="s">
        <v>88</v>
      </c>
    </row>
    <row r="4" spans="1:56" s="1" customFormat="1" ht="24.95" customHeight="1">
      <c r="B4" s="22"/>
      <c r="D4" s="107" t="s">
        <v>95</v>
      </c>
      <c r="L4" s="22"/>
      <c r="M4" s="108" t="s">
        <v>10</v>
      </c>
      <c r="AT4" s="19" t="s">
        <v>4</v>
      </c>
    </row>
    <row r="5" spans="1:56" s="1" customFormat="1" ht="6.95" customHeight="1">
      <c r="B5" s="22"/>
      <c r="L5" s="22"/>
    </row>
    <row r="6" spans="1:56" s="1" customFormat="1" ht="12" customHeight="1">
      <c r="B6" s="22"/>
      <c r="D6" s="109" t="s">
        <v>16</v>
      </c>
      <c r="L6" s="22"/>
    </row>
    <row r="7" spans="1:56" s="1" customFormat="1" ht="26.25" customHeight="1">
      <c r="B7" s="22"/>
      <c r="E7" s="393" t="str">
        <f>'Rekapitulace stavby'!K6</f>
        <v>NemCL - Modernizace přístupu do Polikliniky - část II. - nový vstup do lékárny</v>
      </c>
      <c r="F7" s="394"/>
      <c r="G7" s="394"/>
      <c r="H7" s="394"/>
      <c r="L7" s="22"/>
    </row>
    <row r="8" spans="1:56" s="2" customFormat="1" ht="12" customHeight="1">
      <c r="A8" s="37"/>
      <c r="B8" s="42"/>
      <c r="C8" s="37"/>
      <c r="D8" s="109" t="s">
        <v>96</v>
      </c>
      <c r="E8" s="37"/>
      <c r="F8" s="37"/>
      <c r="G8" s="37"/>
      <c r="H8" s="37"/>
      <c r="I8" s="37"/>
      <c r="J8" s="37"/>
      <c r="K8" s="37"/>
      <c r="L8" s="110"/>
      <c r="S8" s="37"/>
      <c r="T8" s="37"/>
      <c r="U8" s="37"/>
      <c r="V8" s="37"/>
      <c r="W8" s="37"/>
      <c r="X8" s="37"/>
      <c r="Y8" s="37"/>
      <c r="Z8" s="37"/>
      <c r="AA8" s="37"/>
      <c r="AB8" s="37"/>
      <c r="AC8" s="37"/>
      <c r="AD8" s="37"/>
      <c r="AE8" s="37"/>
    </row>
    <row r="9" spans="1:56" s="2" customFormat="1" ht="16.5" customHeight="1">
      <c r="A9" s="37"/>
      <c r="B9" s="42"/>
      <c r="C9" s="37"/>
      <c r="D9" s="37"/>
      <c r="E9" s="395" t="s">
        <v>97</v>
      </c>
      <c r="F9" s="396"/>
      <c r="G9" s="396"/>
      <c r="H9" s="396"/>
      <c r="I9" s="37"/>
      <c r="J9" s="37"/>
      <c r="K9" s="37"/>
      <c r="L9" s="110"/>
      <c r="S9" s="37"/>
      <c r="T9" s="37"/>
      <c r="U9" s="37"/>
      <c r="V9" s="37"/>
      <c r="W9" s="37"/>
      <c r="X9" s="37"/>
      <c r="Y9" s="37"/>
      <c r="Z9" s="37"/>
      <c r="AA9" s="37"/>
      <c r="AB9" s="37"/>
      <c r="AC9" s="37"/>
      <c r="AD9" s="37"/>
      <c r="AE9" s="37"/>
    </row>
    <row r="10" spans="1:56" s="2" customFormat="1" ht="11.25">
      <c r="A10" s="37"/>
      <c r="B10" s="42"/>
      <c r="C10" s="37"/>
      <c r="D10" s="37"/>
      <c r="E10" s="37"/>
      <c r="F10" s="37"/>
      <c r="G10" s="37"/>
      <c r="H10" s="37"/>
      <c r="I10" s="37"/>
      <c r="J10" s="37"/>
      <c r="K10" s="37"/>
      <c r="L10" s="110"/>
      <c r="S10" s="37"/>
      <c r="T10" s="37"/>
      <c r="U10" s="37"/>
      <c r="V10" s="37"/>
      <c r="W10" s="37"/>
      <c r="X10" s="37"/>
      <c r="Y10" s="37"/>
      <c r="Z10" s="37"/>
      <c r="AA10" s="37"/>
      <c r="AB10" s="37"/>
      <c r="AC10" s="37"/>
      <c r="AD10" s="37"/>
      <c r="AE10" s="37"/>
    </row>
    <row r="11" spans="1:56" s="2" customFormat="1" ht="12" customHeight="1">
      <c r="A11" s="37"/>
      <c r="B11" s="42"/>
      <c r="C11" s="37"/>
      <c r="D11" s="109" t="s">
        <v>18</v>
      </c>
      <c r="E11" s="37"/>
      <c r="F11" s="111" t="s">
        <v>32</v>
      </c>
      <c r="G11" s="37"/>
      <c r="H11" s="37"/>
      <c r="I11" s="109" t="s">
        <v>20</v>
      </c>
      <c r="J11" s="111" t="s">
        <v>32</v>
      </c>
      <c r="K11" s="37"/>
      <c r="L11" s="110"/>
      <c r="S11" s="37"/>
      <c r="T11" s="37"/>
      <c r="U11" s="37"/>
      <c r="V11" s="37"/>
      <c r="W11" s="37"/>
      <c r="X11" s="37"/>
      <c r="Y11" s="37"/>
      <c r="Z11" s="37"/>
      <c r="AA11" s="37"/>
      <c r="AB11" s="37"/>
      <c r="AC11" s="37"/>
      <c r="AD11" s="37"/>
      <c r="AE11" s="37"/>
    </row>
    <row r="12" spans="1:56" s="2" customFormat="1" ht="12" customHeight="1">
      <c r="A12" s="37"/>
      <c r="B12" s="42"/>
      <c r="C12" s="37"/>
      <c r="D12" s="109" t="s">
        <v>22</v>
      </c>
      <c r="E12" s="37"/>
      <c r="F12" s="111" t="s">
        <v>23</v>
      </c>
      <c r="G12" s="37"/>
      <c r="H12" s="37"/>
      <c r="I12" s="109" t="s">
        <v>24</v>
      </c>
      <c r="J12" s="112" t="str">
        <f>'Rekapitulace stavby'!AN8</f>
        <v>12. 12. 2022</v>
      </c>
      <c r="K12" s="37"/>
      <c r="L12" s="110"/>
      <c r="S12" s="37"/>
      <c r="T12" s="37"/>
      <c r="U12" s="37"/>
      <c r="V12" s="37"/>
      <c r="W12" s="37"/>
      <c r="X12" s="37"/>
      <c r="Y12" s="37"/>
      <c r="Z12" s="37"/>
      <c r="AA12" s="37"/>
      <c r="AB12" s="37"/>
      <c r="AC12" s="37"/>
      <c r="AD12" s="37"/>
      <c r="AE12" s="37"/>
    </row>
    <row r="13" spans="1:56" s="2" customFormat="1" ht="10.9" customHeight="1">
      <c r="A13" s="37"/>
      <c r="B13" s="42"/>
      <c r="C13" s="37"/>
      <c r="D13" s="37"/>
      <c r="E13" s="37"/>
      <c r="F13" s="37"/>
      <c r="G13" s="37"/>
      <c r="H13" s="37"/>
      <c r="I13" s="37"/>
      <c r="J13" s="37"/>
      <c r="K13" s="37"/>
      <c r="L13" s="110"/>
      <c r="S13" s="37"/>
      <c r="T13" s="37"/>
      <c r="U13" s="37"/>
      <c r="V13" s="37"/>
      <c r="W13" s="37"/>
      <c r="X13" s="37"/>
      <c r="Y13" s="37"/>
      <c r="Z13" s="37"/>
      <c r="AA13" s="37"/>
      <c r="AB13" s="37"/>
      <c r="AC13" s="37"/>
      <c r="AD13" s="37"/>
      <c r="AE13" s="37"/>
    </row>
    <row r="14" spans="1:56" s="2" customFormat="1" ht="12" customHeight="1">
      <c r="A14" s="37"/>
      <c r="B14" s="42"/>
      <c r="C14" s="37"/>
      <c r="D14" s="109" t="s">
        <v>30</v>
      </c>
      <c r="E14" s="37"/>
      <c r="F14" s="37"/>
      <c r="G14" s="37"/>
      <c r="H14" s="37"/>
      <c r="I14" s="109" t="s">
        <v>31</v>
      </c>
      <c r="J14" s="111" t="s">
        <v>32</v>
      </c>
      <c r="K14" s="37"/>
      <c r="L14" s="110"/>
      <c r="S14" s="37"/>
      <c r="T14" s="37"/>
      <c r="U14" s="37"/>
      <c r="V14" s="37"/>
      <c r="W14" s="37"/>
      <c r="X14" s="37"/>
      <c r="Y14" s="37"/>
      <c r="Z14" s="37"/>
      <c r="AA14" s="37"/>
      <c r="AB14" s="37"/>
      <c r="AC14" s="37"/>
      <c r="AD14" s="37"/>
      <c r="AE14" s="37"/>
    </row>
    <row r="15" spans="1:56" s="2" customFormat="1" ht="18" customHeight="1">
      <c r="A15" s="37"/>
      <c r="B15" s="42"/>
      <c r="C15" s="37"/>
      <c r="D15" s="37"/>
      <c r="E15" s="111" t="s">
        <v>33</v>
      </c>
      <c r="F15" s="37"/>
      <c r="G15" s="37"/>
      <c r="H15" s="37"/>
      <c r="I15" s="109" t="s">
        <v>34</v>
      </c>
      <c r="J15" s="111" t="s">
        <v>32</v>
      </c>
      <c r="K15" s="37"/>
      <c r="L15" s="110"/>
      <c r="S15" s="37"/>
      <c r="T15" s="37"/>
      <c r="U15" s="37"/>
      <c r="V15" s="37"/>
      <c r="W15" s="37"/>
      <c r="X15" s="37"/>
      <c r="Y15" s="37"/>
      <c r="Z15" s="37"/>
      <c r="AA15" s="37"/>
      <c r="AB15" s="37"/>
      <c r="AC15" s="37"/>
      <c r="AD15" s="37"/>
      <c r="AE15" s="37"/>
    </row>
    <row r="16" spans="1:56" s="2" customFormat="1" ht="6.95" customHeight="1">
      <c r="A16" s="37"/>
      <c r="B16" s="42"/>
      <c r="C16" s="37"/>
      <c r="D16" s="37"/>
      <c r="E16" s="37"/>
      <c r="F16" s="37"/>
      <c r="G16" s="37"/>
      <c r="H16" s="37"/>
      <c r="I16" s="37"/>
      <c r="J16" s="37"/>
      <c r="K16" s="37"/>
      <c r="L16" s="110"/>
      <c r="S16" s="37"/>
      <c r="T16" s="37"/>
      <c r="U16" s="37"/>
      <c r="V16" s="37"/>
      <c r="W16" s="37"/>
      <c r="X16" s="37"/>
      <c r="Y16" s="37"/>
      <c r="Z16" s="37"/>
      <c r="AA16" s="37"/>
      <c r="AB16" s="37"/>
      <c r="AC16" s="37"/>
      <c r="AD16" s="37"/>
      <c r="AE16" s="37"/>
    </row>
    <row r="17" spans="1:31" s="2" customFormat="1" ht="12" customHeight="1">
      <c r="A17" s="37"/>
      <c r="B17" s="42"/>
      <c r="C17" s="37"/>
      <c r="D17" s="109" t="s">
        <v>35</v>
      </c>
      <c r="E17" s="37"/>
      <c r="F17" s="37"/>
      <c r="G17" s="37"/>
      <c r="H17" s="37"/>
      <c r="I17" s="109" t="s">
        <v>31</v>
      </c>
      <c r="J17" s="32" t="str">
        <f>'Rekapitulace stavby'!AN13</f>
        <v>Vyplň údaj</v>
      </c>
      <c r="K17" s="37"/>
      <c r="L17" s="110"/>
      <c r="S17" s="37"/>
      <c r="T17" s="37"/>
      <c r="U17" s="37"/>
      <c r="V17" s="37"/>
      <c r="W17" s="37"/>
      <c r="X17" s="37"/>
      <c r="Y17" s="37"/>
      <c r="Z17" s="37"/>
      <c r="AA17" s="37"/>
      <c r="AB17" s="37"/>
      <c r="AC17" s="37"/>
      <c r="AD17" s="37"/>
      <c r="AE17" s="37"/>
    </row>
    <row r="18" spans="1:31" s="2" customFormat="1" ht="18" customHeight="1">
      <c r="A18" s="37"/>
      <c r="B18" s="42"/>
      <c r="C18" s="37"/>
      <c r="D18" s="37"/>
      <c r="E18" s="397" t="str">
        <f>'Rekapitulace stavby'!E14</f>
        <v>Vyplň údaj</v>
      </c>
      <c r="F18" s="398"/>
      <c r="G18" s="398"/>
      <c r="H18" s="398"/>
      <c r="I18" s="109" t="s">
        <v>34</v>
      </c>
      <c r="J18" s="32" t="str">
        <f>'Rekapitulace stavby'!AN14</f>
        <v>Vyplň údaj</v>
      </c>
      <c r="K18" s="37"/>
      <c r="L18" s="110"/>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10"/>
      <c r="S19" s="37"/>
      <c r="T19" s="37"/>
      <c r="U19" s="37"/>
      <c r="V19" s="37"/>
      <c r="W19" s="37"/>
      <c r="X19" s="37"/>
      <c r="Y19" s="37"/>
      <c r="Z19" s="37"/>
      <c r="AA19" s="37"/>
      <c r="AB19" s="37"/>
      <c r="AC19" s="37"/>
      <c r="AD19" s="37"/>
      <c r="AE19" s="37"/>
    </row>
    <row r="20" spans="1:31" s="2" customFormat="1" ht="12" customHeight="1">
      <c r="A20" s="37"/>
      <c r="B20" s="42"/>
      <c r="C20" s="37"/>
      <c r="D20" s="109" t="s">
        <v>37</v>
      </c>
      <c r="E20" s="37"/>
      <c r="F20" s="37"/>
      <c r="G20" s="37"/>
      <c r="H20" s="37"/>
      <c r="I20" s="109" t="s">
        <v>31</v>
      </c>
      <c r="J20" s="111" t="s">
        <v>32</v>
      </c>
      <c r="K20" s="37"/>
      <c r="L20" s="110"/>
      <c r="S20" s="37"/>
      <c r="T20" s="37"/>
      <c r="U20" s="37"/>
      <c r="V20" s="37"/>
      <c r="W20" s="37"/>
      <c r="X20" s="37"/>
      <c r="Y20" s="37"/>
      <c r="Z20" s="37"/>
      <c r="AA20" s="37"/>
      <c r="AB20" s="37"/>
      <c r="AC20" s="37"/>
      <c r="AD20" s="37"/>
      <c r="AE20" s="37"/>
    </row>
    <row r="21" spans="1:31" s="2" customFormat="1" ht="18" customHeight="1">
      <c r="A21" s="37"/>
      <c r="B21" s="42"/>
      <c r="C21" s="37"/>
      <c r="D21" s="37"/>
      <c r="E21" s="111" t="s">
        <v>38</v>
      </c>
      <c r="F21" s="37"/>
      <c r="G21" s="37"/>
      <c r="H21" s="37"/>
      <c r="I21" s="109" t="s">
        <v>34</v>
      </c>
      <c r="J21" s="111" t="s">
        <v>32</v>
      </c>
      <c r="K21" s="37"/>
      <c r="L21" s="110"/>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10"/>
      <c r="S22" s="37"/>
      <c r="T22" s="37"/>
      <c r="U22" s="37"/>
      <c r="V22" s="37"/>
      <c r="W22" s="37"/>
      <c r="X22" s="37"/>
      <c r="Y22" s="37"/>
      <c r="Z22" s="37"/>
      <c r="AA22" s="37"/>
      <c r="AB22" s="37"/>
      <c r="AC22" s="37"/>
      <c r="AD22" s="37"/>
      <c r="AE22" s="37"/>
    </row>
    <row r="23" spans="1:31" s="2" customFormat="1" ht="12" customHeight="1">
      <c r="A23" s="37"/>
      <c r="B23" s="42"/>
      <c r="C23" s="37"/>
      <c r="D23" s="109" t="s">
        <v>40</v>
      </c>
      <c r="E23" s="37"/>
      <c r="F23" s="37"/>
      <c r="G23" s="37"/>
      <c r="H23" s="37"/>
      <c r="I23" s="109" t="s">
        <v>31</v>
      </c>
      <c r="J23" s="111" t="s">
        <v>32</v>
      </c>
      <c r="K23" s="37"/>
      <c r="L23" s="110"/>
      <c r="S23" s="37"/>
      <c r="T23" s="37"/>
      <c r="U23" s="37"/>
      <c r="V23" s="37"/>
      <c r="W23" s="37"/>
      <c r="X23" s="37"/>
      <c r="Y23" s="37"/>
      <c r="Z23" s="37"/>
      <c r="AA23" s="37"/>
      <c r="AB23" s="37"/>
      <c r="AC23" s="37"/>
      <c r="AD23" s="37"/>
      <c r="AE23" s="37"/>
    </row>
    <row r="24" spans="1:31" s="2" customFormat="1" ht="18" customHeight="1">
      <c r="A24" s="37"/>
      <c r="B24" s="42"/>
      <c r="C24" s="37"/>
      <c r="D24" s="37"/>
      <c r="E24" s="111" t="s">
        <v>41</v>
      </c>
      <c r="F24" s="37"/>
      <c r="G24" s="37"/>
      <c r="H24" s="37"/>
      <c r="I24" s="109" t="s">
        <v>34</v>
      </c>
      <c r="J24" s="111" t="s">
        <v>32</v>
      </c>
      <c r="K24" s="37"/>
      <c r="L24" s="110"/>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10"/>
      <c r="S25" s="37"/>
      <c r="T25" s="37"/>
      <c r="U25" s="37"/>
      <c r="V25" s="37"/>
      <c r="W25" s="37"/>
      <c r="X25" s="37"/>
      <c r="Y25" s="37"/>
      <c r="Z25" s="37"/>
      <c r="AA25" s="37"/>
      <c r="AB25" s="37"/>
      <c r="AC25" s="37"/>
      <c r="AD25" s="37"/>
      <c r="AE25" s="37"/>
    </row>
    <row r="26" spans="1:31" s="2" customFormat="1" ht="12" customHeight="1">
      <c r="A26" s="37"/>
      <c r="B26" s="42"/>
      <c r="C26" s="37"/>
      <c r="D26" s="109" t="s">
        <v>42</v>
      </c>
      <c r="E26" s="37"/>
      <c r="F26" s="37"/>
      <c r="G26" s="37"/>
      <c r="H26" s="37"/>
      <c r="I26" s="37"/>
      <c r="J26" s="37"/>
      <c r="K26" s="37"/>
      <c r="L26" s="110"/>
      <c r="S26" s="37"/>
      <c r="T26" s="37"/>
      <c r="U26" s="37"/>
      <c r="V26" s="37"/>
      <c r="W26" s="37"/>
      <c r="X26" s="37"/>
      <c r="Y26" s="37"/>
      <c r="Z26" s="37"/>
      <c r="AA26" s="37"/>
      <c r="AB26" s="37"/>
      <c r="AC26" s="37"/>
      <c r="AD26" s="37"/>
      <c r="AE26" s="37"/>
    </row>
    <row r="27" spans="1:31" s="8" customFormat="1" ht="322.5" customHeight="1">
      <c r="A27" s="113"/>
      <c r="B27" s="114"/>
      <c r="C27" s="113"/>
      <c r="D27" s="113"/>
      <c r="E27" s="399" t="s">
        <v>98</v>
      </c>
      <c r="F27" s="399"/>
      <c r="G27" s="399"/>
      <c r="H27" s="399"/>
      <c r="I27" s="113"/>
      <c r="J27" s="113"/>
      <c r="K27" s="113"/>
      <c r="L27" s="115"/>
      <c r="S27" s="113"/>
      <c r="T27" s="113"/>
      <c r="U27" s="113"/>
      <c r="V27" s="113"/>
      <c r="W27" s="113"/>
      <c r="X27" s="113"/>
      <c r="Y27" s="113"/>
      <c r="Z27" s="113"/>
      <c r="AA27" s="113"/>
      <c r="AB27" s="113"/>
      <c r="AC27" s="113"/>
      <c r="AD27" s="113"/>
      <c r="AE27" s="113"/>
    </row>
    <row r="28" spans="1:31" s="2" customFormat="1" ht="6.95" customHeight="1">
      <c r="A28" s="37"/>
      <c r="B28" s="42"/>
      <c r="C28" s="37"/>
      <c r="D28" s="37"/>
      <c r="E28" s="37"/>
      <c r="F28" s="37"/>
      <c r="G28" s="37"/>
      <c r="H28" s="37"/>
      <c r="I28" s="37"/>
      <c r="J28" s="37"/>
      <c r="K28" s="37"/>
      <c r="L28" s="110"/>
      <c r="S28" s="37"/>
      <c r="T28" s="37"/>
      <c r="U28" s="37"/>
      <c r="V28" s="37"/>
      <c r="W28" s="37"/>
      <c r="X28" s="37"/>
      <c r="Y28" s="37"/>
      <c r="Z28" s="37"/>
      <c r="AA28" s="37"/>
      <c r="AB28" s="37"/>
      <c r="AC28" s="37"/>
      <c r="AD28" s="37"/>
      <c r="AE28" s="37"/>
    </row>
    <row r="29" spans="1:31" s="2" customFormat="1" ht="6.95" customHeight="1">
      <c r="A29" s="37"/>
      <c r="B29" s="42"/>
      <c r="C29" s="37"/>
      <c r="D29" s="116"/>
      <c r="E29" s="116"/>
      <c r="F29" s="116"/>
      <c r="G29" s="116"/>
      <c r="H29" s="116"/>
      <c r="I29" s="116"/>
      <c r="J29" s="116"/>
      <c r="K29" s="116"/>
      <c r="L29" s="110"/>
      <c r="S29" s="37"/>
      <c r="T29" s="37"/>
      <c r="U29" s="37"/>
      <c r="V29" s="37"/>
      <c r="W29" s="37"/>
      <c r="X29" s="37"/>
      <c r="Y29" s="37"/>
      <c r="Z29" s="37"/>
      <c r="AA29" s="37"/>
      <c r="AB29" s="37"/>
      <c r="AC29" s="37"/>
      <c r="AD29" s="37"/>
      <c r="AE29" s="37"/>
    </row>
    <row r="30" spans="1:31" s="2" customFormat="1" ht="25.35" customHeight="1">
      <c r="A30" s="37"/>
      <c r="B30" s="42"/>
      <c r="C30" s="37"/>
      <c r="D30" s="117" t="s">
        <v>44</v>
      </c>
      <c r="E30" s="37"/>
      <c r="F30" s="37"/>
      <c r="G30" s="37"/>
      <c r="H30" s="37"/>
      <c r="I30" s="37"/>
      <c r="J30" s="118">
        <f>ROUND(J105, 2)</f>
        <v>0</v>
      </c>
      <c r="K30" s="37"/>
      <c r="L30" s="110"/>
      <c r="S30" s="37"/>
      <c r="T30" s="37"/>
      <c r="U30" s="37"/>
      <c r="V30" s="37"/>
      <c r="W30" s="37"/>
      <c r="X30" s="37"/>
      <c r="Y30" s="37"/>
      <c r="Z30" s="37"/>
      <c r="AA30" s="37"/>
      <c r="AB30" s="37"/>
      <c r="AC30" s="37"/>
      <c r="AD30" s="37"/>
      <c r="AE30" s="37"/>
    </row>
    <row r="31" spans="1:31" s="2" customFormat="1" ht="6.95" customHeight="1">
      <c r="A31" s="37"/>
      <c r="B31" s="42"/>
      <c r="C31" s="37"/>
      <c r="D31" s="116"/>
      <c r="E31" s="116"/>
      <c r="F31" s="116"/>
      <c r="G31" s="116"/>
      <c r="H31" s="116"/>
      <c r="I31" s="116"/>
      <c r="J31" s="116"/>
      <c r="K31" s="116"/>
      <c r="L31" s="110"/>
      <c r="S31" s="37"/>
      <c r="T31" s="37"/>
      <c r="U31" s="37"/>
      <c r="V31" s="37"/>
      <c r="W31" s="37"/>
      <c r="X31" s="37"/>
      <c r="Y31" s="37"/>
      <c r="Z31" s="37"/>
      <c r="AA31" s="37"/>
      <c r="AB31" s="37"/>
      <c r="AC31" s="37"/>
      <c r="AD31" s="37"/>
      <c r="AE31" s="37"/>
    </row>
    <row r="32" spans="1:31" s="2" customFormat="1" ht="14.45" customHeight="1">
      <c r="A32" s="37"/>
      <c r="B32" s="42"/>
      <c r="C32" s="37"/>
      <c r="D32" s="37"/>
      <c r="E32" s="37"/>
      <c r="F32" s="119" t="s">
        <v>46</v>
      </c>
      <c r="G32" s="37"/>
      <c r="H32" s="37"/>
      <c r="I32" s="119" t="s">
        <v>45</v>
      </c>
      <c r="J32" s="119" t="s">
        <v>47</v>
      </c>
      <c r="K32" s="37"/>
      <c r="L32" s="110"/>
      <c r="S32" s="37"/>
      <c r="T32" s="37"/>
      <c r="U32" s="37"/>
      <c r="V32" s="37"/>
      <c r="W32" s="37"/>
      <c r="X32" s="37"/>
      <c r="Y32" s="37"/>
      <c r="Z32" s="37"/>
      <c r="AA32" s="37"/>
      <c r="AB32" s="37"/>
      <c r="AC32" s="37"/>
      <c r="AD32" s="37"/>
      <c r="AE32" s="37"/>
    </row>
    <row r="33" spans="1:31" s="2" customFormat="1" ht="14.45" customHeight="1">
      <c r="A33" s="37"/>
      <c r="B33" s="42"/>
      <c r="C33" s="37"/>
      <c r="D33" s="120" t="s">
        <v>48</v>
      </c>
      <c r="E33" s="109" t="s">
        <v>49</v>
      </c>
      <c r="F33" s="121">
        <f>ROUND((SUM(BE105:BE788)),  2)</f>
        <v>0</v>
      </c>
      <c r="G33" s="37"/>
      <c r="H33" s="37"/>
      <c r="I33" s="122">
        <v>0.21</v>
      </c>
      <c r="J33" s="121">
        <f>ROUND(((SUM(BE105:BE788))*I33),  2)</f>
        <v>0</v>
      </c>
      <c r="K33" s="37"/>
      <c r="L33" s="110"/>
      <c r="S33" s="37"/>
      <c r="T33" s="37"/>
      <c r="U33" s="37"/>
      <c r="V33" s="37"/>
      <c r="W33" s="37"/>
      <c r="X33" s="37"/>
      <c r="Y33" s="37"/>
      <c r="Z33" s="37"/>
      <c r="AA33" s="37"/>
      <c r="AB33" s="37"/>
      <c r="AC33" s="37"/>
      <c r="AD33" s="37"/>
      <c r="AE33" s="37"/>
    </row>
    <row r="34" spans="1:31" s="2" customFormat="1" ht="14.45" customHeight="1">
      <c r="A34" s="37"/>
      <c r="B34" s="42"/>
      <c r="C34" s="37"/>
      <c r="D34" s="37"/>
      <c r="E34" s="109" t="s">
        <v>50</v>
      </c>
      <c r="F34" s="121">
        <f>ROUND((SUM(BF105:BF788)),  2)</f>
        <v>0</v>
      </c>
      <c r="G34" s="37"/>
      <c r="H34" s="37"/>
      <c r="I34" s="122">
        <v>0.15</v>
      </c>
      <c r="J34" s="121">
        <f>ROUND(((SUM(BF105:BF788))*I34),  2)</f>
        <v>0</v>
      </c>
      <c r="K34" s="37"/>
      <c r="L34" s="110"/>
      <c r="S34" s="37"/>
      <c r="T34" s="37"/>
      <c r="U34" s="37"/>
      <c r="V34" s="37"/>
      <c r="W34" s="37"/>
      <c r="X34" s="37"/>
      <c r="Y34" s="37"/>
      <c r="Z34" s="37"/>
      <c r="AA34" s="37"/>
      <c r="AB34" s="37"/>
      <c r="AC34" s="37"/>
      <c r="AD34" s="37"/>
      <c r="AE34" s="37"/>
    </row>
    <row r="35" spans="1:31" s="2" customFormat="1" ht="14.45" hidden="1" customHeight="1">
      <c r="A35" s="37"/>
      <c r="B35" s="42"/>
      <c r="C35" s="37"/>
      <c r="D35" s="37"/>
      <c r="E35" s="109" t="s">
        <v>51</v>
      </c>
      <c r="F35" s="121">
        <f>ROUND((SUM(BG105:BG788)),  2)</f>
        <v>0</v>
      </c>
      <c r="G35" s="37"/>
      <c r="H35" s="37"/>
      <c r="I35" s="122">
        <v>0.21</v>
      </c>
      <c r="J35" s="121">
        <f>0</f>
        <v>0</v>
      </c>
      <c r="K35" s="37"/>
      <c r="L35" s="110"/>
      <c r="S35" s="37"/>
      <c r="T35" s="37"/>
      <c r="U35" s="37"/>
      <c r="V35" s="37"/>
      <c r="W35" s="37"/>
      <c r="X35" s="37"/>
      <c r="Y35" s="37"/>
      <c r="Z35" s="37"/>
      <c r="AA35" s="37"/>
      <c r="AB35" s="37"/>
      <c r="AC35" s="37"/>
      <c r="AD35" s="37"/>
      <c r="AE35" s="37"/>
    </row>
    <row r="36" spans="1:31" s="2" customFormat="1" ht="14.45" hidden="1" customHeight="1">
      <c r="A36" s="37"/>
      <c r="B36" s="42"/>
      <c r="C36" s="37"/>
      <c r="D36" s="37"/>
      <c r="E36" s="109" t="s">
        <v>52</v>
      </c>
      <c r="F36" s="121">
        <f>ROUND((SUM(BH105:BH788)),  2)</f>
        <v>0</v>
      </c>
      <c r="G36" s="37"/>
      <c r="H36" s="37"/>
      <c r="I36" s="122">
        <v>0.15</v>
      </c>
      <c r="J36" s="121">
        <f>0</f>
        <v>0</v>
      </c>
      <c r="K36" s="37"/>
      <c r="L36" s="110"/>
      <c r="S36" s="37"/>
      <c r="T36" s="37"/>
      <c r="U36" s="37"/>
      <c r="V36" s="37"/>
      <c r="W36" s="37"/>
      <c r="X36" s="37"/>
      <c r="Y36" s="37"/>
      <c r="Z36" s="37"/>
      <c r="AA36" s="37"/>
      <c r="AB36" s="37"/>
      <c r="AC36" s="37"/>
      <c r="AD36" s="37"/>
      <c r="AE36" s="37"/>
    </row>
    <row r="37" spans="1:31" s="2" customFormat="1" ht="14.45" hidden="1" customHeight="1">
      <c r="A37" s="37"/>
      <c r="B37" s="42"/>
      <c r="C37" s="37"/>
      <c r="D37" s="37"/>
      <c r="E37" s="109" t="s">
        <v>53</v>
      </c>
      <c r="F37" s="121">
        <f>ROUND((SUM(BI105:BI788)),  2)</f>
        <v>0</v>
      </c>
      <c r="G37" s="37"/>
      <c r="H37" s="37"/>
      <c r="I37" s="122">
        <v>0</v>
      </c>
      <c r="J37" s="121">
        <f>0</f>
        <v>0</v>
      </c>
      <c r="K37" s="37"/>
      <c r="L37" s="110"/>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10"/>
      <c r="S38" s="37"/>
      <c r="T38" s="37"/>
      <c r="U38" s="37"/>
      <c r="V38" s="37"/>
      <c r="W38" s="37"/>
      <c r="X38" s="37"/>
      <c r="Y38" s="37"/>
      <c r="Z38" s="37"/>
      <c r="AA38" s="37"/>
      <c r="AB38" s="37"/>
      <c r="AC38" s="37"/>
      <c r="AD38" s="37"/>
      <c r="AE38" s="37"/>
    </row>
    <row r="39" spans="1:31" s="2" customFormat="1" ht="25.35" customHeight="1">
      <c r="A39" s="37"/>
      <c r="B39" s="42"/>
      <c r="C39" s="123"/>
      <c r="D39" s="124" t="s">
        <v>54</v>
      </c>
      <c r="E39" s="125"/>
      <c r="F39" s="125"/>
      <c r="G39" s="126" t="s">
        <v>55</v>
      </c>
      <c r="H39" s="127" t="s">
        <v>56</v>
      </c>
      <c r="I39" s="125"/>
      <c r="J39" s="128">
        <f>SUM(J30:J37)</f>
        <v>0</v>
      </c>
      <c r="K39" s="129"/>
      <c r="L39" s="110"/>
      <c r="S39" s="37"/>
      <c r="T39" s="37"/>
      <c r="U39" s="37"/>
      <c r="V39" s="37"/>
      <c r="W39" s="37"/>
      <c r="X39" s="37"/>
      <c r="Y39" s="37"/>
      <c r="Z39" s="37"/>
      <c r="AA39" s="37"/>
      <c r="AB39" s="37"/>
      <c r="AC39" s="37"/>
      <c r="AD39" s="37"/>
      <c r="AE39" s="37"/>
    </row>
    <row r="40" spans="1:31" s="2" customFormat="1" ht="14.45" customHeight="1">
      <c r="A40" s="37"/>
      <c r="B40" s="130"/>
      <c r="C40" s="131"/>
      <c r="D40" s="131"/>
      <c r="E40" s="131"/>
      <c r="F40" s="131"/>
      <c r="G40" s="131"/>
      <c r="H40" s="131"/>
      <c r="I40" s="131"/>
      <c r="J40" s="131"/>
      <c r="K40" s="131"/>
      <c r="L40" s="110"/>
      <c r="S40" s="37"/>
      <c r="T40" s="37"/>
      <c r="U40" s="37"/>
      <c r="V40" s="37"/>
      <c r="W40" s="37"/>
      <c r="X40" s="37"/>
      <c r="Y40" s="37"/>
      <c r="Z40" s="37"/>
      <c r="AA40" s="37"/>
      <c r="AB40" s="37"/>
      <c r="AC40" s="37"/>
      <c r="AD40" s="37"/>
      <c r="AE40" s="37"/>
    </row>
    <row r="44" spans="1:31" s="2" customFormat="1" ht="6.95" customHeight="1">
      <c r="A44" s="37"/>
      <c r="B44" s="132"/>
      <c r="C44" s="133"/>
      <c r="D44" s="133"/>
      <c r="E44" s="133"/>
      <c r="F44" s="133"/>
      <c r="G44" s="133"/>
      <c r="H44" s="133"/>
      <c r="I44" s="133"/>
      <c r="J44" s="133"/>
      <c r="K44" s="133"/>
      <c r="L44" s="110"/>
      <c r="S44" s="37"/>
      <c r="T44" s="37"/>
      <c r="U44" s="37"/>
      <c r="V44" s="37"/>
      <c r="W44" s="37"/>
      <c r="X44" s="37"/>
      <c r="Y44" s="37"/>
      <c r="Z44" s="37"/>
      <c r="AA44" s="37"/>
      <c r="AB44" s="37"/>
      <c r="AC44" s="37"/>
      <c r="AD44" s="37"/>
      <c r="AE44" s="37"/>
    </row>
    <row r="45" spans="1:31" s="2" customFormat="1" ht="24.95" customHeight="1">
      <c r="A45" s="37"/>
      <c r="B45" s="38"/>
      <c r="C45" s="25" t="s">
        <v>99</v>
      </c>
      <c r="D45" s="39"/>
      <c r="E45" s="39"/>
      <c r="F45" s="39"/>
      <c r="G45" s="39"/>
      <c r="H45" s="39"/>
      <c r="I45" s="39"/>
      <c r="J45" s="39"/>
      <c r="K45" s="39"/>
      <c r="L45" s="110"/>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10"/>
      <c r="S46" s="37"/>
      <c r="T46" s="37"/>
      <c r="U46" s="37"/>
      <c r="V46" s="37"/>
      <c r="W46" s="37"/>
      <c r="X46" s="37"/>
      <c r="Y46" s="37"/>
      <c r="Z46" s="37"/>
      <c r="AA46" s="37"/>
      <c r="AB46" s="37"/>
      <c r="AC46" s="37"/>
      <c r="AD46" s="37"/>
      <c r="AE46" s="37"/>
    </row>
    <row r="47" spans="1:31" s="2" customFormat="1" ht="12" customHeight="1">
      <c r="A47" s="37"/>
      <c r="B47" s="38"/>
      <c r="C47" s="31" t="s">
        <v>16</v>
      </c>
      <c r="D47" s="39"/>
      <c r="E47" s="39"/>
      <c r="F47" s="39"/>
      <c r="G47" s="39"/>
      <c r="H47" s="39"/>
      <c r="I47" s="39"/>
      <c r="J47" s="39"/>
      <c r="K47" s="39"/>
      <c r="L47" s="110"/>
      <c r="S47" s="37"/>
      <c r="T47" s="37"/>
      <c r="U47" s="37"/>
      <c r="V47" s="37"/>
      <c r="W47" s="37"/>
      <c r="X47" s="37"/>
      <c r="Y47" s="37"/>
      <c r="Z47" s="37"/>
      <c r="AA47" s="37"/>
      <c r="AB47" s="37"/>
      <c r="AC47" s="37"/>
      <c r="AD47" s="37"/>
      <c r="AE47" s="37"/>
    </row>
    <row r="48" spans="1:31" s="2" customFormat="1" ht="26.25" customHeight="1">
      <c r="A48" s="37"/>
      <c r="B48" s="38"/>
      <c r="C48" s="39"/>
      <c r="D48" s="39"/>
      <c r="E48" s="400" t="str">
        <f>E7</f>
        <v>NemCL - Modernizace přístupu do Polikliniky - část II. - nový vstup do lékárny</v>
      </c>
      <c r="F48" s="401"/>
      <c r="G48" s="401"/>
      <c r="H48" s="401"/>
      <c r="I48" s="39"/>
      <c r="J48" s="39"/>
      <c r="K48" s="39"/>
      <c r="L48" s="110"/>
      <c r="S48" s="37"/>
      <c r="T48" s="37"/>
      <c r="U48" s="37"/>
      <c r="V48" s="37"/>
      <c r="W48" s="37"/>
      <c r="X48" s="37"/>
      <c r="Y48" s="37"/>
      <c r="Z48" s="37"/>
      <c r="AA48" s="37"/>
      <c r="AB48" s="37"/>
      <c r="AC48" s="37"/>
      <c r="AD48" s="37"/>
      <c r="AE48" s="37"/>
    </row>
    <row r="49" spans="1:47" s="2" customFormat="1" ht="12" customHeight="1">
      <c r="A49" s="37"/>
      <c r="B49" s="38"/>
      <c r="C49" s="31" t="s">
        <v>96</v>
      </c>
      <c r="D49" s="39"/>
      <c r="E49" s="39"/>
      <c r="F49" s="39"/>
      <c r="G49" s="39"/>
      <c r="H49" s="39"/>
      <c r="I49" s="39"/>
      <c r="J49" s="39"/>
      <c r="K49" s="39"/>
      <c r="L49" s="110"/>
      <c r="S49" s="37"/>
      <c r="T49" s="37"/>
      <c r="U49" s="37"/>
      <c r="V49" s="37"/>
      <c r="W49" s="37"/>
      <c r="X49" s="37"/>
      <c r="Y49" s="37"/>
      <c r="Z49" s="37"/>
      <c r="AA49" s="37"/>
      <c r="AB49" s="37"/>
      <c r="AC49" s="37"/>
      <c r="AD49" s="37"/>
      <c r="AE49" s="37"/>
    </row>
    <row r="50" spans="1:47" s="2" customFormat="1" ht="16.5" customHeight="1">
      <c r="A50" s="37"/>
      <c r="B50" s="38"/>
      <c r="C50" s="39"/>
      <c r="D50" s="39"/>
      <c r="E50" s="372" t="str">
        <f>E9</f>
        <v>D1.01.100 - Architektonicko-stavební řešení</v>
      </c>
      <c r="F50" s="402"/>
      <c r="G50" s="402"/>
      <c r="H50" s="402"/>
      <c r="I50" s="39"/>
      <c r="J50" s="39"/>
      <c r="K50" s="39"/>
      <c r="L50" s="110"/>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10"/>
      <c r="S51" s="37"/>
      <c r="T51" s="37"/>
      <c r="U51" s="37"/>
      <c r="V51" s="37"/>
      <c r="W51" s="37"/>
      <c r="X51" s="37"/>
      <c r="Y51" s="37"/>
      <c r="Z51" s="37"/>
      <c r="AA51" s="37"/>
      <c r="AB51" s="37"/>
      <c r="AC51" s="37"/>
      <c r="AD51" s="37"/>
      <c r="AE51" s="37"/>
    </row>
    <row r="52" spans="1:47" s="2" customFormat="1" ht="12" customHeight="1">
      <c r="A52" s="37"/>
      <c r="B52" s="38"/>
      <c r="C52" s="31" t="s">
        <v>22</v>
      </c>
      <c r="D52" s="39"/>
      <c r="E52" s="39"/>
      <c r="F52" s="29" t="str">
        <f>F12</f>
        <v>Česká Lípa</v>
      </c>
      <c r="G52" s="39"/>
      <c r="H52" s="39"/>
      <c r="I52" s="31" t="s">
        <v>24</v>
      </c>
      <c r="J52" s="62" t="str">
        <f>IF(J12="","",J12)</f>
        <v>12. 12. 2022</v>
      </c>
      <c r="K52" s="39"/>
      <c r="L52" s="110"/>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10"/>
      <c r="S53" s="37"/>
      <c r="T53" s="37"/>
      <c r="U53" s="37"/>
      <c r="V53" s="37"/>
      <c r="W53" s="37"/>
      <c r="X53" s="37"/>
      <c r="Y53" s="37"/>
      <c r="Z53" s="37"/>
      <c r="AA53" s="37"/>
      <c r="AB53" s="37"/>
      <c r="AC53" s="37"/>
      <c r="AD53" s="37"/>
      <c r="AE53" s="37"/>
    </row>
    <row r="54" spans="1:47" s="2" customFormat="1" ht="40.15" customHeight="1">
      <c r="A54" s="37"/>
      <c r="B54" s="38"/>
      <c r="C54" s="31" t="s">
        <v>30</v>
      </c>
      <c r="D54" s="39"/>
      <c r="E54" s="39"/>
      <c r="F54" s="29" t="str">
        <f>E15</f>
        <v>Nemocnice s poliklinikou Česká Lípa,a.s.,Purkyňova</v>
      </c>
      <c r="G54" s="39"/>
      <c r="H54" s="39"/>
      <c r="I54" s="31" t="s">
        <v>37</v>
      </c>
      <c r="J54" s="35" t="str">
        <f>E21</f>
        <v>STORING spol. s r.o., Žitavská 727/16, Liberec 3</v>
      </c>
      <c r="K54" s="39"/>
      <c r="L54" s="110"/>
      <c r="S54" s="37"/>
      <c r="T54" s="37"/>
      <c r="U54" s="37"/>
      <c r="V54" s="37"/>
      <c r="W54" s="37"/>
      <c r="X54" s="37"/>
      <c r="Y54" s="37"/>
      <c r="Z54" s="37"/>
      <c r="AA54" s="37"/>
      <c r="AB54" s="37"/>
      <c r="AC54" s="37"/>
      <c r="AD54" s="37"/>
      <c r="AE54" s="37"/>
    </row>
    <row r="55" spans="1:47" s="2" customFormat="1" ht="15.2" customHeight="1">
      <c r="A55" s="37"/>
      <c r="B55" s="38"/>
      <c r="C55" s="31" t="s">
        <v>35</v>
      </c>
      <c r="D55" s="39"/>
      <c r="E55" s="39"/>
      <c r="F55" s="29" t="str">
        <f>IF(E18="","",E18)</f>
        <v>Vyplň údaj</v>
      </c>
      <c r="G55" s="39"/>
      <c r="H55" s="39"/>
      <c r="I55" s="31" t="s">
        <v>40</v>
      </c>
      <c r="J55" s="35" t="str">
        <f>E24</f>
        <v>Zuzana Morávková</v>
      </c>
      <c r="K55" s="39"/>
      <c r="L55" s="110"/>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10"/>
      <c r="S56" s="37"/>
      <c r="T56" s="37"/>
      <c r="U56" s="37"/>
      <c r="V56" s="37"/>
      <c r="W56" s="37"/>
      <c r="X56" s="37"/>
      <c r="Y56" s="37"/>
      <c r="Z56" s="37"/>
      <c r="AA56" s="37"/>
      <c r="AB56" s="37"/>
      <c r="AC56" s="37"/>
      <c r="AD56" s="37"/>
      <c r="AE56" s="37"/>
    </row>
    <row r="57" spans="1:47" s="2" customFormat="1" ht="29.25" customHeight="1">
      <c r="A57" s="37"/>
      <c r="B57" s="38"/>
      <c r="C57" s="134" t="s">
        <v>100</v>
      </c>
      <c r="D57" s="135"/>
      <c r="E57" s="135"/>
      <c r="F57" s="135"/>
      <c r="G57" s="135"/>
      <c r="H57" s="135"/>
      <c r="I57" s="135"/>
      <c r="J57" s="136" t="s">
        <v>101</v>
      </c>
      <c r="K57" s="135"/>
      <c r="L57" s="110"/>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10"/>
      <c r="S58" s="37"/>
      <c r="T58" s="37"/>
      <c r="U58" s="37"/>
      <c r="V58" s="37"/>
      <c r="W58" s="37"/>
      <c r="X58" s="37"/>
      <c r="Y58" s="37"/>
      <c r="Z58" s="37"/>
      <c r="AA58" s="37"/>
      <c r="AB58" s="37"/>
      <c r="AC58" s="37"/>
      <c r="AD58" s="37"/>
      <c r="AE58" s="37"/>
    </row>
    <row r="59" spans="1:47" s="2" customFormat="1" ht="22.9" customHeight="1">
      <c r="A59" s="37"/>
      <c r="B59" s="38"/>
      <c r="C59" s="137" t="s">
        <v>76</v>
      </c>
      <c r="D59" s="39"/>
      <c r="E59" s="39"/>
      <c r="F59" s="39"/>
      <c r="G59" s="39"/>
      <c r="H59" s="39"/>
      <c r="I59" s="39"/>
      <c r="J59" s="80">
        <f>J105</f>
        <v>0</v>
      </c>
      <c r="K59" s="39"/>
      <c r="L59" s="110"/>
      <c r="S59" s="37"/>
      <c r="T59" s="37"/>
      <c r="U59" s="37"/>
      <c r="V59" s="37"/>
      <c r="W59" s="37"/>
      <c r="X59" s="37"/>
      <c r="Y59" s="37"/>
      <c r="Z59" s="37"/>
      <c r="AA59" s="37"/>
      <c r="AB59" s="37"/>
      <c r="AC59" s="37"/>
      <c r="AD59" s="37"/>
      <c r="AE59" s="37"/>
      <c r="AU59" s="19" t="s">
        <v>102</v>
      </c>
    </row>
    <row r="60" spans="1:47" s="9" customFormat="1" ht="24.95" customHeight="1">
      <c r="B60" s="138"/>
      <c r="C60" s="139"/>
      <c r="D60" s="140" t="s">
        <v>103</v>
      </c>
      <c r="E60" s="141"/>
      <c r="F60" s="141"/>
      <c r="G60" s="141"/>
      <c r="H60" s="141"/>
      <c r="I60" s="141"/>
      <c r="J60" s="142">
        <f>J106</f>
        <v>0</v>
      </c>
      <c r="K60" s="139"/>
      <c r="L60" s="143"/>
    </row>
    <row r="61" spans="1:47" s="10" customFormat="1" ht="19.899999999999999" customHeight="1">
      <c r="B61" s="144"/>
      <c r="C61" s="145"/>
      <c r="D61" s="146" t="s">
        <v>104</v>
      </c>
      <c r="E61" s="147"/>
      <c r="F61" s="147"/>
      <c r="G61" s="147"/>
      <c r="H61" s="147"/>
      <c r="I61" s="147"/>
      <c r="J61" s="148">
        <f>J107</f>
        <v>0</v>
      </c>
      <c r="K61" s="145"/>
      <c r="L61" s="149"/>
    </row>
    <row r="62" spans="1:47" s="10" customFormat="1" ht="19.899999999999999" customHeight="1">
      <c r="B62" s="144"/>
      <c r="C62" s="145"/>
      <c r="D62" s="146" t="s">
        <v>105</v>
      </c>
      <c r="E62" s="147"/>
      <c r="F62" s="147"/>
      <c r="G62" s="147"/>
      <c r="H62" s="147"/>
      <c r="I62" s="147"/>
      <c r="J62" s="148">
        <f>J160</f>
        <v>0</v>
      </c>
      <c r="K62" s="145"/>
      <c r="L62" s="149"/>
    </row>
    <row r="63" spans="1:47" s="10" customFormat="1" ht="19.899999999999999" customHeight="1">
      <c r="B63" s="144"/>
      <c r="C63" s="145"/>
      <c r="D63" s="146" t="s">
        <v>106</v>
      </c>
      <c r="E63" s="147"/>
      <c r="F63" s="147"/>
      <c r="G63" s="147"/>
      <c r="H63" s="147"/>
      <c r="I63" s="147"/>
      <c r="J63" s="148">
        <f>J188</f>
        <v>0</v>
      </c>
      <c r="K63" s="145"/>
      <c r="L63" s="149"/>
    </row>
    <row r="64" spans="1:47" s="10" customFormat="1" ht="19.899999999999999" customHeight="1">
      <c r="B64" s="144"/>
      <c r="C64" s="145"/>
      <c r="D64" s="146" t="s">
        <v>107</v>
      </c>
      <c r="E64" s="147"/>
      <c r="F64" s="147"/>
      <c r="G64" s="147"/>
      <c r="H64" s="147"/>
      <c r="I64" s="147"/>
      <c r="J64" s="148">
        <f>J199</f>
        <v>0</v>
      </c>
      <c r="K64" s="145"/>
      <c r="L64" s="149"/>
    </row>
    <row r="65" spans="2:12" s="10" customFormat="1" ht="19.899999999999999" customHeight="1">
      <c r="B65" s="144"/>
      <c r="C65" s="145"/>
      <c r="D65" s="146" t="s">
        <v>108</v>
      </c>
      <c r="E65" s="147"/>
      <c r="F65" s="147"/>
      <c r="G65" s="147"/>
      <c r="H65" s="147"/>
      <c r="I65" s="147"/>
      <c r="J65" s="148">
        <f>J203</f>
        <v>0</v>
      </c>
      <c r="K65" s="145"/>
      <c r="L65" s="149"/>
    </row>
    <row r="66" spans="2:12" s="10" customFormat="1" ht="19.899999999999999" customHeight="1">
      <c r="B66" s="144"/>
      <c r="C66" s="145"/>
      <c r="D66" s="146" t="s">
        <v>109</v>
      </c>
      <c r="E66" s="147"/>
      <c r="F66" s="147"/>
      <c r="G66" s="147"/>
      <c r="H66" s="147"/>
      <c r="I66" s="147"/>
      <c r="J66" s="148">
        <f>J242</f>
        <v>0</v>
      </c>
      <c r="K66" s="145"/>
      <c r="L66" s="149"/>
    </row>
    <row r="67" spans="2:12" s="10" customFormat="1" ht="19.899999999999999" customHeight="1">
      <c r="B67" s="144"/>
      <c r="C67" s="145"/>
      <c r="D67" s="146" t="s">
        <v>110</v>
      </c>
      <c r="E67" s="147"/>
      <c r="F67" s="147"/>
      <c r="G67" s="147"/>
      <c r="H67" s="147"/>
      <c r="I67" s="147"/>
      <c r="J67" s="148">
        <f>J306</f>
        <v>0</v>
      </c>
      <c r="K67" s="145"/>
      <c r="L67" s="149"/>
    </row>
    <row r="68" spans="2:12" s="10" customFormat="1" ht="19.899999999999999" customHeight="1">
      <c r="B68" s="144"/>
      <c r="C68" s="145"/>
      <c r="D68" s="146" t="s">
        <v>111</v>
      </c>
      <c r="E68" s="147"/>
      <c r="F68" s="147"/>
      <c r="G68" s="147"/>
      <c r="H68" s="147"/>
      <c r="I68" s="147"/>
      <c r="J68" s="148">
        <f>J313</f>
        <v>0</v>
      </c>
      <c r="K68" s="145"/>
      <c r="L68" s="149"/>
    </row>
    <row r="69" spans="2:12" s="10" customFormat="1" ht="19.899999999999999" customHeight="1">
      <c r="B69" s="144"/>
      <c r="C69" s="145"/>
      <c r="D69" s="146" t="s">
        <v>112</v>
      </c>
      <c r="E69" s="147"/>
      <c r="F69" s="147"/>
      <c r="G69" s="147"/>
      <c r="H69" s="147"/>
      <c r="I69" s="147"/>
      <c r="J69" s="148">
        <f>J445</f>
        <v>0</v>
      </c>
      <c r="K69" s="145"/>
      <c r="L69" s="149"/>
    </row>
    <row r="70" spans="2:12" s="10" customFormat="1" ht="19.899999999999999" customHeight="1">
      <c r="B70" s="144"/>
      <c r="C70" s="145"/>
      <c r="D70" s="146" t="s">
        <v>113</v>
      </c>
      <c r="E70" s="147"/>
      <c r="F70" s="147"/>
      <c r="G70" s="147"/>
      <c r="H70" s="147"/>
      <c r="I70" s="147"/>
      <c r="J70" s="148">
        <f>J487</f>
        <v>0</v>
      </c>
      <c r="K70" s="145"/>
      <c r="L70" s="149"/>
    </row>
    <row r="71" spans="2:12" s="9" customFormat="1" ht="24.95" customHeight="1">
      <c r="B71" s="138"/>
      <c r="C71" s="139"/>
      <c r="D71" s="140" t="s">
        <v>114</v>
      </c>
      <c r="E71" s="141"/>
      <c r="F71" s="141"/>
      <c r="G71" s="141"/>
      <c r="H71" s="141"/>
      <c r="I71" s="141"/>
      <c r="J71" s="142">
        <f>J490</f>
        <v>0</v>
      </c>
      <c r="K71" s="139"/>
      <c r="L71" s="143"/>
    </row>
    <row r="72" spans="2:12" s="10" customFormat="1" ht="19.899999999999999" customHeight="1">
      <c r="B72" s="144"/>
      <c r="C72" s="145"/>
      <c r="D72" s="146" t="s">
        <v>115</v>
      </c>
      <c r="E72" s="147"/>
      <c r="F72" s="147"/>
      <c r="G72" s="147"/>
      <c r="H72" s="147"/>
      <c r="I72" s="147"/>
      <c r="J72" s="148">
        <f>J491</f>
        <v>0</v>
      </c>
      <c r="K72" s="145"/>
      <c r="L72" s="149"/>
    </row>
    <row r="73" spans="2:12" s="10" customFormat="1" ht="19.899999999999999" customHeight="1">
      <c r="B73" s="144"/>
      <c r="C73" s="145"/>
      <c r="D73" s="146" t="s">
        <v>116</v>
      </c>
      <c r="E73" s="147"/>
      <c r="F73" s="147"/>
      <c r="G73" s="147"/>
      <c r="H73" s="147"/>
      <c r="I73" s="147"/>
      <c r="J73" s="148">
        <f>J509</f>
        <v>0</v>
      </c>
      <c r="K73" s="145"/>
      <c r="L73" s="149"/>
    </row>
    <row r="74" spans="2:12" s="10" customFormat="1" ht="19.899999999999999" customHeight="1">
      <c r="B74" s="144"/>
      <c r="C74" s="145"/>
      <c r="D74" s="146" t="s">
        <v>117</v>
      </c>
      <c r="E74" s="147"/>
      <c r="F74" s="147"/>
      <c r="G74" s="147"/>
      <c r="H74" s="147"/>
      <c r="I74" s="147"/>
      <c r="J74" s="148">
        <f>J514</f>
        <v>0</v>
      </c>
      <c r="K74" s="145"/>
      <c r="L74" s="149"/>
    </row>
    <row r="75" spans="2:12" s="10" customFormat="1" ht="19.899999999999999" customHeight="1">
      <c r="B75" s="144"/>
      <c r="C75" s="145"/>
      <c r="D75" s="146" t="s">
        <v>118</v>
      </c>
      <c r="E75" s="147"/>
      <c r="F75" s="147"/>
      <c r="G75" s="147"/>
      <c r="H75" s="147"/>
      <c r="I75" s="147"/>
      <c r="J75" s="148">
        <f>J559</f>
        <v>0</v>
      </c>
      <c r="K75" s="145"/>
      <c r="L75" s="149"/>
    </row>
    <row r="76" spans="2:12" s="10" customFormat="1" ht="19.899999999999999" customHeight="1">
      <c r="B76" s="144"/>
      <c r="C76" s="145"/>
      <c r="D76" s="146" t="s">
        <v>119</v>
      </c>
      <c r="E76" s="147"/>
      <c r="F76" s="147"/>
      <c r="G76" s="147"/>
      <c r="H76" s="147"/>
      <c r="I76" s="147"/>
      <c r="J76" s="148">
        <f>J570</f>
        <v>0</v>
      </c>
      <c r="K76" s="145"/>
      <c r="L76" s="149"/>
    </row>
    <row r="77" spans="2:12" s="10" customFormat="1" ht="19.899999999999999" customHeight="1">
      <c r="B77" s="144"/>
      <c r="C77" s="145"/>
      <c r="D77" s="146" t="s">
        <v>120</v>
      </c>
      <c r="E77" s="147"/>
      <c r="F77" s="147"/>
      <c r="G77" s="147"/>
      <c r="H77" s="147"/>
      <c r="I77" s="147"/>
      <c r="J77" s="148">
        <f>J572</f>
        <v>0</v>
      </c>
      <c r="K77" s="145"/>
      <c r="L77" s="149"/>
    </row>
    <row r="78" spans="2:12" s="10" customFormat="1" ht="19.899999999999999" customHeight="1">
      <c r="B78" s="144"/>
      <c r="C78" s="145"/>
      <c r="D78" s="146" t="s">
        <v>121</v>
      </c>
      <c r="E78" s="147"/>
      <c r="F78" s="147"/>
      <c r="G78" s="147"/>
      <c r="H78" s="147"/>
      <c r="I78" s="147"/>
      <c r="J78" s="148">
        <f>J603</f>
        <v>0</v>
      </c>
      <c r="K78" s="145"/>
      <c r="L78" s="149"/>
    </row>
    <row r="79" spans="2:12" s="10" customFormat="1" ht="19.899999999999999" customHeight="1">
      <c r="B79" s="144"/>
      <c r="C79" s="145"/>
      <c r="D79" s="146" t="s">
        <v>122</v>
      </c>
      <c r="E79" s="147"/>
      <c r="F79" s="147"/>
      <c r="G79" s="147"/>
      <c r="H79" s="147"/>
      <c r="I79" s="147"/>
      <c r="J79" s="148">
        <f>J624</f>
        <v>0</v>
      </c>
      <c r="K79" s="145"/>
      <c r="L79" s="149"/>
    </row>
    <row r="80" spans="2:12" s="10" customFormat="1" ht="19.899999999999999" customHeight="1">
      <c r="B80" s="144"/>
      <c r="C80" s="145"/>
      <c r="D80" s="146" t="s">
        <v>123</v>
      </c>
      <c r="E80" s="147"/>
      <c r="F80" s="147"/>
      <c r="G80" s="147"/>
      <c r="H80" s="147"/>
      <c r="I80" s="147"/>
      <c r="J80" s="148">
        <f>J649</f>
        <v>0</v>
      </c>
      <c r="K80" s="145"/>
      <c r="L80" s="149"/>
    </row>
    <row r="81" spans="1:31" s="10" customFormat="1" ht="19.899999999999999" customHeight="1">
      <c r="B81" s="144"/>
      <c r="C81" s="145"/>
      <c r="D81" s="146" t="s">
        <v>124</v>
      </c>
      <c r="E81" s="147"/>
      <c r="F81" s="147"/>
      <c r="G81" s="147"/>
      <c r="H81" s="147"/>
      <c r="I81" s="147"/>
      <c r="J81" s="148">
        <f>J680</f>
        <v>0</v>
      </c>
      <c r="K81" s="145"/>
      <c r="L81" s="149"/>
    </row>
    <row r="82" spans="1:31" s="10" customFormat="1" ht="19.899999999999999" customHeight="1">
      <c r="B82" s="144"/>
      <c r="C82" s="145"/>
      <c r="D82" s="146" t="s">
        <v>125</v>
      </c>
      <c r="E82" s="147"/>
      <c r="F82" s="147"/>
      <c r="G82" s="147"/>
      <c r="H82" s="147"/>
      <c r="I82" s="147"/>
      <c r="J82" s="148">
        <f>J724</f>
        <v>0</v>
      </c>
      <c r="K82" s="145"/>
      <c r="L82" s="149"/>
    </row>
    <row r="83" spans="1:31" s="10" customFormat="1" ht="19.899999999999999" customHeight="1">
      <c r="B83" s="144"/>
      <c r="C83" s="145"/>
      <c r="D83" s="146" t="s">
        <v>126</v>
      </c>
      <c r="E83" s="147"/>
      <c r="F83" s="147"/>
      <c r="G83" s="147"/>
      <c r="H83" s="147"/>
      <c r="I83" s="147"/>
      <c r="J83" s="148">
        <f>J737</f>
        <v>0</v>
      </c>
      <c r="K83" s="145"/>
      <c r="L83" s="149"/>
    </row>
    <row r="84" spans="1:31" s="10" customFormat="1" ht="19.899999999999999" customHeight="1">
      <c r="B84" s="144"/>
      <c r="C84" s="145"/>
      <c r="D84" s="146" t="s">
        <v>127</v>
      </c>
      <c r="E84" s="147"/>
      <c r="F84" s="147"/>
      <c r="G84" s="147"/>
      <c r="H84" s="147"/>
      <c r="I84" s="147"/>
      <c r="J84" s="148">
        <f>J745</f>
        <v>0</v>
      </c>
      <c r="K84" s="145"/>
      <c r="L84" s="149"/>
    </row>
    <row r="85" spans="1:31" s="10" customFormat="1" ht="19.899999999999999" customHeight="1">
      <c r="B85" s="144"/>
      <c r="C85" s="145"/>
      <c r="D85" s="146" t="s">
        <v>128</v>
      </c>
      <c r="E85" s="147"/>
      <c r="F85" s="147"/>
      <c r="G85" s="147"/>
      <c r="H85" s="147"/>
      <c r="I85" s="147"/>
      <c r="J85" s="148">
        <f>J777</f>
        <v>0</v>
      </c>
      <c r="K85" s="145"/>
      <c r="L85" s="149"/>
    </row>
    <row r="86" spans="1:31" s="2" customFormat="1" ht="21.75" customHeight="1">
      <c r="A86" s="37"/>
      <c r="B86" s="38"/>
      <c r="C86" s="39"/>
      <c r="D86" s="39"/>
      <c r="E86" s="39"/>
      <c r="F86" s="39"/>
      <c r="G86" s="39"/>
      <c r="H86" s="39"/>
      <c r="I86" s="39"/>
      <c r="J86" s="39"/>
      <c r="K86" s="39"/>
      <c r="L86" s="110"/>
      <c r="S86" s="37"/>
      <c r="T86" s="37"/>
      <c r="U86" s="37"/>
      <c r="V86" s="37"/>
      <c r="W86" s="37"/>
      <c r="X86" s="37"/>
      <c r="Y86" s="37"/>
      <c r="Z86" s="37"/>
      <c r="AA86" s="37"/>
      <c r="AB86" s="37"/>
      <c r="AC86" s="37"/>
      <c r="AD86" s="37"/>
      <c r="AE86" s="37"/>
    </row>
    <row r="87" spans="1:31" s="2" customFormat="1" ht="6.95" customHeight="1">
      <c r="A87" s="37"/>
      <c r="B87" s="50"/>
      <c r="C87" s="51"/>
      <c r="D87" s="51"/>
      <c r="E87" s="51"/>
      <c r="F87" s="51"/>
      <c r="G87" s="51"/>
      <c r="H87" s="51"/>
      <c r="I87" s="51"/>
      <c r="J87" s="51"/>
      <c r="K87" s="51"/>
      <c r="L87" s="110"/>
      <c r="S87" s="37"/>
      <c r="T87" s="37"/>
      <c r="U87" s="37"/>
      <c r="V87" s="37"/>
      <c r="W87" s="37"/>
      <c r="X87" s="37"/>
      <c r="Y87" s="37"/>
      <c r="Z87" s="37"/>
      <c r="AA87" s="37"/>
      <c r="AB87" s="37"/>
      <c r="AC87" s="37"/>
      <c r="AD87" s="37"/>
      <c r="AE87" s="37"/>
    </row>
    <row r="91" spans="1:31" s="2" customFormat="1" ht="6.95" customHeight="1">
      <c r="A91" s="37"/>
      <c r="B91" s="52"/>
      <c r="C91" s="53"/>
      <c r="D91" s="53"/>
      <c r="E91" s="53"/>
      <c r="F91" s="53"/>
      <c r="G91" s="53"/>
      <c r="H91" s="53"/>
      <c r="I91" s="53"/>
      <c r="J91" s="53"/>
      <c r="K91" s="53"/>
      <c r="L91" s="110"/>
      <c r="S91" s="37"/>
      <c r="T91" s="37"/>
      <c r="U91" s="37"/>
      <c r="V91" s="37"/>
      <c r="W91" s="37"/>
      <c r="X91" s="37"/>
      <c r="Y91" s="37"/>
      <c r="Z91" s="37"/>
      <c r="AA91" s="37"/>
      <c r="AB91" s="37"/>
      <c r="AC91" s="37"/>
      <c r="AD91" s="37"/>
      <c r="AE91" s="37"/>
    </row>
    <row r="92" spans="1:31" s="2" customFormat="1" ht="24.95" customHeight="1">
      <c r="A92" s="37"/>
      <c r="B92" s="38"/>
      <c r="C92" s="25" t="s">
        <v>129</v>
      </c>
      <c r="D92" s="39"/>
      <c r="E92" s="39"/>
      <c r="F92" s="39"/>
      <c r="G92" s="39"/>
      <c r="H92" s="39"/>
      <c r="I92" s="39"/>
      <c r="J92" s="39"/>
      <c r="K92" s="39"/>
      <c r="L92" s="110"/>
      <c r="S92" s="37"/>
      <c r="T92" s="37"/>
      <c r="U92" s="37"/>
      <c r="V92" s="37"/>
      <c r="W92" s="37"/>
      <c r="X92" s="37"/>
      <c r="Y92" s="37"/>
      <c r="Z92" s="37"/>
      <c r="AA92" s="37"/>
      <c r="AB92" s="37"/>
      <c r="AC92" s="37"/>
      <c r="AD92" s="37"/>
      <c r="AE92" s="37"/>
    </row>
    <row r="93" spans="1:31" s="2" customFormat="1" ht="6.95" customHeight="1">
      <c r="A93" s="37"/>
      <c r="B93" s="38"/>
      <c r="C93" s="39"/>
      <c r="D93" s="39"/>
      <c r="E93" s="39"/>
      <c r="F93" s="39"/>
      <c r="G93" s="39"/>
      <c r="H93" s="39"/>
      <c r="I93" s="39"/>
      <c r="J93" s="39"/>
      <c r="K93" s="39"/>
      <c r="L93" s="110"/>
      <c r="S93" s="37"/>
      <c r="T93" s="37"/>
      <c r="U93" s="37"/>
      <c r="V93" s="37"/>
      <c r="W93" s="37"/>
      <c r="X93" s="37"/>
      <c r="Y93" s="37"/>
      <c r="Z93" s="37"/>
      <c r="AA93" s="37"/>
      <c r="AB93" s="37"/>
      <c r="AC93" s="37"/>
      <c r="AD93" s="37"/>
      <c r="AE93" s="37"/>
    </row>
    <row r="94" spans="1:31" s="2" customFormat="1" ht="12" customHeight="1">
      <c r="A94" s="37"/>
      <c r="B94" s="38"/>
      <c r="C94" s="31" t="s">
        <v>16</v>
      </c>
      <c r="D94" s="39"/>
      <c r="E94" s="39"/>
      <c r="F94" s="39"/>
      <c r="G94" s="39"/>
      <c r="H94" s="39"/>
      <c r="I94" s="39"/>
      <c r="J94" s="39"/>
      <c r="K94" s="39"/>
      <c r="L94" s="110"/>
      <c r="S94" s="37"/>
      <c r="T94" s="37"/>
      <c r="U94" s="37"/>
      <c r="V94" s="37"/>
      <c r="W94" s="37"/>
      <c r="X94" s="37"/>
      <c r="Y94" s="37"/>
      <c r="Z94" s="37"/>
      <c r="AA94" s="37"/>
      <c r="AB94" s="37"/>
      <c r="AC94" s="37"/>
      <c r="AD94" s="37"/>
      <c r="AE94" s="37"/>
    </row>
    <row r="95" spans="1:31" s="2" customFormat="1" ht="26.25" customHeight="1">
      <c r="A95" s="37"/>
      <c r="B95" s="38"/>
      <c r="C95" s="39"/>
      <c r="D95" s="39"/>
      <c r="E95" s="400" t="str">
        <f>E7</f>
        <v>NemCL - Modernizace přístupu do Polikliniky - část II. - nový vstup do lékárny</v>
      </c>
      <c r="F95" s="401"/>
      <c r="G95" s="401"/>
      <c r="H95" s="401"/>
      <c r="I95" s="39"/>
      <c r="J95" s="39"/>
      <c r="K95" s="39"/>
      <c r="L95" s="110"/>
      <c r="S95" s="37"/>
      <c r="T95" s="37"/>
      <c r="U95" s="37"/>
      <c r="V95" s="37"/>
      <c r="W95" s="37"/>
      <c r="X95" s="37"/>
      <c r="Y95" s="37"/>
      <c r="Z95" s="37"/>
      <c r="AA95" s="37"/>
      <c r="AB95" s="37"/>
      <c r="AC95" s="37"/>
      <c r="AD95" s="37"/>
      <c r="AE95" s="37"/>
    </row>
    <row r="96" spans="1:31" s="2" customFormat="1" ht="12" customHeight="1">
      <c r="A96" s="37"/>
      <c r="B96" s="38"/>
      <c r="C96" s="31" t="s">
        <v>96</v>
      </c>
      <c r="D96" s="39"/>
      <c r="E96" s="39"/>
      <c r="F96" s="39"/>
      <c r="G96" s="39"/>
      <c r="H96" s="39"/>
      <c r="I96" s="39"/>
      <c r="J96" s="39"/>
      <c r="K96" s="39"/>
      <c r="L96" s="110"/>
      <c r="S96" s="37"/>
      <c r="T96" s="37"/>
      <c r="U96" s="37"/>
      <c r="V96" s="37"/>
      <c r="W96" s="37"/>
      <c r="X96" s="37"/>
      <c r="Y96" s="37"/>
      <c r="Z96" s="37"/>
      <c r="AA96" s="37"/>
      <c r="AB96" s="37"/>
      <c r="AC96" s="37"/>
      <c r="AD96" s="37"/>
      <c r="AE96" s="37"/>
    </row>
    <row r="97" spans="1:65" s="2" customFormat="1" ht="16.5" customHeight="1">
      <c r="A97" s="37"/>
      <c r="B97" s="38"/>
      <c r="C97" s="39"/>
      <c r="D97" s="39"/>
      <c r="E97" s="372" t="str">
        <f>E9</f>
        <v>D1.01.100 - Architektonicko-stavební řešení</v>
      </c>
      <c r="F97" s="402"/>
      <c r="G97" s="402"/>
      <c r="H97" s="402"/>
      <c r="I97" s="39"/>
      <c r="J97" s="39"/>
      <c r="K97" s="39"/>
      <c r="L97" s="110"/>
      <c r="S97" s="37"/>
      <c r="T97" s="37"/>
      <c r="U97" s="37"/>
      <c r="V97" s="37"/>
      <c r="W97" s="37"/>
      <c r="X97" s="37"/>
      <c r="Y97" s="37"/>
      <c r="Z97" s="37"/>
      <c r="AA97" s="37"/>
      <c r="AB97" s="37"/>
      <c r="AC97" s="37"/>
      <c r="AD97" s="37"/>
      <c r="AE97" s="37"/>
    </row>
    <row r="98" spans="1:65" s="2" customFormat="1" ht="6.95" customHeight="1">
      <c r="A98" s="37"/>
      <c r="B98" s="38"/>
      <c r="C98" s="39"/>
      <c r="D98" s="39"/>
      <c r="E98" s="39"/>
      <c r="F98" s="39"/>
      <c r="G98" s="39"/>
      <c r="H98" s="39"/>
      <c r="I98" s="39"/>
      <c r="J98" s="39"/>
      <c r="K98" s="39"/>
      <c r="L98" s="110"/>
      <c r="S98" s="37"/>
      <c r="T98" s="37"/>
      <c r="U98" s="37"/>
      <c r="V98" s="37"/>
      <c r="W98" s="37"/>
      <c r="X98" s="37"/>
      <c r="Y98" s="37"/>
      <c r="Z98" s="37"/>
      <c r="AA98" s="37"/>
      <c r="AB98" s="37"/>
      <c r="AC98" s="37"/>
      <c r="AD98" s="37"/>
      <c r="AE98" s="37"/>
    </row>
    <row r="99" spans="1:65" s="2" customFormat="1" ht="12" customHeight="1">
      <c r="A99" s="37"/>
      <c r="B99" s="38"/>
      <c r="C99" s="31" t="s">
        <v>22</v>
      </c>
      <c r="D99" s="39"/>
      <c r="E99" s="39"/>
      <c r="F99" s="29" t="str">
        <f>F12</f>
        <v>Česká Lípa</v>
      </c>
      <c r="G99" s="39"/>
      <c r="H99" s="39"/>
      <c r="I99" s="31" t="s">
        <v>24</v>
      </c>
      <c r="J99" s="62" t="str">
        <f>IF(J12="","",J12)</f>
        <v>12. 12. 2022</v>
      </c>
      <c r="K99" s="39"/>
      <c r="L99" s="110"/>
      <c r="S99" s="37"/>
      <c r="T99" s="37"/>
      <c r="U99" s="37"/>
      <c r="V99" s="37"/>
      <c r="W99" s="37"/>
      <c r="X99" s="37"/>
      <c r="Y99" s="37"/>
      <c r="Z99" s="37"/>
      <c r="AA99" s="37"/>
      <c r="AB99" s="37"/>
      <c r="AC99" s="37"/>
      <c r="AD99" s="37"/>
      <c r="AE99" s="37"/>
    </row>
    <row r="100" spans="1:65" s="2" customFormat="1" ht="6.95" customHeight="1">
      <c r="A100" s="37"/>
      <c r="B100" s="38"/>
      <c r="C100" s="39"/>
      <c r="D100" s="39"/>
      <c r="E100" s="39"/>
      <c r="F100" s="39"/>
      <c r="G100" s="39"/>
      <c r="H100" s="39"/>
      <c r="I100" s="39"/>
      <c r="J100" s="39"/>
      <c r="K100" s="39"/>
      <c r="L100" s="110"/>
      <c r="S100" s="37"/>
      <c r="T100" s="37"/>
      <c r="U100" s="37"/>
      <c r="V100" s="37"/>
      <c r="W100" s="37"/>
      <c r="X100" s="37"/>
      <c r="Y100" s="37"/>
      <c r="Z100" s="37"/>
      <c r="AA100" s="37"/>
      <c r="AB100" s="37"/>
      <c r="AC100" s="37"/>
      <c r="AD100" s="37"/>
      <c r="AE100" s="37"/>
    </row>
    <row r="101" spans="1:65" s="2" customFormat="1" ht="40.15" customHeight="1">
      <c r="A101" s="37"/>
      <c r="B101" s="38"/>
      <c r="C101" s="31" t="s">
        <v>30</v>
      </c>
      <c r="D101" s="39"/>
      <c r="E101" s="39"/>
      <c r="F101" s="29" t="str">
        <f>E15</f>
        <v>Nemocnice s poliklinikou Česká Lípa,a.s.,Purkyňova</v>
      </c>
      <c r="G101" s="39"/>
      <c r="H101" s="39"/>
      <c r="I101" s="31" t="s">
        <v>37</v>
      </c>
      <c r="J101" s="35" t="str">
        <f>E21</f>
        <v>STORING spol. s r.o., Žitavská 727/16, Liberec 3</v>
      </c>
      <c r="K101" s="39"/>
      <c r="L101" s="110"/>
      <c r="S101" s="37"/>
      <c r="T101" s="37"/>
      <c r="U101" s="37"/>
      <c r="V101" s="37"/>
      <c r="W101" s="37"/>
      <c r="X101" s="37"/>
      <c r="Y101" s="37"/>
      <c r="Z101" s="37"/>
      <c r="AA101" s="37"/>
      <c r="AB101" s="37"/>
      <c r="AC101" s="37"/>
      <c r="AD101" s="37"/>
      <c r="AE101" s="37"/>
    </row>
    <row r="102" spans="1:65" s="2" customFormat="1" ht="15.2" customHeight="1">
      <c r="A102" s="37"/>
      <c r="B102" s="38"/>
      <c r="C102" s="31" t="s">
        <v>35</v>
      </c>
      <c r="D102" s="39"/>
      <c r="E102" s="39"/>
      <c r="F102" s="29" t="str">
        <f>IF(E18="","",E18)</f>
        <v>Vyplň údaj</v>
      </c>
      <c r="G102" s="39"/>
      <c r="H102" s="39"/>
      <c r="I102" s="31" t="s">
        <v>40</v>
      </c>
      <c r="J102" s="35" t="str">
        <f>E24</f>
        <v>Zuzana Morávková</v>
      </c>
      <c r="K102" s="39"/>
      <c r="L102" s="110"/>
      <c r="S102" s="37"/>
      <c r="T102" s="37"/>
      <c r="U102" s="37"/>
      <c r="V102" s="37"/>
      <c r="W102" s="37"/>
      <c r="X102" s="37"/>
      <c r="Y102" s="37"/>
      <c r="Z102" s="37"/>
      <c r="AA102" s="37"/>
      <c r="AB102" s="37"/>
      <c r="AC102" s="37"/>
      <c r="AD102" s="37"/>
      <c r="AE102" s="37"/>
    </row>
    <row r="103" spans="1:65" s="2" customFormat="1" ht="10.35" customHeight="1">
      <c r="A103" s="37"/>
      <c r="B103" s="38"/>
      <c r="C103" s="39"/>
      <c r="D103" s="39"/>
      <c r="E103" s="39"/>
      <c r="F103" s="39"/>
      <c r="G103" s="39"/>
      <c r="H103" s="39"/>
      <c r="I103" s="39"/>
      <c r="J103" s="39"/>
      <c r="K103" s="39"/>
      <c r="L103" s="110"/>
      <c r="S103" s="37"/>
      <c r="T103" s="37"/>
      <c r="U103" s="37"/>
      <c r="V103" s="37"/>
      <c r="W103" s="37"/>
      <c r="X103" s="37"/>
      <c r="Y103" s="37"/>
      <c r="Z103" s="37"/>
      <c r="AA103" s="37"/>
      <c r="AB103" s="37"/>
      <c r="AC103" s="37"/>
      <c r="AD103" s="37"/>
      <c r="AE103" s="37"/>
    </row>
    <row r="104" spans="1:65" s="11" customFormat="1" ht="29.25" customHeight="1">
      <c r="A104" s="150"/>
      <c r="B104" s="151"/>
      <c r="C104" s="152" t="s">
        <v>130</v>
      </c>
      <c r="D104" s="153" t="s">
        <v>63</v>
      </c>
      <c r="E104" s="153" t="s">
        <v>59</v>
      </c>
      <c r="F104" s="153" t="s">
        <v>60</v>
      </c>
      <c r="G104" s="153" t="s">
        <v>131</v>
      </c>
      <c r="H104" s="153" t="s">
        <v>132</v>
      </c>
      <c r="I104" s="153" t="s">
        <v>133</v>
      </c>
      <c r="J104" s="153" t="s">
        <v>101</v>
      </c>
      <c r="K104" s="154" t="s">
        <v>134</v>
      </c>
      <c r="L104" s="155"/>
      <c r="M104" s="71" t="s">
        <v>32</v>
      </c>
      <c r="N104" s="72" t="s">
        <v>48</v>
      </c>
      <c r="O104" s="72" t="s">
        <v>135</v>
      </c>
      <c r="P104" s="72" t="s">
        <v>136</v>
      </c>
      <c r="Q104" s="72" t="s">
        <v>137</v>
      </c>
      <c r="R104" s="72" t="s">
        <v>138</v>
      </c>
      <c r="S104" s="72" t="s">
        <v>139</v>
      </c>
      <c r="T104" s="73" t="s">
        <v>140</v>
      </c>
      <c r="U104" s="150"/>
      <c r="V104" s="150"/>
      <c r="W104" s="150"/>
      <c r="X104" s="150"/>
      <c r="Y104" s="150"/>
      <c r="Z104" s="150"/>
      <c r="AA104" s="150"/>
      <c r="AB104" s="150"/>
      <c r="AC104" s="150"/>
      <c r="AD104" s="150"/>
      <c r="AE104" s="150"/>
    </row>
    <row r="105" spans="1:65" s="2" customFormat="1" ht="22.9" customHeight="1">
      <c r="A105" s="37"/>
      <c r="B105" s="38"/>
      <c r="C105" s="78" t="s">
        <v>141</v>
      </c>
      <c r="D105" s="39"/>
      <c r="E105" s="39"/>
      <c r="F105" s="39"/>
      <c r="G105" s="39"/>
      <c r="H105" s="39"/>
      <c r="I105" s="39"/>
      <c r="J105" s="156">
        <f>BK105</f>
        <v>0</v>
      </c>
      <c r="K105" s="39"/>
      <c r="L105" s="42"/>
      <c r="M105" s="74"/>
      <c r="N105" s="157"/>
      <c r="O105" s="75"/>
      <c r="P105" s="158">
        <f>P106+P490</f>
        <v>0</v>
      </c>
      <c r="Q105" s="75"/>
      <c r="R105" s="158">
        <f>R106+R490</f>
        <v>60.132981400000006</v>
      </c>
      <c r="S105" s="75"/>
      <c r="T105" s="159">
        <f>T106+T490</f>
        <v>69.818779299999989</v>
      </c>
      <c r="U105" s="37"/>
      <c r="V105" s="37"/>
      <c r="W105" s="37"/>
      <c r="X105" s="37"/>
      <c r="Y105" s="37"/>
      <c r="Z105" s="37"/>
      <c r="AA105" s="37"/>
      <c r="AB105" s="37"/>
      <c r="AC105" s="37"/>
      <c r="AD105" s="37"/>
      <c r="AE105" s="37"/>
      <c r="AT105" s="19" t="s">
        <v>77</v>
      </c>
      <c r="AU105" s="19" t="s">
        <v>102</v>
      </c>
      <c r="BK105" s="160">
        <f>BK106+BK490</f>
        <v>0</v>
      </c>
    </row>
    <row r="106" spans="1:65" s="12" customFormat="1" ht="25.9" customHeight="1">
      <c r="B106" s="161"/>
      <c r="C106" s="162"/>
      <c r="D106" s="163" t="s">
        <v>77</v>
      </c>
      <c r="E106" s="164" t="s">
        <v>142</v>
      </c>
      <c r="F106" s="164" t="s">
        <v>143</v>
      </c>
      <c r="G106" s="162"/>
      <c r="H106" s="162"/>
      <c r="I106" s="165"/>
      <c r="J106" s="166">
        <f>BK106</f>
        <v>0</v>
      </c>
      <c r="K106" s="162"/>
      <c r="L106" s="167"/>
      <c r="M106" s="168"/>
      <c r="N106" s="169"/>
      <c r="O106" s="169"/>
      <c r="P106" s="170">
        <f>P107+P160+P188+P199+P203+P242+P306+P313+P445+P487</f>
        <v>0</v>
      </c>
      <c r="Q106" s="169"/>
      <c r="R106" s="170">
        <f>R107+R160+R188+R199+R203+R242+R306+R313+R445+R487</f>
        <v>57.123106370000002</v>
      </c>
      <c r="S106" s="169"/>
      <c r="T106" s="171">
        <f>T107+T160+T188+T199+T203+T242+T306+T313+T445+T487</f>
        <v>67.931473999999994</v>
      </c>
      <c r="AR106" s="172" t="s">
        <v>86</v>
      </c>
      <c r="AT106" s="173" t="s">
        <v>77</v>
      </c>
      <c r="AU106" s="173" t="s">
        <v>78</v>
      </c>
      <c r="AY106" s="172" t="s">
        <v>144</v>
      </c>
      <c r="BK106" s="174">
        <f>BK107+BK160+BK188+BK199+BK203+BK242+BK306+BK313+BK445+BK487</f>
        <v>0</v>
      </c>
    </row>
    <row r="107" spans="1:65" s="12" customFormat="1" ht="22.9" customHeight="1">
      <c r="B107" s="161"/>
      <c r="C107" s="162"/>
      <c r="D107" s="163" t="s">
        <v>77</v>
      </c>
      <c r="E107" s="175" t="s">
        <v>86</v>
      </c>
      <c r="F107" s="175" t="s">
        <v>145</v>
      </c>
      <c r="G107" s="162"/>
      <c r="H107" s="162"/>
      <c r="I107" s="165"/>
      <c r="J107" s="176">
        <f>BK107</f>
        <v>0</v>
      </c>
      <c r="K107" s="162"/>
      <c r="L107" s="167"/>
      <c r="M107" s="168"/>
      <c r="N107" s="169"/>
      <c r="O107" s="169"/>
      <c r="P107" s="170">
        <f>SUM(P108:P159)</f>
        <v>0</v>
      </c>
      <c r="Q107" s="169"/>
      <c r="R107" s="170">
        <f>SUM(R108:R159)</f>
        <v>1.22</v>
      </c>
      <c r="S107" s="169"/>
      <c r="T107" s="171">
        <f>SUM(T108:T159)</f>
        <v>53.947600000000001</v>
      </c>
      <c r="AR107" s="172" t="s">
        <v>86</v>
      </c>
      <c r="AT107" s="173" t="s">
        <v>77</v>
      </c>
      <c r="AU107" s="173" t="s">
        <v>86</v>
      </c>
      <c r="AY107" s="172" t="s">
        <v>144</v>
      </c>
      <c r="BK107" s="174">
        <f>SUM(BK108:BK159)</f>
        <v>0</v>
      </c>
    </row>
    <row r="108" spans="1:65" s="2" customFormat="1" ht="33" customHeight="1">
      <c r="A108" s="37"/>
      <c r="B108" s="38"/>
      <c r="C108" s="177" t="s">
        <v>86</v>
      </c>
      <c r="D108" s="177" t="s">
        <v>146</v>
      </c>
      <c r="E108" s="178" t="s">
        <v>147</v>
      </c>
      <c r="F108" s="179" t="s">
        <v>148</v>
      </c>
      <c r="G108" s="180" t="s">
        <v>93</v>
      </c>
      <c r="H108" s="181">
        <v>62.51</v>
      </c>
      <c r="I108" s="182"/>
      <c r="J108" s="183">
        <f>ROUND(I108*H108,2)</f>
        <v>0</v>
      </c>
      <c r="K108" s="179" t="s">
        <v>149</v>
      </c>
      <c r="L108" s="42"/>
      <c r="M108" s="184" t="s">
        <v>32</v>
      </c>
      <c r="N108" s="185" t="s">
        <v>49</v>
      </c>
      <c r="O108" s="67"/>
      <c r="P108" s="186">
        <f>O108*H108</f>
        <v>0</v>
      </c>
      <c r="Q108" s="186">
        <v>0</v>
      </c>
      <c r="R108" s="186">
        <f>Q108*H108</f>
        <v>0</v>
      </c>
      <c r="S108" s="186">
        <v>0.13</v>
      </c>
      <c r="T108" s="187">
        <f>S108*H108</f>
        <v>8.1263000000000005</v>
      </c>
      <c r="U108" s="37"/>
      <c r="V108" s="37"/>
      <c r="W108" s="37"/>
      <c r="X108" s="37"/>
      <c r="Y108" s="37"/>
      <c r="Z108" s="37"/>
      <c r="AA108" s="37"/>
      <c r="AB108" s="37"/>
      <c r="AC108" s="37"/>
      <c r="AD108" s="37"/>
      <c r="AE108" s="37"/>
      <c r="AR108" s="188" t="s">
        <v>150</v>
      </c>
      <c r="AT108" s="188" t="s">
        <v>146</v>
      </c>
      <c r="AU108" s="188" t="s">
        <v>88</v>
      </c>
      <c r="AY108" s="19" t="s">
        <v>144</v>
      </c>
      <c r="BE108" s="189">
        <f>IF(N108="základní",J108,0)</f>
        <v>0</v>
      </c>
      <c r="BF108" s="189">
        <f>IF(N108="snížená",J108,0)</f>
        <v>0</v>
      </c>
      <c r="BG108" s="189">
        <f>IF(N108="zákl. přenesená",J108,0)</f>
        <v>0</v>
      </c>
      <c r="BH108" s="189">
        <f>IF(N108="sníž. přenesená",J108,0)</f>
        <v>0</v>
      </c>
      <c r="BI108" s="189">
        <f>IF(N108="nulová",J108,0)</f>
        <v>0</v>
      </c>
      <c r="BJ108" s="19" t="s">
        <v>86</v>
      </c>
      <c r="BK108" s="189">
        <f>ROUND(I108*H108,2)</f>
        <v>0</v>
      </c>
      <c r="BL108" s="19" t="s">
        <v>150</v>
      </c>
      <c r="BM108" s="188" t="s">
        <v>151</v>
      </c>
    </row>
    <row r="109" spans="1:65" s="2" customFormat="1" ht="11.25">
      <c r="A109" s="37"/>
      <c r="B109" s="38"/>
      <c r="C109" s="39"/>
      <c r="D109" s="190" t="s">
        <v>152</v>
      </c>
      <c r="E109" s="39"/>
      <c r="F109" s="191" t="s">
        <v>153</v>
      </c>
      <c r="G109" s="39"/>
      <c r="H109" s="39"/>
      <c r="I109" s="192"/>
      <c r="J109" s="39"/>
      <c r="K109" s="39"/>
      <c r="L109" s="42"/>
      <c r="M109" s="193"/>
      <c r="N109" s="194"/>
      <c r="O109" s="67"/>
      <c r="P109" s="67"/>
      <c r="Q109" s="67"/>
      <c r="R109" s="67"/>
      <c r="S109" s="67"/>
      <c r="T109" s="68"/>
      <c r="U109" s="37"/>
      <c r="V109" s="37"/>
      <c r="W109" s="37"/>
      <c r="X109" s="37"/>
      <c r="Y109" s="37"/>
      <c r="Z109" s="37"/>
      <c r="AA109" s="37"/>
      <c r="AB109" s="37"/>
      <c r="AC109" s="37"/>
      <c r="AD109" s="37"/>
      <c r="AE109" s="37"/>
      <c r="AT109" s="19" t="s">
        <v>152</v>
      </c>
      <c r="AU109" s="19" t="s">
        <v>88</v>
      </c>
    </row>
    <row r="110" spans="1:65" s="13" customFormat="1" ht="11.25">
      <c r="B110" s="195"/>
      <c r="C110" s="196"/>
      <c r="D110" s="197" t="s">
        <v>154</v>
      </c>
      <c r="E110" s="198" t="s">
        <v>32</v>
      </c>
      <c r="F110" s="199" t="s">
        <v>155</v>
      </c>
      <c r="G110" s="196"/>
      <c r="H110" s="200">
        <v>51.91</v>
      </c>
      <c r="I110" s="201"/>
      <c r="J110" s="196"/>
      <c r="K110" s="196"/>
      <c r="L110" s="202"/>
      <c r="M110" s="203"/>
      <c r="N110" s="204"/>
      <c r="O110" s="204"/>
      <c r="P110" s="204"/>
      <c r="Q110" s="204"/>
      <c r="R110" s="204"/>
      <c r="S110" s="204"/>
      <c r="T110" s="205"/>
      <c r="AT110" s="206" t="s">
        <v>154</v>
      </c>
      <c r="AU110" s="206" t="s">
        <v>88</v>
      </c>
      <c r="AV110" s="13" t="s">
        <v>88</v>
      </c>
      <c r="AW110" s="13" t="s">
        <v>39</v>
      </c>
      <c r="AX110" s="13" t="s">
        <v>78</v>
      </c>
      <c r="AY110" s="206" t="s">
        <v>144</v>
      </c>
    </row>
    <row r="111" spans="1:65" s="13" customFormat="1" ht="11.25">
      <c r="B111" s="195"/>
      <c r="C111" s="196"/>
      <c r="D111" s="197" t="s">
        <v>154</v>
      </c>
      <c r="E111" s="198" t="s">
        <v>32</v>
      </c>
      <c r="F111" s="199" t="s">
        <v>156</v>
      </c>
      <c r="G111" s="196"/>
      <c r="H111" s="200">
        <v>5</v>
      </c>
      <c r="I111" s="201"/>
      <c r="J111" s="196"/>
      <c r="K111" s="196"/>
      <c r="L111" s="202"/>
      <c r="M111" s="203"/>
      <c r="N111" s="204"/>
      <c r="O111" s="204"/>
      <c r="P111" s="204"/>
      <c r="Q111" s="204"/>
      <c r="R111" s="204"/>
      <c r="S111" s="204"/>
      <c r="T111" s="205"/>
      <c r="AT111" s="206" t="s">
        <v>154</v>
      </c>
      <c r="AU111" s="206" t="s">
        <v>88</v>
      </c>
      <c r="AV111" s="13" t="s">
        <v>88</v>
      </c>
      <c r="AW111" s="13" t="s">
        <v>39</v>
      </c>
      <c r="AX111" s="13" t="s">
        <v>78</v>
      </c>
      <c r="AY111" s="206" t="s">
        <v>144</v>
      </c>
    </row>
    <row r="112" spans="1:65" s="13" customFormat="1" ht="11.25">
      <c r="B112" s="195"/>
      <c r="C112" s="196"/>
      <c r="D112" s="197" t="s">
        <v>154</v>
      </c>
      <c r="E112" s="198" t="s">
        <v>32</v>
      </c>
      <c r="F112" s="199" t="s">
        <v>157</v>
      </c>
      <c r="G112" s="196"/>
      <c r="H112" s="200">
        <v>5.6</v>
      </c>
      <c r="I112" s="201"/>
      <c r="J112" s="196"/>
      <c r="K112" s="196"/>
      <c r="L112" s="202"/>
      <c r="M112" s="203"/>
      <c r="N112" s="204"/>
      <c r="O112" s="204"/>
      <c r="P112" s="204"/>
      <c r="Q112" s="204"/>
      <c r="R112" s="204"/>
      <c r="S112" s="204"/>
      <c r="T112" s="205"/>
      <c r="AT112" s="206" t="s">
        <v>154</v>
      </c>
      <c r="AU112" s="206" t="s">
        <v>88</v>
      </c>
      <c r="AV112" s="13" t="s">
        <v>88</v>
      </c>
      <c r="AW112" s="13" t="s">
        <v>39</v>
      </c>
      <c r="AX112" s="13" t="s">
        <v>78</v>
      </c>
      <c r="AY112" s="206" t="s">
        <v>144</v>
      </c>
    </row>
    <row r="113" spans="1:65" s="14" customFormat="1" ht="11.25">
      <c r="B113" s="207"/>
      <c r="C113" s="208"/>
      <c r="D113" s="197" t="s">
        <v>154</v>
      </c>
      <c r="E113" s="209" t="s">
        <v>32</v>
      </c>
      <c r="F113" s="210" t="s">
        <v>158</v>
      </c>
      <c r="G113" s="208"/>
      <c r="H113" s="211">
        <v>62.51</v>
      </c>
      <c r="I113" s="212"/>
      <c r="J113" s="208"/>
      <c r="K113" s="208"/>
      <c r="L113" s="213"/>
      <c r="M113" s="214"/>
      <c r="N113" s="215"/>
      <c r="O113" s="215"/>
      <c r="P113" s="215"/>
      <c r="Q113" s="215"/>
      <c r="R113" s="215"/>
      <c r="S113" s="215"/>
      <c r="T113" s="216"/>
      <c r="AT113" s="217" t="s">
        <v>154</v>
      </c>
      <c r="AU113" s="217" t="s">
        <v>88</v>
      </c>
      <c r="AV113" s="14" t="s">
        <v>150</v>
      </c>
      <c r="AW113" s="14" t="s">
        <v>39</v>
      </c>
      <c r="AX113" s="14" t="s">
        <v>86</v>
      </c>
      <c r="AY113" s="217" t="s">
        <v>144</v>
      </c>
    </row>
    <row r="114" spans="1:65" s="2" customFormat="1" ht="24.2" customHeight="1">
      <c r="A114" s="37"/>
      <c r="B114" s="38"/>
      <c r="C114" s="177" t="s">
        <v>88</v>
      </c>
      <c r="D114" s="177" t="s">
        <v>146</v>
      </c>
      <c r="E114" s="178" t="s">
        <v>159</v>
      </c>
      <c r="F114" s="179" t="s">
        <v>160</v>
      </c>
      <c r="G114" s="180" t="s">
        <v>93</v>
      </c>
      <c r="H114" s="181">
        <v>31.164999999999999</v>
      </c>
      <c r="I114" s="182"/>
      <c r="J114" s="183">
        <f>ROUND(I114*H114,2)</f>
        <v>0</v>
      </c>
      <c r="K114" s="179" t="s">
        <v>149</v>
      </c>
      <c r="L114" s="42"/>
      <c r="M114" s="184" t="s">
        <v>32</v>
      </c>
      <c r="N114" s="185" t="s">
        <v>49</v>
      </c>
      <c r="O114" s="67"/>
      <c r="P114" s="186">
        <f>O114*H114</f>
        <v>0</v>
      </c>
      <c r="Q114" s="186">
        <v>0</v>
      </c>
      <c r="R114" s="186">
        <f>Q114*H114</f>
        <v>0</v>
      </c>
      <c r="S114" s="186">
        <v>1.1200000000000001</v>
      </c>
      <c r="T114" s="187">
        <f>S114*H114</f>
        <v>34.904800000000002</v>
      </c>
      <c r="U114" s="37"/>
      <c r="V114" s="37"/>
      <c r="W114" s="37"/>
      <c r="X114" s="37"/>
      <c r="Y114" s="37"/>
      <c r="Z114" s="37"/>
      <c r="AA114" s="37"/>
      <c r="AB114" s="37"/>
      <c r="AC114" s="37"/>
      <c r="AD114" s="37"/>
      <c r="AE114" s="37"/>
      <c r="AR114" s="188" t="s">
        <v>150</v>
      </c>
      <c r="AT114" s="188" t="s">
        <v>146</v>
      </c>
      <c r="AU114" s="188" t="s">
        <v>88</v>
      </c>
      <c r="AY114" s="19" t="s">
        <v>144</v>
      </c>
      <c r="BE114" s="189">
        <f>IF(N114="základní",J114,0)</f>
        <v>0</v>
      </c>
      <c r="BF114" s="189">
        <f>IF(N114="snížená",J114,0)</f>
        <v>0</v>
      </c>
      <c r="BG114" s="189">
        <f>IF(N114="zákl. přenesená",J114,0)</f>
        <v>0</v>
      </c>
      <c r="BH114" s="189">
        <f>IF(N114="sníž. přenesená",J114,0)</f>
        <v>0</v>
      </c>
      <c r="BI114" s="189">
        <f>IF(N114="nulová",J114,0)</f>
        <v>0</v>
      </c>
      <c r="BJ114" s="19" t="s">
        <v>86</v>
      </c>
      <c r="BK114" s="189">
        <f>ROUND(I114*H114,2)</f>
        <v>0</v>
      </c>
      <c r="BL114" s="19" t="s">
        <v>150</v>
      </c>
      <c r="BM114" s="188" t="s">
        <v>161</v>
      </c>
    </row>
    <row r="115" spans="1:65" s="2" customFormat="1" ht="11.25">
      <c r="A115" s="37"/>
      <c r="B115" s="38"/>
      <c r="C115" s="39"/>
      <c r="D115" s="190" t="s">
        <v>152</v>
      </c>
      <c r="E115" s="39"/>
      <c r="F115" s="191" t="s">
        <v>162</v>
      </c>
      <c r="G115" s="39"/>
      <c r="H115" s="39"/>
      <c r="I115" s="192"/>
      <c r="J115" s="39"/>
      <c r="K115" s="39"/>
      <c r="L115" s="42"/>
      <c r="M115" s="193"/>
      <c r="N115" s="194"/>
      <c r="O115" s="67"/>
      <c r="P115" s="67"/>
      <c r="Q115" s="67"/>
      <c r="R115" s="67"/>
      <c r="S115" s="67"/>
      <c r="T115" s="68"/>
      <c r="U115" s="37"/>
      <c r="V115" s="37"/>
      <c r="W115" s="37"/>
      <c r="X115" s="37"/>
      <c r="Y115" s="37"/>
      <c r="Z115" s="37"/>
      <c r="AA115" s="37"/>
      <c r="AB115" s="37"/>
      <c r="AC115" s="37"/>
      <c r="AD115" s="37"/>
      <c r="AE115" s="37"/>
      <c r="AT115" s="19" t="s">
        <v>152</v>
      </c>
      <c r="AU115" s="19" t="s">
        <v>88</v>
      </c>
    </row>
    <row r="116" spans="1:65" s="13" customFormat="1" ht="11.25">
      <c r="B116" s="195"/>
      <c r="C116" s="196"/>
      <c r="D116" s="197" t="s">
        <v>154</v>
      </c>
      <c r="E116" s="198" t="s">
        <v>32</v>
      </c>
      <c r="F116" s="199" t="s">
        <v>163</v>
      </c>
      <c r="G116" s="196"/>
      <c r="H116" s="200">
        <v>9.125</v>
      </c>
      <c r="I116" s="201"/>
      <c r="J116" s="196"/>
      <c r="K116" s="196"/>
      <c r="L116" s="202"/>
      <c r="M116" s="203"/>
      <c r="N116" s="204"/>
      <c r="O116" s="204"/>
      <c r="P116" s="204"/>
      <c r="Q116" s="204"/>
      <c r="R116" s="204"/>
      <c r="S116" s="204"/>
      <c r="T116" s="205"/>
      <c r="AT116" s="206" t="s">
        <v>154</v>
      </c>
      <c r="AU116" s="206" t="s">
        <v>88</v>
      </c>
      <c r="AV116" s="13" t="s">
        <v>88</v>
      </c>
      <c r="AW116" s="13" t="s">
        <v>39</v>
      </c>
      <c r="AX116" s="13" t="s">
        <v>78</v>
      </c>
      <c r="AY116" s="206" t="s">
        <v>144</v>
      </c>
    </row>
    <row r="117" spans="1:65" s="13" customFormat="1" ht="11.25">
      <c r="B117" s="195"/>
      <c r="C117" s="196"/>
      <c r="D117" s="197" t="s">
        <v>154</v>
      </c>
      <c r="E117" s="198" t="s">
        <v>32</v>
      </c>
      <c r="F117" s="199" t="s">
        <v>164</v>
      </c>
      <c r="G117" s="196"/>
      <c r="H117" s="200">
        <v>5</v>
      </c>
      <c r="I117" s="201"/>
      <c r="J117" s="196"/>
      <c r="K117" s="196"/>
      <c r="L117" s="202"/>
      <c r="M117" s="203"/>
      <c r="N117" s="204"/>
      <c r="O117" s="204"/>
      <c r="P117" s="204"/>
      <c r="Q117" s="204"/>
      <c r="R117" s="204"/>
      <c r="S117" s="204"/>
      <c r="T117" s="205"/>
      <c r="AT117" s="206" t="s">
        <v>154</v>
      </c>
      <c r="AU117" s="206" t="s">
        <v>88</v>
      </c>
      <c r="AV117" s="13" t="s">
        <v>88</v>
      </c>
      <c r="AW117" s="13" t="s">
        <v>39</v>
      </c>
      <c r="AX117" s="13" t="s">
        <v>78</v>
      </c>
      <c r="AY117" s="206" t="s">
        <v>144</v>
      </c>
    </row>
    <row r="118" spans="1:65" s="13" customFormat="1" ht="11.25">
      <c r="B118" s="195"/>
      <c r="C118" s="196"/>
      <c r="D118" s="197" t="s">
        <v>154</v>
      </c>
      <c r="E118" s="198" t="s">
        <v>32</v>
      </c>
      <c r="F118" s="199" t="s">
        <v>165</v>
      </c>
      <c r="G118" s="196"/>
      <c r="H118" s="200">
        <v>4.32</v>
      </c>
      <c r="I118" s="201"/>
      <c r="J118" s="196"/>
      <c r="K118" s="196"/>
      <c r="L118" s="202"/>
      <c r="M118" s="203"/>
      <c r="N118" s="204"/>
      <c r="O118" s="204"/>
      <c r="P118" s="204"/>
      <c r="Q118" s="204"/>
      <c r="R118" s="204"/>
      <c r="S118" s="204"/>
      <c r="T118" s="205"/>
      <c r="AT118" s="206" t="s">
        <v>154</v>
      </c>
      <c r="AU118" s="206" t="s">
        <v>88</v>
      </c>
      <c r="AV118" s="13" t="s">
        <v>88</v>
      </c>
      <c r="AW118" s="13" t="s">
        <v>39</v>
      </c>
      <c r="AX118" s="13" t="s">
        <v>78</v>
      </c>
      <c r="AY118" s="206" t="s">
        <v>144</v>
      </c>
    </row>
    <row r="119" spans="1:65" s="13" customFormat="1" ht="11.25">
      <c r="B119" s="195"/>
      <c r="C119" s="196"/>
      <c r="D119" s="197" t="s">
        <v>154</v>
      </c>
      <c r="E119" s="198" t="s">
        <v>32</v>
      </c>
      <c r="F119" s="199" t="s">
        <v>166</v>
      </c>
      <c r="G119" s="196"/>
      <c r="H119" s="200">
        <v>12.72</v>
      </c>
      <c r="I119" s="201"/>
      <c r="J119" s="196"/>
      <c r="K119" s="196"/>
      <c r="L119" s="202"/>
      <c r="M119" s="203"/>
      <c r="N119" s="204"/>
      <c r="O119" s="204"/>
      <c r="P119" s="204"/>
      <c r="Q119" s="204"/>
      <c r="R119" s="204"/>
      <c r="S119" s="204"/>
      <c r="T119" s="205"/>
      <c r="AT119" s="206" t="s">
        <v>154</v>
      </c>
      <c r="AU119" s="206" t="s">
        <v>88</v>
      </c>
      <c r="AV119" s="13" t="s">
        <v>88</v>
      </c>
      <c r="AW119" s="13" t="s">
        <v>39</v>
      </c>
      <c r="AX119" s="13" t="s">
        <v>78</v>
      </c>
      <c r="AY119" s="206" t="s">
        <v>144</v>
      </c>
    </row>
    <row r="120" spans="1:65" s="14" customFormat="1" ht="11.25">
      <c r="B120" s="207"/>
      <c r="C120" s="208"/>
      <c r="D120" s="197" t="s">
        <v>154</v>
      </c>
      <c r="E120" s="209" t="s">
        <v>32</v>
      </c>
      <c r="F120" s="210" t="s">
        <v>158</v>
      </c>
      <c r="G120" s="208"/>
      <c r="H120" s="211">
        <v>31.164999999999999</v>
      </c>
      <c r="I120" s="212"/>
      <c r="J120" s="208"/>
      <c r="K120" s="208"/>
      <c r="L120" s="213"/>
      <c r="M120" s="214"/>
      <c r="N120" s="215"/>
      <c r="O120" s="215"/>
      <c r="P120" s="215"/>
      <c r="Q120" s="215"/>
      <c r="R120" s="215"/>
      <c r="S120" s="215"/>
      <c r="T120" s="216"/>
      <c r="AT120" s="217" t="s">
        <v>154</v>
      </c>
      <c r="AU120" s="217" t="s">
        <v>88</v>
      </c>
      <c r="AV120" s="14" t="s">
        <v>150</v>
      </c>
      <c r="AW120" s="14" t="s">
        <v>39</v>
      </c>
      <c r="AX120" s="14" t="s">
        <v>86</v>
      </c>
      <c r="AY120" s="217" t="s">
        <v>144</v>
      </c>
    </row>
    <row r="121" spans="1:65" s="2" customFormat="1" ht="24.2" customHeight="1">
      <c r="A121" s="37"/>
      <c r="B121" s="38"/>
      <c r="C121" s="177" t="s">
        <v>167</v>
      </c>
      <c r="D121" s="177" t="s">
        <v>146</v>
      </c>
      <c r="E121" s="178" t="s">
        <v>168</v>
      </c>
      <c r="F121" s="179" t="s">
        <v>169</v>
      </c>
      <c r="G121" s="180" t="s">
        <v>93</v>
      </c>
      <c r="H121" s="181">
        <v>9.125</v>
      </c>
      <c r="I121" s="182"/>
      <c r="J121" s="183">
        <f>ROUND(I121*H121,2)</f>
        <v>0</v>
      </c>
      <c r="K121" s="179" t="s">
        <v>149</v>
      </c>
      <c r="L121" s="42"/>
      <c r="M121" s="184" t="s">
        <v>32</v>
      </c>
      <c r="N121" s="185" t="s">
        <v>49</v>
      </c>
      <c r="O121" s="67"/>
      <c r="P121" s="186">
        <f>O121*H121</f>
        <v>0</v>
      </c>
      <c r="Q121" s="186">
        <v>0</v>
      </c>
      <c r="R121" s="186">
        <f>Q121*H121</f>
        <v>0</v>
      </c>
      <c r="S121" s="186">
        <v>0.316</v>
      </c>
      <c r="T121" s="187">
        <f>S121*H121</f>
        <v>2.8835000000000002</v>
      </c>
      <c r="U121" s="37"/>
      <c r="V121" s="37"/>
      <c r="W121" s="37"/>
      <c r="X121" s="37"/>
      <c r="Y121" s="37"/>
      <c r="Z121" s="37"/>
      <c r="AA121" s="37"/>
      <c r="AB121" s="37"/>
      <c r="AC121" s="37"/>
      <c r="AD121" s="37"/>
      <c r="AE121" s="37"/>
      <c r="AR121" s="188" t="s">
        <v>150</v>
      </c>
      <c r="AT121" s="188" t="s">
        <v>146</v>
      </c>
      <c r="AU121" s="188" t="s">
        <v>88</v>
      </c>
      <c r="AY121" s="19" t="s">
        <v>144</v>
      </c>
      <c r="BE121" s="189">
        <f>IF(N121="základní",J121,0)</f>
        <v>0</v>
      </c>
      <c r="BF121" s="189">
        <f>IF(N121="snížená",J121,0)</f>
        <v>0</v>
      </c>
      <c r="BG121" s="189">
        <f>IF(N121="zákl. přenesená",J121,0)</f>
        <v>0</v>
      </c>
      <c r="BH121" s="189">
        <f>IF(N121="sníž. přenesená",J121,0)</f>
        <v>0</v>
      </c>
      <c r="BI121" s="189">
        <f>IF(N121="nulová",J121,0)</f>
        <v>0</v>
      </c>
      <c r="BJ121" s="19" t="s">
        <v>86</v>
      </c>
      <c r="BK121" s="189">
        <f>ROUND(I121*H121,2)</f>
        <v>0</v>
      </c>
      <c r="BL121" s="19" t="s">
        <v>150</v>
      </c>
      <c r="BM121" s="188" t="s">
        <v>170</v>
      </c>
    </row>
    <row r="122" spans="1:65" s="2" customFormat="1" ht="11.25">
      <c r="A122" s="37"/>
      <c r="B122" s="38"/>
      <c r="C122" s="39"/>
      <c r="D122" s="190" t="s">
        <v>152</v>
      </c>
      <c r="E122" s="39"/>
      <c r="F122" s="191" t="s">
        <v>171</v>
      </c>
      <c r="G122" s="39"/>
      <c r="H122" s="39"/>
      <c r="I122" s="192"/>
      <c r="J122" s="39"/>
      <c r="K122" s="39"/>
      <c r="L122" s="42"/>
      <c r="M122" s="193"/>
      <c r="N122" s="194"/>
      <c r="O122" s="67"/>
      <c r="P122" s="67"/>
      <c r="Q122" s="67"/>
      <c r="R122" s="67"/>
      <c r="S122" s="67"/>
      <c r="T122" s="68"/>
      <c r="U122" s="37"/>
      <c r="V122" s="37"/>
      <c r="W122" s="37"/>
      <c r="X122" s="37"/>
      <c r="Y122" s="37"/>
      <c r="Z122" s="37"/>
      <c r="AA122" s="37"/>
      <c r="AB122" s="37"/>
      <c r="AC122" s="37"/>
      <c r="AD122" s="37"/>
      <c r="AE122" s="37"/>
      <c r="AT122" s="19" t="s">
        <v>152</v>
      </c>
      <c r="AU122" s="19" t="s">
        <v>88</v>
      </c>
    </row>
    <row r="123" spans="1:65" s="13" customFormat="1" ht="11.25">
      <c r="B123" s="195"/>
      <c r="C123" s="196"/>
      <c r="D123" s="197" t="s">
        <v>154</v>
      </c>
      <c r="E123" s="198" t="s">
        <v>32</v>
      </c>
      <c r="F123" s="199" t="s">
        <v>172</v>
      </c>
      <c r="G123" s="196"/>
      <c r="H123" s="200">
        <v>9.125</v>
      </c>
      <c r="I123" s="201"/>
      <c r="J123" s="196"/>
      <c r="K123" s="196"/>
      <c r="L123" s="202"/>
      <c r="M123" s="203"/>
      <c r="N123" s="204"/>
      <c r="O123" s="204"/>
      <c r="P123" s="204"/>
      <c r="Q123" s="204"/>
      <c r="R123" s="204"/>
      <c r="S123" s="204"/>
      <c r="T123" s="205"/>
      <c r="AT123" s="206" t="s">
        <v>154</v>
      </c>
      <c r="AU123" s="206" t="s">
        <v>88</v>
      </c>
      <c r="AV123" s="13" t="s">
        <v>88</v>
      </c>
      <c r="AW123" s="13" t="s">
        <v>39</v>
      </c>
      <c r="AX123" s="13" t="s">
        <v>86</v>
      </c>
      <c r="AY123" s="206" t="s">
        <v>144</v>
      </c>
    </row>
    <row r="124" spans="1:65" s="2" customFormat="1" ht="21.75" customHeight="1">
      <c r="A124" s="37"/>
      <c r="B124" s="38"/>
      <c r="C124" s="177" t="s">
        <v>150</v>
      </c>
      <c r="D124" s="177" t="s">
        <v>146</v>
      </c>
      <c r="E124" s="178" t="s">
        <v>173</v>
      </c>
      <c r="F124" s="179" t="s">
        <v>174</v>
      </c>
      <c r="G124" s="180" t="s">
        <v>175</v>
      </c>
      <c r="H124" s="181">
        <v>27.7</v>
      </c>
      <c r="I124" s="182"/>
      <c r="J124" s="183">
        <f>ROUND(I124*H124,2)</f>
        <v>0</v>
      </c>
      <c r="K124" s="179" t="s">
        <v>149</v>
      </c>
      <c r="L124" s="42"/>
      <c r="M124" s="184" t="s">
        <v>32</v>
      </c>
      <c r="N124" s="185" t="s">
        <v>49</v>
      </c>
      <c r="O124" s="67"/>
      <c r="P124" s="186">
        <f>O124*H124</f>
        <v>0</v>
      </c>
      <c r="Q124" s="186">
        <v>0</v>
      </c>
      <c r="R124" s="186">
        <f>Q124*H124</f>
        <v>0</v>
      </c>
      <c r="S124" s="186">
        <v>0.28999999999999998</v>
      </c>
      <c r="T124" s="187">
        <f>S124*H124</f>
        <v>8.0329999999999995</v>
      </c>
      <c r="U124" s="37"/>
      <c r="V124" s="37"/>
      <c r="W124" s="37"/>
      <c r="X124" s="37"/>
      <c r="Y124" s="37"/>
      <c r="Z124" s="37"/>
      <c r="AA124" s="37"/>
      <c r="AB124" s="37"/>
      <c r="AC124" s="37"/>
      <c r="AD124" s="37"/>
      <c r="AE124" s="37"/>
      <c r="AR124" s="188" t="s">
        <v>150</v>
      </c>
      <c r="AT124" s="188" t="s">
        <v>146</v>
      </c>
      <c r="AU124" s="188" t="s">
        <v>88</v>
      </c>
      <c r="AY124" s="19" t="s">
        <v>144</v>
      </c>
      <c r="BE124" s="189">
        <f>IF(N124="základní",J124,0)</f>
        <v>0</v>
      </c>
      <c r="BF124" s="189">
        <f>IF(N124="snížená",J124,0)</f>
        <v>0</v>
      </c>
      <c r="BG124" s="189">
        <f>IF(N124="zákl. přenesená",J124,0)</f>
        <v>0</v>
      </c>
      <c r="BH124" s="189">
        <f>IF(N124="sníž. přenesená",J124,0)</f>
        <v>0</v>
      </c>
      <c r="BI124" s="189">
        <f>IF(N124="nulová",J124,0)</f>
        <v>0</v>
      </c>
      <c r="BJ124" s="19" t="s">
        <v>86</v>
      </c>
      <c r="BK124" s="189">
        <f>ROUND(I124*H124,2)</f>
        <v>0</v>
      </c>
      <c r="BL124" s="19" t="s">
        <v>150</v>
      </c>
      <c r="BM124" s="188" t="s">
        <v>176</v>
      </c>
    </row>
    <row r="125" spans="1:65" s="2" customFormat="1" ht="11.25">
      <c r="A125" s="37"/>
      <c r="B125" s="38"/>
      <c r="C125" s="39"/>
      <c r="D125" s="190" t="s">
        <v>152</v>
      </c>
      <c r="E125" s="39"/>
      <c r="F125" s="191" t="s">
        <v>177</v>
      </c>
      <c r="G125" s="39"/>
      <c r="H125" s="39"/>
      <c r="I125" s="192"/>
      <c r="J125" s="39"/>
      <c r="K125" s="39"/>
      <c r="L125" s="42"/>
      <c r="M125" s="193"/>
      <c r="N125" s="194"/>
      <c r="O125" s="67"/>
      <c r="P125" s="67"/>
      <c r="Q125" s="67"/>
      <c r="R125" s="67"/>
      <c r="S125" s="67"/>
      <c r="T125" s="68"/>
      <c r="U125" s="37"/>
      <c r="V125" s="37"/>
      <c r="W125" s="37"/>
      <c r="X125" s="37"/>
      <c r="Y125" s="37"/>
      <c r="Z125" s="37"/>
      <c r="AA125" s="37"/>
      <c r="AB125" s="37"/>
      <c r="AC125" s="37"/>
      <c r="AD125" s="37"/>
      <c r="AE125" s="37"/>
      <c r="AT125" s="19" t="s">
        <v>152</v>
      </c>
      <c r="AU125" s="19" t="s">
        <v>88</v>
      </c>
    </row>
    <row r="126" spans="1:65" s="13" customFormat="1" ht="11.25">
      <c r="B126" s="195"/>
      <c r="C126" s="196"/>
      <c r="D126" s="197" t="s">
        <v>154</v>
      </c>
      <c r="E126" s="198" t="s">
        <v>32</v>
      </c>
      <c r="F126" s="199" t="s">
        <v>178</v>
      </c>
      <c r="G126" s="196"/>
      <c r="H126" s="200">
        <v>27.7</v>
      </c>
      <c r="I126" s="201"/>
      <c r="J126" s="196"/>
      <c r="K126" s="196"/>
      <c r="L126" s="202"/>
      <c r="M126" s="203"/>
      <c r="N126" s="204"/>
      <c r="O126" s="204"/>
      <c r="P126" s="204"/>
      <c r="Q126" s="204"/>
      <c r="R126" s="204"/>
      <c r="S126" s="204"/>
      <c r="T126" s="205"/>
      <c r="AT126" s="206" t="s">
        <v>154</v>
      </c>
      <c r="AU126" s="206" t="s">
        <v>88</v>
      </c>
      <c r="AV126" s="13" t="s">
        <v>88</v>
      </c>
      <c r="AW126" s="13" t="s">
        <v>39</v>
      </c>
      <c r="AX126" s="13" t="s">
        <v>86</v>
      </c>
      <c r="AY126" s="206" t="s">
        <v>144</v>
      </c>
    </row>
    <row r="127" spans="1:65" s="2" customFormat="1" ht="33" customHeight="1">
      <c r="A127" s="37"/>
      <c r="B127" s="38"/>
      <c r="C127" s="177" t="s">
        <v>179</v>
      </c>
      <c r="D127" s="177" t="s">
        <v>146</v>
      </c>
      <c r="E127" s="178" t="s">
        <v>180</v>
      </c>
      <c r="F127" s="179" t="s">
        <v>181</v>
      </c>
      <c r="G127" s="180" t="s">
        <v>182</v>
      </c>
      <c r="H127" s="181">
        <v>4.2</v>
      </c>
      <c r="I127" s="182"/>
      <c r="J127" s="183">
        <f>ROUND(I127*H127,2)</f>
        <v>0</v>
      </c>
      <c r="K127" s="179" t="s">
        <v>149</v>
      </c>
      <c r="L127" s="42"/>
      <c r="M127" s="184" t="s">
        <v>32</v>
      </c>
      <c r="N127" s="185" t="s">
        <v>49</v>
      </c>
      <c r="O127" s="67"/>
      <c r="P127" s="186">
        <f>O127*H127</f>
        <v>0</v>
      </c>
      <c r="Q127" s="186">
        <v>0</v>
      </c>
      <c r="R127" s="186">
        <f>Q127*H127</f>
        <v>0</v>
      </c>
      <c r="S127" s="186">
        <v>0</v>
      </c>
      <c r="T127" s="187">
        <f>S127*H127</f>
        <v>0</v>
      </c>
      <c r="U127" s="37"/>
      <c r="V127" s="37"/>
      <c r="W127" s="37"/>
      <c r="X127" s="37"/>
      <c r="Y127" s="37"/>
      <c r="Z127" s="37"/>
      <c r="AA127" s="37"/>
      <c r="AB127" s="37"/>
      <c r="AC127" s="37"/>
      <c r="AD127" s="37"/>
      <c r="AE127" s="37"/>
      <c r="AR127" s="188" t="s">
        <v>150</v>
      </c>
      <c r="AT127" s="188" t="s">
        <v>146</v>
      </c>
      <c r="AU127" s="188" t="s">
        <v>88</v>
      </c>
      <c r="AY127" s="19" t="s">
        <v>144</v>
      </c>
      <c r="BE127" s="189">
        <f>IF(N127="základní",J127,0)</f>
        <v>0</v>
      </c>
      <c r="BF127" s="189">
        <f>IF(N127="snížená",J127,0)</f>
        <v>0</v>
      </c>
      <c r="BG127" s="189">
        <f>IF(N127="zákl. přenesená",J127,0)</f>
        <v>0</v>
      </c>
      <c r="BH127" s="189">
        <f>IF(N127="sníž. přenesená",J127,0)</f>
        <v>0</v>
      </c>
      <c r="BI127" s="189">
        <f>IF(N127="nulová",J127,0)</f>
        <v>0</v>
      </c>
      <c r="BJ127" s="19" t="s">
        <v>86</v>
      </c>
      <c r="BK127" s="189">
        <f>ROUND(I127*H127,2)</f>
        <v>0</v>
      </c>
      <c r="BL127" s="19" t="s">
        <v>150</v>
      </c>
      <c r="BM127" s="188" t="s">
        <v>183</v>
      </c>
    </row>
    <row r="128" spans="1:65" s="2" customFormat="1" ht="11.25">
      <c r="A128" s="37"/>
      <c r="B128" s="38"/>
      <c r="C128" s="39"/>
      <c r="D128" s="190" t="s">
        <v>152</v>
      </c>
      <c r="E128" s="39"/>
      <c r="F128" s="191" t="s">
        <v>184</v>
      </c>
      <c r="G128" s="39"/>
      <c r="H128" s="39"/>
      <c r="I128" s="192"/>
      <c r="J128" s="39"/>
      <c r="K128" s="39"/>
      <c r="L128" s="42"/>
      <c r="M128" s="193"/>
      <c r="N128" s="194"/>
      <c r="O128" s="67"/>
      <c r="P128" s="67"/>
      <c r="Q128" s="67"/>
      <c r="R128" s="67"/>
      <c r="S128" s="67"/>
      <c r="T128" s="68"/>
      <c r="U128" s="37"/>
      <c r="V128" s="37"/>
      <c r="W128" s="37"/>
      <c r="X128" s="37"/>
      <c r="Y128" s="37"/>
      <c r="Z128" s="37"/>
      <c r="AA128" s="37"/>
      <c r="AB128" s="37"/>
      <c r="AC128" s="37"/>
      <c r="AD128" s="37"/>
      <c r="AE128" s="37"/>
      <c r="AT128" s="19" t="s">
        <v>152</v>
      </c>
      <c r="AU128" s="19" t="s">
        <v>88</v>
      </c>
    </row>
    <row r="129" spans="1:65" s="15" customFormat="1" ht="11.25">
      <c r="B129" s="218"/>
      <c r="C129" s="219"/>
      <c r="D129" s="197" t="s">
        <v>154</v>
      </c>
      <c r="E129" s="220" t="s">
        <v>32</v>
      </c>
      <c r="F129" s="221" t="s">
        <v>185</v>
      </c>
      <c r="G129" s="219"/>
      <c r="H129" s="220" t="s">
        <v>32</v>
      </c>
      <c r="I129" s="222"/>
      <c r="J129" s="219"/>
      <c r="K129" s="219"/>
      <c r="L129" s="223"/>
      <c r="M129" s="224"/>
      <c r="N129" s="225"/>
      <c r="O129" s="225"/>
      <c r="P129" s="225"/>
      <c r="Q129" s="225"/>
      <c r="R129" s="225"/>
      <c r="S129" s="225"/>
      <c r="T129" s="226"/>
      <c r="AT129" s="227" t="s">
        <v>154</v>
      </c>
      <c r="AU129" s="227" t="s">
        <v>88</v>
      </c>
      <c r="AV129" s="15" t="s">
        <v>86</v>
      </c>
      <c r="AW129" s="15" t="s">
        <v>39</v>
      </c>
      <c r="AX129" s="15" t="s">
        <v>78</v>
      </c>
      <c r="AY129" s="227" t="s">
        <v>144</v>
      </c>
    </row>
    <row r="130" spans="1:65" s="13" customFormat="1" ht="11.25">
      <c r="B130" s="195"/>
      <c r="C130" s="196"/>
      <c r="D130" s="197" t="s">
        <v>154</v>
      </c>
      <c r="E130" s="198" t="s">
        <v>32</v>
      </c>
      <c r="F130" s="199" t="s">
        <v>186</v>
      </c>
      <c r="G130" s="196"/>
      <c r="H130" s="200">
        <v>3.6</v>
      </c>
      <c r="I130" s="201"/>
      <c r="J130" s="196"/>
      <c r="K130" s="196"/>
      <c r="L130" s="202"/>
      <c r="M130" s="203"/>
      <c r="N130" s="204"/>
      <c r="O130" s="204"/>
      <c r="P130" s="204"/>
      <c r="Q130" s="204"/>
      <c r="R130" s="204"/>
      <c r="S130" s="204"/>
      <c r="T130" s="205"/>
      <c r="AT130" s="206" t="s">
        <v>154</v>
      </c>
      <c r="AU130" s="206" t="s">
        <v>88</v>
      </c>
      <c r="AV130" s="13" t="s">
        <v>88</v>
      </c>
      <c r="AW130" s="13" t="s">
        <v>39</v>
      </c>
      <c r="AX130" s="13" t="s">
        <v>78</v>
      </c>
      <c r="AY130" s="206" t="s">
        <v>144</v>
      </c>
    </row>
    <row r="131" spans="1:65" s="13" customFormat="1" ht="11.25">
      <c r="B131" s="195"/>
      <c r="C131" s="196"/>
      <c r="D131" s="197" t="s">
        <v>154</v>
      </c>
      <c r="E131" s="198" t="s">
        <v>32</v>
      </c>
      <c r="F131" s="199" t="s">
        <v>187</v>
      </c>
      <c r="G131" s="196"/>
      <c r="H131" s="200">
        <v>0.6</v>
      </c>
      <c r="I131" s="201"/>
      <c r="J131" s="196"/>
      <c r="K131" s="196"/>
      <c r="L131" s="202"/>
      <c r="M131" s="203"/>
      <c r="N131" s="204"/>
      <c r="O131" s="204"/>
      <c r="P131" s="204"/>
      <c r="Q131" s="204"/>
      <c r="R131" s="204"/>
      <c r="S131" s="204"/>
      <c r="T131" s="205"/>
      <c r="AT131" s="206" t="s">
        <v>154</v>
      </c>
      <c r="AU131" s="206" t="s">
        <v>88</v>
      </c>
      <c r="AV131" s="13" t="s">
        <v>88</v>
      </c>
      <c r="AW131" s="13" t="s">
        <v>39</v>
      </c>
      <c r="AX131" s="13" t="s">
        <v>78</v>
      </c>
      <c r="AY131" s="206" t="s">
        <v>144</v>
      </c>
    </row>
    <row r="132" spans="1:65" s="14" customFormat="1" ht="11.25">
      <c r="B132" s="207"/>
      <c r="C132" s="208"/>
      <c r="D132" s="197" t="s">
        <v>154</v>
      </c>
      <c r="E132" s="209" t="s">
        <v>32</v>
      </c>
      <c r="F132" s="210" t="s">
        <v>158</v>
      </c>
      <c r="G132" s="208"/>
      <c r="H132" s="211">
        <v>4.2</v>
      </c>
      <c r="I132" s="212"/>
      <c r="J132" s="208"/>
      <c r="K132" s="208"/>
      <c r="L132" s="213"/>
      <c r="M132" s="214"/>
      <c r="N132" s="215"/>
      <c r="O132" s="215"/>
      <c r="P132" s="215"/>
      <c r="Q132" s="215"/>
      <c r="R132" s="215"/>
      <c r="S132" s="215"/>
      <c r="T132" s="216"/>
      <c r="AT132" s="217" t="s">
        <v>154</v>
      </c>
      <c r="AU132" s="217" t="s">
        <v>88</v>
      </c>
      <c r="AV132" s="14" t="s">
        <v>150</v>
      </c>
      <c r="AW132" s="14" t="s">
        <v>39</v>
      </c>
      <c r="AX132" s="14" t="s">
        <v>86</v>
      </c>
      <c r="AY132" s="217" t="s">
        <v>144</v>
      </c>
    </row>
    <row r="133" spans="1:65" s="2" customFormat="1" ht="33" customHeight="1">
      <c r="A133" s="37"/>
      <c r="B133" s="38"/>
      <c r="C133" s="177" t="s">
        <v>188</v>
      </c>
      <c r="D133" s="177" t="s">
        <v>146</v>
      </c>
      <c r="E133" s="178" t="s">
        <v>189</v>
      </c>
      <c r="F133" s="179" t="s">
        <v>190</v>
      </c>
      <c r="G133" s="180" t="s">
        <v>182</v>
      </c>
      <c r="H133" s="181">
        <v>3.5</v>
      </c>
      <c r="I133" s="182"/>
      <c r="J133" s="183">
        <f>ROUND(I133*H133,2)</f>
        <v>0</v>
      </c>
      <c r="K133" s="179" t="s">
        <v>149</v>
      </c>
      <c r="L133" s="42"/>
      <c r="M133" s="184" t="s">
        <v>32</v>
      </c>
      <c r="N133" s="185" t="s">
        <v>49</v>
      </c>
      <c r="O133" s="67"/>
      <c r="P133" s="186">
        <f>O133*H133</f>
        <v>0</v>
      </c>
      <c r="Q133" s="186">
        <v>0</v>
      </c>
      <c r="R133" s="186">
        <f>Q133*H133</f>
        <v>0</v>
      </c>
      <c r="S133" s="186">
        <v>0</v>
      </c>
      <c r="T133" s="187">
        <f>S133*H133</f>
        <v>0</v>
      </c>
      <c r="U133" s="37"/>
      <c r="V133" s="37"/>
      <c r="W133" s="37"/>
      <c r="X133" s="37"/>
      <c r="Y133" s="37"/>
      <c r="Z133" s="37"/>
      <c r="AA133" s="37"/>
      <c r="AB133" s="37"/>
      <c r="AC133" s="37"/>
      <c r="AD133" s="37"/>
      <c r="AE133" s="37"/>
      <c r="AR133" s="188" t="s">
        <v>150</v>
      </c>
      <c r="AT133" s="188" t="s">
        <v>146</v>
      </c>
      <c r="AU133" s="188" t="s">
        <v>88</v>
      </c>
      <c r="AY133" s="19" t="s">
        <v>144</v>
      </c>
      <c r="BE133" s="189">
        <f>IF(N133="základní",J133,0)</f>
        <v>0</v>
      </c>
      <c r="BF133" s="189">
        <f>IF(N133="snížená",J133,0)</f>
        <v>0</v>
      </c>
      <c r="BG133" s="189">
        <f>IF(N133="zákl. přenesená",J133,0)</f>
        <v>0</v>
      </c>
      <c r="BH133" s="189">
        <f>IF(N133="sníž. přenesená",J133,0)</f>
        <v>0</v>
      </c>
      <c r="BI133" s="189">
        <f>IF(N133="nulová",J133,0)</f>
        <v>0</v>
      </c>
      <c r="BJ133" s="19" t="s">
        <v>86</v>
      </c>
      <c r="BK133" s="189">
        <f>ROUND(I133*H133,2)</f>
        <v>0</v>
      </c>
      <c r="BL133" s="19" t="s">
        <v>150</v>
      </c>
      <c r="BM133" s="188" t="s">
        <v>191</v>
      </c>
    </row>
    <row r="134" spans="1:65" s="2" customFormat="1" ht="11.25">
      <c r="A134" s="37"/>
      <c r="B134" s="38"/>
      <c r="C134" s="39"/>
      <c r="D134" s="190" t="s">
        <v>152</v>
      </c>
      <c r="E134" s="39"/>
      <c r="F134" s="191" t="s">
        <v>192</v>
      </c>
      <c r="G134" s="39"/>
      <c r="H134" s="39"/>
      <c r="I134" s="192"/>
      <c r="J134" s="39"/>
      <c r="K134" s="39"/>
      <c r="L134" s="42"/>
      <c r="M134" s="193"/>
      <c r="N134" s="194"/>
      <c r="O134" s="67"/>
      <c r="P134" s="67"/>
      <c r="Q134" s="67"/>
      <c r="R134" s="67"/>
      <c r="S134" s="67"/>
      <c r="T134" s="68"/>
      <c r="U134" s="37"/>
      <c r="V134" s="37"/>
      <c r="W134" s="37"/>
      <c r="X134" s="37"/>
      <c r="Y134" s="37"/>
      <c r="Z134" s="37"/>
      <c r="AA134" s="37"/>
      <c r="AB134" s="37"/>
      <c r="AC134" s="37"/>
      <c r="AD134" s="37"/>
      <c r="AE134" s="37"/>
      <c r="AT134" s="19" t="s">
        <v>152</v>
      </c>
      <c r="AU134" s="19" t="s">
        <v>88</v>
      </c>
    </row>
    <row r="135" spans="1:65" s="13" customFormat="1" ht="11.25">
      <c r="B135" s="195"/>
      <c r="C135" s="196"/>
      <c r="D135" s="197" t="s">
        <v>154</v>
      </c>
      <c r="E135" s="198" t="s">
        <v>32</v>
      </c>
      <c r="F135" s="199" t="s">
        <v>193</v>
      </c>
      <c r="G135" s="196"/>
      <c r="H135" s="200">
        <v>3.5</v>
      </c>
      <c r="I135" s="201"/>
      <c r="J135" s="196"/>
      <c r="K135" s="196"/>
      <c r="L135" s="202"/>
      <c r="M135" s="203"/>
      <c r="N135" s="204"/>
      <c r="O135" s="204"/>
      <c r="P135" s="204"/>
      <c r="Q135" s="204"/>
      <c r="R135" s="204"/>
      <c r="S135" s="204"/>
      <c r="T135" s="205"/>
      <c r="AT135" s="206" t="s">
        <v>154</v>
      </c>
      <c r="AU135" s="206" t="s">
        <v>88</v>
      </c>
      <c r="AV135" s="13" t="s">
        <v>88</v>
      </c>
      <c r="AW135" s="13" t="s">
        <v>39</v>
      </c>
      <c r="AX135" s="13" t="s">
        <v>86</v>
      </c>
      <c r="AY135" s="206" t="s">
        <v>144</v>
      </c>
    </row>
    <row r="136" spans="1:65" s="2" customFormat="1" ht="37.9" customHeight="1">
      <c r="A136" s="37"/>
      <c r="B136" s="38"/>
      <c r="C136" s="177" t="s">
        <v>194</v>
      </c>
      <c r="D136" s="177" t="s">
        <v>146</v>
      </c>
      <c r="E136" s="178" t="s">
        <v>195</v>
      </c>
      <c r="F136" s="179" t="s">
        <v>196</v>
      </c>
      <c r="G136" s="180" t="s">
        <v>182</v>
      </c>
      <c r="H136" s="181">
        <v>11.4</v>
      </c>
      <c r="I136" s="182"/>
      <c r="J136" s="183">
        <f>ROUND(I136*H136,2)</f>
        <v>0</v>
      </c>
      <c r="K136" s="179" t="s">
        <v>149</v>
      </c>
      <c r="L136" s="42"/>
      <c r="M136" s="184" t="s">
        <v>32</v>
      </c>
      <c r="N136" s="185" t="s">
        <v>49</v>
      </c>
      <c r="O136" s="67"/>
      <c r="P136" s="186">
        <f>O136*H136</f>
        <v>0</v>
      </c>
      <c r="Q136" s="186">
        <v>0</v>
      </c>
      <c r="R136" s="186">
        <f>Q136*H136</f>
        <v>0</v>
      </c>
      <c r="S136" s="186">
        <v>0</v>
      </c>
      <c r="T136" s="187">
        <f>S136*H136</f>
        <v>0</v>
      </c>
      <c r="U136" s="37"/>
      <c r="V136" s="37"/>
      <c r="W136" s="37"/>
      <c r="X136" s="37"/>
      <c r="Y136" s="37"/>
      <c r="Z136" s="37"/>
      <c r="AA136" s="37"/>
      <c r="AB136" s="37"/>
      <c r="AC136" s="37"/>
      <c r="AD136" s="37"/>
      <c r="AE136" s="37"/>
      <c r="AR136" s="188" t="s">
        <v>150</v>
      </c>
      <c r="AT136" s="188" t="s">
        <v>146</v>
      </c>
      <c r="AU136" s="188" t="s">
        <v>88</v>
      </c>
      <c r="AY136" s="19" t="s">
        <v>144</v>
      </c>
      <c r="BE136" s="189">
        <f>IF(N136="základní",J136,0)</f>
        <v>0</v>
      </c>
      <c r="BF136" s="189">
        <f>IF(N136="snížená",J136,0)</f>
        <v>0</v>
      </c>
      <c r="BG136" s="189">
        <f>IF(N136="zákl. přenesená",J136,0)</f>
        <v>0</v>
      </c>
      <c r="BH136" s="189">
        <f>IF(N136="sníž. přenesená",J136,0)</f>
        <v>0</v>
      </c>
      <c r="BI136" s="189">
        <f>IF(N136="nulová",J136,0)</f>
        <v>0</v>
      </c>
      <c r="BJ136" s="19" t="s">
        <v>86</v>
      </c>
      <c r="BK136" s="189">
        <f>ROUND(I136*H136,2)</f>
        <v>0</v>
      </c>
      <c r="BL136" s="19" t="s">
        <v>150</v>
      </c>
      <c r="BM136" s="188" t="s">
        <v>197</v>
      </c>
    </row>
    <row r="137" spans="1:65" s="2" customFormat="1" ht="11.25">
      <c r="A137" s="37"/>
      <c r="B137" s="38"/>
      <c r="C137" s="39"/>
      <c r="D137" s="190" t="s">
        <v>152</v>
      </c>
      <c r="E137" s="39"/>
      <c r="F137" s="191" t="s">
        <v>198</v>
      </c>
      <c r="G137" s="39"/>
      <c r="H137" s="39"/>
      <c r="I137" s="192"/>
      <c r="J137" s="39"/>
      <c r="K137" s="39"/>
      <c r="L137" s="42"/>
      <c r="M137" s="193"/>
      <c r="N137" s="194"/>
      <c r="O137" s="67"/>
      <c r="P137" s="67"/>
      <c r="Q137" s="67"/>
      <c r="R137" s="67"/>
      <c r="S137" s="67"/>
      <c r="T137" s="68"/>
      <c r="U137" s="37"/>
      <c r="V137" s="37"/>
      <c r="W137" s="37"/>
      <c r="X137" s="37"/>
      <c r="Y137" s="37"/>
      <c r="Z137" s="37"/>
      <c r="AA137" s="37"/>
      <c r="AB137" s="37"/>
      <c r="AC137" s="37"/>
      <c r="AD137" s="37"/>
      <c r="AE137" s="37"/>
      <c r="AT137" s="19" t="s">
        <v>152</v>
      </c>
      <c r="AU137" s="19" t="s">
        <v>88</v>
      </c>
    </row>
    <row r="138" spans="1:65" s="13" customFormat="1" ht="11.25">
      <c r="B138" s="195"/>
      <c r="C138" s="196"/>
      <c r="D138" s="197" t="s">
        <v>154</v>
      </c>
      <c r="E138" s="198" t="s">
        <v>32</v>
      </c>
      <c r="F138" s="199" t="s">
        <v>199</v>
      </c>
      <c r="G138" s="196"/>
      <c r="H138" s="200">
        <v>1.25</v>
      </c>
      <c r="I138" s="201"/>
      <c r="J138" s="196"/>
      <c r="K138" s="196"/>
      <c r="L138" s="202"/>
      <c r="M138" s="203"/>
      <c r="N138" s="204"/>
      <c r="O138" s="204"/>
      <c r="P138" s="204"/>
      <c r="Q138" s="204"/>
      <c r="R138" s="204"/>
      <c r="S138" s="204"/>
      <c r="T138" s="205"/>
      <c r="AT138" s="206" t="s">
        <v>154</v>
      </c>
      <c r="AU138" s="206" t="s">
        <v>88</v>
      </c>
      <c r="AV138" s="13" t="s">
        <v>88</v>
      </c>
      <c r="AW138" s="13" t="s">
        <v>39</v>
      </c>
      <c r="AX138" s="13" t="s">
        <v>78</v>
      </c>
      <c r="AY138" s="206" t="s">
        <v>144</v>
      </c>
    </row>
    <row r="139" spans="1:65" s="13" customFormat="1" ht="11.25">
      <c r="B139" s="195"/>
      <c r="C139" s="196"/>
      <c r="D139" s="197" t="s">
        <v>154</v>
      </c>
      <c r="E139" s="198" t="s">
        <v>32</v>
      </c>
      <c r="F139" s="199" t="s">
        <v>200</v>
      </c>
      <c r="G139" s="196"/>
      <c r="H139" s="200">
        <v>4.2</v>
      </c>
      <c r="I139" s="201"/>
      <c r="J139" s="196"/>
      <c r="K139" s="196"/>
      <c r="L139" s="202"/>
      <c r="M139" s="203"/>
      <c r="N139" s="204"/>
      <c r="O139" s="204"/>
      <c r="P139" s="204"/>
      <c r="Q139" s="204"/>
      <c r="R139" s="204"/>
      <c r="S139" s="204"/>
      <c r="T139" s="205"/>
      <c r="AT139" s="206" t="s">
        <v>154</v>
      </c>
      <c r="AU139" s="206" t="s">
        <v>88</v>
      </c>
      <c r="AV139" s="13" t="s">
        <v>88</v>
      </c>
      <c r="AW139" s="13" t="s">
        <v>39</v>
      </c>
      <c r="AX139" s="13" t="s">
        <v>78</v>
      </c>
      <c r="AY139" s="206" t="s">
        <v>144</v>
      </c>
    </row>
    <row r="140" spans="1:65" s="13" customFormat="1" ht="11.25">
      <c r="B140" s="195"/>
      <c r="C140" s="196"/>
      <c r="D140" s="197" t="s">
        <v>154</v>
      </c>
      <c r="E140" s="198" t="s">
        <v>32</v>
      </c>
      <c r="F140" s="199" t="s">
        <v>201</v>
      </c>
      <c r="G140" s="196"/>
      <c r="H140" s="200">
        <v>6.45</v>
      </c>
      <c r="I140" s="201"/>
      <c r="J140" s="196"/>
      <c r="K140" s="196"/>
      <c r="L140" s="202"/>
      <c r="M140" s="203"/>
      <c r="N140" s="204"/>
      <c r="O140" s="204"/>
      <c r="P140" s="204"/>
      <c r="Q140" s="204"/>
      <c r="R140" s="204"/>
      <c r="S140" s="204"/>
      <c r="T140" s="205"/>
      <c r="AT140" s="206" t="s">
        <v>154</v>
      </c>
      <c r="AU140" s="206" t="s">
        <v>88</v>
      </c>
      <c r="AV140" s="13" t="s">
        <v>88</v>
      </c>
      <c r="AW140" s="13" t="s">
        <v>39</v>
      </c>
      <c r="AX140" s="13" t="s">
        <v>78</v>
      </c>
      <c r="AY140" s="206" t="s">
        <v>144</v>
      </c>
    </row>
    <row r="141" spans="1:65" s="13" customFormat="1" ht="11.25">
      <c r="B141" s="195"/>
      <c r="C141" s="196"/>
      <c r="D141" s="197" t="s">
        <v>154</v>
      </c>
      <c r="E141" s="198" t="s">
        <v>32</v>
      </c>
      <c r="F141" s="199" t="s">
        <v>202</v>
      </c>
      <c r="G141" s="196"/>
      <c r="H141" s="200">
        <v>3.5</v>
      </c>
      <c r="I141" s="201"/>
      <c r="J141" s="196"/>
      <c r="K141" s="196"/>
      <c r="L141" s="202"/>
      <c r="M141" s="203"/>
      <c r="N141" s="204"/>
      <c r="O141" s="204"/>
      <c r="P141" s="204"/>
      <c r="Q141" s="204"/>
      <c r="R141" s="204"/>
      <c r="S141" s="204"/>
      <c r="T141" s="205"/>
      <c r="AT141" s="206" t="s">
        <v>154</v>
      </c>
      <c r="AU141" s="206" t="s">
        <v>88</v>
      </c>
      <c r="AV141" s="13" t="s">
        <v>88</v>
      </c>
      <c r="AW141" s="13" t="s">
        <v>39</v>
      </c>
      <c r="AX141" s="13" t="s">
        <v>78</v>
      </c>
      <c r="AY141" s="206" t="s">
        <v>144</v>
      </c>
    </row>
    <row r="142" spans="1:65" s="13" customFormat="1" ht="11.25">
      <c r="B142" s="195"/>
      <c r="C142" s="196"/>
      <c r="D142" s="197" t="s">
        <v>154</v>
      </c>
      <c r="E142" s="198" t="s">
        <v>32</v>
      </c>
      <c r="F142" s="199" t="s">
        <v>203</v>
      </c>
      <c r="G142" s="196"/>
      <c r="H142" s="200">
        <v>-4</v>
      </c>
      <c r="I142" s="201"/>
      <c r="J142" s="196"/>
      <c r="K142" s="196"/>
      <c r="L142" s="202"/>
      <c r="M142" s="203"/>
      <c r="N142" s="204"/>
      <c r="O142" s="204"/>
      <c r="P142" s="204"/>
      <c r="Q142" s="204"/>
      <c r="R142" s="204"/>
      <c r="S142" s="204"/>
      <c r="T142" s="205"/>
      <c r="AT142" s="206" t="s">
        <v>154</v>
      </c>
      <c r="AU142" s="206" t="s">
        <v>88</v>
      </c>
      <c r="AV142" s="13" t="s">
        <v>88</v>
      </c>
      <c r="AW142" s="13" t="s">
        <v>39</v>
      </c>
      <c r="AX142" s="13" t="s">
        <v>78</v>
      </c>
      <c r="AY142" s="206" t="s">
        <v>144</v>
      </c>
    </row>
    <row r="143" spans="1:65" s="14" customFormat="1" ht="11.25">
      <c r="B143" s="207"/>
      <c r="C143" s="208"/>
      <c r="D143" s="197" t="s">
        <v>154</v>
      </c>
      <c r="E143" s="209" t="s">
        <v>32</v>
      </c>
      <c r="F143" s="210" t="s">
        <v>158</v>
      </c>
      <c r="G143" s="208"/>
      <c r="H143" s="211">
        <v>11.4</v>
      </c>
      <c r="I143" s="212"/>
      <c r="J143" s="208"/>
      <c r="K143" s="208"/>
      <c r="L143" s="213"/>
      <c r="M143" s="214"/>
      <c r="N143" s="215"/>
      <c r="O143" s="215"/>
      <c r="P143" s="215"/>
      <c r="Q143" s="215"/>
      <c r="R143" s="215"/>
      <c r="S143" s="215"/>
      <c r="T143" s="216"/>
      <c r="AT143" s="217" t="s">
        <v>154</v>
      </c>
      <c r="AU143" s="217" t="s">
        <v>88</v>
      </c>
      <c r="AV143" s="14" t="s">
        <v>150</v>
      </c>
      <c r="AW143" s="14" t="s">
        <v>39</v>
      </c>
      <c r="AX143" s="14" t="s">
        <v>86</v>
      </c>
      <c r="AY143" s="217" t="s">
        <v>144</v>
      </c>
    </row>
    <row r="144" spans="1:65" s="2" customFormat="1" ht="24.2" customHeight="1">
      <c r="A144" s="37"/>
      <c r="B144" s="38"/>
      <c r="C144" s="177" t="s">
        <v>204</v>
      </c>
      <c r="D144" s="177" t="s">
        <v>146</v>
      </c>
      <c r="E144" s="178" t="s">
        <v>205</v>
      </c>
      <c r="F144" s="179" t="s">
        <v>206</v>
      </c>
      <c r="G144" s="180" t="s">
        <v>207</v>
      </c>
      <c r="H144" s="181">
        <v>22.8</v>
      </c>
      <c r="I144" s="182"/>
      <c r="J144" s="183">
        <f>ROUND(I144*H144,2)</f>
        <v>0</v>
      </c>
      <c r="K144" s="179" t="s">
        <v>149</v>
      </c>
      <c r="L144" s="42"/>
      <c r="M144" s="184" t="s">
        <v>32</v>
      </c>
      <c r="N144" s="185" t="s">
        <v>49</v>
      </c>
      <c r="O144" s="67"/>
      <c r="P144" s="186">
        <f>O144*H144</f>
        <v>0</v>
      </c>
      <c r="Q144" s="186">
        <v>0</v>
      </c>
      <c r="R144" s="186">
        <f>Q144*H144</f>
        <v>0</v>
      </c>
      <c r="S144" s="186">
        <v>0</v>
      </c>
      <c r="T144" s="187">
        <f>S144*H144</f>
        <v>0</v>
      </c>
      <c r="U144" s="37"/>
      <c r="V144" s="37"/>
      <c r="W144" s="37"/>
      <c r="X144" s="37"/>
      <c r="Y144" s="37"/>
      <c r="Z144" s="37"/>
      <c r="AA144" s="37"/>
      <c r="AB144" s="37"/>
      <c r="AC144" s="37"/>
      <c r="AD144" s="37"/>
      <c r="AE144" s="37"/>
      <c r="AR144" s="188" t="s">
        <v>150</v>
      </c>
      <c r="AT144" s="188" t="s">
        <v>146</v>
      </c>
      <c r="AU144" s="188" t="s">
        <v>88</v>
      </c>
      <c r="AY144" s="19" t="s">
        <v>144</v>
      </c>
      <c r="BE144" s="189">
        <f>IF(N144="základní",J144,0)</f>
        <v>0</v>
      </c>
      <c r="BF144" s="189">
        <f>IF(N144="snížená",J144,0)</f>
        <v>0</v>
      </c>
      <c r="BG144" s="189">
        <f>IF(N144="zákl. přenesená",J144,0)</f>
        <v>0</v>
      </c>
      <c r="BH144" s="189">
        <f>IF(N144="sníž. přenesená",J144,0)</f>
        <v>0</v>
      </c>
      <c r="BI144" s="189">
        <f>IF(N144="nulová",J144,0)</f>
        <v>0</v>
      </c>
      <c r="BJ144" s="19" t="s">
        <v>86</v>
      </c>
      <c r="BK144" s="189">
        <f>ROUND(I144*H144,2)</f>
        <v>0</v>
      </c>
      <c r="BL144" s="19" t="s">
        <v>150</v>
      </c>
      <c r="BM144" s="188" t="s">
        <v>208</v>
      </c>
    </row>
    <row r="145" spans="1:65" s="2" customFormat="1" ht="11.25">
      <c r="A145" s="37"/>
      <c r="B145" s="38"/>
      <c r="C145" s="39"/>
      <c r="D145" s="190" t="s">
        <v>152</v>
      </c>
      <c r="E145" s="39"/>
      <c r="F145" s="191" t="s">
        <v>209</v>
      </c>
      <c r="G145" s="39"/>
      <c r="H145" s="39"/>
      <c r="I145" s="192"/>
      <c r="J145" s="39"/>
      <c r="K145" s="39"/>
      <c r="L145" s="42"/>
      <c r="M145" s="193"/>
      <c r="N145" s="194"/>
      <c r="O145" s="67"/>
      <c r="P145" s="67"/>
      <c r="Q145" s="67"/>
      <c r="R145" s="67"/>
      <c r="S145" s="67"/>
      <c r="T145" s="68"/>
      <c r="U145" s="37"/>
      <c r="V145" s="37"/>
      <c r="W145" s="37"/>
      <c r="X145" s="37"/>
      <c r="Y145" s="37"/>
      <c r="Z145" s="37"/>
      <c r="AA145" s="37"/>
      <c r="AB145" s="37"/>
      <c r="AC145" s="37"/>
      <c r="AD145" s="37"/>
      <c r="AE145" s="37"/>
      <c r="AT145" s="19" t="s">
        <v>152</v>
      </c>
      <c r="AU145" s="19" t="s">
        <v>88</v>
      </c>
    </row>
    <row r="146" spans="1:65" s="13" customFormat="1" ht="11.25">
      <c r="B146" s="195"/>
      <c r="C146" s="196"/>
      <c r="D146" s="197" t="s">
        <v>154</v>
      </c>
      <c r="E146" s="198" t="s">
        <v>32</v>
      </c>
      <c r="F146" s="199" t="s">
        <v>210</v>
      </c>
      <c r="G146" s="196"/>
      <c r="H146" s="200">
        <v>22.8</v>
      </c>
      <c r="I146" s="201"/>
      <c r="J146" s="196"/>
      <c r="K146" s="196"/>
      <c r="L146" s="202"/>
      <c r="M146" s="203"/>
      <c r="N146" s="204"/>
      <c r="O146" s="204"/>
      <c r="P146" s="204"/>
      <c r="Q146" s="204"/>
      <c r="R146" s="204"/>
      <c r="S146" s="204"/>
      <c r="T146" s="205"/>
      <c r="AT146" s="206" t="s">
        <v>154</v>
      </c>
      <c r="AU146" s="206" t="s">
        <v>88</v>
      </c>
      <c r="AV146" s="13" t="s">
        <v>88</v>
      </c>
      <c r="AW146" s="13" t="s">
        <v>39</v>
      </c>
      <c r="AX146" s="13" t="s">
        <v>78</v>
      </c>
      <c r="AY146" s="206" t="s">
        <v>144</v>
      </c>
    </row>
    <row r="147" spans="1:65" s="14" customFormat="1" ht="11.25">
      <c r="B147" s="207"/>
      <c r="C147" s="208"/>
      <c r="D147" s="197" t="s">
        <v>154</v>
      </c>
      <c r="E147" s="209" t="s">
        <v>32</v>
      </c>
      <c r="F147" s="210" t="s">
        <v>158</v>
      </c>
      <c r="G147" s="208"/>
      <c r="H147" s="211">
        <v>22.8</v>
      </c>
      <c r="I147" s="212"/>
      <c r="J147" s="208"/>
      <c r="K147" s="208"/>
      <c r="L147" s="213"/>
      <c r="M147" s="214"/>
      <c r="N147" s="215"/>
      <c r="O147" s="215"/>
      <c r="P147" s="215"/>
      <c r="Q147" s="215"/>
      <c r="R147" s="215"/>
      <c r="S147" s="215"/>
      <c r="T147" s="216"/>
      <c r="AT147" s="217" t="s">
        <v>154</v>
      </c>
      <c r="AU147" s="217" t="s">
        <v>88</v>
      </c>
      <c r="AV147" s="14" t="s">
        <v>150</v>
      </c>
      <c r="AW147" s="14" t="s">
        <v>39</v>
      </c>
      <c r="AX147" s="14" t="s">
        <v>86</v>
      </c>
      <c r="AY147" s="217" t="s">
        <v>144</v>
      </c>
    </row>
    <row r="148" spans="1:65" s="2" customFormat="1" ht="24.2" customHeight="1">
      <c r="A148" s="37"/>
      <c r="B148" s="38"/>
      <c r="C148" s="177" t="s">
        <v>211</v>
      </c>
      <c r="D148" s="177" t="s">
        <v>146</v>
      </c>
      <c r="E148" s="178" t="s">
        <v>212</v>
      </c>
      <c r="F148" s="179" t="s">
        <v>213</v>
      </c>
      <c r="G148" s="180" t="s">
        <v>182</v>
      </c>
      <c r="H148" s="181">
        <v>4</v>
      </c>
      <c r="I148" s="182"/>
      <c r="J148" s="183">
        <f>ROUND(I148*H148,2)</f>
        <v>0</v>
      </c>
      <c r="K148" s="179" t="s">
        <v>149</v>
      </c>
      <c r="L148" s="42"/>
      <c r="M148" s="184" t="s">
        <v>32</v>
      </c>
      <c r="N148" s="185" t="s">
        <v>49</v>
      </c>
      <c r="O148" s="67"/>
      <c r="P148" s="186">
        <f>O148*H148</f>
        <v>0</v>
      </c>
      <c r="Q148" s="186">
        <v>0</v>
      </c>
      <c r="R148" s="186">
        <f>Q148*H148</f>
        <v>0</v>
      </c>
      <c r="S148" s="186">
        <v>0</v>
      </c>
      <c r="T148" s="187">
        <f>S148*H148</f>
        <v>0</v>
      </c>
      <c r="U148" s="37"/>
      <c r="V148" s="37"/>
      <c r="W148" s="37"/>
      <c r="X148" s="37"/>
      <c r="Y148" s="37"/>
      <c r="Z148" s="37"/>
      <c r="AA148" s="37"/>
      <c r="AB148" s="37"/>
      <c r="AC148" s="37"/>
      <c r="AD148" s="37"/>
      <c r="AE148" s="37"/>
      <c r="AR148" s="188" t="s">
        <v>150</v>
      </c>
      <c r="AT148" s="188" t="s">
        <v>146</v>
      </c>
      <c r="AU148" s="188" t="s">
        <v>88</v>
      </c>
      <c r="AY148" s="19" t="s">
        <v>144</v>
      </c>
      <c r="BE148" s="189">
        <f>IF(N148="základní",J148,0)</f>
        <v>0</v>
      </c>
      <c r="BF148" s="189">
        <f>IF(N148="snížená",J148,0)</f>
        <v>0</v>
      </c>
      <c r="BG148" s="189">
        <f>IF(N148="zákl. přenesená",J148,0)</f>
        <v>0</v>
      </c>
      <c r="BH148" s="189">
        <f>IF(N148="sníž. přenesená",J148,0)</f>
        <v>0</v>
      </c>
      <c r="BI148" s="189">
        <f>IF(N148="nulová",J148,0)</f>
        <v>0</v>
      </c>
      <c r="BJ148" s="19" t="s">
        <v>86</v>
      </c>
      <c r="BK148" s="189">
        <f>ROUND(I148*H148,2)</f>
        <v>0</v>
      </c>
      <c r="BL148" s="19" t="s">
        <v>150</v>
      </c>
      <c r="BM148" s="188" t="s">
        <v>214</v>
      </c>
    </row>
    <row r="149" spans="1:65" s="2" customFormat="1" ht="11.25">
      <c r="A149" s="37"/>
      <c r="B149" s="38"/>
      <c r="C149" s="39"/>
      <c r="D149" s="190" t="s">
        <v>152</v>
      </c>
      <c r="E149" s="39"/>
      <c r="F149" s="191" t="s">
        <v>215</v>
      </c>
      <c r="G149" s="39"/>
      <c r="H149" s="39"/>
      <c r="I149" s="192"/>
      <c r="J149" s="39"/>
      <c r="K149" s="39"/>
      <c r="L149" s="42"/>
      <c r="M149" s="193"/>
      <c r="N149" s="194"/>
      <c r="O149" s="67"/>
      <c r="P149" s="67"/>
      <c r="Q149" s="67"/>
      <c r="R149" s="67"/>
      <c r="S149" s="67"/>
      <c r="T149" s="68"/>
      <c r="U149" s="37"/>
      <c r="V149" s="37"/>
      <c r="W149" s="37"/>
      <c r="X149" s="37"/>
      <c r="Y149" s="37"/>
      <c r="Z149" s="37"/>
      <c r="AA149" s="37"/>
      <c r="AB149" s="37"/>
      <c r="AC149" s="37"/>
      <c r="AD149" s="37"/>
      <c r="AE149" s="37"/>
      <c r="AT149" s="19" t="s">
        <v>152</v>
      </c>
      <c r="AU149" s="19" t="s">
        <v>88</v>
      </c>
    </row>
    <row r="150" spans="1:65" s="13" customFormat="1" ht="11.25">
      <c r="B150" s="195"/>
      <c r="C150" s="196"/>
      <c r="D150" s="197" t="s">
        <v>154</v>
      </c>
      <c r="E150" s="198" t="s">
        <v>32</v>
      </c>
      <c r="F150" s="199" t="s">
        <v>216</v>
      </c>
      <c r="G150" s="196"/>
      <c r="H150" s="200">
        <v>2.5</v>
      </c>
      <c r="I150" s="201"/>
      <c r="J150" s="196"/>
      <c r="K150" s="196"/>
      <c r="L150" s="202"/>
      <c r="M150" s="203"/>
      <c r="N150" s="204"/>
      <c r="O150" s="204"/>
      <c r="P150" s="204"/>
      <c r="Q150" s="204"/>
      <c r="R150" s="204"/>
      <c r="S150" s="204"/>
      <c r="T150" s="205"/>
      <c r="AT150" s="206" t="s">
        <v>154</v>
      </c>
      <c r="AU150" s="206" t="s">
        <v>88</v>
      </c>
      <c r="AV150" s="13" t="s">
        <v>88</v>
      </c>
      <c r="AW150" s="13" t="s">
        <v>39</v>
      </c>
      <c r="AX150" s="13" t="s">
        <v>78</v>
      </c>
      <c r="AY150" s="206" t="s">
        <v>144</v>
      </c>
    </row>
    <row r="151" spans="1:65" s="13" customFormat="1" ht="11.25">
      <c r="B151" s="195"/>
      <c r="C151" s="196"/>
      <c r="D151" s="197" t="s">
        <v>154</v>
      </c>
      <c r="E151" s="198" t="s">
        <v>32</v>
      </c>
      <c r="F151" s="199" t="s">
        <v>217</v>
      </c>
      <c r="G151" s="196"/>
      <c r="H151" s="200">
        <v>1.5</v>
      </c>
      <c r="I151" s="201"/>
      <c r="J151" s="196"/>
      <c r="K151" s="196"/>
      <c r="L151" s="202"/>
      <c r="M151" s="203"/>
      <c r="N151" s="204"/>
      <c r="O151" s="204"/>
      <c r="P151" s="204"/>
      <c r="Q151" s="204"/>
      <c r="R151" s="204"/>
      <c r="S151" s="204"/>
      <c r="T151" s="205"/>
      <c r="AT151" s="206" t="s">
        <v>154</v>
      </c>
      <c r="AU151" s="206" t="s">
        <v>88</v>
      </c>
      <c r="AV151" s="13" t="s">
        <v>88</v>
      </c>
      <c r="AW151" s="13" t="s">
        <v>39</v>
      </c>
      <c r="AX151" s="13" t="s">
        <v>78</v>
      </c>
      <c r="AY151" s="206" t="s">
        <v>144</v>
      </c>
    </row>
    <row r="152" spans="1:65" s="14" customFormat="1" ht="11.25">
      <c r="B152" s="207"/>
      <c r="C152" s="208"/>
      <c r="D152" s="197" t="s">
        <v>154</v>
      </c>
      <c r="E152" s="209" t="s">
        <v>32</v>
      </c>
      <c r="F152" s="210" t="s">
        <v>158</v>
      </c>
      <c r="G152" s="208"/>
      <c r="H152" s="211">
        <v>4</v>
      </c>
      <c r="I152" s="212"/>
      <c r="J152" s="208"/>
      <c r="K152" s="208"/>
      <c r="L152" s="213"/>
      <c r="M152" s="214"/>
      <c r="N152" s="215"/>
      <c r="O152" s="215"/>
      <c r="P152" s="215"/>
      <c r="Q152" s="215"/>
      <c r="R152" s="215"/>
      <c r="S152" s="215"/>
      <c r="T152" s="216"/>
      <c r="AT152" s="217" t="s">
        <v>154</v>
      </c>
      <c r="AU152" s="217" t="s">
        <v>88</v>
      </c>
      <c r="AV152" s="14" t="s">
        <v>150</v>
      </c>
      <c r="AW152" s="14" t="s">
        <v>39</v>
      </c>
      <c r="AX152" s="14" t="s">
        <v>86</v>
      </c>
      <c r="AY152" s="217" t="s">
        <v>144</v>
      </c>
    </row>
    <row r="153" spans="1:65" s="2" customFormat="1" ht="24.2" customHeight="1">
      <c r="A153" s="37"/>
      <c r="B153" s="38"/>
      <c r="C153" s="177" t="s">
        <v>218</v>
      </c>
      <c r="D153" s="177" t="s">
        <v>146</v>
      </c>
      <c r="E153" s="178" t="s">
        <v>219</v>
      </c>
      <c r="F153" s="179" t="s">
        <v>220</v>
      </c>
      <c r="G153" s="180" t="s">
        <v>182</v>
      </c>
      <c r="H153" s="181">
        <v>2.25</v>
      </c>
      <c r="I153" s="182"/>
      <c r="J153" s="183">
        <f>ROUND(I153*H153,2)</f>
        <v>0</v>
      </c>
      <c r="K153" s="179" t="s">
        <v>149</v>
      </c>
      <c r="L153" s="42"/>
      <c r="M153" s="184" t="s">
        <v>32</v>
      </c>
      <c r="N153" s="185" t="s">
        <v>49</v>
      </c>
      <c r="O153" s="67"/>
      <c r="P153" s="186">
        <f>O153*H153</f>
        <v>0</v>
      </c>
      <c r="Q153" s="186">
        <v>0</v>
      </c>
      <c r="R153" s="186">
        <f>Q153*H153</f>
        <v>0</v>
      </c>
      <c r="S153" s="186">
        <v>0</v>
      </c>
      <c r="T153" s="187">
        <f>S153*H153</f>
        <v>0</v>
      </c>
      <c r="U153" s="37"/>
      <c r="V153" s="37"/>
      <c r="W153" s="37"/>
      <c r="X153" s="37"/>
      <c r="Y153" s="37"/>
      <c r="Z153" s="37"/>
      <c r="AA153" s="37"/>
      <c r="AB153" s="37"/>
      <c r="AC153" s="37"/>
      <c r="AD153" s="37"/>
      <c r="AE153" s="37"/>
      <c r="AR153" s="188" t="s">
        <v>150</v>
      </c>
      <c r="AT153" s="188" t="s">
        <v>146</v>
      </c>
      <c r="AU153" s="188" t="s">
        <v>88</v>
      </c>
      <c r="AY153" s="19" t="s">
        <v>144</v>
      </c>
      <c r="BE153" s="189">
        <f>IF(N153="základní",J153,0)</f>
        <v>0</v>
      </c>
      <c r="BF153" s="189">
        <f>IF(N153="snížená",J153,0)</f>
        <v>0</v>
      </c>
      <c r="BG153" s="189">
        <f>IF(N153="zákl. přenesená",J153,0)</f>
        <v>0</v>
      </c>
      <c r="BH153" s="189">
        <f>IF(N153="sníž. přenesená",J153,0)</f>
        <v>0</v>
      </c>
      <c r="BI153" s="189">
        <f>IF(N153="nulová",J153,0)</f>
        <v>0</v>
      </c>
      <c r="BJ153" s="19" t="s">
        <v>86</v>
      </c>
      <c r="BK153" s="189">
        <f>ROUND(I153*H153,2)</f>
        <v>0</v>
      </c>
      <c r="BL153" s="19" t="s">
        <v>150</v>
      </c>
      <c r="BM153" s="188" t="s">
        <v>221</v>
      </c>
    </row>
    <row r="154" spans="1:65" s="2" customFormat="1" ht="11.25">
      <c r="A154" s="37"/>
      <c r="B154" s="38"/>
      <c r="C154" s="39"/>
      <c r="D154" s="190" t="s">
        <v>152</v>
      </c>
      <c r="E154" s="39"/>
      <c r="F154" s="191" t="s">
        <v>222</v>
      </c>
      <c r="G154" s="39"/>
      <c r="H154" s="39"/>
      <c r="I154" s="192"/>
      <c r="J154" s="39"/>
      <c r="K154" s="39"/>
      <c r="L154" s="42"/>
      <c r="M154" s="193"/>
      <c r="N154" s="194"/>
      <c r="O154" s="67"/>
      <c r="P154" s="67"/>
      <c r="Q154" s="67"/>
      <c r="R154" s="67"/>
      <c r="S154" s="67"/>
      <c r="T154" s="68"/>
      <c r="U154" s="37"/>
      <c r="V154" s="37"/>
      <c r="W154" s="37"/>
      <c r="X154" s="37"/>
      <c r="Y154" s="37"/>
      <c r="Z154" s="37"/>
      <c r="AA154" s="37"/>
      <c r="AB154" s="37"/>
      <c r="AC154" s="37"/>
      <c r="AD154" s="37"/>
      <c r="AE154" s="37"/>
      <c r="AT154" s="19" t="s">
        <v>152</v>
      </c>
      <c r="AU154" s="19" t="s">
        <v>88</v>
      </c>
    </row>
    <row r="155" spans="1:65" s="13" customFormat="1" ht="11.25">
      <c r="B155" s="195"/>
      <c r="C155" s="196"/>
      <c r="D155" s="197" t="s">
        <v>154</v>
      </c>
      <c r="E155" s="198" t="s">
        <v>32</v>
      </c>
      <c r="F155" s="199" t="s">
        <v>223</v>
      </c>
      <c r="G155" s="196"/>
      <c r="H155" s="200">
        <v>1.25</v>
      </c>
      <c r="I155" s="201"/>
      <c r="J155" s="196"/>
      <c r="K155" s="196"/>
      <c r="L155" s="202"/>
      <c r="M155" s="203"/>
      <c r="N155" s="204"/>
      <c r="O155" s="204"/>
      <c r="P155" s="204"/>
      <c r="Q155" s="204"/>
      <c r="R155" s="204"/>
      <c r="S155" s="204"/>
      <c r="T155" s="205"/>
      <c r="AT155" s="206" t="s">
        <v>154</v>
      </c>
      <c r="AU155" s="206" t="s">
        <v>88</v>
      </c>
      <c r="AV155" s="13" t="s">
        <v>88</v>
      </c>
      <c r="AW155" s="13" t="s">
        <v>39</v>
      </c>
      <c r="AX155" s="13" t="s">
        <v>78</v>
      </c>
      <c r="AY155" s="206" t="s">
        <v>144</v>
      </c>
    </row>
    <row r="156" spans="1:65" s="13" customFormat="1" ht="11.25">
      <c r="B156" s="195"/>
      <c r="C156" s="196"/>
      <c r="D156" s="197" t="s">
        <v>154</v>
      </c>
      <c r="E156" s="198" t="s">
        <v>32</v>
      </c>
      <c r="F156" s="199" t="s">
        <v>224</v>
      </c>
      <c r="G156" s="196"/>
      <c r="H156" s="200">
        <v>1</v>
      </c>
      <c r="I156" s="201"/>
      <c r="J156" s="196"/>
      <c r="K156" s="196"/>
      <c r="L156" s="202"/>
      <c r="M156" s="203"/>
      <c r="N156" s="204"/>
      <c r="O156" s="204"/>
      <c r="P156" s="204"/>
      <c r="Q156" s="204"/>
      <c r="R156" s="204"/>
      <c r="S156" s="204"/>
      <c r="T156" s="205"/>
      <c r="AT156" s="206" t="s">
        <v>154</v>
      </c>
      <c r="AU156" s="206" t="s">
        <v>88</v>
      </c>
      <c r="AV156" s="13" t="s">
        <v>88</v>
      </c>
      <c r="AW156" s="13" t="s">
        <v>39</v>
      </c>
      <c r="AX156" s="13" t="s">
        <v>78</v>
      </c>
      <c r="AY156" s="206" t="s">
        <v>144</v>
      </c>
    </row>
    <row r="157" spans="1:65" s="14" customFormat="1" ht="11.25">
      <c r="B157" s="207"/>
      <c r="C157" s="208"/>
      <c r="D157" s="197" t="s">
        <v>154</v>
      </c>
      <c r="E157" s="209" t="s">
        <v>32</v>
      </c>
      <c r="F157" s="210" t="s">
        <v>158</v>
      </c>
      <c r="G157" s="208"/>
      <c r="H157" s="211">
        <v>2.25</v>
      </c>
      <c r="I157" s="212"/>
      <c r="J157" s="208"/>
      <c r="K157" s="208"/>
      <c r="L157" s="213"/>
      <c r="M157" s="214"/>
      <c r="N157" s="215"/>
      <c r="O157" s="215"/>
      <c r="P157" s="215"/>
      <c r="Q157" s="215"/>
      <c r="R157" s="215"/>
      <c r="S157" s="215"/>
      <c r="T157" s="216"/>
      <c r="AT157" s="217" t="s">
        <v>154</v>
      </c>
      <c r="AU157" s="217" t="s">
        <v>88</v>
      </c>
      <c r="AV157" s="14" t="s">
        <v>150</v>
      </c>
      <c r="AW157" s="14" t="s">
        <v>39</v>
      </c>
      <c r="AX157" s="14" t="s">
        <v>86</v>
      </c>
      <c r="AY157" s="217" t="s">
        <v>144</v>
      </c>
    </row>
    <row r="158" spans="1:65" s="2" customFormat="1" ht="16.5" customHeight="1">
      <c r="A158" s="37"/>
      <c r="B158" s="38"/>
      <c r="C158" s="228" t="s">
        <v>225</v>
      </c>
      <c r="D158" s="228" t="s">
        <v>226</v>
      </c>
      <c r="E158" s="229" t="s">
        <v>227</v>
      </c>
      <c r="F158" s="230" t="s">
        <v>228</v>
      </c>
      <c r="G158" s="231" t="s">
        <v>207</v>
      </c>
      <c r="H158" s="232">
        <v>1.22</v>
      </c>
      <c r="I158" s="233"/>
      <c r="J158" s="234">
        <f>ROUND(I158*H158,2)</f>
        <v>0</v>
      </c>
      <c r="K158" s="230" t="s">
        <v>149</v>
      </c>
      <c r="L158" s="235"/>
      <c r="M158" s="236" t="s">
        <v>32</v>
      </c>
      <c r="N158" s="237" t="s">
        <v>49</v>
      </c>
      <c r="O158" s="67"/>
      <c r="P158" s="186">
        <f>O158*H158</f>
        <v>0</v>
      </c>
      <c r="Q158" s="186">
        <v>1</v>
      </c>
      <c r="R158" s="186">
        <f>Q158*H158</f>
        <v>1.22</v>
      </c>
      <c r="S158" s="186">
        <v>0</v>
      </c>
      <c r="T158" s="187">
        <f>S158*H158</f>
        <v>0</v>
      </c>
      <c r="U158" s="37"/>
      <c r="V158" s="37"/>
      <c r="W158" s="37"/>
      <c r="X158" s="37"/>
      <c r="Y158" s="37"/>
      <c r="Z158" s="37"/>
      <c r="AA158" s="37"/>
      <c r="AB158" s="37"/>
      <c r="AC158" s="37"/>
      <c r="AD158" s="37"/>
      <c r="AE158" s="37"/>
      <c r="AR158" s="188" t="s">
        <v>204</v>
      </c>
      <c r="AT158" s="188" t="s">
        <v>226</v>
      </c>
      <c r="AU158" s="188" t="s">
        <v>88</v>
      </c>
      <c r="AY158" s="19" t="s">
        <v>144</v>
      </c>
      <c r="BE158" s="189">
        <f>IF(N158="základní",J158,0)</f>
        <v>0</v>
      </c>
      <c r="BF158" s="189">
        <f>IF(N158="snížená",J158,0)</f>
        <v>0</v>
      </c>
      <c r="BG158" s="189">
        <f>IF(N158="zákl. přenesená",J158,0)</f>
        <v>0</v>
      </c>
      <c r="BH158" s="189">
        <f>IF(N158="sníž. přenesená",J158,0)</f>
        <v>0</v>
      </c>
      <c r="BI158" s="189">
        <f>IF(N158="nulová",J158,0)</f>
        <v>0</v>
      </c>
      <c r="BJ158" s="19" t="s">
        <v>86</v>
      </c>
      <c r="BK158" s="189">
        <f>ROUND(I158*H158,2)</f>
        <v>0</v>
      </c>
      <c r="BL158" s="19" t="s">
        <v>150</v>
      </c>
      <c r="BM158" s="188" t="s">
        <v>229</v>
      </c>
    </row>
    <row r="159" spans="1:65" s="13" customFormat="1" ht="11.25">
      <c r="B159" s="195"/>
      <c r="C159" s="196"/>
      <c r="D159" s="197" t="s">
        <v>154</v>
      </c>
      <c r="E159" s="196"/>
      <c r="F159" s="199" t="s">
        <v>230</v>
      </c>
      <c r="G159" s="196"/>
      <c r="H159" s="200">
        <v>1.22</v>
      </c>
      <c r="I159" s="201"/>
      <c r="J159" s="196"/>
      <c r="K159" s="196"/>
      <c r="L159" s="202"/>
      <c r="M159" s="203"/>
      <c r="N159" s="204"/>
      <c r="O159" s="204"/>
      <c r="P159" s="204"/>
      <c r="Q159" s="204"/>
      <c r="R159" s="204"/>
      <c r="S159" s="204"/>
      <c r="T159" s="205"/>
      <c r="AT159" s="206" t="s">
        <v>154</v>
      </c>
      <c r="AU159" s="206" t="s">
        <v>88</v>
      </c>
      <c r="AV159" s="13" t="s">
        <v>88</v>
      </c>
      <c r="AW159" s="13" t="s">
        <v>4</v>
      </c>
      <c r="AX159" s="13" t="s">
        <v>86</v>
      </c>
      <c r="AY159" s="206" t="s">
        <v>144</v>
      </c>
    </row>
    <row r="160" spans="1:65" s="12" customFormat="1" ht="22.9" customHeight="1">
      <c r="B160" s="161"/>
      <c r="C160" s="162"/>
      <c r="D160" s="163" t="s">
        <v>77</v>
      </c>
      <c r="E160" s="175" t="s">
        <v>88</v>
      </c>
      <c r="F160" s="175" t="s">
        <v>231</v>
      </c>
      <c r="G160" s="162"/>
      <c r="H160" s="162"/>
      <c r="I160" s="165"/>
      <c r="J160" s="176">
        <f>BK160</f>
        <v>0</v>
      </c>
      <c r="K160" s="162"/>
      <c r="L160" s="167"/>
      <c r="M160" s="168"/>
      <c r="N160" s="169"/>
      <c r="O160" s="169"/>
      <c r="P160" s="170">
        <f>SUM(P161:P187)</f>
        <v>0</v>
      </c>
      <c r="Q160" s="169"/>
      <c r="R160" s="170">
        <f>SUM(R161:R187)</f>
        <v>8.97180848</v>
      </c>
      <c r="S160" s="169"/>
      <c r="T160" s="171">
        <f>SUM(T161:T187)</f>
        <v>0</v>
      </c>
      <c r="AR160" s="172" t="s">
        <v>86</v>
      </c>
      <c r="AT160" s="173" t="s">
        <v>77</v>
      </c>
      <c r="AU160" s="173" t="s">
        <v>86</v>
      </c>
      <c r="AY160" s="172" t="s">
        <v>144</v>
      </c>
      <c r="BK160" s="174">
        <f>SUM(BK161:BK187)</f>
        <v>0</v>
      </c>
    </row>
    <row r="161" spans="1:65" s="2" customFormat="1" ht="33" customHeight="1">
      <c r="A161" s="37"/>
      <c r="B161" s="38"/>
      <c r="C161" s="177" t="s">
        <v>232</v>
      </c>
      <c r="D161" s="177" t="s">
        <v>146</v>
      </c>
      <c r="E161" s="178" t="s">
        <v>233</v>
      </c>
      <c r="F161" s="179" t="s">
        <v>234</v>
      </c>
      <c r="G161" s="180" t="s">
        <v>182</v>
      </c>
      <c r="H161" s="181">
        <v>0.44800000000000001</v>
      </c>
      <c r="I161" s="182"/>
      <c r="J161" s="183">
        <f>ROUND(I161*H161,2)</f>
        <v>0</v>
      </c>
      <c r="K161" s="179" t="s">
        <v>149</v>
      </c>
      <c r="L161" s="42"/>
      <c r="M161" s="184" t="s">
        <v>32</v>
      </c>
      <c r="N161" s="185" t="s">
        <v>49</v>
      </c>
      <c r="O161" s="67"/>
      <c r="P161" s="186">
        <f>O161*H161</f>
        <v>0</v>
      </c>
      <c r="Q161" s="186">
        <v>2.16</v>
      </c>
      <c r="R161" s="186">
        <f>Q161*H161</f>
        <v>0.9676800000000001</v>
      </c>
      <c r="S161" s="186">
        <v>0</v>
      </c>
      <c r="T161" s="187">
        <f>S161*H161</f>
        <v>0</v>
      </c>
      <c r="U161" s="37"/>
      <c r="V161" s="37"/>
      <c r="W161" s="37"/>
      <c r="X161" s="37"/>
      <c r="Y161" s="37"/>
      <c r="Z161" s="37"/>
      <c r="AA161" s="37"/>
      <c r="AB161" s="37"/>
      <c r="AC161" s="37"/>
      <c r="AD161" s="37"/>
      <c r="AE161" s="37"/>
      <c r="AR161" s="188" t="s">
        <v>150</v>
      </c>
      <c r="AT161" s="188" t="s">
        <v>146</v>
      </c>
      <c r="AU161" s="188" t="s">
        <v>88</v>
      </c>
      <c r="AY161" s="19" t="s">
        <v>144</v>
      </c>
      <c r="BE161" s="189">
        <f>IF(N161="základní",J161,0)</f>
        <v>0</v>
      </c>
      <c r="BF161" s="189">
        <f>IF(N161="snížená",J161,0)</f>
        <v>0</v>
      </c>
      <c r="BG161" s="189">
        <f>IF(N161="zákl. přenesená",J161,0)</f>
        <v>0</v>
      </c>
      <c r="BH161" s="189">
        <f>IF(N161="sníž. přenesená",J161,0)</f>
        <v>0</v>
      </c>
      <c r="BI161" s="189">
        <f>IF(N161="nulová",J161,0)</f>
        <v>0</v>
      </c>
      <c r="BJ161" s="19" t="s">
        <v>86</v>
      </c>
      <c r="BK161" s="189">
        <f>ROUND(I161*H161,2)</f>
        <v>0</v>
      </c>
      <c r="BL161" s="19" t="s">
        <v>150</v>
      </c>
      <c r="BM161" s="188" t="s">
        <v>235</v>
      </c>
    </row>
    <row r="162" spans="1:65" s="2" customFormat="1" ht="11.25">
      <c r="A162" s="37"/>
      <c r="B162" s="38"/>
      <c r="C162" s="39"/>
      <c r="D162" s="190" t="s">
        <v>152</v>
      </c>
      <c r="E162" s="39"/>
      <c r="F162" s="191" t="s">
        <v>236</v>
      </c>
      <c r="G162" s="39"/>
      <c r="H162" s="39"/>
      <c r="I162" s="192"/>
      <c r="J162" s="39"/>
      <c r="K162" s="39"/>
      <c r="L162" s="42"/>
      <c r="M162" s="193"/>
      <c r="N162" s="194"/>
      <c r="O162" s="67"/>
      <c r="P162" s="67"/>
      <c r="Q162" s="67"/>
      <c r="R162" s="67"/>
      <c r="S162" s="67"/>
      <c r="T162" s="68"/>
      <c r="U162" s="37"/>
      <c r="V162" s="37"/>
      <c r="W162" s="37"/>
      <c r="X162" s="37"/>
      <c r="Y162" s="37"/>
      <c r="Z162" s="37"/>
      <c r="AA162" s="37"/>
      <c r="AB162" s="37"/>
      <c r="AC162" s="37"/>
      <c r="AD162" s="37"/>
      <c r="AE162" s="37"/>
      <c r="AT162" s="19" t="s">
        <v>152</v>
      </c>
      <c r="AU162" s="19" t="s">
        <v>88</v>
      </c>
    </row>
    <row r="163" spans="1:65" s="15" customFormat="1" ht="11.25">
      <c r="B163" s="218"/>
      <c r="C163" s="219"/>
      <c r="D163" s="197" t="s">
        <v>154</v>
      </c>
      <c r="E163" s="220" t="s">
        <v>32</v>
      </c>
      <c r="F163" s="221" t="s">
        <v>185</v>
      </c>
      <c r="G163" s="219"/>
      <c r="H163" s="220" t="s">
        <v>32</v>
      </c>
      <c r="I163" s="222"/>
      <c r="J163" s="219"/>
      <c r="K163" s="219"/>
      <c r="L163" s="223"/>
      <c r="M163" s="224"/>
      <c r="N163" s="225"/>
      <c r="O163" s="225"/>
      <c r="P163" s="225"/>
      <c r="Q163" s="225"/>
      <c r="R163" s="225"/>
      <c r="S163" s="225"/>
      <c r="T163" s="226"/>
      <c r="AT163" s="227" t="s">
        <v>154</v>
      </c>
      <c r="AU163" s="227" t="s">
        <v>88</v>
      </c>
      <c r="AV163" s="15" t="s">
        <v>86</v>
      </c>
      <c r="AW163" s="15" t="s">
        <v>39</v>
      </c>
      <c r="AX163" s="15" t="s">
        <v>78</v>
      </c>
      <c r="AY163" s="227" t="s">
        <v>144</v>
      </c>
    </row>
    <row r="164" spans="1:65" s="13" customFormat="1" ht="11.25">
      <c r="B164" s="195"/>
      <c r="C164" s="196"/>
      <c r="D164" s="197" t="s">
        <v>154</v>
      </c>
      <c r="E164" s="198" t="s">
        <v>32</v>
      </c>
      <c r="F164" s="199" t="s">
        <v>237</v>
      </c>
      <c r="G164" s="196"/>
      <c r="H164" s="200">
        <v>0.44800000000000001</v>
      </c>
      <c r="I164" s="201"/>
      <c r="J164" s="196"/>
      <c r="K164" s="196"/>
      <c r="L164" s="202"/>
      <c r="M164" s="203"/>
      <c r="N164" s="204"/>
      <c r="O164" s="204"/>
      <c r="P164" s="204"/>
      <c r="Q164" s="204"/>
      <c r="R164" s="204"/>
      <c r="S164" s="204"/>
      <c r="T164" s="205"/>
      <c r="AT164" s="206" t="s">
        <v>154</v>
      </c>
      <c r="AU164" s="206" t="s">
        <v>88</v>
      </c>
      <c r="AV164" s="13" t="s">
        <v>88</v>
      </c>
      <c r="AW164" s="13" t="s">
        <v>39</v>
      </c>
      <c r="AX164" s="13" t="s">
        <v>86</v>
      </c>
      <c r="AY164" s="206" t="s">
        <v>144</v>
      </c>
    </row>
    <row r="165" spans="1:65" s="2" customFormat="1" ht="16.5" customHeight="1">
      <c r="A165" s="37"/>
      <c r="B165" s="38"/>
      <c r="C165" s="177" t="s">
        <v>238</v>
      </c>
      <c r="D165" s="177" t="s">
        <v>146</v>
      </c>
      <c r="E165" s="178" t="s">
        <v>239</v>
      </c>
      <c r="F165" s="179" t="s">
        <v>240</v>
      </c>
      <c r="G165" s="180" t="s">
        <v>182</v>
      </c>
      <c r="H165" s="181">
        <v>0.29299999999999998</v>
      </c>
      <c r="I165" s="182"/>
      <c r="J165" s="183">
        <f>ROUND(I165*H165,2)</f>
        <v>0</v>
      </c>
      <c r="K165" s="179" t="s">
        <v>149</v>
      </c>
      <c r="L165" s="42"/>
      <c r="M165" s="184" t="s">
        <v>32</v>
      </c>
      <c r="N165" s="185" t="s">
        <v>49</v>
      </c>
      <c r="O165" s="67"/>
      <c r="P165" s="186">
        <f>O165*H165</f>
        <v>0</v>
      </c>
      <c r="Q165" s="186">
        <v>2.5018699999999998</v>
      </c>
      <c r="R165" s="186">
        <f>Q165*H165</f>
        <v>0.73304790999999991</v>
      </c>
      <c r="S165" s="186">
        <v>0</v>
      </c>
      <c r="T165" s="187">
        <f>S165*H165</f>
        <v>0</v>
      </c>
      <c r="U165" s="37"/>
      <c r="V165" s="37"/>
      <c r="W165" s="37"/>
      <c r="X165" s="37"/>
      <c r="Y165" s="37"/>
      <c r="Z165" s="37"/>
      <c r="AA165" s="37"/>
      <c r="AB165" s="37"/>
      <c r="AC165" s="37"/>
      <c r="AD165" s="37"/>
      <c r="AE165" s="37"/>
      <c r="AR165" s="188" t="s">
        <v>150</v>
      </c>
      <c r="AT165" s="188" t="s">
        <v>146</v>
      </c>
      <c r="AU165" s="188" t="s">
        <v>88</v>
      </c>
      <c r="AY165" s="19" t="s">
        <v>144</v>
      </c>
      <c r="BE165" s="189">
        <f>IF(N165="základní",J165,0)</f>
        <v>0</v>
      </c>
      <c r="BF165" s="189">
        <f>IF(N165="snížená",J165,0)</f>
        <v>0</v>
      </c>
      <c r="BG165" s="189">
        <f>IF(N165="zákl. přenesená",J165,0)</f>
        <v>0</v>
      </c>
      <c r="BH165" s="189">
        <f>IF(N165="sníž. přenesená",J165,0)</f>
        <v>0</v>
      </c>
      <c r="BI165" s="189">
        <f>IF(N165="nulová",J165,0)</f>
        <v>0</v>
      </c>
      <c r="BJ165" s="19" t="s">
        <v>86</v>
      </c>
      <c r="BK165" s="189">
        <f>ROUND(I165*H165,2)</f>
        <v>0</v>
      </c>
      <c r="BL165" s="19" t="s">
        <v>150</v>
      </c>
      <c r="BM165" s="188" t="s">
        <v>241</v>
      </c>
    </row>
    <row r="166" spans="1:65" s="2" customFormat="1" ht="11.25">
      <c r="A166" s="37"/>
      <c r="B166" s="38"/>
      <c r="C166" s="39"/>
      <c r="D166" s="190" t="s">
        <v>152</v>
      </c>
      <c r="E166" s="39"/>
      <c r="F166" s="191" t="s">
        <v>242</v>
      </c>
      <c r="G166" s="39"/>
      <c r="H166" s="39"/>
      <c r="I166" s="192"/>
      <c r="J166" s="39"/>
      <c r="K166" s="39"/>
      <c r="L166" s="42"/>
      <c r="M166" s="193"/>
      <c r="N166" s="194"/>
      <c r="O166" s="67"/>
      <c r="P166" s="67"/>
      <c r="Q166" s="67"/>
      <c r="R166" s="67"/>
      <c r="S166" s="67"/>
      <c r="T166" s="68"/>
      <c r="U166" s="37"/>
      <c r="V166" s="37"/>
      <c r="W166" s="37"/>
      <c r="X166" s="37"/>
      <c r="Y166" s="37"/>
      <c r="Z166" s="37"/>
      <c r="AA166" s="37"/>
      <c r="AB166" s="37"/>
      <c r="AC166" s="37"/>
      <c r="AD166" s="37"/>
      <c r="AE166" s="37"/>
      <c r="AT166" s="19" t="s">
        <v>152</v>
      </c>
      <c r="AU166" s="19" t="s">
        <v>88</v>
      </c>
    </row>
    <row r="167" spans="1:65" s="15" customFormat="1" ht="11.25">
      <c r="B167" s="218"/>
      <c r="C167" s="219"/>
      <c r="D167" s="197" t="s">
        <v>154</v>
      </c>
      <c r="E167" s="220" t="s">
        <v>32</v>
      </c>
      <c r="F167" s="221" t="s">
        <v>185</v>
      </c>
      <c r="G167" s="219"/>
      <c r="H167" s="220" t="s">
        <v>32</v>
      </c>
      <c r="I167" s="222"/>
      <c r="J167" s="219"/>
      <c r="K167" s="219"/>
      <c r="L167" s="223"/>
      <c r="M167" s="224"/>
      <c r="N167" s="225"/>
      <c r="O167" s="225"/>
      <c r="P167" s="225"/>
      <c r="Q167" s="225"/>
      <c r="R167" s="225"/>
      <c r="S167" s="225"/>
      <c r="T167" s="226"/>
      <c r="AT167" s="227" t="s">
        <v>154</v>
      </c>
      <c r="AU167" s="227" t="s">
        <v>88</v>
      </c>
      <c r="AV167" s="15" t="s">
        <v>86</v>
      </c>
      <c r="AW167" s="15" t="s">
        <v>39</v>
      </c>
      <c r="AX167" s="15" t="s">
        <v>78</v>
      </c>
      <c r="AY167" s="227" t="s">
        <v>144</v>
      </c>
    </row>
    <row r="168" spans="1:65" s="13" customFormat="1" ht="11.25">
      <c r="B168" s="195"/>
      <c r="C168" s="196"/>
      <c r="D168" s="197" t="s">
        <v>154</v>
      </c>
      <c r="E168" s="198" t="s">
        <v>32</v>
      </c>
      <c r="F168" s="199" t="s">
        <v>243</v>
      </c>
      <c r="G168" s="196"/>
      <c r="H168" s="200">
        <v>0.25600000000000001</v>
      </c>
      <c r="I168" s="201"/>
      <c r="J168" s="196"/>
      <c r="K168" s="196"/>
      <c r="L168" s="202"/>
      <c r="M168" s="203"/>
      <c r="N168" s="204"/>
      <c r="O168" s="204"/>
      <c r="P168" s="204"/>
      <c r="Q168" s="204"/>
      <c r="R168" s="204"/>
      <c r="S168" s="204"/>
      <c r="T168" s="205"/>
      <c r="AT168" s="206" t="s">
        <v>154</v>
      </c>
      <c r="AU168" s="206" t="s">
        <v>88</v>
      </c>
      <c r="AV168" s="13" t="s">
        <v>88</v>
      </c>
      <c r="AW168" s="13" t="s">
        <v>39</v>
      </c>
      <c r="AX168" s="13" t="s">
        <v>78</v>
      </c>
      <c r="AY168" s="206" t="s">
        <v>144</v>
      </c>
    </row>
    <row r="169" spans="1:65" s="13" customFormat="1" ht="11.25">
      <c r="B169" s="195"/>
      <c r="C169" s="196"/>
      <c r="D169" s="197" t="s">
        <v>154</v>
      </c>
      <c r="E169" s="198" t="s">
        <v>32</v>
      </c>
      <c r="F169" s="199" t="s">
        <v>244</v>
      </c>
      <c r="G169" s="196"/>
      <c r="H169" s="200">
        <v>1.2999999999999999E-2</v>
      </c>
      <c r="I169" s="201"/>
      <c r="J169" s="196"/>
      <c r="K169" s="196"/>
      <c r="L169" s="202"/>
      <c r="M169" s="203"/>
      <c r="N169" s="204"/>
      <c r="O169" s="204"/>
      <c r="P169" s="204"/>
      <c r="Q169" s="204"/>
      <c r="R169" s="204"/>
      <c r="S169" s="204"/>
      <c r="T169" s="205"/>
      <c r="AT169" s="206" t="s">
        <v>154</v>
      </c>
      <c r="AU169" s="206" t="s">
        <v>88</v>
      </c>
      <c r="AV169" s="13" t="s">
        <v>88</v>
      </c>
      <c r="AW169" s="13" t="s">
        <v>39</v>
      </c>
      <c r="AX169" s="13" t="s">
        <v>78</v>
      </c>
      <c r="AY169" s="206" t="s">
        <v>144</v>
      </c>
    </row>
    <row r="170" spans="1:65" s="13" customFormat="1" ht="11.25">
      <c r="B170" s="195"/>
      <c r="C170" s="196"/>
      <c r="D170" s="197" t="s">
        <v>154</v>
      </c>
      <c r="E170" s="198" t="s">
        <v>32</v>
      </c>
      <c r="F170" s="199" t="s">
        <v>245</v>
      </c>
      <c r="G170" s="196"/>
      <c r="H170" s="200">
        <v>2.4E-2</v>
      </c>
      <c r="I170" s="201"/>
      <c r="J170" s="196"/>
      <c r="K170" s="196"/>
      <c r="L170" s="202"/>
      <c r="M170" s="203"/>
      <c r="N170" s="204"/>
      <c r="O170" s="204"/>
      <c r="P170" s="204"/>
      <c r="Q170" s="204"/>
      <c r="R170" s="204"/>
      <c r="S170" s="204"/>
      <c r="T170" s="205"/>
      <c r="AT170" s="206" t="s">
        <v>154</v>
      </c>
      <c r="AU170" s="206" t="s">
        <v>88</v>
      </c>
      <c r="AV170" s="13" t="s">
        <v>88</v>
      </c>
      <c r="AW170" s="13" t="s">
        <v>39</v>
      </c>
      <c r="AX170" s="13" t="s">
        <v>78</v>
      </c>
      <c r="AY170" s="206" t="s">
        <v>144</v>
      </c>
    </row>
    <row r="171" spans="1:65" s="14" customFormat="1" ht="11.25">
      <c r="B171" s="207"/>
      <c r="C171" s="208"/>
      <c r="D171" s="197" t="s">
        <v>154</v>
      </c>
      <c r="E171" s="209" t="s">
        <v>32</v>
      </c>
      <c r="F171" s="210" t="s">
        <v>158</v>
      </c>
      <c r="G171" s="208"/>
      <c r="H171" s="211">
        <v>0.29299999999999998</v>
      </c>
      <c r="I171" s="212"/>
      <c r="J171" s="208"/>
      <c r="K171" s="208"/>
      <c r="L171" s="213"/>
      <c r="M171" s="214"/>
      <c r="N171" s="215"/>
      <c r="O171" s="215"/>
      <c r="P171" s="215"/>
      <c r="Q171" s="215"/>
      <c r="R171" s="215"/>
      <c r="S171" s="215"/>
      <c r="T171" s="216"/>
      <c r="AT171" s="217" t="s">
        <v>154</v>
      </c>
      <c r="AU171" s="217" t="s">
        <v>88</v>
      </c>
      <c r="AV171" s="14" t="s">
        <v>150</v>
      </c>
      <c r="AW171" s="14" t="s">
        <v>39</v>
      </c>
      <c r="AX171" s="14" t="s">
        <v>86</v>
      </c>
      <c r="AY171" s="217" t="s">
        <v>144</v>
      </c>
    </row>
    <row r="172" spans="1:65" s="2" customFormat="1" ht="16.5" customHeight="1">
      <c r="A172" s="37"/>
      <c r="B172" s="38"/>
      <c r="C172" s="177" t="s">
        <v>246</v>
      </c>
      <c r="D172" s="177" t="s">
        <v>146</v>
      </c>
      <c r="E172" s="178" t="s">
        <v>247</v>
      </c>
      <c r="F172" s="179" t="s">
        <v>248</v>
      </c>
      <c r="G172" s="180" t="s">
        <v>182</v>
      </c>
      <c r="H172" s="181">
        <v>2.891</v>
      </c>
      <c r="I172" s="182"/>
      <c r="J172" s="183">
        <f>ROUND(I172*H172,2)</f>
        <v>0</v>
      </c>
      <c r="K172" s="179" t="s">
        <v>149</v>
      </c>
      <c r="L172" s="42"/>
      <c r="M172" s="184" t="s">
        <v>32</v>
      </c>
      <c r="N172" s="185" t="s">
        <v>49</v>
      </c>
      <c r="O172" s="67"/>
      <c r="P172" s="186">
        <f>O172*H172</f>
        <v>0</v>
      </c>
      <c r="Q172" s="186">
        <v>2.5018699999999998</v>
      </c>
      <c r="R172" s="186">
        <f>Q172*H172</f>
        <v>7.2329061699999997</v>
      </c>
      <c r="S172" s="186">
        <v>0</v>
      </c>
      <c r="T172" s="187">
        <f>S172*H172</f>
        <v>0</v>
      </c>
      <c r="U172" s="37"/>
      <c r="V172" s="37"/>
      <c r="W172" s="37"/>
      <c r="X172" s="37"/>
      <c r="Y172" s="37"/>
      <c r="Z172" s="37"/>
      <c r="AA172" s="37"/>
      <c r="AB172" s="37"/>
      <c r="AC172" s="37"/>
      <c r="AD172" s="37"/>
      <c r="AE172" s="37"/>
      <c r="AR172" s="188" t="s">
        <v>150</v>
      </c>
      <c r="AT172" s="188" t="s">
        <v>146</v>
      </c>
      <c r="AU172" s="188" t="s">
        <v>88</v>
      </c>
      <c r="AY172" s="19" t="s">
        <v>144</v>
      </c>
      <c r="BE172" s="189">
        <f>IF(N172="základní",J172,0)</f>
        <v>0</v>
      </c>
      <c r="BF172" s="189">
        <f>IF(N172="snížená",J172,0)</f>
        <v>0</v>
      </c>
      <c r="BG172" s="189">
        <f>IF(N172="zákl. přenesená",J172,0)</f>
        <v>0</v>
      </c>
      <c r="BH172" s="189">
        <f>IF(N172="sníž. přenesená",J172,0)</f>
        <v>0</v>
      </c>
      <c r="BI172" s="189">
        <f>IF(N172="nulová",J172,0)</f>
        <v>0</v>
      </c>
      <c r="BJ172" s="19" t="s">
        <v>86</v>
      </c>
      <c r="BK172" s="189">
        <f>ROUND(I172*H172,2)</f>
        <v>0</v>
      </c>
      <c r="BL172" s="19" t="s">
        <v>150</v>
      </c>
      <c r="BM172" s="188" t="s">
        <v>249</v>
      </c>
    </row>
    <row r="173" spans="1:65" s="2" customFormat="1" ht="11.25">
      <c r="A173" s="37"/>
      <c r="B173" s="38"/>
      <c r="C173" s="39"/>
      <c r="D173" s="190" t="s">
        <v>152</v>
      </c>
      <c r="E173" s="39"/>
      <c r="F173" s="191" t="s">
        <v>250</v>
      </c>
      <c r="G173" s="39"/>
      <c r="H173" s="39"/>
      <c r="I173" s="192"/>
      <c r="J173" s="39"/>
      <c r="K173" s="39"/>
      <c r="L173" s="42"/>
      <c r="M173" s="193"/>
      <c r="N173" s="194"/>
      <c r="O173" s="67"/>
      <c r="P173" s="67"/>
      <c r="Q173" s="67"/>
      <c r="R173" s="67"/>
      <c r="S173" s="67"/>
      <c r="T173" s="68"/>
      <c r="U173" s="37"/>
      <c r="V173" s="37"/>
      <c r="W173" s="37"/>
      <c r="X173" s="37"/>
      <c r="Y173" s="37"/>
      <c r="Z173" s="37"/>
      <c r="AA173" s="37"/>
      <c r="AB173" s="37"/>
      <c r="AC173" s="37"/>
      <c r="AD173" s="37"/>
      <c r="AE173" s="37"/>
      <c r="AT173" s="19" t="s">
        <v>152</v>
      </c>
      <c r="AU173" s="19" t="s">
        <v>88</v>
      </c>
    </row>
    <row r="174" spans="1:65" s="15" customFormat="1" ht="11.25">
      <c r="B174" s="218"/>
      <c r="C174" s="219"/>
      <c r="D174" s="197" t="s">
        <v>154</v>
      </c>
      <c r="E174" s="220" t="s">
        <v>32</v>
      </c>
      <c r="F174" s="221" t="s">
        <v>185</v>
      </c>
      <c r="G174" s="219"/>
      <c r="H174" s="220" t="s">
        <v>32</v>
      </c>
      <c r="I174" s="222"/>
      <c r="J174" s="219"/>
      <c r="K174" s="219"/>
      <c r="L174" s="223"/>
      <c r="M174" s="224"/>
      <c r="N174" s="225"/>
      <c r="O174" s="225"/>
      <c r="P174" s="225"/>
      <c r="Q174" s="225"/>
      <c r="R174" s="225"/>
      <c r="S174" s="225"/>
      <c r="T174" s="226"/>
      <c r="AT174" s="227" t="s">
        <v>154</v>
      </c>
      <c r="AU174" s="227" t="s">
        <v>88</v>
      </c>
      <c r="AV174" s="15" t="s">
        <v>86</v>
      </c>
      <c r="AW174" s="15" t="s">
        <v>39</v>
      </c>
      <c r="AX174" s="15" t="s">
        <v>78</v>
      </c>
      <c r="AY174" s="227" t="s">
        <v>144</v>
      </c>
    </row>
    <row r="175" spans="1:65" s="13" customFormat="1" ht="11.25">
      <c r="B175" s="195"/>
      <c r="C175" s="196"/>
      <c r="D175" s="197" t="s">
        <v>154</v>
      </c>
      <c r="E175" s="198" t="s">
        <v>32</v>
      </c>
      <c r="F175" s="199" t="s">
        <v>251</v>
      </c>
      <c r="G175" s="196"/>
      <c r="H175" s="200">
        <v>2.2400000000000002</v>
      </c>
      <c r="I175" s="201"/>
      <c r="J175" s="196"/>
      <c r="K175" s="196"/>
      <c r="L175" s="202"/>
      <c r="M175" s="203"/>
      <c r="N175" s="204"/>
      <c r="O175" s="204"/>
      <c r="P175" s="204"/>
      <c r="Q175" s="204"/>
      <c r="R175" s="204"/>
      <c r="S175" s="204"/>
      <c r="T175" s="205"/>
      <c r="AT175" s="206" t="s">
        <v>154</v>
      </c>
      <c r="AU175" s="206" t="s">
        <v>88</v>
      </c>
      <c r="AV175" s="13" t="s">
        <v>88</v>
      </c>
      <c r="AW175" s="13" t="s">
        <v>39</v>
      </c>
      <c r="AX175" s="13" t="s">
        <v>78</v>
      </c>
      <c r="AY175" s="206" t="s">
        <v>144</v>
      </c>
    </row>
    <row r="176" spans="1:65" s="15" customFormat="1" ht="11.25">
      <c r="B176" s="218"/>
      <c r="C176" s="219"/>
      <c r="D176" s="197" t="s">
        <v>154</v>
      </c>
      <c r="E176" s="220" t="s">
        <v>32</v>
      </c>
      <c r="F176" s="221" t="s">
        <v>252</v>
      </c>
      <c r="G176" s="219"/>
      <c r="H176" s="220" t="s">
        <v>32</v>
      </c>
      <c r="I176" s="222"/>
      <c r="J176" s="219"/>
      <c r="K176" s="219"/>
      <c r="L176" s="223"/>
      <c r="M176" s="224"/>
      <c r="N176" s="225"/>
      <c r="O176" s="225"/>
      <c r="P176" s="225"/>
      <c r="Q176" s="225"/>
      <c r="R176" s="225"/>
      <c r="S176" s="225"/>
      <c r="T176" s="226"/>
      <c r="AT176" s="227" t="s">
        <v>154</v>
      </c>
      <c r="AU176" s="227" t="s">
        <v>88</v>
      </c>
      <c r="AV176" s="15" t="s">
        <v>86</v>
      </c>
      <c r="AW176" s="15" t="s">
        <v>39</v>
      </c>
      <c r="AX176" s="15" t="s">
        <v>78</v>
      </c>
      <c r="AY176" s="227" t="s">
        <v>144</v>
      </c>
    </row>
    <row r="177" spans="1:65" s="13" customFormat="1" ht="11.25">
      <c r="B177" s="195"/>
      <c r="C177" s="196"/>
      <c r="D177" s="197" t="s">
        <v>154</v>
      </c>
      <c r="E177" s="198" t="s">
        <v>32</v>
      </c>
      <c r="F177" s="199" t="s">
        <v>253</v>
      </c>
      <c r="G177" s="196"/>
      <c r="H177" s="200">
        <v>0.504</v>
      </c>
      <c r="I177" s="201"/>
      <c r="J177" s="196"/>
      <c r="K177" s="196"/>
      <c r="L177" s="202"/>
      <c r="M177" s="203"/>
      <c r="N177" s="204"/>
      <c r="O177" s="204"/>
      <c r="P177" s="204"/>
      <c r="Q177" s="204"/>
      <c r="R177" s="204"/>
      <c r="S177" s="204"/>
      <c r="T177" s="205"/>
      <c r="AT177" s="206" t="s">
        <v>154</v>
      </c>
      <c r="AU177" s="206" t="s">
        <v>88</v>
      </c>
      <c r="AV177" s="13" t="s">
        <v>88</v>
      </c>
      <c r="AW177" s="13" t="s">
        <v>39</v>
      </c>
      <c r="AX177" s="13" t="s">
        <v>78</v>
      </c>
      <c r="AY177" s="206" t="s">
        <v>144</v>
      </c>
    </row>
    <row r="178" spans="1:65" s="16" customFormat="1" ht="11.25">
      <c r="B178" s="238"/>
      <c r="C178" s="239"/>
      <c r="D178" s="197" t="s">
        <v>154</v>
      </c>
      <c r="E178" s="240" t="s">
        <v>32</v>
      </c>
      <c r="F178" s="241" t="s">
        <v>254</v>
      </c>
      <c r="G178" s="239"/>
      <c r="H178" s="242">
        <v>2.7440000000000002</v>
      </c>
      <c r="I178" s="243"/>
      <c r="J178" s="239"/>
      <c r="K178" s="239"/>
      <c r="L178" s="244"/>
      <c r="M178" s="245"/>
      <c r="N178" s="246"/>
      <c r="O178" s="246"/>
      <c r="P178" s="246"/>
      <c r="Q178" s="246"/>
      <c r="R178" s="246"/>
      <c r="S178" s="246"/>
      <c r="T178" s="247"/>
      <c r="AT178" s="248" t="s">
        <v>154</v>
      </c>
      <c r="AU178" s="248" t="s">
        <v>88</v>
      </c>
      <c r="AV178" s="16" t="s">
        <v>167</v>
      </c>
      <c r="AW178" s="16" t="s">
        <v>39</v>
      </c>
      <c r="AX178" s="16" t="s">
        <v>78</v>
      </c>
      <c r="AY178" s="248" t="s">
        <v>144</v>
      </c>
    </row>
    <row r="179" spans="1:65" s="13" customFormat="1" ht="11.25">
      <c r="B179" s="195"/>
      <c r="C179" s="196"/>
      <c r="D179" s="197" t="s">
        <v>154</v>
      </c>
      <c r="E179" s="198" t="s">
        <v>32</v>
      </c>
      <c r="F179" s="199" t="s">
        <v>255</v>
      </c>
      <c r="G179" s="196"/>
      <c r="H179" s="200">
        <v>0.14699999999999999</v>
      </c>
      <c r="I179" s="201"/>
      <c r="J179" s="196"/>
      <c r="K179" s="196"/>
      <c r="L179" s="202"/>
      <c r="M179" s="203"/>
      <c r="N179" s="204"/>
      <c r="O179" s="204"/>
      <c r="P179" s="204"/>
      <c r="Q179" s="204"/>
      <c r="R179" s="204"/>
      <c r="S179" s="204"/>
      <c r="T179" s="205"/>
      <c r="AT179" s="206" t="s">
        <v>154</v>
      </c>
      <c r="AU179" s="206" t="s">
        <v>88</v>
      </c>
      <c r="AV179" s="13" t="s">
        <v>88</v>
      </c>
      <c r="AW179" s="13" t="s">
        <v>39</v>
      </c>
      <c r="AX179" s="13" t="s">
        <v>78</v>
      </c>
      <c r="AY179" s="206" t="s">
        <v>144</v>
      </c>
    </row>
    <row r="180" spans="1:65" s="14" customFormat="1" ht="11.25">
      <c r="B180" s="207"/>
      <c r="C180" s="208"/>
      <c r="D180" s="197" t="s">
        <v>154</v>
      </c>
      <c r="E180" s="209" t="s">
        <v>32</v>
      </c>
      <c r="F180" s="210" t="s">
        <v>158</v>
      </c>
      <c r="G180" s="208"/>
      <c r="H180" s="211">
        <v>2.891</v>
      </c>
      <c r="I180" s="212"/>
      <c r="J180" s="208"/>
      <c r="K180" s="208"/>
      <c r="L180" s="213"/>
      <c r="M180" s="214"/>
      <c r="N180" s="215"/>
      <c r="O180" s="215"/>
      <c r="P180" s="215"/>
      <c r="Q180" s="215"/>
      <c r="R180" s="215"/>
      <c r="S180" s="215"/>
      <c r="T180" s="216"/>
      <c r="AT180" s="217" t="s">
        <v>154</v>
      </c>
      <c r="AU180" s="217" t="s">
        <v>88</v>
      </c>
      <c r="AV180" s="14" t="s">
        <v>150</v>
      </c>
      <c r="AW180" s="14" t="s">
        <v>39</v>
      </c>
      <c r="AX180" s="14" t="s">
        <v>86</v>
      </c>
      <c r="AY180" s="217" t="s">
        <v>144</v>
      </c>
    </row>
    <row r="181" spans="1:65" s="2" customFormat="1" ht="16.5" customHeight="1">
      <c r="A181" s="37"/>
      <c r="B181" s="38"/>
      <c r="C181" s="177" t="s">
        <v>8</v>
      </c>
      <c r="D181" s="177" t="s">
        <v>146</v>
      </c>
      <c r="E181" s="178" t="s">
        <v>256</v>
      </c>
      <c r="F181" s="179" t="s">
        <v>257</v>
      </c>
      <c r="G181" s="180" t="s">
        <v>93</v>
      </c>
      <c r="H181" s="181">
        <v>14.46</v>
      </c>
      <c r="I181" s="182"/>
      <c r="J181" s="183">
        <f>ROUND(I181*H181,2)</f>
        <v>0</v>
      </c>
      <c r="K181" s="179" t="s">
        <v>149</v>
      </c>
      <c r="L181" s="42"/>
      <c r="M181" s="184" t="s">
        <v>32</v>
      </c>
      <c r="N181" s="185" t="s">
        <v>49</v>
      </c>
      <c r="O181" s="67"/>
      <c r="P181" s="186">
        <f>O181*H181</f>
        <v>0</v>
      </c>
      <c r="Q181" s="186">
        <v>2.64E-3</v>
      </c>
      <c r="R181" s="186">
        <f>Q181*H181</f>
        <v>3.8174400000000004E-2</v>
      </c>
      <c r="S181" s="186">
        <v>0</v>
      </c>
      <c r="T181" s="187">
        <f>S181*H181</f>
        <v>0</v>
      </c>
      <c r="U181" s="37"/>
      <c r="V181" s="37"/>
      <c r="W181" s="37"/>
      <c r="X181" s="37"/>
      <c r="Y181" s="37"/>
      <c r="Z181" s="37"/>
      <c r="AA181" s="37"/>
      <c r="AB181" s="37"/>
      <c r="AC181" s="37"/>
      <c r="AD181" s="37"/>
      <c r="AE181" s="37"/>
      <c r="AR181" s="188" t="s">
        <v>150</v>
      </c>
      <c r="AT181" s="188" t="s">
        <v>146</v>
      </c>
      <c r="AU181" s="188" t="s">
        <v>88</v>
      </c>
      <c r="AY181" s="19" t="s">
        <v>144</v>
      </c>
      <c r="BE181" s="189">
        <f>IF(N181="základní",J181,0)</f>
        <v>0</v>
      </c>
      <c r="BF181" s="189">
        <f>IF(N181="snížená",J181,0)</f>
        <v>0</v>
      </c>
      <c r="BG181" s="189">
        <f>IF(N181="zákl. přenesená",J181,0)</f>
        <v>0</v>
      </c>
      <c r="BH181" s="189">
        <f>IF(N181="sníž. přenesená",J181,0)</f>
        <v>0</v>
      </c>
      <c r="BI181" s="189">
        <f>IF(N181="nulová",J181,0)</f>
        <v>0</v>
      </c>
      <c r="BJ181" s="19" t="s">
        <v>86</v>
      </c>
      <c r="BK181" s="189">
        <f>ROUND(I181*H181,2)</f>
        <v>0</v>
      </c>
      <c r="BL181" s="19" t="s">
        <v>150</v>
      </c>
      <c r="BM181" s="188" t="s">
        <v>258</v>
      </c>
    </row>
    <row r="182" spans="1:65" s="2" customFormat="1" ht="11.25">
      <c r="A182" s="37"/>
      <c r="B182" s="38"/>
      <c r="C182" s="39"/>
      <c r="D182" s="190" t="s">
        <v>152</v>
      </c>
      <c r="E182" s="39"/>
      <c r="F182" s="191" t="s">
        <v>259</v>
      </c>
      <c r="G182" s="39"/>
      <c r="H182" s="39"/>
      <c r="I182" s="192"/>
      <c r="J182" s="39"/>
      <c r="K182" s="39"/>
      <c r="L182" s="42"/>
      <c r="M182" s="193"/>
      <c r="N182" s="194"/>
      <c r="O182" s="67"/>
      <c r="P182" s="67"/>
      <c r="Q182" s="67"/>
      <c r="R182" s="67"/>
      <c r="S182" s="67"/>
      <c r="T182" s="68"/>
      <c r="U182" s="37"/>
      <c r="V182" s="37"/>
      <c r="W182" s="37"/>
      <c r="X182" s="37"/>
      <c r="Y182" s="37"/>
      <c r="Z182" s="37"/>
      <c r="AA182" s="37"/>
      <c r="AB182" s="37"/>
      <c r="AC182" s="37"/>
      <c r="AD182" s="37"/>
      <c r="AE182" s="37"/>
      <c r="AT182" s="19" t="s">
        <v>152</v>
      </c>
      <c r="AU182" s="19" t="s">
        <v>88</v>
      </c>
    </row>
    <row r="183" spans="1:65" s="13" customFormat="1" ht="22.5">
      <c r="B183" s="195"/>
      <c r="C183" s="196"/>
      <c r="D183" s="197" t="s">
        <v>154</v>
      </c>
      <c r="E183" s="198" t="s">
        <v>32</v>
      </c>
      <c r="F183" s="199" t="s">
        <v>260</v>
      </c>
      <c r="G183" s="196"/>
      <c r="H183" s="200">
        <v>13.44</v>
      </c>
      <c r="I183" s="201"/>
      <c r="J183" s="196"/>
      <c r="K183" s="196"/>
      <c r="L183" s="202"/>
      <c r="M183" s="203"/>
      <c r="N183" s="204"/>
      <c r="O183" s="204"/>
      <c r="P183" s="204"/>
      <c r="Q183" s="204"/>
      <c r="R183" s="204"/>
      <c r="S183" s="204"/>
      <c r="T183" s="205"/>
      <c r="AT183" s="206" t="s">
        <v>154</v>
      </c>
      <c r="AU183" s="206" t="s">
        <v>88</v>
      </c>
      <c r="AV183" s="13" t="s">
        <v>88</v>
      </c>
      <c r="AW183" s="13" t="s">
        <v>39</v>
      </c>
      <c r="AX183" s="13" t="s">
        <v>78</v>
      </c>
      <c r="AY183" s="206" t="s">
        <v>144</v>
      </c>
    </row>
    <row r="184" spans="1:65" s="13" customFormat="1" ht="22.5">
      <c r="B184" s="195"/>
      <c r="C184" s="196"/>
      <c r="D184" s="197" t="s">
        <v>154</v>
      </c>
      <c r="E184" s="198" t="s">
        <v>32</v>
      </c>
      <c r="F184" s="199" t="s">
        <v>261</v>
      </c>
      <c r="G184" s="196"/>
      <c r="H184" s="200">
        <v>1.02</v>
      </c>
      <c r="I184" s="201"/>
      <c r="J184" s="196"/>
      <c r="K184" s="196"/>
      <c r="L184" s="202"/>
      <c r="M184" s="203"/>
      <c r="N184" s="204"/>
      <c r="O184" s="204"/>
      <c r="P184" s="204"/>
      <c r="Q184" s="204"/>
      <c r="R184" s="204"/>
      <c r="S184" s="204"/>
      <c r="T184" s="205"/>
      <c r="AT184" s="206" t="s">
        <v>154</v>
      </c>
      <c r="AU184" s="206" t="s">
        <v>88</v>
      </c>
      <c r="AV184" s="13" t="s">
        <v>88</v>
      </c>
      <c r="AW184" s="13" t="s">
        <v>39</v>
      </c>
      <c r="AX184" s="13" t="s">
        <v>78</v>
      </c>
      <c r="AY184" s="206" t="s">
        <v>144</v>
      </c>
    </row>
    <row r="185" spans="1:65" s="14" customFormat="1" ht="11.25">
      <c r="B185" s="207"/>
      <c r="C185" s="208"/>
      <c r="D185" s="197" t="s">
        <v>154</v>
      </c>
      <c r="E185" s="209" t="s">
        <v>32</v>
      </c>
      <c r="F185" s="210" t="s">
        <v>158</v>
      </c>
      <c r="G185" s="208"/>
      <c r="H185" s="211">
        <v>14.46</v>
      </c>
      <c r="I185" s="212"/>
      <c r="J185" s="208"/>
      <c r="K185" s="208"/>
      <c r="L185" s="213"/>
      <c r="M185" s="214"/>
      <c r="N185" s="215"/>
      <c r="O185" s="215"/>
      <c r="P185" s="215"/>
      <c r="Q185" s="215"/>
      <c r="R185" s="215"/>
      <c r="S185" s="215"/>
      <c r="T185" s="216"/>
      <c r="AT185" s="217" t="s">
        <v>154</v>
      </c>
      <c r="AU185" s="217" t="s">
        <v>88</v>
      </c>
      <c r="AV185" s="14" t="s">
        <v>150</v>
      </c>
      <c r="AW185" s="14" t="s">
        <v>39</v>
      </c>
      <c r="AX185" s="14" t="s">
        <v>86</v>
      </c>
      <c r="AY185" s="217" t="s">
        <v>144</v>
      </c>
    </row>
    <row r="186" spans="1:65" s="2" customFormat="1" ht="16.5" customHeight="1">
      <c r="A186" s="37"/>
      <c r="B186" s="38"/>
      <c r="C186" s="177" t="s">
        <v>262</v>
      </c>
      <c r="D186" s="177" t="s">
        <v>146</v>
      </c>
      <c r="E186" s="178" t="s">
        <v>263</v>
      </c>
      <c r="F186" s="179" t="s">
        <v>264</v>
      </c>
      <c r="G186" s="180" t="s">
        <v>93</v>
      </c>
      <c r="H186" s="181">
        <v>14.46</v>
      </c>
      <c r="I186" s="182"/>
      <c r="J186" s="183">
        <f>ROUND(I186*H186,2)</f>
        <v>0</v>
      </c>
      <c r="K186" s="179" t="s">
        <v>149</v>
      </c>
      <c r="L186" s="42"/>
      <c r="M186" s="184" t="s">
        <v>32</v>
      </c>
      <c r="N186" s="185" t="s">
        <v>49</v>
      </c>
      <c r="O186" s="67"/>
      <c r="P186" s="186">
        <f>O186*H186</f>
        <v>0</v>
      </c>
      <c r="Q186" s="186">
        <v>0</v>
      </c>
      <c r="R186" s="186">
        <f>Q186*H186</f>
        <v>0</v>
      </c>
      <c r="S186" s="186">
        <v>0</v>
      </c>
      <c r="T186" s="187">
        <f>S186*H186</f>
        <v>0</v>
      </c>
      <c r="U186" s="37"/>
      <c r="V186" s="37"/>
      <c r="W186" s="37"/>
      <c r="X186" s="37"/>
      <c r="Y186" s="37"/>
      <c r="Z186" s="37"/>
      <c r="AA186" s="37"/>
      <c r="AB186" s="37"/>
      <c r="AC186" s="37"/>
      <c r="AD186" s="37"/>
      <c r="AE186" s="37"/>
      <c r="AR186" s="188" t="s">
        <v>150</v>
      </c>
      <c r="AT186" s="188" t="s">
        <v>146</v>
      </c>
      <c r="AU186" s="188" t="s">
        <v>88</v>
      </c>
      <c r="AY186" s="19" t="s">
        <v>144</v>
      </c>
      <c r="BE186" s="189">
        <f>IF(N186="základní",J186,0)</f>
        <v>0</v>
      </c>
      <c r="BF186" s="189">
        <f>IF(N186="snížená",J186,0)</f>
        <v>0</v>
      </c>
      <c r="BG186" s="189">
        <f>IF(N186="zákl. přenesená",J186,0)</f>
        <v>0</v>
      </c>
      <c r="BH186" s="189">
        <f>IF(N186="sníž. přenesená",J186,0)</f>
        <v>0</v>
      </c>
      <c r="BI186" s="189">
        <f>IF(N186="nulová",J186,0)</f>
        <v>0</v>
      </c>
      <c r="BJ186" s="19" t="s">
        <v>86</v>
      </c>
      <c r="BK186" s="189">
        <f>ROUND(I186*H186,2)</f>
        <v>0</v>
      </c>
      <c r="BL186" s="19" t="s">
        <v>150</v>
      </c>
      <c r="BM186" s="188" t="s">
        <v>265</v>
      </c>
    </row>
    <row r="187" spans="1:65" s="2" customFormat="1" ht="11.25">
      <c r="A187" s="37"/>
      <c r="B187" s="38"/>
      <c r="C187" s="39"/>
      <c r="D187" s="190" t="s">
        <v>152</v>
      </c>
      <c r="E187" s="39"/>
      <c r="F187" s="191" t="s">
        <v>266</v>
      </c>
      <c r="G187" s="39"/>
      <c r="H187" s="39"/>
      <c r="I187" s="192"/>
      <c r="J187" s="39"/>
      <c r="K187" s="39"/>
      <c r="L187" s="42"/>
      <c r="M187" s="193"/>
      <c r="N187" s="194"/>
      <c r="O187" s="67"/>
      <c r="P187" s="67"/>
      <c r="Q187" s="67"/>
      <c r="R187" s="67"/>
      <c r="S187" s="67"/>
      <c r="T187" s="68"/>
      <c r="U187" s="37"/>
      <c r="V187" s="37"/>
      <c r="W187" s="37"/>
      <c r="X187" s="37"/>
      <c r="Y187" s="37"/>
      <c r="Z187" s="37"/>
      <c r="AA187" s="37"/>
      <c r="AB187" s="37"/>
      <c r="AC187" s="37"/>
      <c r="AD187" s="37"/>
      <c r="AE187" s="37"/>
      <c r="AT187" s="19" t="s">
        <v>152</v>
      </c>
      <c r="AU187" s="19" t="s">
        <v>88</v>
      </c>
    </row>
    <row r="188" spans="1:65" s="12" customFormat="1" ht="22.9" customHeight="1">
      <c r="B188" s="161"/>
      <c r="C188" s="162"/>
      <c r="D188" s="163" t="s">
        <v>77</v>
      </c>
      <c r="E188" s="175" t="s">
        <v>167</v>
      </c>
      <c r="F188" s="175" t="s">
        <v>267</v>
      </c>
      <c r="G188" s="162"/>
      <c r="H188" s="162"/>
      <c r="I188" s="165"/>
      <c r="J188" s="176">
        <f>BK188</f>
        <v>0</v>
      </c>
      <c r="K188" s="162"/>
      <c r="L188" s="167"/>
      <c r="M188" s="168"/>
      <c r="N188" s="169"/>
      <c r="O188" s="169"/>
      <c r="P188" s="170">
        <f>SUM(P189:P198)</f>
        <v>0</v>
      </c>
      <c r="Q188" s="169"/>
      <c r="R188" s="170">
        <f>SUM(R189:R198)</f>
        <v>1.4452808399999999</v>
      </c>
      <c r="S188" s="169"/>
      <c r="T188" s="171">
        <f>SUM(T189:T198)</f>
        <v>0</v>
      </c>
      <c r="AR188" s="172" t="s">
        <v>86</v>
      </c>
      <c r="AT188" s="173" t="s">
        <v>77</v>
      </c>
      <c r="AU188" s="173" t="s">
        <v>86</v>
      </c>
      <c r="AY188" s="172" t="s">
        <v>144</v>
      </c>
      <c r="BK188" s="174">
        <f>SUM(BK189:BK198)</f>
        <v>0</v>
      </c>
    </row>
    <row r="189" spans="1:65" s="2" customFormat="1" ht="24.2" customHeight="1">
      <c r="A189" s="37"/>
      <c r="B189" s="38"/>
      <c r="C189" s="177" t="s">
        <v>268</v>
      </c>
      <c r="D189" s="177" t="s">
        <v>146</v>
      </c>
      <c r="E189" s="178" t="s">
        <v>269</v>
      </c>
      <c r="F189" s="179" t="s">
        <v>270</v>
      </c>
      <c r="G189" s="180" t="s">
        <v>182</v>
      </c>
      <c r="H189" s="181">
        <v>0.29699999999999999</v>
      </c>
      <c r="I189" s="182"/>
      <c r="J189" s="183">
        <f>ROUND(I189*H189,2)</f>
        <v>0</v>
      </c>
      <c r="K189" s="179" t="s">
        <v>149</v>
      </c>
      <c r="L189" s="42"/>
      <c r="M189" s="184" t="s">
        <v>32</v>
      </c>
      <c r="N189" s="185" t="s">
        <v>49</v>
      </c>
      <c r="O189" s="67"/>
      <c r="P189" s="186">
        <f>O189*H189</f>
        <v>0</v>
      </c>
      <c r="Q189" s="186">
        <v>1.79172</v>
      </c>
      <c r="R189" s="186">
        <f>Q189*H189</f>
        <v>0.53214083999999995</v>
      </c>
      <c r="S189" s="186">
        <v>0</v>
      </c>
      <c r="T189" s="187">
        <f>S189*H189</f>
        <v>0</v>
      </c>
      <c r="U189" s="37"/>
      <c r="V189" s="37"/>
      <c r="W189" s="37"/>
      <c r="X189" s="37"/>
      <c r="Y189" s="37"/>
      <c r="Z189" s="37"/>
      <c r="AA189" s="37"/>
      <c r="AB189" s="37"/>
      <c r="AC189" s="37"/>
      <c r="AD189" s="37"/>
      <c r="AE189" s="37"/>
      <c r="AR189" s="188" t="s">
        <v>150</v>
      </c>
      <c r="AT189" s="188" t="s">
        <v>146</v>
      </c>
      <c r="AU189" s="188" t="s">
        <v>88</v>
      </c>
      <c r="AY189" s="19" t="s">
        <v>144</v>
      </c>
      <c r="BE189" s="189">
        <f>IF(N189="základní",J189,0)</f>
        <v>0</v>
      </c>
      <c r="BF189" s="189">
        <f>IF(N189="snížená",J189,0)</f>
        <v>0</v>
      </c>
      <c r="BG189" s="189">
        <f>IF(N189="zákl. přenesená",J189,0)</f>
        <v>0</v>
      </c>
      <c r="BH189" s="189">
        <f>IF(N189="sníž. přenesená",J189,0)</f>
        <v>0</v>
      </c>
      <c r="BI189" s="189">
        <f>IF(N189="nulová",J189,0)</f>
        <v>0</v>
      </c>
      <c r="BJ189" s="19" t="s">
        <v>86</v>
      </c>
      <c r="BK189" s="189">
        <f>ROUND(I189*H189,2)</f>
        <v>0</v>
      </c>
      <c r="BL189" s="19" t="s">
        <v>150</v>
      </c>
      <c r="BM189" s="188" t="s">
        <v>271</v>
      </c>
    </row>
    <row r="190" spans="1:65" s="2" customFormat="1" ht="11.25">
      <c r="A190" s="37"/>
      <c r="B190" s="38"/>
      <c r="C190" s="39"/>
      <c r="D190" s="190" t="s">
        <v>152</v>
      </c>
      <c r="E190" s="39"/>
      <c r="F190" s="191" t="s">
        <v>272</v>
      </c>
      <c r="G190" s="39"/>
      <c r="H190" s="39"/>
      <c r="I190" s="192"/>
      <c r="J190" s="39"/>
      <c r="K190" s="39"/>
      <c r="L190" s="42"/>
      <c r="M190" s="193"/>
      <c r="N190" s="194"/>
      <c r="O190" s="67"/>
      <c r="P190" s="67"/>
      <c r="Q190" s="67"/>
      <c r="R190" s="67"/>
      <c r="S190" s="67"/>
      <c r="T190" s="68"/>
      <c r="U190" s="37"/>
      <c r="V190" s="37"/>
      <c r="W190" s="37"/>
      <c r="X190" s="37"/>
      <c r="Y190" s="37"/>
      <c r="Z190" s="37"/>
      <c r="AA190" s="37"/>
      <c r="AB190" s="37"/>
      <c r="AC190" s="37"/>
      <c r="AD190" s="37"/>
      <c r="AE190" s="37"/>
      <c r="AT190" s="19" t="s">
        <v>152</v>
      </c>
      <c r="AU190" s="19" t="s">
        <v>88</v>
      </c>
    </row>
    <row r="191" spans="1:65" s="15" customFormat="1" ht="11.25">
      <c r="B191" s="218"/>
      <c r="C191" s="219"/>
      <c r="D191" s="197" t="s">
        <v>154</v>
      </c>
      <c r="E191" s="220" t="s">
        <v>32</v>
      </c>
      <c r="F191" s="221" t="s">
        <v>273</v>
      </c>
      <c r="G191" s="219"/>
      <c r="H191" s="220" t="s">
        <v>32</v>
      </c>
      <c r="I191" s="222"/>
      <c r="J191" s="219"/>
      <c r="K191" s="219"/>
      <c r="L191" s="223"/>
      <c r="M191" s="224"/>
      <c r="N191" s="225"/>
      <c r="O191" s="225"/>
      <c r="P191" s="225"/>
      <c r="Q191" s="225"/>
      <c r="R191" s="225"/>
      <c r="S191" s="225"/>
      <c r="T191" s="226"/>
      <c r="AT191" s="227" t="s">
        <v>154</v>
      </c>
      <c r="AU191" s="227" t="s">
        <v>88</v>
      </c>
      <c r="AV191" s="15" t="s">
        <v>86</v>
      </c>
      <c r="AW191" s="15" t="s">
        <v>39</v>
      </c>
      <c r="AX191" s="15" t="s">
        <v>78</v>
      </c>
      <c r="AY191" s="227" t="s">
        <v>144</v>
      </c>
    </row>
    <row r="192" spans="1:65" s="13" customFormat="1" ht="11.25">
      <c r="B192" s="195"/>
      <c r="C192" s="196"/>
      <c r="D192" s="197" t="s">
        <v>154</v>
      </c>
      <c r="E192" s="198" t="s">
        <v>32</v>
      </c>
      <c r="F192" s="199" t="s">
        <v>274</v>
      </c>
      <c r="G192" s="196"/>
      <c r="H192" s="200">
        <v>0.29699999999999999</v>
      </c>
      <c r="I192" s="201"/>
      <c r="J192" s="196"/>
      <c r="K192" s="196"/>
      <c r="L192" s="202"/>
      <c r="M192" s="203"/>
      <c r="N192" s="204"/>
      <c r="O192" s="204"/>
      <c r="P192" s="204"/>
      <c r="Q192" s="204"/>
      <c r="R192" s="204"/>
      <c r="S192" s="204"/>
      <c r="T192" s="205"/>
      <c r="AT192" s="206" t="s">
        <v>154</v>
      </c>
      <c r="AU192" s="206" t="s">
        <v>88</v>
      </c>
      <c r="AV192" s="13" t="s">
        <v>88</v>
      </c>
      <c r="AW192" s="13" t="s">
        <v>39</v>
      </c>
      <c r="AX192" s="13" t="s">
        <v>86</v>
      </c>
      <c r="AY192" s="206" t="s">
        <v>144</v>
      </c>
    </row>
    <row r="193" spans="1:65" s="2" customFormat="1" ht="24.2" customHeight="1">
      <c r="A193" s="37"/>
      <c r="B193" s="38"/>
      <c r="C193" s="177" t="s">
        <v>275</v>
      </c>
      <c r="D193" s="177" t="s">
        <v>146</v>
      </c>
      <c r="E193" s="178" t="s">
        <v>276</v>
      </c>
      <c r="F193" s="179" t="s">
        <v>277</v>
      </c>
      <c r="G193" s="180" t="s">
        <v>93</v>
      </c>
      <c r="H193" s="181">
        <v>3.6</v>
      </c>
      <c r="I193" s="182"/>
      <c r="J193" s="183">
        <f>ROUND(I193*H193,2)</f>
        <v>0</v>
      </c>
      <c r="K193" s="179" t="s">
        <v>149</v>
      </c>
      <c r="L193" s="42"/>
      <c r="M193" s="184" t="s">
        <v>32</v>
      </c>
      <c r="N193" s="185" t="s">
        <v>49</v>
      </c>
      <c r="O193" s="67"/>
      <c r="P193" s="186">
        <f>O193*H193</f>
        <v>0</v>
      </c>
      <c r="Q193" s="186">
        <v>0.25364999999999999</v>
      </c>
      <c r="R193" s="186">
        <f>Q193*H193</f>
        <v>0.91313999999999995</v>
      </c>
      <c r="S193" s="186">
        <v>0</v>
      </c>
      <c r="T193" s="187">
        <f>S193*H193</f>
        <v>0</v>
      </c>
      <c r="U193" s="37"/>
      <c r="V193" s="37"/>
      <c r="W193" s="37"/>
      <c r="X193" s="37"/>
      <c r="Y193" s="37"/>
      <c r="Z193" s="37"/>
      <c r="AA193" s="37"/>
      <c r="AB193" s="37"/>
      <c r="AC193" s="37"/>
      <c r="AD193" s="37"/>
      <c r="AE193" s="37"/>
      <c r="AR193" s="188" t="s">
        <v>150</v>
      </c>
      <c r="AT193" s="188" t="s">
        <v>146</v>
      </c>
      <c r="AU193" s="188" t="s">
        <v>88</v>
      </c>
      <c r="AY193" s="19" t="s">
        <v>144</v>
      </c>
      <c r="BE193" s="189">
        <f>IF(N193="základní",J193,0)</f>
        <v>0</v>
      </c>
      <c r="BF193" s="189">
        <f>IF(N193="snížená",J193,0)</f>
        <v>0</v>
      </c>
      <c r="BG193" s="189">
        <f>IF(N193="zákl. přenesená",J193,0)</f>
        <v>0</v>
      </c>
      <c r="BH193" s="189">
        <f>IF(N193="sníž. přenesená",J193,0)</f>
        <v>0</v>
      </c>
      <c r="BI193" s="189">
        <f>IF(N193="nulová",J193,0)</f>
        <v>0</v>
      </c>
      <c r="BJ193" s="19" t="s">
        <v>86</v>
      </c>
      <c r="BK193" s="189">
        <f>ROUND(I193*H193,2)</f>
        <v>0</v>
      </c>
      <c r="BL193" s="19" t="s">
        <v>150</v>
      </c>
      <c r="BM193" s="188" t="s">
        <v>278</v>
      </c>
    </row>
    <row r="194" spans="1:65" s="2" customFormat="1" ht="11.25">
      <c r="A194" s="37"/>
      <c r="B194" s="38"/>
      <c r="C194" s="39"/>
      <c r="D194" s="190" t="s">
        <v>152</v>
      </c>
      <c r="E194" s="39"/>
      <c r="F194" s="191" t="s">
        <v>279</v>
      </c>
      <c r="G194" s="39"/>
      <c r="H194" s="39"/>
      <c r="I194" s="192"/>
      <c r="J194" s="39"/>
      <c r="K194" s="39"/>
      <c r="L194" s="42"/>
      <c r="M194" s="193"/>
      <c r="N194" s="194"/>
      <c r="O194" s="67"/>
      <c r="P194" s="67"/>
      <c r="Q194" s="67"/>
      <c r="R194" s="67"/>
      <c r="S194" s="67"/>
      <c r="T194" s="68"/>
      <c r="U194" s="37"/>
      <c r="V194" s="37"/>
      <c r="W194" s="37"/>
      <c r="X194" s="37"/>
      <c r="Y194" s="37"/>
      <c r="Z194" s="37"/>
      <c r="AA194" s="37"/>
      <c r="AB194" s="37"/>
      <c r="AC194" s="37"/>
      <c r="AD194" s="37"/>
      <c r="AE194" s="37"/>
      <c r="AT194" s="19" t="s">
        <v>152</v>
      </c>
      <c r="AU194" s="19" t="s">
        <v>88</v>
      </c>
    </row>
    <row r="195" spans="1:65" s="15" customFormat="1" ht="11.25">
      <c r="B195" s="218"/>
      <c r="C195" s="219"/>
      <c r="D195" s="197" t="s">
        <v>154</v>
      </c>
      <c r="E195" s="220" t="s">
        <v>32</v>
      </c>
      <c r="F195" s="221" t="s">
        <v>273</v>
      </c>
      <c r="G195" s="219"/>
      <c r="H195" s="220" t="s">
        <v>32</v>
      </c>
      <c r="I195" s="222"/>
      <c r="J195" s="219"/>
      <c r="K195" s="219"/>
      <c r="L195" s="223"/>
      <c r="M195" s="224"/>
      <c r="N195" s="225"/>
      <c r="O195" s="225"/>
      <c r="P195" s="225"/>
      <c r="Q195" s="225"/>
      <c r="R195" s="225"/>
      <c r="S195" s="225"/>
      <c r="T195" s="226"/>
      <c r="AT195" s="227" t="s">
        <v>154</v>
      </c>
      <c r="AU195" s="227" t="s">
        <v>88</v>
      </c>
      <c r="AV195" s="15" t="s">
        <v>86</v>
      </c>
      <c r="AW195" s="15" t="s">
        <v>39</v>
      </c>
      <c r="AX195" s="15" t="s">
        <v>78</v>
      </c>
      <c r="AY195" s="227" t="s">
        <v>144</v>
      </c>
    </row>
    <row r="196" spans="1:65" s="13" customFormat="1" ht="11.25">
      <c r="B196" s="195"/>
      <c r="C196" s="196"/>
      <c r="D196" s="197" t="s">
        <v>154</v>
      </c>
      <c r="E196" s="198" t="s">
        <v>32</v>
      </c>
      <c r="F196" s="199" t="s">
        <v>280</v>
      </c>
      <c r="G196" s="196"/>
      <c r="H196" s="200">
        <v>1.8</v>
      </c>
      <c r="I196" s="201"/>
      <c r="J196" s="196"/>
      <c r="K196" s="196"/>
      <c r="L196" s="202"/>
      <c r="M196" s="203"/>
      <c r="N196" s="204"/>
      <c r="O196" s="204"/>
      <c r="P196" s="204"/>
      <c r="Q196" s="204"/>
      <c r="R196" s="204"/>
      <c r="S196" s="204"/>
      <c r="T196" s="205"/>
      <c r="AT196" s="206" t="s">
        <v>154</v>
      </c>
      <c r="AU196" s="206" t="s">
        <v>88</v>
      </c>
      <c r="AV196" s="13" t="s">
        <v>88</v>
      </c>
      <c r="AW196" s="13" t="s">
        <v>39</v>
      </c>
      <c r="AX196" s="13" t="s">
        <v>78</v>
      </c>
      <c r="AY196" s="206" t="s">
        <v>144</v>
      </c>
    </row>
    <row r="197" spans="1:65" s="13" customFormat="1" ht="11.25">
      <c r="B197" s="195"/>
      <c r="C197" s="196"/>
      <c r="D197" s="197" t="s">
        <v>154</v>
      </c>
      <c r="E197" s="198" t="s">
        <v>32</v>
      </c>
      <c r="F197" s="199" t="s">
        <v>281</v>
      </c>
      <c r="G197" s="196"/>
      <c r="H197" s="200">
        <v>1.8</v>
      </c>
      <c r="I197" s="201"/>
      <c r="J197" s="196"/>
      <c r="K197" s="196"/>
      <c r="L197" s="202"/>
      <c r="M197" s="203"/>
      <c r="N197" s="204"/>
      <c r="O197" s="204"/>
      <c r="P197" s="204"/>
      <c r="Q197" s="204"/>
      <c r="R197" s="204"/>
      <c r="S197" s="204"/>
      <c r="T197" s="205"/>
      <c r="AT197" s="206" t="s">
        <v>154</v>
      </c>
      <c r="AU197" s="206" t="s">
        <v>88</v>
      </c>
      <c r="AV197" s="13" t="s">
        <v>88</v>
      </c>
      <c r="AW197" s="13" t="s">
        <v>39</v>
      </c>
      <c r="AX197" s="13" t="s">
        <v>78</v>
      </c>
      <c r="AY197" s="206" t="s">
        <v>144</v>
      </c>
    </row>
    <row r="198" spans="1:65" s="14" customFormat="1" ht="11.25">
      <c r="B198" s="207"/>
      <c r="C198" s="208"/>
      <c r="D198" s="197" t="s">
        <v>154</v>
      </c>
      <c r="E198" s="209" t="s">
        <v>32</v>
      </c>
      <c r="F198" s="210" t="s">
        <v>158</v>
      </c>
      <c r="G198" s="208"/>
      <c r="H198" s="211">
        <v>3.6</v>
      </c>
      <c r="I198" s="212"/>
      <c r="J198" s="208"/>
      <c r="K198" s="208"/>
      <c r="L198" s="213"/>
      <c r="M198" s="214"/>
      <c r="N198" s="215"/>
      <c r="O198" s="215"/>
      <c r="P198" s="215"/>
      <c r="Q198" s="215"/>
      <c r="R198" s="215"/>
      <c r="S198" s="215"/>
      <c r="T198" s="216"/>
      <c r="AT198" s="217" t="s">
        <v>154</v>
      </c>
      <c r="AU198" s="217" t="s">
        <v>88</v>
      </c>
      <c r="AV198" s="14" t="s">
        <v>150</v>
      </c>
      <c r="AW198" s="14" t="s">
        <v>39</v>
      </c>
      <c r="AX198" s="14" t="s">
        <v>86</v>
      </c>
      <c r="AY198" s="217" t="s">
        <v>144</v>
      </c>
    </row>
    <row r="199" spans="1:65" s="12" customFormat="1" ht="22.9" customHeight="1">
      <c r="B199" s="161"/>
      <c r="C199" s="162"/>
      <c r="D199" s="163" t="s">
        <v>77</v>
      </c>
      <c r="E199" s="175" t="s">
        <v>150</v>
      </c>
      <c r="F199" s="175" t="s">
        <v>282</v>
      </c>
      <c r="G199" s="162"/>
      <c r="H199" s="162"/>
      <c r="I199" s="165"/>
      <c r="J199" s="176">
        <f>BK199</f>
        <v>0</v>
      </c>
      <c r="K199" s="162"/>
      <c r="L199" s="167"/>
      <c r="M199" s="168"/>
      <c r="N199" s="169"/>
      <c r="O199" s="169"/>
      <c r="P199" s="170">
        <f>SUM(P200:P202)</f>
        <v>0</v>
      </c>
      <c r="Q199" s="169"/>
      <c r="R199" s="170">
        <f>SUM(R200:R202)</f>
        <v>0</v>
      </c>
      <c r="S199" s="169"/>
      <c r="T199" s="171">
        <f>SUM(T200:T202)</f>
        <v>0</v>
      </c>
      <c r="AR199" s="172" t="s">
        <v>86</v>
      </c>
      <c r="AT199" s="173" t="s">
        <v>77</v>
      </c>
      <c r="AU199" s="173" t="s">
        <v>86</v>
      </c>
      <c r="AY199" s="172" t="s">
        <v>144</v>
      </c>
      <c r="BK199" s="174">
        <f>SUM(BK200:BK202)</f>
        <v>0</v>
      </c>
    </row>
    <row r="200" spans="1:65" s="2" customFormat="1" ht="24.2" customHeight="1">
      <c r="A200" s="37"/>
      <c r="B200" s="38"/>
      <c r="C200" s="177" t="s">
        <v>283</v>
      </c>
      <c r="D200" s="177" t="s">
        <v>146</v>
      </c>
      <c r="E200" s="178" t="s">
        <v>284</v>
      </c>
      <c r="F200" s="179" t="s">
        <v>285</v>
      </c>
      <c r="G200" s="180" t="s">
        <v>182</v>
      </c>
      <c r="H200" s="181">
        <v>0.25</v>
      </c>
      <c r="I200" s="182"/>
      <c r="J200" s="183">
        <f>ROUND(I200*H200,2)</f>
        <v>0</v>
      </c>
      <c r="K200" s="179" t="s">
        <v>149</v>
      </c>
      <c r="L200" s="42"/>
      <c r="M200" s="184" t="s">
        <v>32</v>
      </c>
      <c r="N200" s="185" t="s">
        <v>49</v>
      </c>
      <c r="O200" s="67"/>
      <c r="P200" s="186">
        <f>O200*H200</f>
        <v>0</v>
      </c>
      <c r="Q200" s="186">
        <v>0</v>
      </c>
      <c r="R200" s="186">
        <f>Q200*H200</f>
        <v>0</v>
      </c>
      <c r="S200" s="186">
        <v>0</v>
      </c>
      <c r="T200" s="187">
        <f>S200*H200</f>
        <v>0</v>
      </c>
      <c r="U200" s="37"/>
      <c r="V200" s="37"/>
      <c r="W200" s="37"/>
      <c r="X200" s="37"/>
      <c r="Y200" s="37"/>
      <c r="Z200" s="37"/>
      <c r="AA200" s="37"/>
      <c r="AB200" s="37"/>
      <c r="AC200" s="37"/>
      <c r="AD200" s="37"/>
      <c r="AE200" s="37"/>
      <c r="AR200" s="188" t="s">
        <v>150</v>
      </c>
      <c r="AT200" s="188" t="s">
        <v>146</v>
      </c>
      <c r="AU200" s="188" t="s">
        <v>88</v>
      </c>
      <c r="AY200" s="19" t="s">
        <v>144</v>
      </c>
      <c r="BE200" s="189">
        <f>IF(N200="základní",J200,0)</f>
        <v>0</v>
      </c>
      <c r="BF200" s="189">
        <f>IF(N200="snížená",J200,0)</f>
        <v>0</v>
      </c>
      <c r="BG200" s="189">
        <f>IF(N200="zákl. přenesená",J200,0)</f>
        <v>0</v>
      </c>
      <c r="BH200" s="189">
        <f>IF(N200="sníž. přenesená",J200,0)</f>
        <v>0</v>
      </c>
      <c r="BI200" s="189">
        <f>IF(N200="nulová",J200,0)</f>
        <v>0</v>
      </c>
      <c r="BJ200" s="19" t="s">
        <v>86</v>
      </c>
      <c r="BK200" s="189">
        <f>ROUND(I200*H200,2)</f>
        <v>0</v>
      </c>
      <c r="BL200" s="19" t="s">
        <v>150</v>
      </c>
      <c r="BM200" s="188" t="s">
        <v>286</v>
      </c>
    </row>
    <row r="201" spans="1:65" s="2" customFormat="1" ht="11.25">
      <c r="A201" s="37"/>
      <c r="B201" s="38"/>
      <c r="C201" s="39"/>
      <c r="D201" s="190" t="s">
        <v>152</v>
      </c>
      <c r="E201" s="39"/>
      <c r="F201" s="191" t="s">
        <v>287</v>
      </c>
      <c r="G201" s="39"/>
      <c r="H201" s="39"/>
      <c r="I201" s="192"/>
      <c r="J201" s="39"/>
      <c r="K201" s="39"/>
      <c r="L201" s="42"/>
      <c r="M201" s="193"/>
      <c r="N201" s="194"/>
      <c r="O201" s="67"/>
      <c r="P201" s="67"/>
      <c r="Q201" s="67"/>
      <c r="R201" s="67"/>
      <c r="S201" s="67"/>
      <c r="T201" s="68"/>
      <c r="U201" s="37"/>
      <c r="V201" s="37"/>
      <c r="W201" s="37"/>
      <c r="X201" s="37"/>
      <c r="Y201" s="37"/>
      <c r="Z201" s="37"/>
      <c r="AA201" s="37"/>
      <c r="AB201" s="37"/>
      <c r="AC201" s="37"/>
      <c r="AD201" s="37"/>
      <c r="AE201" s="37"/>
      <c r="AT201" s="19" t="s">
        <v>152</v>
      </c>
      <c r="AU201" s="19" t="s">
        <v>88</v>
      </c>
    </row>
    <row r="202" spans="1:65" s="13" customFormat="1" ht="11.25">
      <c r="B202" s="195"/>
      <c r="C202" s="196"/>
      <c r="D202" s="197" t="s">
        <v>154</v>
      </c>
      <c r="E202" s="198" t="s">
        <v>32</v>
      </c>
      <c r="F202" s="199" t="s">
        <v>288</v>
      </c>
      <c r="G202" s="196"/>
      <c r="H202" s="200">
        <v>0.25</v>
      </c>
      <c r="I202" s="201"/>
      <c r="J202" s="196"/>
      <c r="K202" s="196"/>
      <c r="L202" s="202"/>
      <c r="M202" s="203"/>
      <c r="N202" s="204"/>
      <c r="O202" s="204"/>
      <c r="P202" s="204"/>
      <c r="Q202" s="204"/>
      <c r="R202" s="204"/>
      <c r="S202" s="204"/>
      <c r="T202" s="205"/>
      <c r="AT202" s="206" t="s">
        <v>154</v>
      </c>
      <c r="AU202" s="206" t="s">
        <v>88</v>
      </c>
      <c r="AV202" s="13" t="s">
        <v>88</v>
      </c>
      <c r="AW202" s="13" t="s">
        <v>39</v>
      </c>
      <c r="AX202" s="13" t="s">
        <v>86</v>
      </c>
      <c r="AY202" s="206" t="s">
        <v>144</v>
      </c>
    </row>
    <row r="203" spans="1:65" s="12" customFormat="1" ht="22.9" customHeight="1">
      <c r="B203" s="161"/>
      <c r="C203" s="162"/>
      <c r="D203" s="163" t="s">
        <v>77</v>
      </c>
      <c r="E203" s="175" t="s">
        <v>179</v>
      </c>
      <c r="F203" s="175" t="s">
        <v>289</v>
      </c>
      <c r="G203" s="162"/>
      <c r="H203" s="162"/>
      <c r="I203" s="165"/>
      <c r="J203" s="176">
        <f>BK203</f>
        <v>0</v>
      </c>
      <c r="K203" s="162"/>
      <c r="L203" s="167"/>
      <c r="M203" s="168"/>
      <c r="N203" s="169"/>
      <c r="O203" s="169"/>
      <c r="P203" s="170">
        <f>SUM(P204:P241)</f>
        <v>0</v>
      </c>
      <c r="Q203" s="169"/>
      <c r="R203" s="170">
        <f>SUM(R204:R241)</f>
        <v>35.653226199999999</v>
      </c>
      <c r="S203" s="169"/>
      <c r="T203" s="171">
        <f>SUM(T204:T241)</f>
        <v>0</v>
      </c>
      <c r="AR203" s="172" t="s">
        <v>86</v>
      </c>
      <c r="AT203" s="173" t="s">
        <v>77</v>
      </c>
      <c r="AU203" s="173" t="s">
        <v>86</v>
      </c>
      <c r="AY203" s="172" t="s">
        <v>144</v>
      </c>
      <c r="BK203" s="174">
        <f>SUM(BK204:BK241)</f>
        <v>0</v>
      </c>
    </row>
    <row r="204" spans="1:65" s="2" customFormat="1" ht="24.2" customHeight="1">
      <c r="A204" s="37"/>
      <c r="B204" s="38"/>
      <c r="C204" s="177" t="s">
        <v>290</v>
      </c>
      <c r="D204" s="177" t="s">
        <v>146</v>
      </c>
      <c r="E204" s="178" t="s">
        <v>291</v>
      </c>
      <c r="F204" s="179" t="s">
        <v>292</v>
      </c>
      <c r="G204" s="180" t="s">
        <v>93</v>
      </c>
      <c r="H204" s="181">
        <v>71.61</v>
      </c>
      <c r="I204" s="182"/>
      <c r="J204" s="183">
        <f>ROUND(I204*H204,2)</f>
        <v>0</v>
      </c>
      <c r="K204" s="179" t="s">
        <v>149</v>
      </c>
      <c r="L204" s="42"/>
      <c r="M204" s="184" t="s">
        <v>32</v>
      </c>
      <c r="N204" s="185" t="s">
        <v>49</v>
      </c>
      <c r="O204" s="67"/>
      <c r="P204" s="186">
        <f>O204*H204</f>
        <v>0</v>
      </c>
      <c r="Q204" s="186">
        <v>0</v>
      </c>
      <c r="R204" s="186">
        <f>Q204*H204</f>
        <v>0</v>
      </c>
      <c r="S204" s="186">
        <v>0</v>
      </c>
      <c r="T204" s="187">
        <f>S204*H204</f>
        <v>0</v>
      </c>
      <c r="U204" s="37"/>
      <c r="V204" s="37"/>
      <c r="W204" s="37"/>
      <c r="X204" s="37"/>
      <c r="Y204" s="37"/>
      <c r="Z204" s="37"/>
      <c r="AA204" s="37"/>
      <c r="AB204" s="37"/>
      <c r="AC204" s="37"/>
      <c r="AD204" s="37"/>
      <c r="AE204" s="37"/>
      <c r="AR204" s="188" t="s">
        <v>150</v>
      </c>
      <c r="AT204" s="188" t="s">
        <v>146</v>
      </c>
      <c r="AU204" s="188" t="s">
        <v>88</v>
      </c>
      <c r="AY204" s="19" t="s">
        <v>144</v>
      </c>
      <c r="BE204" s="189">
        <f>IF(N204="základní",J204,0)</f>
        <v>0</v>
      </c>
      <c r="BF204" s="189">
        <f>IF(N204="snížená",J204,0)</f>
        <v>0</v>
      </c>
      <c r="BG204" s="189">
        <f>IF(N204="zákl. přenesená",J204,0)</f>
        <v>0</v>
      </c>
      <c r="BH204" s="189">
        <f>IF(N204="sníž. přenesená",J204,0)</f>
        <v>0</v>
      </c>
      <c r="BI204" s="189">
        <f>IF(N204="nulová",J204,0)</f>
        <v>0</v>
      </c>
      <c r="BJ204" s="19" t="s">
        <v>86</v>
      </c>
      <c r="BK204" s="189">
        <f>ROUND(I204*H204,2)</f>
        <v>0</v>
      </c>
      <c r="BL204" s="19" t="s">
        <v>150</v>
      </c>
      <c r="BM204" s="188" t="s">
        <v>293</v>
      </c>
    </row>
    <row r="205" spans="1:65" s="2" customFormat="1" ht="11.25">
      <c r="A205" s="37"/>
      <c r="B205" s="38"/>
      <c r="C205" s="39"/>
      <c r="D205" s="190" t="s">
        <v>152</v>
      </c>
      <c r="E205" s="39"/>
      <c r="F205" s="191" t="s">
        <v>294</v>
      </c>
      <c r="G205" s="39"/>
      <c r="H205" s="39"/>
      <c r="I205" s="192"/>
      <c r="J205" s="39"/>
      <c r="K205" s="39"/>
      <c r="L205" s="42"/>
      <c r="M205" s="193"/>
      <c r="N205" s="194"/>
      <c r="O205" s="67"/>
      <c r="P205" s="67"/>
      <c r="Q205" s="67"/>
      <c r="R205" s="67"/>
      <c r="S205" s="67"/>
      <c r="T205" s="68"/>
      <c r="U205" s="37"/>
      <c r="V205" s="37"/>
      <c r="W205" s="37"/>
      <c r="X205" s="37"/>
      <c r="Y205" s="37"/>
      <c r="Z205" s="37"/>
      <c r="AA205" s="37"/>
      <c r="AB205" s="37"/>
      <c r="AC205" s="37"/>
      <c r="AD205" s="37"/>
      <c r="AE205" s="37"/>
      <c r="AT205" s="19" t="s">
        <v>152</v>
      </c>
      <c r="AU205" s="19" t="s">
        <v>88</v>
      </c>
    </row>
    <row r="206" spans="1:65" s="15" customFormat="1" ht="11.25">
      <c r="B206" s="218"/>
      <c r="C206" s="219"/>
      <c r="D206" s="197" t="s">
        <v>154</v>
      </c>
      <c r="E206" s="220" t="s">
        <v>32</v>
      </c>
      <c r="F206" s="221" t="s">
        <v>295</v>
      </c>
      <c r="G206" s="219"/>
      <c r="H206" s="220" t="s">
        <v>32</v>
      </c>
      <c r="I206" s="222"/>
      <c r="J206" s="219"/>
      <c r="K206" s="219"/>
      <c r="L206" s="223"/>
      <c r="M206" s="224"/>
      <c r="N206" s="225"/>
      <c r="O206" s="225"/>
      <c r="P206" s="225"/>
      <c r="Q206" s="225"/>
      <c r="R206" s="225"/>
      <c r="S206" s="225"/>
      <c r="T206" s="226"/>
      <c r="AT206" s="227" t="s">
        <v>154</v>
      </c>
      <c r="AU206" s="227" t="s">
        <v>88</v>
      </c>
      <c r="AV206" s="15" t="s">
        <v>86</v>
      </c>
      <c r="AW206" s="15" t="s">
        <v>39</v>
      </c>
      <c r="AX206" s="15" t="s">
        <v>78</v>
      </c>
      <c r="AY206" s="227" t="s">
        <v>144</v>
      </c>
    </row>
    <row r="207" spans="1:65" s="13" customFormat="1" ht="11.25">
      <c r="B207" s="195"/>
      <c r="C207" s="196"/>
      <c r="D207" s="197" t="s">
        <v>154</v>
      </c>
      <c r="E207" s="198" t="s">
        <v>32</v>
      </c>
      <c r="F207" s="199" t="s">
        <v>296</v>
      </c>
      <c r="G207" s="196"/>
      <c r="H207" s="200">
        <v>51.91</v>
      </c>
      <c r="I207" s="201"/>
      <c r="J207" s="196"/>
      <c r="K207" s="196"/>
      <c r="L207" s="202"/>
      <c r="M207" s="203"/>
      <c r="N207" s="204"/>
      <c r="O207" s="204"/>
      <c r="P207" s="204"/>
      <c r="Q207" s="204"/>
      <c r="R207" s="204"/>
      <c r="S207" s="204"/>
      <c r="T207" s="205"/>
      <c r="AT207" s="206" t="s">
        <v>154</v>
      </c>
      <c r="AU207" s="206" t="s">
        <v>88</v>
      </c>
      <c r="AV207" s="13" t="s">
        <v>88</v>
      </c>
      <c r="AW207" s="13" t="s">
        <v>39</v>
      </c>
      <c r="AX207" s="13" t="s">
        <v>78</v>
      </c>
      <c r="AY207" s="206" t="s">
        <v>144</v>
      </c>
    </row>
    <row r="208" spans="1:65" s="13" customFormat="1" ht="11.25">
      <c r="B208" s="195"/>
      <c r="C208" s="196"/>
      <c r="D208" s="197" t="s">
        <v>154</v>
      </c>
      <c r="E208" s="198" t="s">
        <v>32</v>
      </c>
      <c r="F208" s="199" t="s">
        <v>156</v>
      </c>
      <c r="G208" s="196"/>
      <c r="H208" s="200">
        <v>5</v>
      </c>
      <c r="I208" s="201"/>
      <c r="J208" s="196"/>
      <c r="K208" s="196"/>
      <c r="L208" s="202"/>
      <c r="M208" s="203"/>
      <c r="N208" s="204"/>
      <c r="O208" s="204"/>
      <c r="P208" s="204"/>
      <c r="Q208" s="204"/>
      <c r="R208" s="204"/>
      <c r="S208" s="204"/>
      <c r="T208" s="205"/>
      <c r="AT208" s="206" t="s">
        <v>154</v>
      </c>
      <c r="AU208" s="206" t="s">
        <v>88</v>
      </c>
      <c r="AV208" s="13" t="s">
        <v>88</v>
      </c>
      <c r="AW208" s="13" t="s">
        <v>39</v>
      </c>
      <c r="AX208" s="13" t="s">
        <v>78</v>
      </c>
      <c r="AY208" s="206" t="s">
        <v>144</v>
      </c>
    </row>
    <row r="209" spans="1:65" s="13" customFormat="1" ht="11.25">
      <c r="B209" s="195"/>
      <c r="C209" s="196"/>
      <c r="D209" s="197" t="s">
        <v>154</v>
      </c>
      <c r="E209" s="198" t="s">
        <v>32</v>
      </c>
      <c r="F209" s="199" t="s">
        <v>157</v>
      </c>
      <c r="G209" s="196"/>
      <c r="H209" s="200">
        <v>5.6</v>
      </c>
      <c r="I209" s="201"/>
      <c r="J209" s="196"/>
      <c r="K209" s="196"/>
      <c r="L209" s="202"/>
      <c r="M209" s="203"/>
      <c r="N209" s="204"/>
      <c r="O209" s="204"/>
      <c r="P209" s="204"/>
      <c r="Q209" s="204"/>
      <c r="R209" s="204"/>
      <c r="S209" s="204"/>
      <c r="T209" s="205"/>
      <c r="AT209" s="206" t="s">
        <v>154</v>
      </c>
      <c r="AU209" s="206" t="s">
        <v>88</v>
      </c>
      <c r="AV209" s="13" t="s">
        <v>88</v>
      </c>
      <c r="AW209" s="13" t="s">
        <v>39</v>
      </c>
      <c r="AX209" s="13" t="s">
        <v>78</v>
      </c>
      <c r="AY209" s="206" t="s">
        <v>144</v>
      </c>
    </row>
    <row r="210" spans="1:65" s="13" customFormat="1" ht="11.25">
      <c r="B210" s="195"/>
      <c r="C210" s="196"/>
      <c r="D210" s="197" t="s">
        <v>154</v>
      </c>
      <c r="E210" s="198" t="s">
        <v>32</v>
      </c>
      <c r="F210" s="199" t="s">
        <v>297</v>
      </c>
      <c r="G210" s="196"/>
      <c r="H210" s="200">
        <v>9.1</v>
      </c>
      <c r="I210" s="201"/>
      <c r="J210" s="196"/>
      <c r="K210" s="196"/>
      <c r="L210" s="202"/>
      <c r="M210" s="203"/>
      <c r="N210" s="204"/>
      <c r="O210" s="204"/>
      <c r="P210" s="204"/>
      <c r="Q210" s="204"/>
      <c r="R210" s="204"/>
      <c r="S210" s="204"/>
      <c r="T210" s="205"/>
      <c r="AT210" s="206" t="s">
        <v>154</v>
      </c>
      <c r="AU210" s="206" t="s">
        <v>88</v>
      </c>
      <c r="AV210" s="13" t="s">
        <v>88</v>
      </c>
      <c r="AW210" s="13" t="s">
        <v>39</v>
      </c>
      <c r="AX210" s="13" t="s">
        <v>78</v>
      </c>
      <c r="AY210" s="206" t="s">
        <v>144</v>
      </c>
    </row>
    <row r="211" spans="1:65" s="14" customFormat="1" ht="11.25">
      <c r="B211" s="207"/>
      <c r="C211" s="208"/>
      <c r="D211" s="197" t="s">
        <v>154</v>
      </c>
      <c r="E211" s="209" t="s">
        <v>32</v>
      </c>
      <c r="F211" s="210" t="s">
        <v>158</v>
      </c>
      <c r="G211" s="208"/>
      <c r="H211" s="211">
        <v>71.61</v>
      </c>
      <c r="I211" s="212"/>
      <c r="J211" s="208"/>
      <c r="K211" s="208"/>
      <c r="L211" s="213"/>
      <c r="M211" s="214"/>
      <c r="N211" s="215"/>
      <c r="O211" s="215"/>
      <c r="P211" s="215"/>
      <c r="Q211" s="215"/>
      <c r="R211" s="215"/>
      <c r="S211" s="215"/>
      <c r="T211" s="216"/>
      <c r="AT211" s="217" t="s">
        <v>154</v>
      </c>
      <c r="AU211" s="217" t="s">
        <v>88</v>
      </c>
      <c r="AV211" s="14" t="s">
        <v>150</v>
      </c>
      <c r="AW211" s="14" t="s">
        <v>39</v>
      </c>
      <c r="AX211" s="14" t="s">
        <v>86</v>
      </c>
      <c r="AY211" s="217" t="s">
        <v>144</v>
      </c>
    </row>
    <row r="212" spans="1:65" s="2" customFormat="1" ht="37.9" customHeight="1">
      <c r="A212" s="37"/>
      <c r="B212" s="38"/>
      <c r="C212" s="177" t="s">
        <v>7</v>
      </c>
      <c r="D212" s="177" t="s">
        <v>146</v>
      </c>
      <c r="E212" s="178" t="s">
        <v>298</v>
      </c>
      <c r="F212" s="179" t="s">
        <v>299</v>
      </c>
      <c r="G212" s="180" t="s">
        <v>93</v>
      </c>
      <c r="H212" s="181">
        <v>71.61</v>
      </c>
      <c r="I212" s="182"/>
      <c r="J212" s="183">
        <f>ROUND(I212*H212,2)</f>
        <v>0</v>
      </c>
      <c r="K212" s="179" t="s">
        <v>149</v>
      </c>
      <c r="L212" s="42"/>
      <c r="M212" s="184" t="s">
        <v>32</v>
      </c>
      <c r="N212" s="185" t="s">
        <v>49</v>
      </c>
      <c r="O212" s="67"/>
      <c r="P212" s="186">
        <f>O212*H212</f>
        <v>0</v>
      </c>
      <c r="Q212" s="186">
        <v>0.17726</v>
      </c>
      <c r="R212" s="186">
        <f>Q212*H212</f>
        <v>12.6935886</v>
      </c>
      <c r="S212" s="186">
        <v>0</v>
      </c>
      <c r="T212" s="187">
        <f>S212*H212</f>
        <v>0</v>
      </c>
      <c r="U212" s="37"/>
      <c r="V212" s="37"/>
      <c r="W212" s="37"/>
      <c r="X212" s="37"/>
      <c r="Y212" s="37"/>
      <c r="Z212" s="37"/>
      <c r="AA212" s="37"/>
      <c r="AB212" s="37"/>
      <c r="AC212" s="37"/>
      <c r="AD212" s="37"/>
      <c r="AE212" s="37"/>
      <c r="AR212" s="188" t="s">
        <v>150</v>
      </c>
      <c r="AT212" s="188" t="s">
        <v>146</v>
      </c>
      <c r="AU212" s="188" t="s">
        <v>88</v>
      </c>
      <c r="AY212" s="19" t="s">
        <v>144</v>
      </c>
      <c r="BE212" s="189">
        <f>IF(N212="základní",J212,0)</f>
        <v>0</v>
      </c>
      <c r="BF212" s="189">
        <f>IF(N212="snížená",J212,0)</f>
        <v>0</v>
      </c>
      <c r="BG212" s="189">
        <f>IF(N212="zákl. přenesená",J212,0)</f>
        <v>0</v>
      </c>
      <c r="BH212" s="189">
        <f>IF(N212="sníž. přenesená",J212,0)</f>
        <v>0</v>
      </c>
      <c r="BI212" s="189">
        <f>IF(N212="nulová",J212,0)</f>
        <v>0</v>
      </c>
      <c r="BJ212" s="19" t="s">
        <v>86</v>
      </c>
      <c r="BK212" s="189">
        <f>ROUND(I212*H212,2)</f>
        <v>0</v>
      </c>
      <c r="BL212" s="19" t="s">
        <v>150</v>
      </c>
      <c r="BM212" s="188" t="s">
        <v>300</v>
      </c>
    </row>
    <row r="213" spans="1:65" s="2" customFormat="1" ht="11.25">
      <c r="A213" s="37"/>
      <c r="B213" s="38"/>
      <c r="C213" s="39"/>
      <c r="D213" s="190" t="s">
        <v>152</v>
      </c>
      <c r="E213" s="39"/>
      <c r="F213" s="191" t="s">
        <v>301</v>
      </c>
      <c r="G213" s="39"/>
      <c r="H213" s="39"/>
      <c r="I213" s="192"/>
      <c r="J213" s="39"/>
      <c r="K213" s="39"/>
      <c r="L213" s="42"/>
      <c r="M213" s="193"/>
      <c r="N213" s="194"/>
      <c r="O213" s="67"/>
      <c r="P213" s="67"/>
      <c r="Q213" s="67"/>
      <c r="R213" s="67"/>
      <c r="S213" s="67"/>
      <c r="T213" s="68"/>
      <c r="U213" s="37"/>
      <c r="V213" s="37"/>
      <c r="W213" s="37"/>
      <c r="X213" s="37"/>
      <c r="Y213" s="37"/>
      <c r="Z213" s="37"/>
      <c r="AA213" s="37"/>
      <c r="AB213" s="37"/>
      <c r="AC213" s="37"/>
      <c r="AD213" s="37"/>
      <c r="AE213" s="37"/>
      <c r="AT213" s="19" t="s">
        <v>152</v>
      </c>
      <c r="AU213" s="19" t="s">
        <v>88</v>
      </c>
    </row>
    <row r="214" spans="1:65" s="15" customFormat="1" ht="11.25">
      <c r="B214" s="218"/>
      <c r="C214" s="219"/>
      <c r="D214" s="197" t="s">
        <v>154</v>
      </c>
      <c r="E214" s="220" t="s">
        <v>32</v>
      </c>
      <c r="F214" s="221" t="s">
        <v>295</v>
      </c>
      <c r="G214" s="219"/>
      <c r="H214" s="220" t="s">
        <v>32</v>
      </c>
      <c r="I214" s="222"/>
      <c r="J214" s="219"/>
      <c r="K214" s="219"/>
      <c r="L214" s="223"/>
      <c r="M214" s="224"/>
      <c r="N214" s="225"/>
      <c r="O214" s="225"/>
      <c r="P214" s="225"/>
      <c r="Q214" s="225"/>
      <c r="R214" s="225"/>
      <c r="S214" s="225"/>
      <c r="T214" s="226"/>
      <c r="AT214" s="227" t="s">
        <v>154</v>
      </c>
      <c r="AU214" s="227" t="s">
        <v>88</v>
      </c>
      <c r="AV214" s="15" t="s">
        <v>86</v>
      </c>
      <c r="AW214" s="15" t="s">
        <v>39</v>
      </c>
      <c r="AX214" s="15" t="s">
        <v>78</v>
      </c>
      <c r="AY214" s="227" t="s">
        <v>144</v>
      </c>
    </row>
    <row r="215" spans="1:65" s="13" customFormat="1" ht="11.25">
      <c r="B215" s="195"/>
      <c r="C215" s="196"/>
      <c r="D215" s="197" t="s">
        <v>154</v>
      </c>
      <c r="E215" s="198" t="s">
        <v>32</v>
      </c>
      <c r="F215" s="199" t="s">
        <v>296</v>
      </c>
      <c r="G215" s="196"/>
      <c r="H215" s="200">
        <v>51.91</v>
      </c>
      <c r="I215" s="201"/>
      <c r="J215" s="196"/>
      <c r="K215" s="196"/>
      <c r="L215" s="202"/>
      <c r="M215" s="203"/>
      <c r="N215" s="204"/>
      <c r="O215" s="204"/>
      <c r="P215" s="204"/>
      <c r="Q215" s="204"/>
      <c r="R215" s="204"/>
      <c r="S215" s="204"/>
      <c r="T215" s="205"/>
      <c r="AT215" s="206" t="s">
        <v>154</v>
      </c>
      <c r="AU215" s="206" t="s">
        <v>88</v>
      </c>
      <c r="AV215" s="13" t="s">
        <v>88</v>
      </c>
      <c r="AW215" s="13" t="s">
        <v>39</v>
      </c>
      <c r="AX215" s="13" t="s">
        <v>78</v>
      </c>
      <c r="AY215" s="206" t="s">
        <v>144</v>
      </c>
    </row>
    <row r="216" spans="1:65" s="13" customFormat="1" ht="11.25">
      <c r="B216" s="195"/>
      <c r="C216" s="196"/>
      <c r="D216" s="197" t="s">
        <v>154</v>
      </c>
      <c r="E216" s="198" t="s">
        <v>32</v>
      </c>
      <c r="F216" s="199" t="s">
        <v>156</v>
      </c>
      <c r="G216" s="196"/>
      <c r="H216" s="200">
        <v>5</v>
      </c>
      <c r="I216" s="201"/>
      <c r="J216" s="196"/>
      <c r="K216" s="196"/>
      <c r="L216" s="202"/>
      <c r="M216" s="203"/>
      <c r="N216" s="204"/>
      <c r="O216" s="204"/>
      <c r="P216" s="204"/>
      <c r="Q216" s="204"/>
      <c r="R216" s="204"/>
      <c r="S216" s="204"/>
      <c r="T216" s="205"/>
      <c r="AT216" s="206" t="s">
        <v>154</v>
      </c>
      <c r="AU216" s="206" t="s">
        <v>88</v>
      </c>
      <c r="AV216" s="13" t="s">
        <v>88</v>
      </c>
      <c r="AW216" s="13" t="s">
        <v>39</v>
      </c>
      <c r="AX216" s="13" t="s">
        <v>78</v>
      </c>
      <c r="AY216" s="206" t="s">
        <v>144</v>
      </c>
    </row>
    <row r="217" spans="1:65" s="13" customFormat="1" ht="11.25">
      <c r="B217" s="195"/>
      <c r="C217" s="196"/>
      <c r="D217" s="197" t="s">
        <v>154</v>
      </c>
      <c r="E217" s="198" t="s">
        <v>32</v>
      </c>
      <c r="F217" s="199" t="s">
        <v>157</v>
      </c>
      <c r="G217" s="196"/>
      <c r="H217" s="200">
        <v>5.6</v>
      </c>
      <c r="I217" s="201"/>
      <c r="J217" s="196"/>
      <c r="K217" s="196"/>
      <c r="L217" s="202"/>
      <c r="M217" s="203"/>
      <c r="N217" s="204"/>
      <c r="O217" s="204"/>
      <c r="P217" s="204"/>
      <c r="Q217" s="204"/>
      <c r="R217" s="204"/>
      <c r="S217" s="204"/>
      <c r="T217" s="205"/>
      <c r="AT217" s="206" t="s">
        <v>154</v>
      </c>
      <c r="AU217" s="206" t="s">
        <v>88</v>
      </c>
      <c r="AV217" s="13" t="s">
        <v>88</v>
      </c>
      <c r="AW217" s="13" t="s">
        <v>39</v>
      </c>
      <c r="AX217" s="13" t="s">
        <v>78</v>
      </c>
      <c r="AY217" s="206" t="s">
        <v>144</v>
      </c>
    </row>
    <row r="218" spans="1:65" s="13" customFormat="1" ht="11.25">
      <c r="B218" s="195"/>
      <c r="C218" s="196"/>
      <c r="D218" s="197" t="s">
        <v>154</v>
      </c>
      <c r="E218" s="198" t="s">
        <v>32</v>
      </c>
      <c r="F218" s="199" t="s">
        <v>297</v>
      </c>
      <c r="G218" s="196"/>
      <c r="H218" s="200">
        <v>9.1</v>
      </c>
      <c r="I218" s="201"/>
      <c r="J218" s="196"/>
      <c r="K218" s="196"/>
      <c r="L218" s="202"/>
      <c r="M218" s="203"/>
      <c r="N218" s="204"/>
      <c r="O218" s="204"/>
      <c r="P218" s="204"/>
      <c r="Q218" s="204"/>
      <c r="R218" s="204"/>
      <c r="S218" s="204"/>
      <c r="T218" s="205"/>
      <c r="AT218" s="206" t="s">
        <v>154</v>
      </c>
      <c r="AU218" s="206" t="s">
        <v>88</v>
      </c>
      <c r="AV218" s="13" t="s">
        <v>88</v>
      </c>
      <c r="AW218" s="13" t="s">
        <v>39</v>
      </c>
      <c r="AX218" s="13" t="s">
        <v>78</v>
      </c>
      <c r="AY218" s="206" t="s">
        <v>144</v>
      </c>
    </row>
    <row r="219" spans="1:65" s="14" customFormat="1" ht="11.25">
      <c r="B219" s="207"/>
      <c r="C219" s="208"/>
      <c r="D219" s="197" t="s">
        <v>154</v>
      </c>
      <c r="E219" s="209" t="s">
        <v>32</v>
      </c>
      <c r="F219" s="210" t="s">
        <v>158</v>
      </c>
      <c r="G219" s="208"/>
      <c r="H219" s="211">
        <v>71.61</v>
      </c>
      <c r="I219" s="212"/>
      <c r="J219" s="208"/>
      <c r="K219" s="208"/>
      <c r="L219" s="213"/>
      <c r="M219" s="214"/>
      <c r="N219" s="215"/>
      <c r="O219" s="215"/>
      <c r="P219" s="215"/>
      <c r="Q219" s="215"/>
      <c r="R219" s="215"/>
      <c r="S219" s="215"/>
      <c r="T219" s="216"/>
      <c r="AT219" s="217" t="s">
        <v>154</v>
      </c>
      <c r="AU219" s="217" t="s">
        <v>88</v>
      </c>
      <c r="AV219" s="14" t="s">
        <v>150</v>
      </c>
      <c r="AW219" s="14" t="s">
        <v>39</v>
      </c>
      <c r="AX219" s="14" t="s">
        <v>86</v>
      </c>
      <c r="AY219" s="217" t="s">
        <v>144</v>
      </c>
    </row>
    <row r="220" spans="1:65" s="2" customFormat="1" ht="24.2" customHeight="1">
      <c r="A220" s="37"/>
      <c r="B220" s="38"/>
      <c r="C220" s="177" t="s">
        <v>302</v>
      </c>
      <c r="D220" s="177" t="s">
        <v>146</v>
      </c>
      <c r="E220" s="178" t="s">
        <v>303</v>
      </c>
      <c r="F220" s="179" t="s">
        <v>304</v>
      </c>
      <c r="G220" s="180" t="s">
        <v>175</v>
      </c>
      <c r="H220" s="181">
        <v>36.299999999999997</v>
      </c>
      <c r="I220" s="182"/>
      <c r="J220" s="183">
        <f>ROUND(I220*H220,2)</f>
        <v>0</v>
      </c>
      <c r="K220" s="179" t="s">
        <v>149</v>
      </c>
      <c r="L220" s="42"/>
      <c r="M220" s="184" t="s">
        <v>32</v>
      </c>
      <c r="N220" s="185" t="s">
        <v>49</v>
      </c>
      <c r="O220" s="67"/>
      <c r="P220" s="186">
        <f>O220*H220</f>
        <v>0</v>
      </c>
      <c r="Q220" s="186">
        <v>8.2900000000000005E-3</v>
      </c>
      <c r="R220" s="186">
        <f>Q220*H220</f>
        <v>0.300927</v>
      </c>
      <c r="S220" s="186">
        <v>0</v>
      </c>
      <c r="T220" s="187">
        <f>S220*H220</f>
        <v>0</v>
      </c>
      <c r="U220" s="37"/>
      <c r="V220" s="37"/>
      <c r="W220" s="37"/>
      <c r="X220" s="37"/>
      <c r="Y220" s="37"/>
      <c r="Z220" s="37"/>
      <c r="AA220" s="37"/>
      <c r="AB220" s="37"/>
      <c r="AC220" s="37"/>
      <c r="AD220" s="37"/>
      <c r="AE220" s="37"/>
      <c r="AR220" s="188" t="s">
        <v>150</v>
      </c>
      <c r="AT220" s="188" t="s">
        <v>146</v>
      </c>
      <c r="AU220" s="188" t="s">
        <v>88</v>
      </c>
      <c r="AY220" s="19" t="s">
        <v>144</v>
      </c>
      <c r="BE220" s="189">
        <f>IF(N220="základní",J220,0)</f>
        <v>0</v>
      </c>
      <c r="BF220" s="189">
        <f>IF(N220="snížená",J220,0)</f>
        <v>0</v>
      </c>
      <c r="BG220" s="189">
        <f>IF(N220="zákl. přenesená",J220,0)</f>
        <v>0</v>
      </c>
      <c r="BH220" s="189">
        <f>IF(N220="sníž. přenesená",J220,0)</f>
        <v>0</v>
      </c>
      <c r="BI220" s="189">
        <f>IF(N220="nulová",J220,0)</f>
        <v>0</v>
      </c>
      <c r="BJ220" s="19" t="s">
        <v>86</v>
      </c>
      <c r="BK220" s="189">
        <f>ROUND(I220*H220,2)</f>
        <v>0</v>
      </c>
      <c r="BL220" s="19" t="s">
        <v>150</v>
      </c>
      <c r="BM220" s="188" t="s">
        <v>305</v>
      </c>
    </row>
    <row r="221" spans="1:65" s="2" customFormat="1" ht="11.25">
      <c r="A221" s="37"/>
      <c r="B221" s="38"/>
      <c r="C221" s="39"/>
      <c r="D221" s="190" t="s">
        <v>152</v>
      </c>
      <c r="E221" s="39"/>
      <c r="F221" s="191" t="s">
        <v>306</v>
      </c>
      <c r="G221" s="39"/>
      <c r="H221" s="39"/>
      <c r="I221" s="192"/>
      <c r="J221" s="39"/>
      <c r="K221" s="39"/>
      <c r="L221" s="42"/>
      <c r="M221" s="193"/>
      <c r="N221" s="194"/>
      <c r="O221" s="67"/>
      <c r="P221" s="67"/>
      <c r="Q221" s="67"/>
      <c r="R221" s="67"/>
      <c r="S221" s="67"/>
      <c r="T221" s="68"/>
      <c r="U221" s="37"/>
      <c r="V221" s="37"/>
      <c r="W221" s="37"/>
      <c r="X221" s="37"/>
      <c r="Y221" s="37"/>
      <c r="Z221" s="37"/>
      <c r="AA221" s="37"/>
      <c r="AB221" s="37"/>
      <c r="AC221" s="37"/>
      <c r="AD221" s="37"/>
      <c r="AE221" s="37"/>
      <c r="AT221" s="19" t="s">
        <v>152</v>
      </c>
      <c r="AU221" s="19" t="s">
        <v>88</v>
      </c>
    </row>
    <row r="222" spans="1:65" s="13" customFormat="1" ht="11.25">
      <c r="B222" s="195"/>
      <c r="C222" s="196"/>
      <c r="D222" s="197" t="s">
        <v>154</v>
      </c>
      <c r="E222" s="198" t="s">
        <v>32</v>
      </c>
      <c r="F222" s="199" t="s">
        <v>307</v>
      </c>
      <c r="G222" s="196"/>
      <c r="H222" s="200">
        <v>22.7</v>
      </c>
      <c r="I222" s="201"/>
      <c r="J222" s="196"/>
      <c r="K222" s="196"/>
      <c r="L222" s="202"/>
      <c r="M222" s="203"/>
      <c r="N222" s="204"/>
      <c r="O222" s="204"/>
      <c r="P222" s="204"/>
      <c r="Q222" s="204"/>
      <c r="R222" s="204"/>
      <c r="S222" s="204"/>
      <c r="T222" s="205"/>
      <c r="AT222" s="206" t="s">
        <v>154</v>
      </c>
      <c r="AU222" s="206" t="s">
        <v>88</v>
      </c>
      <c r="AV222" s="13" t="s">
        <v>88</v>
      </c>
      <c r="AW222" s="13" t="s">
        <v>39</v>
      </c>
      <c r="AX222" s="13" t="s">
        <v>78</v>
      </c>
      <c r="AY222" s="206" t="s">
        <v>144</v>
      </c>
    </row>
    <row r="223" spans="1:65" s="13" customFormat="1" ht="11.25">
      <c r="B223" s="195"/>
      <c r="C223" s="196"/>
      <c r="D223" s="197" t="s">
        <v>154</v>
      </c>
      <c r="E223" s="198" t="s">
        <v>32</v>
      </c>
      <c r="F223" s="199" t="s">
        <v>308</v>
      </c>
      <c r="G223" s="196"/>
      <c r="H223" s="200">
        <v>6.6</v>
      </c>
      <c r="I223" s="201"/>
      <c r="J223" s="196"/>
      <c r="K223" s="196"/>
      <c r="L223" s="202"/>
      <c r="M223" s="203"/>
      <c r="N223" s="204"/>
      <c r="O223" s="204"/>
      <c r="P223" s="204"/>
      <c r="Q223" s="204"/>
      <c r="R223" s="204"/>
      <c r="S223" s="204"/>
      <c r="T223" s="205"/>
      <c r="AT223" s="206" t="s">
        <v>154</v>
      </c>
      <c r="AU223" s="206" t="s">
        <v>88</v>
      </c>
      <c r="AV223" s="13" t="s">
        <v>88</v>
      </c>
      <c r="AW223" s="13" t="s">
        <v>39</v>
      </c>
      <c r="AX223" s="13" t="s">
        <v>78</v>
      </c>
      <c r="AY223" s="206" t="s">
        <v>144</v>
      </c>
    </row>
    <row r="224" spans="1:65" s="13" customFormat="1" ht="11.25">
      <c r="B224" s="195"/>
      <c r="C224" s="196"/>
      <c r="D224" s="197" t="s">
        <v>154</v>
      </c>
      <c r="E224" s="198" t="s">
        <v>32</v>
      </c>
      <c r="F224" s="199" t="s">
        <v>309</v>
      </c>
      <c r="G224" s="196"/>
      <c r="H224" s="200">
        <v>7</v>
      </c>
      <c r="I224" s="201"/>
      <c r="J224" s="196"/>
      <c r="K224" s="196"/>
      <c r="L224" s="202"/>
      <c r="M224" s="203"/>
      <c r="N224" s="204"/>
      <c r="O224" s="204"/>
      <c r="P224" s="204"/>
      <c r="Q224" s="204"/>
      <c r="R224" s="204"/>
      <c r="S224" s="204"/>
      <c r="T224" s="205"/>
      <c r="AT224" s="206" t="s">
        <v>154</v>
      </c>
      <c r="AU224" s="206" t="s">
        <v>88</v>
      </c>
      <c r="AV224" s="13" t="s">
        <v>88</v>
      </c>
      <c r="AW224" s="13" t="s">
        <v>39</v>
      </c>
      <c r="AX224" s="13" t="s">
        <v>78</v>
      </c>
      <c r="AY224" s="206" t="s">
        <v>144</v>
      </c>
    </row>
    <row r="225" spans="1:65" s="14" customFormat="1" ht="11.25">
      <c r="B225" s="207"/>
      <c r="C225" s="208"/>
      <c r="D225" s="197" t="s">
        <v>154</v>
      </c>
      <c r="E225" s="209" t="s">
        <v>32</v>
      </c>
      <c r="F225" s="210" t="s">
        <v>158</v>
      </c>
      <c r="G225" s="208"/>
      <c r="H225" s="211">
        <v>36.299999999999997</v>
      </c>
      <c r="I225" s="212"/>
      <c r="J225" s="208"/>
      <c r="K225" s="208"/>
      <c r="L225" s="213"/>
      <c r="M225" s="214"/>
      <c r="N225" s="215"/>
      <c r="O225" s="215"/>
      <c r="P225" s="215"/>
      <c r="Q225" s="215"/>
      <c r="R225" s="215"/>
      <c r="S225" s="215"/>
      <c r="T225" s="216"/>
      <c r="AT225" s="217" t="s">
        <v>154</v>
      </c>
      <c r="AU225" s="217" t="s">
        <v>88</v>
      </c>
      <c r="AV225" s="14" t="s">
        <v>150</v>
      </c>
      <c r="AW225" s="14" t="s">
        <v>39</v>
      </c>
      <c r="AX225" s="14" t="s">
        <v>86</v>
      </c>
      <c r="AY225" s="217" t="s">
        <v>144</v>
      </c>
    </row>
    <row r="226" spans="1:65" s="2" customFormat="1" ht="24.2" customHeight="1">
      <c r="A226" s="37"/>
      <c r="B226" s="38"/>
      <c r="C226" s="177" t="s">
        <v>310</v>
      </c>
      <c r="D226" s="177" t="s">
        <v>146</v>
      </c>
      <c r="E226" s="178" t="s">
        <v>311</v>
      </c>
      <c r="F226" s="179" t="s">
        <v>312</v>
      </c>
      <c r="G226" s="180" t="s">
        <v>93</v>
      </c>
      <c r="H226" s="181">
        <v>76.83</v>
      </c>
      <c r="I226" s="182"/>
      <c r="J226" s="183">
        <f>ROUND(I226*H226,2)</f>
        <v>0</v>
      </c>
      <c r="K226" s="179" t="s">
        <v>149</v>
      </c>
      <c r="L226" s="42"/>
      <c r="M226" s="184" t="s">
        <v>32</v>
      </c>
      <c r="N226" s="185" t="s">
        <v>49</v>
      </c>
      <c r="O226" s="67"/>
      <c r="P226" s="186">
        <f>O226*H226</f>
        <v>0</v>
      </c>
      <c r="Q226" s="186">
        <v>0.11162</v>
      </c>
      <c r="R226" s="186">
        <f>Q226*H226</f>
        <v>8.5757645999999994</v>
      </c>
      <c r="S226" s="186">
        <v>0</v>
      </c>
      <c r="T226" s="187">
        <f>S226*H226</f>
        <v>0</v>
      </c>
      <c r="U226" s="37"/>
      <c r="V226" s="37"/>
      <c r="W226" s="37"/>
      <c r="X226" s="37"/>
      <c r="Y226" s="37"/>
      <c r="Z226" s="37"/>
      <c r="AA226" s="37"/>
      <c r="AB226" s="37"/>
      <c r="AC226" s="37"/>
      <c r="AD226" s="37"/>
      <c r="AE226" s="37"/>
      <c r="AR226" s="188" t="s">
        <v>150</v>
      </c>
      <c r="AT226" s="188" t="s">
        <v>146</v>
      </c>
      <c r="AU226" s="188" t="s">
        <v>88</v>
      </c>
      <c r="AY226" s="19" t="s">
        <v>144</v>
      </c>
      <c r="BE226" s="189">
        <f>IF(N226="základní",J226,0)</f>
        <v>0</v>
      </c>
      <c r="BF226" s="189">
        <f>IF(N226="snížená",J226,0)</f>
        <v>0</v>
      </c>
      <c r="BG226" s="189">
        <f>IF(N226="zákl. přenesená",J226,0)</f>
        <v>0</v>
      </c>
      <c r="BH226" s="189">
        <f>IF(N226="sníž. přenesená",J226,0)</f>
        <v>0</v>
      </c>
      <c r="BI226" s="189">
        <f>IF(N226="nulová",J226,0)</f>
        <v>0</v>
      </c>
      <c r="BJ226" s="19" t="s">
        <v>86</v>
      </c>
      <c r="BK226" s="189">
        <f>ROUND(I226*H226,2)</f>
        <v>0</v>
      </c>
      <c r="BL226" s="19" t="s">
        <v>150</v>
      </c>
      <c r="BM226" s="188" t="s">
        <v>313</v>
      </c>
    </row>
    <row r="227" spans="1:65" s="2" customFormat="1" ht="11.25">
      <c r="A227" s="37"/>
      <c r="B227" s="38"/>
      <c r="C227" s="39"/>
      <c r="D227" s="190" t="s">
        <v>152</v>
      </c>
      <c r="E227" s="39"/>
      <c r="F227" s="191" t="s">
        <v>314</v>
      </c>
      <c r="G227" s="39"/>
      <c r="H227" s="39"/>
      <c r="I227" s="192"/>
      <c r="J227" s="39"/>
      <c r="K227" s="39"/>
      <c r="L227" s="42"/>
      <c r="M227" s="193"/>
      <c r="N227" s="194"/>
      <c r="O227" s="67"/>
      <c r="P227" s="67"/>
      <c r="Q227" s="67"/>
      <c r="R227" s="67"/>
      <c r="S227" s="67"/>
      <c r="T227" s="68"/>
      <c r="U227" s="37"/>
      <c r="V227" s="37"/>
      <c r="W227" s="37"/>
      <c r="X227" s="37"/>
      <c r="Y227" s="37"/>
      <c r="Z227" s="37"/>
      <c r="AA227" s="37"/>
      <c r="AB227" s="37"/>
      <c r="AC227" s="37"/>
      <c r="AD227" s="37"/>
      <c r="AE227" s="37"/>
      <c r="AT227" s="19" t="s">
        <v>152</v>
      </c>
      <c r="AU227" s="19" t="s">
        <v>88</v>
      </c>
    </row>
    <row r="228" spans="1:65" s="15" customFormat="1" ht="11.25">
      <c r="B228" s="218"/>
      <c r="C228" s="219"/>
      <c r="D228" s="197" t="s">
        <v>154</v>
      </c>
      <c r="E228" s="220" t="s">
        <v>32</v>
      </c>
      <c r="F228" s="221" t="s">
        <v>295</v>
      </c>
      <c r="G228" s="219"/>
      <c r="H228" s="220" t="s">
        <v>32</v>
      </c>
      <c r="I228" s="222"/>
      <c r="J228" s="219"/>
      <c r="K228" s="219"/>
      <c r="L228" s="223"/>
      <c r="M228" s="224"/>
      <c r="N228" s="225"/>
      <c r="O228" s="225"/>
      <c r="P228" s="225"/>
      <c r="Q228" s="225"/>
      <c r="R228" s="225"/>
      <c r="S228" s="225"/>
      <c r="T228" s="226"/>
      <c r="AT228" s="227" t="s">
        <v>154</v>
      </c>
      <c r="AU228" s="227" t="s">
        <v>88</v>
      </c>
      <c r="AV228" s="15" t="s">
        <v>86</v>
      </c>
      <c r="AW228" s="15" t="s">
        <v>39</v>
      </c>
      <c r="AX228" s="15" t="s">
        <v>78</v>
      </c>
      <c r="AY228" s="227" t="s">
        <v>144</v>
      </c>
    </row>
    <row r="229" spans="1:65" s="13" customFormat="1" ht="11.25">
      <c r="B229" s="195"/>
      <c r="C229" s="196"/>
      <c r="D229" s="197" t="s">
        <v>154</v>
      </c>
      <c r="E229" s="198" t="s">
        <v>32</v>
      </c>
      <c r="F229" s="199" t="s">
        <v>315</v>
      </c>
      <c r="G229" s="196"/>
      <c r="H229" s="200">
        <v>57.13</v>
      </c>
      <c r="I229" s="201"/>
      <c r="J229" s="196"/>
      <c r="K229" s="196"/>
      <c r="L229" s="202"/>
      <c r="M229" s="203"/>
      <c r="N229" s="204"/>
      <c r="O229" s="204"/>
      <c r="P229" s="204"/>
      <c r="Q229" s="204"/>
      <c r="R229" s="204"/>
      <c r="S229" s="204"/>
      <c r="T229" s="205"/>
      <c r="AT229" s="206" t="s">
        <v>154</v>
      </c>
      <c r="AU229" s="206" t="s">
        <v>88</v>
      </c>
      <c r="AV229" s="13" t="s">
        <v>88</v>
      </c>
      <c r="AW229" s="13" t="s">
        <v>39</v>
      </c>
      <c r="AX229" s="13" t="s">
        <v>78</v>
      </c>
      <c r="AY229" s="206" t="s">
        <v>144</v>
      </c>
    </row>
    <row r="230" spans="1:65" s="13" customFormat="1" ht="11.25">
      <c r="B230" s="195"/>
      <c r="C230" s="196"/>
      <c r="D230" s="197" t="s">
        <v>154</v>
      </c>
      <c r="E230" s="198" t="s">
        <v>32</v>
      </c>
      <c r="F230" s="199" t="s">
        <v>156</v>
      </c>
      <c r="G230" s="196"/>
      <c r="H230" s="200">
        <v>5</v>
      </c>
      <c r="I230" s="201"/>
      <c r="J230" s="196"/>
      <c r="K230" s="196"/>
      <c r="L230" s="202"/>
      <c r="M230" s="203"/>
      <c r="N230" s="204"/>
      <c r="O230" s="204"/>
      <c r="P230" s="204"/>
      <c r="Q230" s="204"/>
      <c r="R230" s="204"/>
      <c r="S230" s="204"/>
      <c r="T230" s="205"/>
      <c r="AT230" s="206" t="s">
        <v>154</v>
      </c>
      <c r="AU230" s="206" t="s">
        <v>88</v>
      </c>
      <c r="AV230" s="13" t="s">
        <v>88</v>
      </c>
      <c r="AW230" s="13" t="s">
        <v>39</v>
      </c>
      <c r="AX230" s="13" t="s">
        <v>78</v>
      </c>
      <c r="AY230" s="206" t="s">
        <v>144</v>
      </c>
    </row>
    <row r="231" spans="1:65" s="13" customFormat="1" ht="11.25">
      <c r="B231" s="195"/>
      <c r="C231" s="196"/>
      <c r="D231" s="197" t="s">
        <v>154</v>
      </c>
      <c r="E231" s="198" t="s">
        <v>32</v>
      </c>
      <c r="F231" s="199" t="s">
        <v>157</v>
      </c>
      <c r="G231" s="196"/>
      <c r="H231" s="200">
        <v>5.6</v>
      </c>
      <c r="I231" s="201"/>
      <c r="J231" s="196"/>
      <c r="K231" s="196"/>
      <c r="L231" s="202"/>
      <c r="M231" s="203"/>
      <c r="N231" s="204"/>
      <c r="O231" s="204"/>
      <c r="P231" s="204"/>
      <c r="Q231" s="204"/>
      <c r="R231" s="204"/>
      <c r="S231" s="204"/>
      <c r="T231" s="205"/>
      <c r="AT231" s="206" t="s">
        <v>154</v>
      </c>
      <c r="AU231" s="206" t="s">
        <v>88</v>
      </c>
      <c r="AV231" s="13" t="s">
        <v>88</v>
      </c>
      <c r="AW231" s="13" t="s">
        <v>39</v>
      </c>
      <c r="AX231" s="13" t="s">
        <v>78</v>
      </c>
      <c r="AY231" s="206" t="s">
        <v>144</v>
      </c>
    </row>
    <row r="232" spans="1:65" s="13" customFormat="1" ht="11.25">
      <c r="B232" s="195"/>
      <c r="C232" s="196"/>
      <c r="D232" s="197" t="s">
        <v>154</v>
      </c>
      <c r="E232" s="198" t="s">
        <v>32</v>
      </c>
      <c r="F232" s="199" t="s">
        <v>297</v>
      </c>
      <c r="G232" s="196"/>
      <c r="H232" s="200">
        <v>9.1</v>
      </c>
      <c r="I232" s="201"/>
      <c r="J232" s="196"/>
      <c r="K232" s="196"/>
      <c r="L232" s="202"/>
      <c r="M232" s="203"/>
      <c r="N232" s="204"/>
      <c r="O232" s="204"/>
      <c r="P232" s="204"/>
      <c r="Q232" s="204"/>
      <c r="R232" s="204"/>
      <c r="S232" s="204"/>
      <c r="T232" s="205"/>
      <c r="AT232" s="206" t="s">
        <v>154</v>
      </c>
      <c r="AU232" s="206" t="s">
        <v>88</v>
      </c>
      <c r="AV232" s="13" t="s">
        <v>88</v>
      </c>
      <c r="AW232" s="13" t="s">
        <v>39</v>
      </c>
      <c r="AX232" s="13" t="s">
        <v>78</v>
      </c>
      <c r="AY232" s="206" t="s">
        <v>144</v>
      </c>
    </row>
    <row r="233" spans="1:65" s="14" customFormat="1" ht="11.25">
      <c r="B233" s="207"/>
      <c r="C233" s="208"/>
      <c r="D233" s="197" t="s">
        <v>154</v>
      </c>
      <c r="E233" s="209" t="s">
        <v>32</v>
      </c>
      <c r="F233" s="210" t="s">
        <v>158</v>
      </c>
      <c r="G233" s="208"/>
      <c r="H233" s="211">
        <v>76.83</v>
      </c>
      <c r="I233" s="212"/>
      <c r="J233" s="208"/>
      <c r="K233" s="208"/>
      <c r="L233" s="213"/>
      <c r="M233" s="214"/>
      <c r="N233" s="215"/>
      <c r="O233" s="215"/>
      <c r="P233" s="215"/>
      <c r="Q233" s="215"/>
      <c r="R233" s="215"/>
      <c r="S233" s="215"/>
      <c r="T233" s="216"/>
      <c r="AT233" s="217" t="s">
        <v>154</v>
      </c>
      <c r="AU233" s="217" t="s">
        <v>88</v>
      </c>
      <c r="AV233" s="14" t="s">
        <v>150</v>
      </c>
      <c r="AW233" s="14" t="s">
        <v>39</v>
      </c>
      <c r="AX233" s="14" t="s">
        <v>86</v>
      </c>
      <c r="AY233" s="217" t="s">
        <v>144</v>
      </c>
    </row>
    <row r="234" spans="1:65" s="2" customFormat="1" ht="24.2" customHeight="1">
      <c r="A234" s="37"/>
      <c r="B234" s="38"/>
      <c r="C234" s="228" t="s">
        <v>316</v>
      </c>
      <c r="D234" s="228" t="s">
        <v>226</v>
      </c>
      <c r="E234" s="229" t="s">
        <v>317</v>
      </c>
      <c r="F234" s="230" t="s">
        <v>318</v>
      </c>
      <c r="G234" s="231" t="s">
        <v>93</v>
      </c>
      <c r="H234" s="232">
        <v>76.08</v>
      </c>
      <c r="I234" s="233"/>
      <c r="J234" s="234">
        <f>ROUND(I234*H234,2)</f>
        <v>0</v>
      </c>
      <c r="K234" s="230" t="s">
        <v>149</v>
      </c>
      <c r="L234" s="235"/>
      <c r="M234" s="236" t="s">
        <v>32</v>
      </c>
      <c r="N234" s="237" t="s">
        <v>49</v>
      </c>
      <c r="O234" s="67"/>
      <c r="P234" s="186">
        <f>O234*H234</f>
        <v>0</v>
      </c>
      <c r="Q234" s="186">
        <v>0.18</v>
      </c>
      <c r="R234" s="186">
        <f>Q234*H234</f>
        <v>13.6944</v>
      </c>
      <c r="S234" s="186">
        <v>0</v>
      </c>
      <c r="T234" s="187">
        <f>S234*H234</f>
        <v>0</v>
      </c>
      <c r="U234" s="37"/>
      <c r="V234" s="37"/>
      <c r="W234" s="37"/>
      <c r="X234" s="37"/>
      <c r="Y234" s="37"/>
      <c r="Z234" s="37"/>
      <c r="AA234" s="37"/>
      <c r="AB234" s="37"/>
      <c r="AC234" s="37"/>
      <c r="AD234" s="37"/>
      <c r="AE234" s="37"/>
      <c r="AR234" s="188" t="s">
        <v>204</v>
      </c>
      <c r="AT234" s="188" t="s">
        <v>226</v>
      </c>
      <c r="AU234" s="188" t="s">
        <v>88</v>
      </c>
      <c r="AY234" s="19" t="s">
        <v>144</v>
      </c>
      <c r="BE234" s="189">
        <f>IF(N234="základní",J234,0)</f>
        <v>0</v>
      </c>
      <c r="BF234" s="189">
        <f>IF(N234="snížená",J234,0)</f>
        <v>0</v>
      </c>
      <c r="BG234" s="189">
        <f>IF(N234="zákl. přenesená",J234,0)</f>
        <v>0</v>
      </c>
      <c r="BH234" s="189">
        <f>IF(N234="sníž. přenesená",J234,0)</f>
        <v>0</v>
      </c>
      <c r="BI234" s="189">
        <f>IF(N234="nulová",J234,0)</f>
        <v>0</v>
      </c>
      <c r="BJ234" s="19" t="s">
        <v>86</v>
      </c>
      <c r="BK234" s="189">
        <f>ROUND(I234*H234,2)</f>
        <v>0</v>
      </c>
      <c r="BL234" s="19" t="s">
        <v>150</v>
      </c>
      <c r="BM234" s="188" t="s">
        <v>319</v>
      </c>
    </row>
    <row r="235" spans="1:65" s="13" customFormat="1" ht="11.25">
      <c r="B235" s="195"/>
      <c r="C235" s="196"/>
      <c r="D235" s="197" t="s">
        <v>154</v>
      </c>
      <c r="E235" s="198" t="s">
        <v>32</v>
      </c>
      <c r="F235" s="199" t="s">
        <v>320</v>
      </c>
      <c r="G235" s="196"/>
      <c r="H235" s="200">
        <v>76.83</v>
      </c>
      <c r="I235" s="201"/>
      <c r="J235" s="196"/>
      <c r="K235" s="196"/>
      <c r="L235" s="202"/>
      <c r="M235" s="203"/>
      <c r="N235" s="204"/>
      <c r="O235" s="204"/>
      <c r="P235" s="204"/>
      <c r="Q235" s="204"/>
      <c r="R235" s="204"/>
      <c r="S235" s="204"/>
      <c r="T235" s="205"/>
      <c r="AT235" s="206" t="s">
        <v>154</v>
      </c>
      <c r="AU235" s="206" t="s">
        <v>88</v>
      </c>
      <c r="AV235" s="13" t="s">
        <v>88</v>
      </c>
      <c r="AW235" s="13" t="s">
        <v>39</v>
      </c>
      <c r="AX235" s="13" t="s">
        <v>78</v>
      </c>
      <c r="AY235" s="206" t="s">
        <v>144</v>
      </c>
    </row>
    <row r="236" spans="1:65" s="13" customFormat="1" ht="11.25">
      <c r="B236" s="195"/>
      <c r="C236" s="196"/>
      <c r="D236" s="197" t="s">
        <v>154</v>
      </c>
      <c r="E236" s="198" t="s">
        <v>32</v>
      </c>
      <c r="F236" s="199" t="s">
        <v>321</v>
      </c>
      <c r="G236" s="196"/>
      <c r="H236" s="200">
        <v>-2.9660000000000002</v>
      </c>
      <c r="I236" s="201"/>
      <c r="J236" s="196"/>
      <c r="K236" s="196"/>
      <c r="L236" s="202"/>
      <c r="M236" s="203"/>
      <c r="N236" s="204"/>
      <c r="O236" s="204"/>
      <c r="P236" s="204"/>
      <c r="Q236" s="204"/>
      <c r="R236" s="204"/>
      <c r="S236" s="204"/>
      <c r="T236" s="205"/>
      <c r="AT236" s="206" t="s">
        <v>154</v>
      </c>
      <c r="AU236" s="206" t="s">
        <v>88</v>
      </c>
      <c r="AV236" s="13" t="s">
        <v>88</v>
      </c>
      <c r="AW236" s="13" t="s">
        <v>39</v>
      </c>
      <c r="AX236" s="13" t="s">
        <v>78</v>
      </c>
      <c r="AY236" s="206" t="s">
        <v>144</v>
      </c>
    </row>
    <row r="237" spans="1:65" s="14" customFormat="1" ht="11.25">
      <c r="B237" s="207"/>
      <c r="C237" s="208"/>
      <c r="D237" s="197" t="s">
        <v>154</v>
      </c>
      <c r="E237" s="209" t="s">
        <v>32</v>
      </c>
      <c r="F237" s="210" t="s">
        <v>158</v>
      </c>
      <c r="G237" s="208"/>
      <c r="H237" s="211">
        <v>73.864000000000004</v>
      </c>
      <c r="I237" s="212"/>
      <c r="J237" s="208"/>
      <c r="K237" s="208"/>
      <c r="L237" s="213"/>
      <c r="M237" s="214"/>
      <c r="N237" s="215"/>
      <c r="O237" s="215"/>
      <c r="P237" s="215"/>
      <c r="Q237" s="215"/>
      <c r="R237" s="215"/>
      <c r="S237" s="215"/>
      <c r="T237" s="216"/>
      <c r="AT237" s="217" t="s">
        <v>154</v>
      </c>
      <c r="AU237" s="217" t="s">
        <v>88</v>
      </c>
      <c r="AV237" s="14" t="s">
        <v>150</v>
      </c>
      <c r="AW237" s="14" t="s">
        <v>39</v>
      </c>
      <c r="AX237" s="14" t="s">
        <v>86</v>
      </c>
      <c r="AY237" s="217" t="s">
        <v>144</v>
      </c>
    </row>
    <row r="238" spans="1:65" s="13" customFormat="1" ht="11.25">
      <c r="B238" s="195"/>
      <c r="C238" s="196"/>
      <c r="D238" s="197" t="s">
        <v>154</v>
      </c>
      <c r="E238" s="196"/>
      <c r="F238" s="199" t="s">
        <v>322</v>
      </c>
      <c r="G238" s="196"/>
      <c r="H238" s="200">
        <v>76.08</v>
      </c>
      <c r="I238" s="201"/>
      <c r="J238" s="196"/>
      <c r="K238" s="196"/>
      <c r="L238" s="202"/>
      <c r="M238" s="203"/>
      <c r="N238" s="204"/>
      <c r="O238" s="204"/>
      <c r="P238" s="204"/>
      <c r="Q238" s="204"/>
      <c r="R238" s="204"/>
      <c r="S238" s="204"/>
      <c r="T238" s="205"/>
      <c r="AT238" s="206" t="s">
        <v>154</v>
      </c>
      <c r="AU238" s="206" t="s">
        <v>88</v>
      </c>
      <c r="AV238" s="13" t="s">
        <v>88</v>
      </c>
      <c r="AW238" s="13" t="s">
        <v>4</v>
      </c>
      <c r="AX238" s="13" t="s">
        <v>86</v>
      </c>
      <c r="AY238" s="206" t="s">
        <v>144</v>
      </c>
    </row>
    <row r="239" spans="1:65" s="2" customFormat="1" ht="24.2" customHeight="1">
      <c r="A239" s="37"/>
      <c r="B239" s="38"/>
      <c r="C239" s="228" t="s">
        <v>323</v>
      </c>
      <c r="D239" s="228" t="s">
        <v>226</v>
      </c>
      <c r="E239" s="229" t="s">
        <v>324</v>
      </c>
      <c r="F239" s="230" t="s">
        <v>325</v>
      </c>
      <c r="G239" s="231" t="s">
        <v>93</v>
      </c>
      <c r="H239" s="232">
        <v>2.9660000000000002</v>
      </c>
      <c r="I239" s="233"/>
      <c r="J239" s="234">
        <f>ROUND(I239*H239,2)</f>
        <v>0</v>
      </c>
      <c r="K239" s="230" t="s">
        <v>149</v>
      </c>
      <c r="L239" s="235"/>
      <c r="M239" s="236" t="s">
        <v>32</v>
      </c>
      <c r="N239" s="237" t="s">
        <v>49</v>
      </c>
      <c r="O239" s="67"/>
      <c r="P239" s="186">
        <f>O239*H239</f>
        <v>0</v>
      </c>
      <c r="Q239" s="186">
        <v>0.13100000000000001</v>
      </c>
      <c r="R239" s="186">
        <f>Q239*H239</f>
        <v>0.38854600000000006</v>
      </c>
      <c r="S239" s="186">
        <v>0</v>
      </c>
      <c r="T239" s="187">
        <f>S239*H239</f>
        <v>0</v>
      </c>
      <c r="U239" s="37"/>
      <c r="V239" s="37"/>
      <c r="W239" s="37"/>
      <c r="X239" s="37"/>
      <c r="Y239" s="37"/>
      <c r="Z239" s="37"/>
      <c r="AA239" s="37"/>
      <c r="AB239" s="37"/>
      <c r="AC239" s="37"/>
      <c r="AD239" s="37"/>
      <c r="AE239" s="37"/>
      <c r="AR239" s="188" t="s">
        <v>204</v>
      </c>
      <c r="AT239" s="188" t="s">
        <v>226</v>
      </c>
      <c r="AU239" s="188" t="s">
        <v>88</v>
      </c>
      <c r="AY239" s="19" t="s">
        <v>144</v>
      </c>
      <c r="BE239" s="189">
        <f>IF(N239="základní",J239,0)</f>
        <v>0</v>
      </c>
      <c r="BF239" s="189">
        <f>IF(N239="snížená",J239,0)</f>
        <v>0</v>
      </c>
      <c r="BG239" s="189">
        <f>IF(N239="zákl. přenesená",J239,0)</f>
        <v>0</v>
      </c>
      <c r="BH239" s="189">
        <f>IF(N239="sníž. přenesená",J239,0)</f>
        <v>0</v>
      </c>
      <c r="BI239" s="189">
        <f>IF(N239="nulová",J239,0)</f>
        <v>0</v>
      </c>
      <c r="BJ239" s="19" t="s">
        <v>86</v>
      </c>
      <c r="BK239" s="189">
        <f>ROUND(I239*H239,2)</f>
        <v>0</v>
      </c>
      <c r="BL239" s="19" t="s">
        <v>150</v>
      </c>
      <c r="BM239" s="188" t="s">
        <v>326</v>
      </c>
    </row>
    <row r="240" spans="1:65" s="13" customFormat="1" ht="11.25">
      <c r="B240" s="195"/>
      <c r="C240" s="196"/>
      <c r="D240" s="197" t="s">
        <v>154</v>
      </c>
      <c r="E240" s="198" t="s">
        <v>32</v>
      </c>
      <c r="F240" s="199" t="s">
        <v>327</v>
      </c>
      <c r="G240" s="196"/>
      <c r="H240" s="200">
        <v>2.88</v>
      </c>
      <c r="I240" s="201"/>
      <c r="J240" s="196"/>
      <c r="K240" s="196"/>
      <c r="L240" s="202"/>
      <c r="M240" s="203"/>
      <c r="N240" s="204"/>
      <c r="O240" s="204"/>
      <c r="P240" s="204"/>
      <c r="Q240" s="204"/>
      <c r="R240" s="204"/>
      <c r="S240" s="204"/>
      <c r="T240" s="205"/>
      <c r="AT240" s="206" t="s">
        <v>154</v>
      </c>
      <c r="AU240" s="206" t="s">
        <v>88</v>
      </c>
      <c r="AV240" s="13" t="s">
        <v>88</v>
      </c>
      <c r="AW240" s="13" t="s">
        <v>39</v>
      </c>
      <c r="AX240" s="13" t="s">
        <v>86</v>
      </c>
      <c r="AY240" s="206" t="s">
        <v>144</v>
      </c>
    </row>
    <row r="241" spans="1:65" s="13" customFormat="1" ht="11.25">
      <c r="B241" s="195"/>
      <c r="C241" s="196"/>
      <c r="D241" s="197" t="s">
        <v>154</v>
      </c>
      <c r="E241" s="196"/>
      <c r="F241" s="199" t="s">
        <v>328</v>
      </c>
      <c r="G241" s="196"/>
      <c r="H241" s="200">
        <v>2.9660000000000002</v>
      </c>
      <c r="I241" s="201"/>
      <c r="J241" s="196"/>
      <c r="K241" s="196"/>
      <c r="L241" s="202"/>
      <c r="M241" s="203"/>
      <c r="N241" s="204"/>
      <c r="O241" s="204"/>
      <c r="P241" s="204"/>
      <c r="Q241" s="204"/>
      <c r="R241" s="204"/>
      <c r="S241" s="204"/>
      <c r="T241" s="205"/>
      <c r="AT241" s="206" t="s">
        <v>154</v>
      </c>
      <c r="AU241" s="206" t="s">
        <v>88</v>
      </c>
      <c r="AV241" s="13" t="s">
        <v>88</v>
      </c>
      <c r="AW241" s="13" t="s">
        <v>4</v>
      </c>
      <c r="AX241" s="13" t="s">
        <v>86</v>
      </c>
      <c r="AY241" s="206" t="s">
        <v>144</v>
      </c>
    </row>
    <row r="242" spans="1:65" s="12" customFormat="1" ht="22.9" customHeight="1">
      <c r="B242" s="161"/>
      <c r="C242" s="162"/>
      <c r="D242" s="163" t="s">
        <v>77</v>
      </c>
      <c r="E242" s="175" t="s">
        <v>188</v>
      </c>
      <c r="F242" s="175" t="s">
        <v>329</v>
      </c>
      <c r="G242" s="162"/>
      <c r="H242" s="162"/>
      <c r="I242" s="165"/>
      <c r="J242" s="176">
        <f>BK242</f>
        <v>0</v>
      </c>
      <c r="K242" s="162"/>
      <c r="L242" s="167"/>
      <c r="M242" s="168"/>
      <c r="N242" s="169"/>
      <c r="O242" s="169"/>
      <c r="P242" s="170">
        <f>SUM(P243:P305)</f>
        <v>0</v>
      </c>
      <c r="Q242" s="169"/>
      <c r="R242" s="170">
        <f>SUM(R243:R305)</f>
        <v>3.266463149999999</v>
      </c>
      <c r="S242" s="169"/>
      <c r="T242" s="171">
        <f>SUM(T243:T305)</f>
        <v>0</v>
      </c>
      <c r="AR242" s="172" t="s">
        <v>86</v>
      </c>
      <c r="AT242" s="173" t="s">
        <v>77</v>
      </c>
      <c r="AU242" s="173" t="s">
        <v>86</v>
      </c>
      <c r="AY242" s="172" t="s">
        <v>144</v>
      </c>
      <c r="BK242" s="174">
        <f>SUM(BK243:BK305)</f>
        <v>0</v>
      </c>
    </row>
    <row r="243" spans="1:65" s="2" customFormat="1" ht="24.2" customHeight="1">
      <c r="A243" s="37"/>
      <c r="B243" s="38"/>
      <c r="C243" s="177" t="s">
        <v>330</v>
      </c>
      <c r="D243" s="177" t="s">
        <v>146</v>
      </c>
      <c r="E243" s="178" t="s">
        <v>331</v>
      </c>
      <c r="F243" s="179" t="s">
        <v>332</v>
      </c>
      <c r="G243" s="180" t="s">
        <v>93</v>
      </c>
      <c r="H243" s="181">
        <v>15.02</v>
      </c>
      <c r="I243" s="182"/>
      <c r="J243" s="183">
        <f>ROUND(I243*H243,2)</f>
        <v>0</v>
      </c>
      <c r="K243" s="179" t="s">
        <v>149</v>
      </c>
      <c r="L243" s="42"/>
      <c r="M243" s="184" t="s">
        <v>32</v>
      </c>
      <c r="N243" s="185" t="s">
        <v>49</v>
      </c>
      <c r="O243" s="67"/>
      <c r="P243" s="186">
        <f>O243*H243</f>
        <v>0</v>
      </c>
      <c r="Q243" s="186">
        <v>5.1999999999999998E-3</v>
      </c>
      <c r="R243" s="186">
        <f>Q243*H243</f>
        <v>7.8103999999999993E-2</v>
      </c>
      <c r="S243" s="186">
        <v>0</v>
      </c>
      <c r="T243" s="187">
        <f>S243*H243</f>
        <v>0</v>
      </c>
      <c r="U243" s="37"/>
      <c r="V243" s="37"/>
      <c r="W243" s="37"/>
      <c r="X243" s="37"/>
      <c r="Y243" s="37"/>
      <c r="Z243" s="37"/>
      <c r="AA243" s="37"/>
      <c r="AB243" s="37"/>
      <c r="AC243" s="37"/>
      <c r="AD243" s="37"/>
      <c r="AE243" s="37"/>
      <c r="AR243" s="188" t="s">
        <v>150</v>
      </c>
      <c r="AT243" s="188" t="s">
        <v>146</v>
      </c>
      <c r="AU243" s="188" t="s">
        <v>88</v>
      </c>
      <c r="AY243" s="19" t="s">
        <v>144</v>
      </c>
      <c r="BE243" s="189">
        <f>IF(N243="základní",J243,0)</f>
        <v>0</v>
      </c>
      <c r="BF243" s="189">
        <f>IF(N243="snížená",J243,0)</f>
        <v>0</v>
      </c>
      <c r="BG243" s="189">
        <f>IF(N243="zákl. přenesená",J243,0)</f>
        <v>0</v>
      </c>
      <c r="BH243" s="189">
        <f>IF(N243="sníž. přenesená",J243,0)</f>
        <v>0</v>
      </c>
      <c r="BI243" s="189">
        <f>IF(N243="nulová",J243,0)</f>
        <v>0</v>
      </c>
      <c r="BJ243" s="19" t="s">
        <v>86</v>
      </c>
      <c r="BK243" s="189">
        <f>ROUND(I243*H243,2)</f>
        <v>0</v>
      </c>
      <c r="BL243" s="19" t="s">
        <v>150</v>
      </c>
      <c r="BM243" s="188" t="s">
        <v>333</v>
      </c>
    </row>
    <row r="244" spans="1:65" s="2" customFormat="1" ht="11.25">
      <c r="A244" s="37"/>
      <c r="B244" s="38"/>
      <c r="C244" s="39"/>
      <c r="D244" s="190" t="s">
        <v>152</v>
      </c>
      <c r="E244" s="39"/>
      <c r="F244" s="191" t="s">
        <v>334</v>
      </c>
      <c r="G244" s="39"/>
      <c r="H244" s="39"/>
      <c r="I244" s="192"/>
      <c r="J244" s="39"/>
      <c r="K244" s="39"/>
      <c r="L244" s="42"/>
      <c r="M244" s="193"/>
      <c r="N244" s="194"/>
      <c r="O244" s="67"/>
      <c r="P244" s="67"/>
      <c r="Q244" s="67"/>
      <c r="R244" s="67"/>
      <c r="S244" s="67"/>
      <c r="T244" s="68"/>
      <c r="U244" s="37"/>
      <c r="V244" s="37"/>
      <c r="W244" s="37"/>
      <c r="X244" s="37"/>
      <c r="Y244" s="37"/>
      <c r="Z244" s="37"/>
      <c r="AA244" s="37"/>
      <c r="AB244" s="37"/>
      <c r="AC244" s="37"/>
      <c r="AD244" s="37"/>
      <c r="AE244" s="37"/>
      <c r="AT244" s="19" t="s">
        <v>152</v>
      </c>
      <c r="AU244" s="19" t="s">
        <v>88</v>
      </c>
    </row>
    <row r="245" spans="1:65" s="15" customFormat="1" ht="11.25">
      <c r="B245" s="218"/>
      <c r="C245" s="219"/>
      <c r="D245" s="197" t="s">
        <v>154</v>
      </c>
      <c r="E245" s="220" t="s">
        <v>32</v>
      </c>
      <c r="F245" s="221" t="s">
        <v>335</v>
      </c>
      <c r="G245" s="219"/>
      <c r="H245" s="220" t="s">
        <v>32</v>
      </c>
      <c r="I245" s="222"/>
      <c r="J245" s="219"/>
      <c r="K245" s="219"/>
      <c r="L245" s="223"/>
      <c r="M245" s="224"/>
      <c r="N245" s="225"/>
      <c r="O245" s="225"/>
      <c r="P245" s="225"/>
      <c r="Q245" s="225"/>
      <c r="R245" s="225"/>
      <c r="S245" s="225"/>
      <c r="T245" s="226"/>
      <c r="AT245" s="227" t="s">
        <v>154</v>
      </c>
      <c r="AU245" s="227" t="s">
        <v>88</v>
      </c>
      <c r="AV245" s="15" t="s">
        <v>86</v>
      </c>
      <c r="AW245" s="15" t="s">
        <v>39</v>
      </c>
      <c r="AX245" s="15" t="s">
        <v>78</v>
      </c>
      <c r="AY245" s="227" t="s">
        <v>144</v>
      </c>
    </row>
    <row r="246" spans="1:65" s="13" customFormat="1" ht="11.25">
      <c r="B246" s="195"/>
      <c r="C246" s="196"/>
      <c r="D246" s="197" t="s">
        <v>154</v>
      </c>
      <c r="E246" s="198" t="s">
        <v>32</v>
      </c>
      <c r="F246" s="199" t="s">
        <v>336</v>
      </c>
      <c r="G246" s="196"/>
      <c r="H246" s="200">
        <v>15.02</v>
      </c>
      <c r="I246" s="201"/>
      <c r="J246" s="196"/>
      <c r="K246" s="196"/>
      <c r="L246" s="202"/>
      <c r="M246" s="203"/>
      <c r="N246" s="204"/>
      <c r="O246" s="204"/>
      <c r="P246" s="204"/>
      <c r="Q246" s="204"/>
      <c r="R246" s="204"/>
      <c r="S246" s="204"/>
      <c r="T246" s="205"/>
      <c r="AT246" s="206" t="s">
        <v>154</v>
      </c>
      <c r="AU246" s="206" t="s">
        <v>88</v>
      </c>
      <c r="AV246" s="13" t="s">
        <v>88</v>
      </c>
      <c r="AW246" s="13" t="s">
        <v>39</v>
      </c>
      <c r="AX246" s="13" t="s">
        <v>86</v>
      </c>
      <c r="AY246" s="206" t="s">
        <v>144</v>
      </c>
    </row>
    <row r="247" spans="1:65" s="2" customFormat="1" ht="24.2" customHeight="1">
      <c r="A247" s="37"/>
      <c r="B247" s="38"/>
      <c r="C247" s="177" t="s">
        <v>337</v>
      </c>
      <c r="D247" s="177" t="s">
        <v>146</v>
      </c>
      <c r="E247" s="178" t="s">
        <v>338</v>
      </c>
      <c r="F247" s="179" t="s">
        <v>339</v>
      </c>
      <c r="G247" s="180" t="s">
        <v>340</v>
      </c>
      <c r="H247" s="181">
        <v>5</v>
      </c>
      <c r="I247" s="182"/>
      <c r="J247" s="183">
        <f>ROUND(I247*H247,2)</f>
        <v>0</v>
      </c>
      <c r="K247" s="179" t="s">
        <v>149</v>
      </c>
      <c r="L247" s="42"/>
      <c r="M247" s="184" t="s">
        <v>32</v>
      </c>
      <c r="N247" s="185" t="s">
        <v>49</v>
      </c>
      <c r="O247" s="67"/>
      <c r="P247" s="186">
        <f>O247*H247</f>
        <v>0</v>
      </c>
      <c r="Q247" s="186">
        <v>0.1575</v>
      </c>
      <c r="R247" s="186">
        <f>Q247*H247</f>
        <v>0.78749999999999998</v>
      </c>
      <c r="S247" s="186">
        <v>0</v>
      </c>
      <c r="T247" s="187">
        <f>S247*H247</f>
        <v>0</v>
      </c>
      <c r="U247" s="37"/>
      <c r="V247" s="37"/>
      <c r="W247" s="37"/>
      <c r="X247" s="37"/>
      <c r="Y247" s="37"/>
      <c r="Z247" s="37"/>
      <c r="AA247" s="37"/>
      <c r="AB247" s="37"/>
      <c r="AC247" s="37"/>
      <c r="AD247" s="37"/>
      <c r="AE247" s="37"/>
      <c r="AR247" s="188" t="s">
        <v>150</v>
      </c>
      <c r="AT247" s="188" t="s">
        <v>146</v>
      </c>
      <c r="AU247" s="188" t="s">
        <v>88</v>
      </c>
      <c r="AY247" s="19" t="s">
        <v>144</v>
      </c>
      <c r="BE247" s="189">
        <f>IF(N247="základní",J247,0)</f>
        <v>0</v>
      </c>
      <c r="BF247" s="189">
        <f>IF(N247="snížená",J247,0)</f>
        <v>0</v>
      </c>
      <c r="BG247" s="189">
        <f>IF(N247="zákl. přenesená",J247,0)</f>
        <v>0</v>
      </c>
      <c r="BH247" s="189">
        <f>IF(N247="sníž. přenesená",J247,0)</f>
        <v>0</v>
      </c>
      <c r="BI247" s="189">
        <f>IF(N247="nulová",J247,0)</f>
        <v>0</v>
      </c>
      <c r="BJ247" s="19" t="s">
        <v>86</v>
      </c>
      <c r="BK247" s="189">
        <f>ROUND(I247*H247,2)</f>
        <v>0</v>
      </c>
      <c r="BL247" s="19" t="s">
        <v>150</v>
      </c>
      <c r="BM247" s="188" t="s">
        <v>341</v>
      </c>
    </row>
    <row r="248" spans="1:65" s="2" customFormat="1" ht="11.25">
      <c r="A248" s="37"/>
      <c r="B248" s="38"/>
      <c r="C248" s="39"/>
      <c r="D248" s="190" t="s">
        <v>152</v>
      </c>
      <c r="E248" s="39"/>
      <c r="F248" s="191" t="s">
        <v>342</v>
      </c>
      <c r="G248" s="39"/>
      <c r="H248" s="39"/>
      <c r="I248" s="192"/>
      <c r="J248" s="39"/>
      <c r="K248" s="39"/>
      <c r="L248" s="42"/>
      <c r="M248" s="193"/>
      <c r="N248" s="194"/>
      <c r="O248" s="67"/>
      <c r="P248" s="67"/>
      <c r="Q248" s="67"/>
      <c r="R248" s="67"/>
      <c r="S248" s="67"/>
      <c r="T248" s="68"/>
      <c r="U248" s="37"/>
      <c r="V248" s="37"/>
      <c r="W248" s="37"/>
      <c r="X248" s="37"/>
      <c r="Y248" s="37"/>
      <c r="Z248" s="37"/>
      <c r="AA248" s="37"/>
      <c r="AB248" s="37"/>
      <c r="AC248" s="37"/>
      <c r="AD248" s="37"/>
      <c r="AE248" s="37"/>
      <c r="AT248" s="19" t="s">
        <v>152</v>
      </c>
      <c r="AU248" s="19" t="s">
        <v>88</v>
      </c>
    </row>
    <row r="249" spans="1:65" s="2" customFormat="1" ht="24.2" customHeight="1">
      <c r="A249" s="37"/>
      <c r="B249" s="38"/>
      <c r="C249" s="177" t="s">
        <v>343</v>
      </c>
      <c r="D249" s="177" t="s">
        <v>146</v>
      </c>
      <c r="E249" s="178" t="s">
        <v>344</v>
      </c>
      <c r="F249" s="179" t="s">
        <v>345</v>
      </c>
      <c r="G249" s="180" t="s">
        <v>93</v>
      </c>
      <c r="H249" s="181">
        <v>108.179</v>
      </c>
      <c r="I249" s="182"/>
      <c r="J249" s="183">
        <f>ROUND(I249*H249,2)</f>
        <v>0</v>
      </c>
      <c r="K249" s="179" t="s">
        <v>149</v>
      </c>
      <c r="L249" s="42"/>
      <c r="M249" s="184" t="s">
        <v>32</v>
      </c>
      <c r="N249" s="185" t="s">
        <v>49</v>
      </c>
      <c r="O249" s="67"/>
      <c r="P249" s="186">
        <f>O249*H249</f>
        <v>0</v>
      </c>
      <c r="Q249" s="186">
        <v>1.5699999999999999E-2</v>
      </c>
      <c r="R249" s="186">
        <f>Q249*H249</f>
        <v>1.6984102999999999</v>
      </c>
      <c r="S249" s="186">
        <v>0</v>
      </c>
      <c r="T249" s="187">
        <f>S249*H249</f>
        <v>0</v>
      </c>
      <c r="U249" s="37"/>
      <c r="V249" s="37"/>
      <c r="W249" s="37"/>
      <c r="X249" s="37"/>
      <c r="Y249" s="37"/>
      <c r="Z249" s="37"/>
      <c r="AA249" s="37"/>
      <c r="AB249" s="37"/>
      <c r="AC249" s="37"/>
      <c r="AD249" s="37"/>
      <c r="AE249" s="37"/>
      <c r="AR249" s="188" t="s">
        <v>150</v>
      </c>
      <c r="AT249" s="188" t="s">
        <v>146</v>
      </c>
      <c r="AU249" s="188" t="s">
        <v>88</v>
      </c>
      <c r="AY249" s="19" t="s">
        <v>144</v>
      </c>
      <c r="BE249" s="189">
        <f>IF(N249="základní",J249,0)</f>
        <v>0</v>
      </c>
      <c r="BF249" s="189">
        <f>IF(N249="snížená",J249,0)</f>
        <v>0</v>
      </c>
      <c r="BG249" s="189">
        <f>IF(N249="zákl. přenesená",J249,0)</f>
        <v>0</v>
      </c>
      <c r="BH249" s="189">
        <f>IF(N249="sníž. přenesená",J249,0)</f>
        <v>0</v>
      </c>
      <c r="BI249" s="189">
        <f>IF(N249="nulová",J249,0)</f>
        <v>0</v>
      </c>
      <c r="BJ249" s="19" t="s">
        <v>86</v>
      </c>
      <c r="BK249" s="189">
        <f>ROUND(I249*H249,2)</f>
        <v>0</v>
      </c>
      <c r="BL249" s="19" t="s">
        <v>150</v>
      </c>
      <c r="BM249" s="188" t="s">
        <v>346</v>
      </c>
    </row>
    <row r="250" spans="1:65" s="2" customFormat="1" ht="11.25">
      <c r="A250" s="37"/>
      <c r="B250" s="38"/>
      <c r="C250" s="39"/>
      <c r="D250" s="190" t="s">
        <v>152</v>
      </c>
      <c r="E250" s="39"/>
      <c r="F250" s="191" t="s">
        <v>347</v>
      </c>
      <c r="G250" s="39"/>
      <c r="H250" s="39"/>
      <c r="I250" s="192"/>
      <c r="J250" s="39"/>
      <c r="K250" s="39"/>
      <c r="L250" s="42"/>
      <c r="M250" s="193"/>
      <c r="N250" s="194"/>
      <c r="O250" s="67"/>
      <c r="P250" s="67"/>
      <c r="Q250" s="67"/>
      <c r="R250" s="67"/>
      <c r="S250" s="67"/>
      <c r="T250" s="68"/>
      <c r="U250" s="37"/>
      <c r="V250" s="37"/>
      <c r="W250" s="37"/>
      <c r="X250" s="37"/>
      <c r="Y250" s="37"/>
      <c r="Z250" s="37"/>
      <c r="AA250" s="37"/>
      <c r="AB250" s="37"/>
      <c r="AC250" s="37"/>
      <c r="AD250" s="37"/>
      <c r="AE250" s="37"/>
      <c r="AT250" s="19" t="s">
        <v>152</v>
      </c>
      <c r="AU250" s="19" t="s">
        <v>88</v>
      </c>
    </row>
    <row r="251" spans="1:65" s="15" customFormat="1" ht="11.25">
      <c r="B251" s="218"/>
      <c r="C251" s="219"/>
      <c r="D251" s="197" t="s">
        <v>154</v>
      </c>
      <c r="E251" s="220" t="s">
        <v>32</v>
      </c>
      <c r="F251" s="221" t="s">
        <v>335</v>
      </c>
      <c r="G251" s="219"/>
      <c r="H251" s="220" t="s">
        <v>32</v>
      </c>
      <c r="I251" s="222"/>
      <c r="J251" s="219"/>
      <c r="K251" s="219"/>
      <c r="L251" s="223"/>
      <c r="M251" s="224"/>
      <c r="N251" s="225"/>
      <c r="O251" s="225"/>
      <c r="P251" s="225"/>
      <c r="Q251" s="225"/>
      <c r="R251" s="225"/>
      <c r="S251" s="225"/>
      <c r="T251" s="226"/>
      <c r="AT251" s="227" t="s">
        <v>154</v>
      </c>
      <c r="AU251" s="227" t="s">
        <v>88</v>
      </c>
      <c r="AV251" s="15" t="s">
        <v>86</v>
      </c>
      <c r="AW251" s="15" t="s">
        <v>39</v>
      </c>
      <c r="AX251" s="15" t="s">
        <v>78</v>
      </c>
      <c r="AY251" s="227" t="s">
        <v>144</v>
      </c>
    </row>
    <row r="252" spans="1:65" s="15" customFormat="1" ht="11.25">
      <c r="B252" s="218"/>
      <c r="C252" s="219"/>
      <c r="D252" s="197" t="s">
        <v>154</v>
      </c>
      <c r="E252" s="220" t="s">
        <v>32</v>
      </c>
      <c r="F252" s="221" t="s">
        <v>348</v>
      </c>
      <c r="G252" s="219"/>
      <c r="H252" s="220" t="s">
        <v>32</v>
      </c>
      <c r="I252" s="222"/>
      <c r="J252" s="219"/>
      <c r="K252" s="219"/>
      <c r="L252" s="223"/>
      <c r="M252" s="224"/>
      <c r="N252" s="225"/>
      <c r="O252" s="225"/>
      <c r="P252" s="225"/>
      <c r="Q252" s="225"/>
      <c r="R252" s="225"/>
      <c r="S252" s="225"/>
      <c r="T252" s="226"/>
      <c r="AT252" s="227" t="s">
        <v>154</v>
      </c>
      <c r="AU252" s="227" t="s">
        <v>88</v>
      </c>
      <c r="AV252" s="15" t="s">
        <v>86</v>
      </c>
      <c r="AW252" s="15" t="s">
        <v>39</v>
      </c>
      <c r="AX252" s="15" t="s">
        <v>78</v>
      </c>
      <c r="AY252" s="227" t="s">
        <v>144</v>
      </c>
    </row>
    <row r="253" spans="1:65" s="13" customFormat="1" ht="11.25">
      <c r="B253" s="195"/>
      <c r="C253" s="196"/>
      <c r="D253" s="197" t="s">
        <v>154</v>
      </c>
      <c r="E253" s="198" t="s">
        <v>32</v>
      </c>
      <c r="F253" s="199" t="s">
        <v>349</v>
      </c>
      <c r="G253" s="196"/>
      <c r="H253" s="200">
        <v>55.835000000000001</v>
      </c>
      <c r="I253" s="201"/>
      <c r="J253" s="196"/>
      <c r="K253" s="196"/>
      <c r="L253" s="202"/>
      <c r="M253" s="203"/>
      <c r="N253" s="204"/>
      <c r="O253" s="204"/>
      <c r="P253" s="204"/>
      <c r="Q253" s="204"/>
      <c r="R253" s="204"/>
      <c r="S253" s="204"/>
      <c r="T253" s="205"/>
      <c r="AT253" s="206" t="s">
        <v>154</v>
      </c>
      <c r="AU253" s="206" t="s">
        <v>88</v>
      </c>
      <c r="AV253" s="13" t="s">
        <v>88</v>
      </c>
      <c r="AW253" s="13" t="s">
        <v>39</v>
      </c>
      <c r="AX253" s="13" t="s">
        <v>78</v>
      </c>
      <c r="AY253" s="206" t="s">
        <v>144</v>
      </c>
    </row>
    <row r="254" spans="1:65" s="13" customFormat="1" ht="11.25">
      <c r="B254" s="195"/>
      <c r="C254" s="196"/>
      <c r="D254" s="197" t="s">
        <v>154</v>
      </c>
      <c r="E254" s="198" t="s">
        <v>32</v>
      </c>
      <c r="F254" s="199" t="s">
        <v>350</v>
      </c>
      <c r="G254" s="196"/>
      <c r="H254" s="200">
        <v>-6.093</v>
      </c>
      <c r="I254" s="201"/>
      <c r="J254" s="196"/>
      <c r="K254" s="196"/>
      <c r="L254" s="202"/>
      <c r="M254" s="203"/>
      <c r="N254" s="204"/>
      <c r="O254" s="204"/>
      <c r="P254" s="204"/>
      <c r="Q254" s="204"/>
      <c r="R254" s="204"/>
      <c r="S254" s="204"/>
      <c r="T254" s="205"/>
      <c r="AT254" s="206" t="s">
        <v>154</v>
      </c>
      <c r="AU254" s="206" t="s">
        <v>88</v>
      </c>
      <c r="AV254" s="13" t="s">
        <v>88</v>
      </c>
      <c r="AW254" s="13" t="s">
        <v>39</v>
      </c>
      <c r="AX254" s="13" t="s">
        <v>78</v>
      </c>
      <c r="AY254" s="206" t="s">
        <v>144</v>
      </c>
    </row>
    <row r="255" spans="1:65" s="13" customFormat="1" ht="11.25">
      <c r="B255" s="195"/>
      <c r="C255" s="196"/>
      <c r="D255" s="197" t="s">
        <v>154</v>
      </c>
      <c r="E255" s="198" t="s">
        <v>32</v>
      </c>
      <c r="F255" s="199" t="s">
        <v>351</v>
      </c>
      <c r="G255" s="196"/>
      <c r="H255" s="200">
        <v>-2.5499999999999998</v>
      </c>
      <c r="I255" s="201"/>
      <c r="J255" s="196"/>
      <c r="K255" s="196"/>
      <c r="L255" s="202"/>
      <c r="M255" s="203"/>
      <c r="N255" s="204"/>
      <c r="O255" s="204"/>
      <c r="P255" s="204"/>
      <c r="Q255" s="204"/>
      <c r="R255" s="204"/>
      <c r="S255" s="204"/>
      <c r="T255" s="205"/>
      <c r="AT255" s="206" t="s">
        <v>154</v>
      </c>
      <c r="AU255" s="206" t="s">
        <v>88</v>
      </c>
      <c r="AV255" s="13" t="s">
        <v>88</v>
      </c>
      <c r="AW255" s="13" t="s">
        <v>39</v>
      </c>
      <c r="AX255" s="13" t="s">
        <v>78</v>
      </c>
      <c r="AY255" s="206" t="s">
        <v>144</v>
      </c>
    </row>
    <row r="256" spans="1:65" s="15" customFormat="1" ht="11.25">
      <c r="B256" s="218"/>
      <c r="C256" s="219"/>
      <c r="D256" s="197" t="s">
        <v>154</v>
      </c>
      <c r="E256" s="220" t="s">
        <v>32</v>
      </c>
      <c r="F256" s="221" t="s">
        <v>352</v>
      </c>
      <c r="G256" s="219"/>
      <c r="H256" s="220" t="s">
        <v>32</v>
      </c>
      <c r="I256" s="222"/>
      <c r="J256" s="219"/>
      <c r="K256" s="219"/>
      <c r="L256" s="223"/>
      <c r="M256" s="224"/>
      <c r="N256" s="225"/>
      <c r="O256" s="225"/>
      <c r="P256" s="225"/>
      <c r="Q256" s="225"/>
      <c r="R256" s="225"/>
      <c r="S256" s="225"/>
      <c r="T256" s="226"/>
      <c r="AT256" s="227" t="s">
        <v>154</v>
      </c>
      <c r="AU256" s="227" t="s">
        <v>88</v>
      </c>
      <c r="AV256" s="15" t="s">
        <v>86</v>
      </c>
      <c r="AW256" s="15" t="s">
        <v>39</v>
      </c>
      <c r="AX256" s="15" t="s">
        <v>78</v>
      </c>
      <c r="AY256" s="227" t="s">
        <v>144</v>
      </c>
    </row>
    <row r="257" spans="1:65" s="13" customFormat="1" ht="11.25">
      <c r="B257" s="195"/>
      <c r="C257" s="196"/>
      <c r="D257" s="197" t="s">
        <v>154</v>
      </c>
      <c r="E257" s="198" t="s">
        <v>32</v>
      </c>
      <c r="F257" s="199" t="s">
        <v>353</v>
      </c>
      <c r="G257" s="196"/>
      <c r="H257" s="200">
        <v>56.484000000000002</v>
      </c>
      <c r="I257" s="201"/>
      <c r="J257" s="196"/>
      <c r="K257" s="196"/>
      <c r="L257" s="202"/>
      <c r="M257" s="203"/>
      <c r="N257" s="204"/>
      <c r="O257" s="204"/>
      <c r="P257" s="204"/>
      <c r="Q257" s="204"/>
      <c r="R257" s="204"/>
      <c r="S257" s="204"/>
      <c r="T257" s="205"/>
      <c r="AT257" s="206" t="s">
        <v>154</v>
      </c>
      <c r="AU257" s="206" t="s">
        <v>88</v>
      </c>
      <c r="AV257" s="13" t="s">
        <v>88</v>
      </c>
      <c r="AW257" s="13" t="s">
        <v>39</v>
      </c>
      <c r="AX257" s="13" t="s">
        <v>78</v>
      </c>
      <c r="AY257" s="206" t="s">
        <v>144</v>
      </c>
    </row>
    <row r="258" spans="1:65" s="13" customFormat="1" ht="11.25">
      <c r="B258" s="195"/>
      <c r="C258" s="196"/>
      <c r="D258" s="197" t="s">
        <v>154</v>
      </c>
      <c r="E258" s="198" t="s">
        <v>32</v>
      </c>
      <c r="F258" s="199" t="s">
        <v>354</v>
      </c>
      <c r="G258" s="196"/>
      <c r="H258" s="200">
        <v>-8.2840000000000007</v>
      </c>
      <c r="I258" s="201"/>
      <c r="J258" s="196"/>
      <c r="K258" s="196"/>
      <c r="L258" s="202"/>
      <c r="M258" s="203"/>
      <c r="N258" s="204"/>
      <c r="O258" s="204"/>
      <c r="P258" s="204"/>
      <c r="Q258" s="204"/>
      <c r="R258" s="204"/>
      <c r="S258" s="204"/>
      <c r="T258" s="205"/>
      <c r="AT258" s="206" t="s">
        <v>154</v>
      </c>
      <c r="AU258" s="206" t="s">
        <v>88</v>
      </c>
      <c r="AV258" s="13" t="s">
        <v>88</v>
      </c>
      <c r="AW258" s="13" t="s">
        <v>39</v>
      </c>
      <c r="AX258" s="13" t="s">
        <v>78</v>
      </c>
      <c r="AY258" s="206" t="s">
        <v>144</v>
      </c>
    </row>
    <row r="259" spans="1:65" s="15" customFormat="1" ht="11.25">
      <c r="B259" s="218"/>
      <c r="C259" s="219"/>
      <c r="D259" s="197" t="s">
        <v>154</v>
      </c>
      <c r="E259" s="220" t="s">
        <v>32</v>
      </c>
      <c r="F259" s="221" t="s">
        <v>355</v>
      </c>
      <c r="G259" s="219"/>
      <c r="H259" s="220" t="s">
        <v>32</v>
      </c>
      <c r="I259" s="222"/>
      <c r="J259" s="219"/>
      <c r="K259" s="219"/>
      <c r="L259" s="223"/>
      <c r="M259" s="224"/>
      <c r="N259" s="225"/>
      <c r="O259" s="225"/>
      <c r="P259" s="225"/>
      <c r="Q259" s="225"/>
      <c r="R259" s="225"/>
      <c r="S259" s="225"/>
      <c r="T259" s="226"/>
      <c r="AT259" s="227" t="s">
        <v>154</v>
      </c>
      <c r="AU259" s="227" t="s">
        <v>88</v>
      </c>
      <c r="AV259" s="15" t="s">
        <v>86</v>
      </c>
      <c r="AW259" s="15" t="s">
        <v>39</v>
      </c>
      <c r="AX259" s="15" t="s">
        <v>78</v>
      </c>
      <c r="AY259" s="227" t="s">
        <v>144</v>
      </c>
    </row>
    <row r="260" spans="1:65" s="13" customFormat="1" ht="11.25">
      <c r="B260" s="195"/>
      <c r="C260" s="196"/>
      <c r="D260" s="197" t="s">
        <v>154</v>
      </c>
      <c r="E260" s="198" t="s">
        <v>32</v>
      </c>
      <c r="F260" s="199" t="s">
        <v>356</v>
      </c>
      <c r="G260" s="196"/>
      <c r="H260" s="200">
        <v>6.327</v>
      </c>
      <c r="I260" s="201"/>
      <c r="J260" s="196"/>
      <c r="K260" s="196"/>
      <c r="L260" s="202"/>
      <c r="M260" s="203"/>
      <c r="N260" s="204"/>
      <c r="O260" s="204"/>
      <c r="P260" s="204"/>
      <c r="Q260" s="204"/>
      <c r="R260" s="204"/>
      <c r="S260" s="204"/>
      <c r="T260" s="205"/>
      <c r="AT260" s="206" t="s">
        <v>154</v>
      </c>
      <c r="AU260" s="206" t="s">
        <v>88</v>
      </c>
      <c r="AV260" s="13" t="s">
        <v>88</v>
      </c>
      <c r="AW260" s="13" t="s">
        <v>39</v>
      </c>
      <c r="AX260" s="13" t="s">
        <v>78</v>
      </c>
      <c r="AY260" s="206" t="s">
        <v>144</v>
      </c>
    </row>
    <row r="261" spans="1:65" s="13" customFormat="1" ht="11.25">
      <c r="B261" s="195"/>
      <c r="C261" s="196"/>
      <c r="D261" s="197" t="s">
        <v>154</v>
      </c>
      <c r="E261" s="198" t="s">
        <v>32</v>
      </c>
      <c r="F261" s="199" t="s">
        <v>357</v>
      </c>
      <c r="G261" s="196"/>
      <c r="H261" s="200">
        <v>6.46</v>
      </c>
      <c r="I261" s="201"/>
      <c r="J261" s="196"/>
      <c r="K261" s="196"/>
      <c r="L261" s="202"/>
      <c r="M261" s="203"/>
      <c r="N261" s="204"/>
      <c r="O261" s="204"/>
      <c r="P261" s="204"/>
      <c r="Q261" s="204"/>
      <c r="R261" s="204"/>
      <c r="S261" s="204"/>
      <c r="T261" s="205"/>
      <c r="AT261" s="206" t="s">
        <v>154</v>
      </c>
      <c r="AU261" s="206" t="s">
        <v>88</v>
      </c>
      <c r="AV261" s="13" t="s">
        <v>88</v>
      </c>
      <c r="AW261" s="13" t="s">
        <v>39</v>
      </c>
      <c r="AX261" s="13" t="s">
        <v>78</v>
      </c>
      <c r="AY261" s="206" t="s">
        <v>144</v>
      </c>
    </row>
    <row r="262" spans="1:65" s="14" customFormat="1" ht="11.25">
      <c r="B262" s="207"/>
      <c r="C262" s="208"/>
      <c r="D262" s="197" t="s">
        <v>154</v>
      </c>
      <c r="E262" s="209" t="s">
        <v>32</v>
      </c>
      <c r="F262" s="210" t="s">
        <v>358</v>
      </c>
      <c r="G262" s="208"/>
      <c r="H262" s="211">
        <v>108.179</v>
      </c>
      <c r="I262" s="212"/>
      <c r="J262" s="208"/>
      <c r="K262" s="208"/>
      <c r="L262" s="213"/>
      <c r="M262" s="214"/>
      <c r="N262" s="215"/>
      <c r="O262" s="215"/>
      <c r="P262" s="215"/>
      <c r="Q262" s="215"/>
      <c r="R262" s="215"/>
      <c r="S262" s="215"/>
      <c r="T262" s="216"/>
      <c r="AT262" s="217" t="s">
        <v>154</v>
      </c>
      <c r="AU262" s="217" t="s">
        <v>88</v>
      </c>
      <c r="AV262" s="14" t="s">
        <v>150</v>
      </c>
      <c r="AW262" s="14" t="s">
        <v>39</v>
      </c>
      <c r="AX262" s="14" t="s">
        <v>86</v>
      </c>
      <c r="AY262" s="217" t="s">
        <v>144</v>
      </c>
    </row>
    <row r="263" spans="1:65" s="2" customFormat="1" ht="24.2" customHeight="1">
      <c r="A263" s="37"/>
      <c r="B263" s="38"/>
      <c r="C263" s="177" t="s">
        <v>359</v>
      </c>
      <c r="D263" s="177" t="s">
        <v>146</v>
      </c>
      <c r="E263" s="178" t="s">
        <v>360</v>
      </c>
      <c r="F263" s="179" t="s">
        <v>361</v>
      </c>
      <c r="G263" s="180" t="s">
        <v>93</v>
      </c>
      <c r="H263" s="181">
        <v>2.5499999999999998</v>
      </c>
      <c r="I263" s="182"/>
      <c r="J263" s="183">
        <f>ROUND(I263*H263,2)</f>
        <v>0</v>
      </c>
      <c r="K263" s="179" t="s">
        <v>149</v>
      </c>
      <c r="L263" s="42"/>
      <c r="M263" s="184" t="s">
        <v>32</v>
      </c>
      <c r="N263" s="185" t="s">
        <v>49</v>
      </c>
      <c r="O263" s="67"/>
      <c r="P263" s="186">
        <f>O263*H263</f>
        <v>0</v>
      </c>
      <c r="Q263" s="186">
        <v>2.1000000000000001E-2</v>
      </c>
      <c r="R263" s="186">
        <f>Q263*H263</f>
        <v>5.355E-2</v>
      </c>
      <c r="S263" s="186">
        <v>0</v>
      </c>
      <c r="T263" s="187">
        <f>S263*H263</f>
        <v>0</v>
      </c>
      <c r="U263" s="37"/>
      <c r="V263" s="37"/>
      <c r="W263" s="37"/>
      <c r="X263" s="37"/>
      <c r="Y263" s="37"/>
      <c r="Z263" s="37"/>
      <c r="AA263" s="37"/>
      <c r="AB263" s="37"/>
      <c r="AC263" s="37"/>
      <c r="AD263" s="37"/>
      <c r="AE263" s="37"/>
      <c r="AR263" s="188" t="s">
        <v>150</v>
      </c>
      <c r="AT263" s="188" t="s">
        <v>146</v>
      </c>
      <c r="AU263" s="188" t="s">
        <v>88</v>
      </c>
      <c r="AY263" s="19" t="s">
        <v>144</v>
      </c>
      <c r="BE263" s="189">
        <f>IF(N263="základní",J263,0)</f>
        <v>0</v>
      </c>
      <c r="BF263" s="189">
        <f>IF(N263="snížená",J263,0)</f>
        <v>0</v>
      </c>
      <c r="BG263" s="189">
        <f>IF(N263="zákl. přenesená",J263,0)</f>
        <v>0</v>
      </c>
      <c r="BH263" s="189">
        <f>IF(N263="sníž. přenesená",J263,0)</f>
        <v>0</v>
      </c>
      <c r="BI263" s="189">
        <f>IF(N263="nulová",J263,0)</f>
        <v>0</v>
      </c>
      <c r="BJ263" s="19" t="s">
        <v>86</v>
      </c>
      <c r="BK263" s="189">
        <f>ROUND(I263*H263,2)</f>
        <v>0</v>
      </c>
      <c r="BL263" s="19" t="s">
        <v>150</v>
      </c>
      <c r="BM263" s="188" t="s">
        <v>362</v>
      </c>
    </row>
    <row r="264" spans="1:65" s="2" customFormat="1" ht="11.25">
      <c r="A264" s="37"/>
      <c r="B264" s="38"/>
      <c r="C264" s="39"/>
      <c r="D264" s="190" t="s">
        <v>152</v>
      </c>
      <c r="E264" s="39"/>
      <c r="F264" s="191" t="s">
        <v>363</v>
      </c>
      <c r="G264" s="39"/>
      <c r="H264" s="39"/>
      <c r="I264" s="192"/>
      <c r="J264" s="39"/>
      <c r="K264" s="39"/>
      <c r="L264" s="42"/>
      <c r="M264" s="193"/>
      <c r="N264" s="194"/>
      <c r="O264" s="67"/>
      <c r="P264" s="67"/>
      <c r="Q264" s="67"/>
      <c r="R264" s="67"/>
      <c r="S264" s="67"/>
      <c r="T264" s="68"/>
      <c r="U264" s="37"/>
      <c r="V264" s="37"/>
      <c r="W264" s="37"/>
      <c r="X264" s="37"/>
      <c r="Y264" s="37"/>
      <c r="Z264" s="37"/>
      <c r="AA264" s="37"/>
      <c r="AB264" s="37"/>
      <c r="AC264" s="37"/>
      <c r="AD264" s="37"/>
      <c r="AE264" s="37"/>
      <c r="AT264" s="19" t="s">
        <v>152</v>
      </c>
      <c r="AU264" s="19" t="s">
        <v>88</v>
      </c>
    </row>
    <row r="265" spans="1:65" s="15" customFormat="1" ht="11.25">
      <c r="B265" s="218"/>
      <c r="C265" s="219"/>
      <c r="D265" s="197" t="s">
        <v>154</v>
      </c>
      <c r="E265" s="220" t="s">
        <v>32</v>
      </c>
      <c r="F265" s="221" t="s">
        <v>273</v>
      </c>
      <c r="G265" s="219"/>
      <c r="H265" s="220" t="s">
        <v>32</v>
      </c>
      <c r="I265" s="222"/>
      <c r="J265" s="219"/>
      <c r="K265" s="219"/>
      <c r="L265" s="223"/>
      <c r="M265" s="224"/>
      <c r="N265" s="225"/>
      <c r="O265" s="225"/>
      <c r="P265" s="225"/>
      <c r="Q265" s="225"/>
      <c r="R265" s="225"/>
      <c r="S265" s="225"/>
      <c r="T265" s="226"/>
      <c r="AT265" s="227" t="s">
        <v>154</v>
      </c>
      <c r="AU265" s="227" t="s">
        <v>88</v>
      </c>
      <c r="AV265" s="15" t="s">
        <v>86</v>
      </c>
      <c r="AW265" s="15" t="s">
        <v>39</v>
      </c>
      <c r="AX265" s="15" t="s">
        <v>78</v>
      </c>
      <c r="AY265" s="227" t="s">
        <v>144</v>
      </c>
    </row>
    <row r="266" spans="1:65" s="13" customFormat="1" ht="11.25">
      <c r="B266" s="195"/>
      <c r="C266" s="196"/>
      <c r="D266" s="197" t="s">
        <v>154</v>
      </c>
      <c r="E266" s="198" t="s">
        <v>32</v>
      </c>
      <c r="F266" s="199" t="s">
        <v>364</v>
      </c>
      <c r="G266" s="196"/>
      <c r="H266" s="200">
        <v>2.5499999999999998</v>
      </c>
      <c r="I266" s="201"/>
      <c r="J266" s="196"/>
      <c r="K266" s="196"/>
      <c r="L266" s="202"/>
      <c r="M266" s="203"/>
      <c r="N266" s="204"/>
      <c r="O266" s="204"/>
      <c r="P266" s="204"/>
      <c r="Q266" s="204"/>
      <c r="R266" s="204"/>
      <c r="S266" s="204"/>
      <c r="T266" s="205"/>
      <c r="AT266" s="206" t="s">
        <v>154</v>
      </c>
      <c r="AU266" s="206" t="s">
        <v>88</v>
      </c>
      <c r="AV266" s="13" t="s">
        <v>88</v>
      </c>
      <c r="AW266" s="13" t="s">
        <v>39</v>
      </c>
      <c r="AX266" s="13" t="s">
        <v>86</v>
      </c>
      <c r="AY266" s="206" t="s">
        <v>144</v>
      </c>
    </row>
    <row r="267" spans="1:65" s="2" customFormat="1" ht="24.2" customHeight="1">
      <c r="A267" s="37"/>
      <c r="B267" s="38"/>
      <c r="C267" s="177" t="s">
        <v>365</v>
      </c>
      <c r="D267" s="177" t="s">
        <v>146</v>
      </c>
      <c r="E267" s="178" t="s">
        <v>366</v>
      </c>
      <c r="F267" s="179" t="s">
        <v>367</v>
      </c>
      <c r="G267" s="180" t="s">
        <v>340</v>
      </c>
      <c r="H267" s="181">
        <v>2</v>
      </c>
      <c r="I267" s="182"/>
      <c r="J267" s="183">
        <f>ROUND(I267*H267,2)</f>
        <v>0</v>
      </c>
      <c r="K267" s="179" t="s">
        <v>149</v>
      </c>
      <c r="L267" s="42"/>
      <c r="M267" s="184" t="s">
        <v>32</v>
      </c>
      <c r="N267" s="185" t="s">
        <v>49</v>
      </c>
      <c r="O267" s="67"/>
      <c r="P267" s="186">
        <f>O267*H267</f>
        <v>0</v>
      </c>
      <c r="Q267" s="186">
        <v>2.2300000000000002E-3</v>
      </c>
      <c r="R267" s="186">
        <f>Q267*H267</f>
        <v>4.4600000000000004E-3</v>
      </c>
      <c r="S267" s="186">
        <v>0</v>
      </c>
      <c r="T267" s="187">
        <f>S267*H267</f>
        <v>0</v>
      </c>
      <c r="U267" s="37"/>
      <c r="V267" s="37"/>
      <c r="W267" s="37"/>
      <c r="X267" s="37"/>
      <c r="Y267" s="37"/>
      <c r="Z267" s="37"/>
      <c r="AA267" s="37"/>
      <c r="AB267" s="37"/>
      <c r="AC267" s="37"/>
      <c r="AD267" s="37"/>
      <c r="AE267" s="37"/>
      <c r="AR267" s="188" t="s">
        <v>150</v>
      </c>
      <c r="AT267" s="188" t="s">
        <v>146</v>
      </c>
      <c r="AU267" s="188" t="s">
        <v>88</v>
      </c>
      <c r="AY267" s="19" t="s">
        <v>144</v>
      </c>
      <c r="BE267" s="189">
        <f>IF(N267="základní",J267,0)</f>
        <v>0</v>
      </c>
      <c r="BF267" s="189">
        <f>IF(N267="snížená",J267,0)</f>
        <v>0</v>
      </c>
      <c r="BG267" s="189">
        <f>IF(N267="zákl. přenesená",J267,0)</f>
        <v>0</v>
      </c>
      <c r="BH267" s="189">
        <f>IF(N267="sníž. přenesená",J267,0)</f>
        <v>0</v>
      </c>
      <c r="BI267" s="189">
        <f>IF(N267="nulová",J267,0)</f>
        <v>0</v>
      </c>
      <c r="BJ267" s="19" t="s">
        <v>86</v>
      </c>
      <c r="BK267" s="189">
        <f>ROUND(I267*H267,2)</f>
        <v>0</v>
      </c>
      <c r="BL267" s="19" t="s">
        <v>150</v>
      </c>
      <c r="BM267" s="188" t="s">
        <v>368</v>
      </c>
    </row>
    <row r="268" spans="1:65" s="2" customFormat="1" ht="11.25">
      <c r="A268" s="37"/>
      <c r="B268" s="38"/>
      <c r="C268" s="39"/>
      <c r="D268" s="190" t="s">
        <v>152</v>
      </c>
      <c r="E268" s="39"/>
      <c r="F268" s="191" t="s">
        <v>369</v>
      </c>
      <c r="G268" s="39"/>
      <c r="H268" s="39"/>
      <c r="I268" s="192"/>
      <c r="J268" s="39"/>
      <c r="K268" s="39"/>
      <c r="L268" s="42"/>
      <c r="M268" s="193"/>
      <c r="N268" s="194"/>
      <c r="O268" s="67"/>
      <c r="P268" s="67"/>
      <c r="Q268" s="67"/>
      <c r="R268" s="67"/>
      <c r="S268" s="67"/>
      <c r="T268" s="68"/>
      <c r="U268" s="37"/>
      <c r="V268" s="37"/>
      <c r="W268" s="37"/>
      <c r="X268" s="37"/>
      <c r="Y268" s="37"/>
      <c r="Z268" s="37"/>
      <c r="AA268" s="37"/>
      <c r="AB268" s="37"/>
      <c r="AC268" s="37"/>
      <c r="AD268" s="37"/>
      <c r="AE268" s="37"/>
      <c r="AT268" s="19" t="s">
        <v>152</v>
      </c>
      <c r="AU268" s="19" t="s">
        <v>88</v>
      </c>
    </row>
    <row r="269" spans="1:65" s="13" customFormat="1" ht="11.25">
      <c r="B269" s="195"/>
      <c r="C269" s="196"/>
      <c r="D269" s="197" t="s">
        <v>154</v>
      </c>
      <c r="E269" s="198" t="s">
        <v>32</v>
      </c>
      <c r="F269" s="199" t="s">
        <v>370</v>
      </c>
      <c r="G269" s="196"/>
      <c r="H269" s="200">
        <v>2</v>
      </c>
      <c r="I269" s="201"/>
      <c r="J269" s="196"/>
      <c r="K269" s="196"/>
      <c r="L269" s="202"/>
      <c r="M269" s="203"/>
      <c r="N269" s="204"/>
      <c r="O269" s="204"/>
      <c r="P269" s="204"/>
      <c r="Q269" s="204"/>
      <c r="R269" s="204"/>
      <c r="S269" s="204"/>
      <c r="T269" s="205"/>
      <c r="AT269" s="206" t="s">
        <v>154</v>
      </c>
      <c r="AU269" s="206" t="s">
        <v>88</v>
      </c>
      <c r="AV269" s="13" t="s">
        <v>88</v>
      </c>
      <c r="AW269" s="13" t="s">
        <v>39</v>
      </c>
      <c r="AX269" s="13" t="s">
        <v>86</v>
      </c>
      <c r="AY269" s="206" t="s">
        <v>144</v>
      </c>
    </row>
    <row r="270" spans="1:65" s="2" customFormat="1" ht="24.2" customHeight="1">
      <c r="A270" s="37"/>
      <c r="B270" s="38"/>
      <c r="C270" s="177" t="s">
        <v>371</v>
      </c>
      <c r="D270" s="177" t="s">
        <v>146</v>
      </c>
      <c r="E270" s="178" t="s">
        <v>372</v>
      </c>
      <c r="F270" s="179" t="s">
        <v>373</v>
      </c>
      <c r="G270" s="180" t="s">
        <v>175</v>
      </c>
      <c r="H270" s="181">
        <v>14.14</v>
      </c>
      <c r="I270" s="182"/>
      <c r="J270" s="183">
        <f>ROUND(I270*H270,2)</f>
        <v>0</v>
      </c>
      <c r="K270" s="179" t="s">
        <v>149</v>
      </c>
      <c r="L270" s="42"/>
      <c r="M270" s="184" t="s">
        <v>32</v>
      </c>
      <c r="N270" s="185" t="s">
        <v>49</v>
      </c>
      <c r="O270" s="67"/>
      <c r="P270" s="186">
        <f>O270*H270</f>
        <v>0</v>
      </c>
      <c r="Q270" s="186">
        <v>0</v>
      </c>
      <c r="R270" s="186">
        <f>Q270*H270</f>
        <v>0</v>
      </c>
      <c r="S270" s="186">
        <v>0</v>
      </c>
      <c r="T270" s="187">
        <f>S270*H270</f>
        <v>0</v>
      </c>
      <c r="U270" s="37"/>
      <c r="V270" s="37"/>
      <c r="W270" s="37"/>
      <c r="X270" s="37"/>
      <c r="Y270" s="37"/>
      <c r="Z270" s="37"/>
      <c r="AA270" s="37"/>
      <c r="AB270" s="37"/>
      <c r="AC270" s="37"/>
      <c r="AD270" s="37"/>
      <c r="AE270" s="37"/>
      <c r="AR270" s="188" t="s">
        <v>150</v>
      </c>
      <c r="AT270" s="188" t="s">
        <v>146</v>
      </c>
      <c r="AU270" s="188" t="s">
        <v>88</v>
      </c>
      <c r="AY270" s="19" t="s">
        <v>144</v>
      </c>
      <c r="BE270" s="189">
        <f>IF(N270="základní",J270,0)</f>
        <v>0</v>
      </c>
      <c r="BF270" s="189">
        <f>IF(N270="snížená",J270,0)</f>
        <v>0</v>
      </c>
      <c r="BG270" s="189">
        <f>IF(N270="zákl. přenesená",J270,0)</f>
        <v>0</v>
      </c>
      <c r="BH270" s="189">
        <f>IF(N270="sníž. přenesená",J270,0)</f>
        <v>0</v>
      </c>
      <c r="BI270" s="189">
        <f>IF(N270="nulová",J270,0)</f>
        <v>0</v>
      </c>
      <c r="BJ270" s="19" t="s">
        <v>86</v>
      </c>
      <c r="BK270" s="189">
        <f>ROUND(I270*H270,2)</f>
        <v>0</v>
      </c>
      <c r="BL270" s="19" t="s">
        <v>150</v>
      </c>
      <c r="BM270" s="188" t="s">
        <v>374</v>
      </c>
    </row>
    <row r="271" spans="1:65" s="2" customFormat="1" ht="11.25">
      <c r="A271" s="37"/>
      <c r="B271" s="38"/>
      <c r="C271" s="39"/>
      <c r="D271" s="190" t="s">
        <v>152</v>
      </c>
      <c r="E271" s="39"/>
      <c r="F271" s="191" t="s">
        <v>375</v>
      </c>
      <c r="G271" s="39"/>
      <c r="H271" s="39"/>
      <c r="I271" s="192"/>
      <c r="J271" s="39"/>
      <c r="K271" s="39"/>
      <c r="L271" s="42"/>
      <c r="M271" s="193"/>
      <c r="N271" s="194"/>
      <c r="O271" s="67"/>
      <c r="P271" s="67"/>
      <c r="Q271" s="67"/>
      <c r="R271" s="67"/>
      <c r="S271" s="67"/>
      <c r="T271" s="68"/>
      <c r="U271" s="37"/>
      <c r="V271" s="37"/>
      <c r="W271" s="37"/>
      <c r="X271" s="37"/>
      <c r="Y271" s="37"/>
      <c r="Z271" s="37"/>
      <c r="AA271" s="37"/>
      <c r="AB271" s="37"/>
      <c r="AC271" s="37"/>
      <c r="AD271" s="37"/>
      <c r="AE271" s="37"/>
      <c r="AT271" s="19" t="s">
        <v>152</v>
      </c>
      <c r="AU271" s="19" t="s">
        <v>88</v>
      </c>
    </row>
    <row r="272" spans="1:65" s="13" customFormat="1" ht="11.25">
      <c r="B272" s="195"/>
      <c r="C272" s="196"/>
      <c r="D272" s="197" t="s">
        <v>154</v>
      </c>
      <c r="E272" s="198" t="s">
        <v>32</v>
      </c>
      <c r="F272" s="199" t="s">
        <v>376</v>
      </c>
      <c r="G272" s="196"/>
      <c r="H272" s="200">
        <v>14.14</v>
      </c>
      <c r="I272" s="201"/>
      <c r="J272" s="196"/>
      <c r="K272" s="196"/>
      <c r="L272" s="202"/>
      <c r="M272" s="203"/>
      <c r="N272" s="204"/>
      <c r="O272" s="204"/>
      <c r="P272" s="204"/>
      <c r="Q272" s="204"/>
      <c r="R272" s="204"/>
      <c r="S272" s="204"/>
      <c r="T272" s="205"/>
      <c r="AT272" s="206" t="s">
        <v>154</v>
      </c>
      <c r="AU272" s="206" t="s">
        <v>88</v>
      </c>
      <c r="AV272" s="13" t="s">
        <v>88</v>
      </c>
      <c r="AW272" s="13" t="s">
        <v>39</v>
      </c>
      <c r="AX272" s="13" t="s">
        <v>86</v>
      </c>
      <c r="AY272" s="206" t="s">
        <v>144</v>
      </c>
    </row>
    <row r="273" spans="1:65" s="2" customFormat="1" ht="24.2" customHeight="1">
      <c r="A273" s="37"/>
      <c r="B273" s="38"/>
      <c r="C273" s="228" t="s">
        <v>377</v>
      </c>
      <c r="D273" s="228" t="s">
        <v>226</v>
      </c>
      <c r="E273" s="229" t="s">
        <v>378</v>
      </c>
      <c r="F273" s="230" t="s">
        <v>379</v>
      </c>
      <c r="G273" s="231" t="s">
        <v>175</v>
      </c>
      <c r="H273" s="232">
        <v>14.847</v>
      </c>
      <c r="I273" s="233"/>
      <c r="J273" s="234">
        <f>ROUND(I273*H273,2)</f>
        <v>0</v>
      </c>
      <c r="K273" s="230" t="s">
        <v>149</v>
      </c>
      <c r="L273" s="235"/>
      <c r="M273" s="236" t="s">
        <v>32</v>
      </c>
      <c r="N273" s="237" t="s">
        <v>49</v>
      </c>
      <c r="O273" s="67"/>
      <c r="P273" s="186">
        <f>O273*H273</f>
        <v>0</v>
      </c>
      <c r="Q273" s="186">
        <v>4.0000000000000003E-5</v>
      </c>
      <c r="R273" s="186">
        <f>Q273*H273</f>
        <v>5.9388000000000008E-4</v>
      </c>
      <c r="S273" s="186">
        <v>0</v>
      </c>
      <c r="T273" s="187">
        <f>S273*H273</f>
        <v>0</v>
      </c>
      <c r="U273" s="37"/>
      <c r="V273" s="37"/>
      <c r="W273" s="37"/>
      <c r="X273" s="37"/>
      <c r="Y273" s="37"/>
      <c r="Z273" s="37"/>
      <c r="AA273" s="37"/>
      <c r="AB273" s="37"/>
      <c r="AC273" s="37"/>
      <c r="AD273" s="37"/>
      <c r="AE273" s="37"/>
      <c r="AR273" s="188" t="s">
        <v>204</v>
      </c>
      <c r="AT273" s="188" t="s">
        <v>226</v>
      </c>
      <c r="AU273" s="188" t="s">
        <v>88</v>
      </c>
      <c r="AY273" s="19" t="s">
        <v>144</v>
      </c>
      <c r="BE273" s="189">
        <f>IF(N273="základní",J273,0)</f>
        <v>0</v>
      </c>
      <c r="BF273" s="189">
        <f>IF(N273="snížená",J273,0)</f>
        <v>0</v>
      </c>
      <c r="BG273" s="189">
        <f>IF(N273="zákl. přenesená",J273,0)</f>
        <v>0</v>
      </c>
      <c r="BH273" s="189">
        <f>IF(N273="sníž. přenesená",J273,0)</f>
        <v>0</v>
      </c>
      <c r="BI273" s="189">
        <f>IF(N273="nulová",J273,0)</f>
        <v>0</v>
      </c>
      <c r="BJ273" s="19" t="s">
        <v>86</v>
      </c>
      <c r="BK273" s="189">
        <f>ROUND(I273*H273,2)</f>
        <v>0</v>
      </c>
      <c r="BL273" s="19" t="s">
        <v>150</v>
      </c>
      <c r="BM273" s="188" t="s">
        <v>380</v>
      </c>
    </row>
    <row r="274" spans="1:65" s="13" customFormat="1" ht="11.25">
      <c r="B274" s="195"/>
      <c r="C274" s="196"/>
      <c r="D274" s="197" t="s">
        <v>154</v>
      </c>
      <c r="E274" s="196"/>
      <c r="F274" s="199" t="s">
        <v>381</v>
      </c>
      <c r="G274" s="196"/>
      <c r="H274" s="200">
        <v>14.847</v>
      </c>
      <c r="I274" s="201"/>
      <c r="J274" s="196"/>
      <c r="K274" s="196"/>
      <c r="L274" s="202"/>
      <c r="M274" s="203"/>
      <c r="N274" s="204"/>
      <c r="O274" s="204"/>
      <c r="P274" s="204"/>
      <c r="Q274" s="204"/>
      <c r="R274" s="204"/>
      <c r="S274" s="204"/>
      <c r="T274" s="205"/>
      <c r="AT274" s="206" t="s">
        <v>154</v>
      </c>
      <c r="AU274" s="206" t="s">
        <v>88</v>
      </c>
      <c r="AV274" s="13" t="s">
        <v>88</v>
      </c>
      <c r="AW274" s="13" t="s">
        <v>4</v>
      </c>
      <c r="AX274" s="13" t="s">
        <v>86</v>
      </c>
      <c r="AY274" s="206" t="s">
        <v>144</v>
      </c>
    </row>
    <row r="275" spans="1:65" s="2" customFormat="1" ht="33" customHeight="1">
      <c r="A275" s="37"/>
      <c r="B275" s="38"/>
      <c r="C275" s="177" t="s">
        <v>382</v>
      </c>
      <c r="D275" s="177" t="s">
        <v>146</v>
      </c>
      <c r="E275" s="178" t="s">
        <v>383</v>
      </c>
      <c r="F275" s="179" t="s">
        <v>384</v>
      </c>
      <c r="G275" s="180" t="s">
        <v>340</v>
      </c>
      <c r="H275" s="181">
        <v>4</v>
      </c>
      <c r="I275" s="182"/>
      <c r="J275" s="183">
        <f>ROUND(I275*H275,2)</f>
        <v>0</v>
      </c>
      <c r="K275" s="179" t="s">
        <v>149</v>
      </c>
      <c r="L275" s="42"/>
      <c r="M275" s="184" t="s">
        <v>32</v>
      </c>
      <c r="N275" s="185" t="s">
        <v>49</v>
      </c>
      <c r="O275" s="67"/>
      <c r="P275" s="186">
        <f>O275*H275</f>
        <v>0</v>
      </c>
      <c r="Q275" s="186">
        <v>8.2299999999999995E-3</v>
      </c>
      <c r="R275" s="186">
        <f>Q275*H275</f>
        <v>3.2919999999999998E-2</v>
      </c>
      <c r="S275" s="186">
        <v>0</v>
      </c>
      <c r="T275" s="187">
        <f>S275*H275</f>
        <v>0</v>
      </c>
      <c r="U275" s="37"/>
      <c r="V275" s="37"/>
      <c r="W275" s="37"/>
      <c r="X275" s="37"/>
      <c r="Y275" s="37"/>
      <c r="Z275" s="37"/>
      <c r="AA275" s="37"/>
      <c r="AB275" s="37"/>
      <c r="AC275" s="37"/>
      <c r="AD275" s="37"/>
      <c r="AE275" s="37"/>
      <c r="AR275" s="188" t="s">
        <v>150</v>
      </c>
      <c r="AT275" s="188" t="s">
        <v>146</v>
      </c>
      <c r="AU275" s="188" t="s">
        <v>88</v>
      </c>
      <c r="AY275" s="19" t="s">
        <v>144</v>
      </c>
      <c r="BE275" s="189">
        <f>IF(N275="základní",J275,0)</f>
        <v>0</v>
      </c>
      <c r="BF275" s="189">
        <f>IF(N275="snížená",J275,0)</f>
        <v>0</v>
      </c>
      <c r="BG275" s="189">
        <f>IF(N275="zákl. přenesená",J275,0)</f>
        <v>0</v>
      </c>
      <c r="BH275" s="189">
        <f>IF(N275="sníž. přenesená",J275,0)</f>
        <v>0</v>
      </c>
      <c r="BI275" s="189">
        <f>IF(N275="nulová",J275,0)</f>
        <v>0</v>
      </c>
      <c r="BJ275" s="19" t="s">
        <v>86</v>
      </c>
      <c r="BK275" s="189">
        <f>ROUND(I275*H275,2)</f>
        <v>0</v>
      </c>
      <c r="BL275" s="19" t="s">
        <v>150</v>
      </c>
      <c r="BM275" s="188" t="s">
        <v>385</v>
      </c>
    </row>
    <row r="276" spans="1:65" s="2" customFormat="1" ht="11.25">
      <c r="A276" s="37"/>
      <c r="B276" s="38"/>
      <c r="C276" s="39"/>
      <c r="D276" s="190" t="s">
        <v>152</v>
      </c>
      <c r="E276" s="39"/>
      <c r="F276" s="191" t="s">
        <v>386</v>
      </c>
      <c r="G276" s="39"/>
      <c r="H276" s="39"/>
      <c r="I276" s="192"/>
      <c r="J276" s="39"/>
      <c r="K276" s="39"/>
      <c r="L276" s="42"/>
      <c r="M276" s="193"/>
      <c r="N276" s="194"/>
      <c r="O276" s="67"/>
      <c r="P276" s="67"/>
      <c r="Q276" s="67"/>
      <c r="R276" s="67"/>
      <c r="S276" s="67"/>
      <c r="T276" s="68"/>
      <c r="U276" s="37"/>
      <c r="V276" s="37"/>
      <c r="W276" s="37"/>
      <c r="X276" s="37"/>
      <c r="Y276" s="37"/>
      <c r="Z276" s="37"/>
      <c r="AA276" s="37"/>
      <c r="AB276" s="37"/>
      <c r="AC276" s="37"/>
      <c r="AD276" s="37"/>
      <c r="AE276" s="37"/>
      <c r="AT276" s="19" t="s">
        <v>152</v>
      </c>
      <c r="AU276" s="19" t="s">
        <v>88</v>
      </c>
    </row>
    <row r="277" spans="1:65" s="13" customFormat="1" ht="11.25">
      <c r="B277" s="195"/>
      <c r="C277" s="196"/>
      <c r="D277" s="197" t="s">
        <v>154</v>
      </c>
      <c r="E277" s="198" t="s">
        <v>32</v>
      </c>
      <c r="F277" s="199" t="s">
        <v>387</v>
      </c>
      <c r="G277" s="196"/>
      <c r="H277" s="200">
        <v>4</v>
      </c>
      <c r="I277" s="201"/>
      <c r="J277" s="196"/>
      <c r="K277" s="196"/>
      <c r="L277" s="202"/>
      <c r="M277" s="203"/>
      <c r="N277" s="204"/>
      <c r="O277" s="204"/>
      <c r="P277" s="204"/>
      <c r="Q277" s="204"/>
      <c r="R277" s="204"/>
      <c r="S277" s="204"/>
      <c r="T277" s="205"/>
      <c r="AT277" s="206" t="s">
        <v>154</v>
      </c>
      <c r="AU277" s="206" t="s">
        <v>88</v>
      </c>
      <c r="AV277" s="13" t="s">
        <v>88</v>
      </c>
      <c r="AW277" s="13" t="s">
        <v>39</v>
      </c>
      <c r="AX277" s="13" t="s">
        <v>86</v>
      </c>
      <c r="AY277" s="206" t="s">
        <v>144</v>
      </c>
    </row>
    <row r="278" spans="1:65" s="2" customFormat="1" ht="33" customHeight="1">
      <c r="A278" s="37"/>
      <c r="B278" s="38"/>
      <c r="C278" s="177" t="s">
        <v>388</v>
      </c>
      <c r="D278" s="177" t="s">
        <v>146</v>
      </c>
      <c r="E278" s="178" t="s">
        <v>389</v>
      </c>
      <c r="F278" s="179" t="s">
        <v>390</v>
      </c>
      <c r="G278" s="180" t="s">
        <v>340</v>
      </c>
      <c r="H278" s="181">
        <v>4</v>
      </c>
      <c r="I278" s="182"/>
      <c r="J278" s="183">
        <f>ROUND(I278*H278,2)</f>
        <v>0</v>
      </c>
      <c r="K278" s="179" t="s">
        <v>149</v>
      </c>
      <c r="L278" s="42"/>
      <c r="M278" s="184" t="s">
        <v>32</v>
      </c>
      <c r="N278" s="185" t="s">
        <v>49</v>
      </c>
      <c r="O278" s="67"/>
      <c r="P278" s="186">
        <f>O278*H278</f>
        <v>0</v>
      </c>
      <c r="Q278" s="186">
        <v>3.0439999999999998E-2</v>
      </c>
      <c r="R278" s="186">
        <f>Q278*H278</f>
        <v>0.12175999999999999</v>
      </c>
      <c r="S278" s="186">
        <v>0</v>
      </c>
      <c r="T278" s="187">
        <f>S278*H278</f>
        <v>0</v>
      </c>
      <c r="U278" s="37"/>
      <c r="V278" s="37"/>
      <c r="W278" s="37"/>
      <c r="X278" s="37"/>
      <c r="Y278" s="37"/>
      <c r="Z278" s="37"/>
      <c r="AA278" s="37"/>
      <c r="AB278" s="37"/>
      <c r="AC278" s="37"/>
      <c r="AD278" s="37"/>
      <c r="AE278" s="37"/>
      <c r="AR278" s="188" t="s">
        <v>150</v>
      </c>
      <c r="AT278" s="188" t="s">
        <v>146</v>
      </c>
      <c r="AU278" s="188" t="s">
        <v>88</v>
      </c>
      <c r="AY278" s="19" t="s">
        <v>144</v>
      </c>
      <c r="BE278" s="189">
        <f>IF(N278="základní",J278,0)</f>
        <v>0</v>
      </c>
      <c r="BF278" s="189">
        <f>IF(N278="snížená",J278,0)</f>
        <v>0</v>
      </c>
      <c r="BG278" s="189">
        <f>IF(N278="zákl. přenesená",J278,0)</f>
        <v>0</v>
      </c>
      <c r="BH278" s="189">
        <f>IF(N278="sníž. přenesená",J278,0)</f>
        <v>0</v>
      </c>
      <c r="BI278" s="189">
        <f>IF(N278="nulová",J278,0)</f>
        <v>0</v>
      </c>
      <c r="BJ278" s="19" t="s">
        <v>86</v>
      </c>
      <c r="BK278" s="189">
        <f>ROUND(I278*H278,2)</f>
        <v>0</v>
      </c>
      <c r="BL278" s="19" t="s">
        <v>150</v>
      </c>
      <c r="BM278" s="188" t="s">
        <v>391</v>
      </c>
    </row>
    <row r="279" spans="1:65" s="2" customFormat="1" ht="11.25">
      <c r="A279" s="37"/>
      <c r="B279" s="38"/>
      <c r="C279" s="39"/>
      <c r="D279" s="190" t="s">
        <v>152</v>
      </c>
      <c r="E279" s="39"/>
      <c r="F279" s="191" t="s">
        <v>392</v>
      </c>
      <c r="G279" s="39"/>
      <c r="H279" s="39"/>
      <c r="I279" s="192"/>
      <c r="J279" s="39"/>
      <c r="K279" s="39"/>
      <c r="L279" s="42"/>
      <c r="M279" s="193"/>
      <c r="N279" s="194"/>
      <c r="O279" s="67"/>
      <c r="P279" s="67"/>
      <c r="Q279" s="67"/>
      <c r="R279" s="67"/>
      <c r="S279" s="67"/>
      <c r="T279" s="68"/>
      <c r="U279" s="37"/>
      <c r="V279" s="37"/>
      <c r="W279" s="37"/>
      <c r="X279" s="37"/>
      <c r="Y279" s="37"/>
      <c r="Z279" s="37"/>
      <c r="AA279" s="37"/>
      <c r="AB279" s="37"/>
      <c r="AC279" s="37"/>
      <c r="AD279" s="37"/>
      <c r="AE279" s="37"/>
      <c r="AT279" s="19" t="s">
        <v>152</v>
      </c>
      <c r="AU279" s="19" t="s">
        <v>88</v>
      </c>
    </row>
    <row r="280" spans="1:65" s="15" customFormat="1" ht="11.25">
      <c r="B280" s="218"/>
      <c r="C280" s="219"/>
      <c r="D280" s="197" t="s">
        <v>154</v>
      </c>
      <c r="E280" s="220" t="s">
        <v>32</v>
      </c>
      <c r="F280" s="221" t="s">
        <v>393</v>
      </c>
      <c r="G280" s="219"/>
      <c r="H280" s="220" t="s">
        <v>32</v>
      </c>
      <c r="I280" s="222"/>
      <c r="J280" s="219"/>
      <c r="K280" s="219"/>
      <c r="L280" s="223"/>
      <c r="M280" s="224"/>
      <c r="N280" s="225"/>
      <c r="O280" s="225"/>
      <c r="P280" s="225"/>
      <c r="Q280" s="225"/>
      <c r="R280" s="225"/>
      <c r="S280" s="225"/>
      <c r="T280" s="226"/>
      <c r="AT280" s="227" t="s">
        <v>154</v>
      </c>
      <c r="AU280" s="227" t="s">
        <v>88</v>
      </c>
      <c r="AV280" s="15" t="s">
        <v>86</v>
      </c>
      <c r="AW280" s="15" t="s">
        <v>39</v>
      </c>
      <c r="AX280" s="15" t="s">
        <v>78</v>
      </c>
      <c r="AY280" s="227" t="s">
        <v>144</v>
      </c>
    </row>
    <row r="281" spans="1:65" s="13" customFormat="1" ht="11.25">
      <c r="B281" s="195"/>
      <c r="C281" s="196"/>
      <c r="D281" s="197" t="s">
        <v>154</v>
      </c>
      <c r="E281" s="198" t="s">
        <v>32</v>
      </c>
      <c r="F281" s="199" t="s">
        <v>394</v>
      </c>
      <c r="G281" s="196"/>
      <c r="H281" s="200">
        <v>1</v>
      </c>
      <c r="I281" s="201"/>
      <c r="J281" s="196"/>
      <c r="K281" s="196"/>
      <c r="L281" s="202"/>
      <c r="M281" s="203"/>
      <c r="N281" s="204"/>
      <c r="O281" s="204"/>
      <c r="P281" s="204"/>
      <c r="Q281" s="204"/>
      <c r="R281" s="204"/>
      <c r="S281" s="204"/>
      <c r="T281" s="205"/>
      <c r="AT281" s="206" t="s">
        <v>154</v>
      </c>
      <c r="AU281" s="206" t="s">
        <v>88</v>
      </c>
      <c r="AV281" s="13" t="s">
        <v>88</v>
      </c>
      <c r="AW281" s="13" t="s">
        <v>39</v>
      </c>
      <c r="AX281" s="13" t="s">
        <v>78</v>
      </c>
      <c r="AY281" s="206" t="s">
        <v>144</v>
      </c>
    </row>
    <row r="282" spans="1:65" s="13" customFormat="1" ht="11.25">
      <c r="B282" s="195"/>
      <c r="C282" s="196"/>
      <c r="D282" s="197" t="s">
        <v>154</v>
      </c>
      <c r="E282" s="198" t="s">
        <v>32</v>
      </c>
      <c r="F282" s="199" t="s">
        <v>395</v>
      </c>
      <c r="G282" s="196"/>
      <c r="H282" s="200">
        <v>3</v>
      </c>
      <c r="I282" s="201"/>
      <c r="J282" s="196"/>
      <c r="K282" s="196"/>
      <c r="L282" s="202"/>
      <c r="M282" s="203"/>
      <c r="N282" s="204"/>
      <c r="O282" s="204"/>
      <c r="P282" s="204"/>
      <c r="Q282" s="204"/>
      <c r="R282" s="204"/>
      <c r="S282" s="204"/>
      <c r="T282" s="205"/>
      <c r="AT282" s="206" t="s">
        <v>154</v>
      </c>
      <c r="AU282" s="206" t="s">
        <v>88</v>
      </c>
      <c r="AV282" s="13" t="s">
        <v>88</v>
      </c>
      <c r="AW282" s="13" t="s">
        <v>39</v>
      </c>
      <c r="AX282" s="13" t="s">
        <v>78</v>
      </c>
      <c r="AY282" s="206" t="s">
        <v>144</v>
      </c>
    </row>
    <row r="283" spans="1:65" s="14" customFormat="1" ht="11.25">
      <c r="B283" s="207"/>
      <c r="C283" s="208"/>
      <c r="D283" s="197" t="s">
        <v>154</v>
      </c>
      <c r="E283" s="209" t="s">
        <v>32</v>
      </c>
      <c r="F283" s="210" t="s">
        <v>158</v>
      </c>
      <c r="G283" s="208"/>
      <c r="H283" s="211">
        <v>4</v>
      </c>
      <c r="I283" s="212"/>
      <c r="J283" s="208"/>
      <c r="K283" s="208"/>
      <c r="L283" s="213"/>
      <c r="M283" s="214"/>
      <c r="N283" s="215"/>
      <c r="O283" s="215"/>
      <c r="P283" s="215"/>
      <c r="Q283" s="215"/>
      <c r="R283" s="215"/>
      <c r="S283" s="215"/>
      <c r="T283" s="216"/>
      <c r="AT283" s="217" t="s">
        <v>154</v>
      </c>
      <c r="AU283" s="217" t="s">
        <v>88</v>
      </c>
      <c r="AV283" s="14" t="s">
        <v>150</v>
      </c>
      <c r="AW283" s="14" t="s">
        <v>39</v>
      </c>
      <c r="AX283" s="14" t="s">
        <v>86</v>
      </c>
      <c r="AY283" s="217" t="s">
        <v>144</v>
      </c>
    </row>
    <row r="284" spans="1:65" s="2" customFormat="1" ht="24.2" customHeight="1">
      <c r="A284" s="37"/>
      <c r="B284" s="38"/>
      <c r="C284" s="177" t="s">
        <v>396</v>
      </c>
      <c r="D284" s="177" t="s">
        <v>146</v>
      </c>
      <c r="E284" s="178" t="s">
        <v>397</v>
      </c>
      <c r="F284" s="179" t="s">
        <v>398</v>
      </c>
      <c r="G284" s="180" t="s">
        <v>340</v>
      </c>
      <c r="H284" s="181">
        <v>8</v>
      </c>
      <c r="I284" s="182"/>
      <c r="J284" s="183">
        <f>ROUND(I284*H284,2)</f>
        <v>0</v>
      </c>
      <c r="K284" s="179" t="s">
        <v>149</v>
      </c>
      <c r="L284" s="42"/>
      <c r="M284" s="184" t="s">
        <v>32</v>
      </c>
      <c r="N284" s="185" t="s">
        <v>49</v>
      </c>
      <c r="O284" s="67"/>
      <c r="P284" s="186">
        <f>O284*H284</f>
        <v>0</v>
      </c>
      <c r="Q284" s="186">
        <v>4.2100000000000002E-3</v>
      </c>
      <c r="R284" s="186">
        <f>Q284*H284</f>
        <v>3.3680000000000002E-2</v>
      </c>
      <c r="S284" s="186">
        <v>0</v>
      </c>
      <c r="T284" s="187">
        <f>S284*H284</f>
        <v>0</v>
      </c>
      <c r="U284" s="37"/>
      <c r="V284" s="37"/>
      <c r="W284" s="37"/>
      <c r="X284" s="37"/>
      <c r="Y284" s="37"/>
      <c r="Z284" s="37"/>
      <c r="AA284" s="37"/>
      <c r="AB284" s="37"/>
      <c r="AC284" s="37"/>
      <c r="AD284" s="37"/>
      <c r="AE284" s="37"/>
      <c r="AR284" s="188" t="s">
        <v>150</v>
      </c>
      <c r="AT284" s="188" t="s">
        <v>146</v>
      </c>
      <c r="AU284" s="188" t="s">
        <v>88</v>
      </c>
      <c r="AY284" s="19" t="s">
        <v>144</v>
      </c>
      <c r="BE284" s="189">
        <f>IF(N284="základní",J284,0)</f>
        <v>0</v>
      </c>
      <c r="BF284" s="189">
        <f>IF(N284="snížená",J284,0)</f>
        <v>0</v>
      </c>
      <c r="BG284" s="189">
        <f>IF(N284="zákl. přenesená",J284,0)</f>
        <v>0</v>
      </c>
      <c r="BH284" s="189">
        <f>IF(N284="sníž. přenesená",J284,0)</f>
        <v>0</v>
      </c>
      <c r="BI284" s="189">
        <f>IF(N284="nulová",J284,0)</f>
        <v>0</v>
      </c>
      <c r="BJ284" s="19" t="s">
        <v>86</v>
      </c>
      <c r="BK284" s="189">
        <f>ROUND(I284*H284,2)</f>
        <v>0</v>
      </c>
      <c r="BL284" s="19" t="s">
        <v>150</v>
      </c>
      <c r="BM284" s="188" t="s">
        <v>399</v>
      </c>
    </row>
    <row r="285" spans="1:65" s="2" customFormat="1" ht="11.25">
      <c r="A285" s="37"/>
      <c r="B285" s="38"/>
      <c r="C285" s="39"/>
      <c r="D285" s="190" t="s">
        <v>152</v>
      </c>
      <c r="E285" s="39"/>
      <c r="F285" s="191" t="s">
        <v>400</v>
      </c>
      <c r="G285" s="39"/>
      <c r="H285" s="39"/>
      <c r="I285" s="192"/>
      <c r="J285" s="39"/>
      <c r="K285" s="39"/>
      <c r="L285" s="42"/>
      <c r="M285" s="193"/>
      <c r="N285" s="194"/>
      <c r="O285" s="67"/>
      <c r="P285" s="67"/>
      <c r="Q285" s="67"/>
      <c r="R285" s="67"/>
      <c r="S285" s="67"/>
      <c r="T285" s="68"/>
      <c r="U285" s="37"/>
      <c r="V285" s="37"/>
      <c r="W285" s="37"/>
      <c r="X285" s="37"/>
      <c r="Y285" s="37"/>
      <c r="Z285" s="37"/>
      <c r="AA285" s="37"/>
      <c r="AB285" s="37"/>
      <c r="AC285" s="37"/>
      <c r="AD285" s="37"/>
      <c r="AE285" s="37"/>
      <c r="AT285" s="19" t="s">
        <v>152</v>
      </c>
      <c r="AU285" s="19" t="s">
        <v>88</v>
      </c>
    </row>
    <row r="286" spans="1:65" s="13" customFormat="1" ht="11.25">
      <c r="B286" s="195"/>
      <c r="C286" s="196"/>
      <c r="D286" s="197" t="s">
        <v>154</v>
      </c>
      <c r="E286" s="198" t="s">
        <v>32</v>
      </c>
      <c r="F286" s="199" t="s">
        <v>401</v>
      </c>
      <c r="G286" s="196"/>
      <c r="H286" s="200">
        <v>4</v>
      </c>
      <c r="I286" s="201"/>
      <c r="J286" s="196"/>
      <c r="K286" s="196"/>
      <c r="L286" s="202"/>
      <c r="M286" s="203"/>
      <c r="N286" s="204"/>
      <c r="O286" s="204"/>
      <c r="P286" s="204"/>
      <c r="Q286" s="204"/>
      <c r="R286" s="204"/>
      <c r="S286" s="204"/>
      <c r="T286" s="205"/>
      <c r="AT286" s="206" t="s">
        <v>154</v>
      </c>
      <c r="AU286" s="206" t="s">
        <v>88</v>
      </c>
      <c r="AV286" s="13" t="s">
        <v>88</v>
      </c>
      <c r="AW286" s="13" t="s">
        <v>39</v>
      </c>
      <c r="AX286" s="13" t="s">
        <v>78</v>
      </c>
      <c r="AY286" s="206" t="s">
        <v>144</v>
      </c>
    </row>
    <row r="287" spans="1:65" s="13" customFormat="1" ht="11.25">
      <c r="B287" s="195"/>
      <c r="C287" s="196"/>
      <c r="D287" s="197" t="s">
        <v>154</v>
      </c>
      <c r="E287" s="198" t="s">
        <v>32</v>
      </c>
      <c r="F287" s="199" t="s">
        <v>402</v>
      </c>
      <c r="G287" s="196"/>
      <c r="H287" s="200">
        <v>4</v>
      </c>
      <c r="I287" s="201"/>
      <c r="J287" s="196"/>
      <c r="K287" s="196"/>
      <c r="L287" s="202"/>
      <c r="M287" s="203"/>
      <c r="N287" s="204"/>
      <c r="O287" s="204"/>
      <c r="P287" s="204"/>
      <c r="Q287" s="204"/>
      <c r="R287" s="204"/>
      <c r="S287" s="204"/>
      <c r="T287" s="205"/>
      <c r="AT287" s="206" t="s">
        <v>154</v>
      </c>
      <c r="AU287" s="206" t="s">
        <v>88</v>
      </c>
      <c r="AV287" s="13" t="s">
        <v>88</v>
      </c>
      <c r="AW287" s="13" t="s">
        <v>39</v>
      </c>
      <c r="AX287" s="13" t="s">
        <v>78</v>
      </c>
      <c r="AY287" s="206" t="s">
        <v>144</v>
      </c>
    </row>
    <row r="288" spans="1:65" s="14" customFormat="1" ht="11.25">
      <c r="B288" s="207"/>
      <c r="C288" s="208"/>
      <c r="D288" s="197" t="s">
        <v>154</v>
      </c>
      <c r="E288" s="209" t="s">
        <v>32</v>
      </c>
      <c r="F288" s="210" t="s">
        <v>158</v>
      </c>
      <c r="G288" s="208"/>
      <c r="H288" s="211">
        <v>8</v>
      </c>
      <c r="I288" s="212"/>
      <c r="J288" s="208"/>
      <c r="K288" s="208"/>
      <c r="L288" s="213"/>
      <c r="M288" s="214"/>
      <c r="N288" s="215"/>
      <c r="O288" s="215"/>
      <c r="P288" s="215"/>
      <c r="Q288" s="215"/>
      <c r="R288" s="215"/>
      <c r="S288" s="215"/>
      <c r="T288" s="216"/>
      <c r="AT288" s="217" t="s">
        <v>154</v>
      </c>
      <c r="AU288" s="217" t="s">
        <v>88</v>
      </c>
      <c r="AV288" s="14" t="s">
        <v>150</v>
      </c>
      <c r="AW288" s="14" t="s">
        <v>39</v>
      </c>
      <c r="AX288" s="14" t="s">
        <v>86</v>
      </c>
      <c r="AY288" s="217" t="s">
        <v>144</v>
      </c>
    </row>
    <row r="289" spans="1:65" s="2" customFormat="1" ht="33" customHeight="1">
      <c r="A289" s="37"/>
      <c r="B289" s="38"/>
      <c r="C289" s="177" t="s">
        <v>403</v>
      </c>
      <c r="D289" s="177" t="s">
        <v>146</v>
      </c>
      <c r="E289" s="178" t="s">
        <v>404</v>
      </c>
      <c r="F289" s="179" t="s">
        <v>405</v>
      </c>
      <c r="G289" s="180" t="s">
        <v>93</v>
      </c>
      <c r="H289" s="181">
        <v>2.121</v>
      </c>
      <c r="I289" s="182"/>
      <c r="J289" s="183">
        <f>ROUND(I289*H289,2)</f>
        <v>0</v>
      </c>
      <c r="K289" s="179" t="s">
        <v>149</v>
      </c>
      <c r="L289" s="42"/>
      <c r="M289" s="184" t="s">
        <v>32</v>
      </c>
      <c r="N289" s="185" t="s">
        <v>49</v>
      </c>
      <c r="O289" s="67"/>
      <c r="P289" s="186">
        <f>O289*H289</f>
        <v>0</v>
      </c>
      <c r="Q289" s="186">
        <v>4.4099999999999999E-3</v>
      </c>
      <c r="R289" s="186">
        <f>Q289*H289</f>
        <v>9.35361E-3</v>
      </c>
      <c r="S289" s="186">
        <v>0</v>
      </c>
      <c r="T289" s="187">
        <f>S289*H289</f>
        <v>0</v>
      </c>
      <c r="U289" s="37"/>
      <c r="V289" s="37"/>
      <c r="W289" s="37"/>
      <c r="X289" s="37"/>
      <c r="Y289" s="37"/>
      <c r="Z289" s="37"/>
      <c r="AA289" s="37"/>
      <c r="AB289" s="37"/>
      <c r="AC289" s="37"/>
      <c r="AD289" s="37"/>
      <c r="AE289" s="37"/>
      <c r="AR289" s="188" t="s">
        <v>150</v>
      </c>
      <c r="AT289" s="188" t="s">
        <v>146</v>
      </c>
      <c r="AU289" s="188" t="s">
        <v>88</v>
      </c>
      <c r="AY289" s="19" t="s">
        <v>144</v>
      </c>
      <c r="BE289" s="189">
        <f>IF(N289="základní",J289,0)</f>
        <v>0</v>
      </c>
      <c r="BF289" s="189">
        <f>IF(N289="snížená",J289,0)</f>
        <v>0</v>
      </c>
      <c r="BG289" s="189">
        <f>IF(N289="zákl. přenesená",J289,0)</f>
        <v>0</v>
      </c>
      <c r="BH289" s="189">
        <f>IF(N289="sníž. přenesená",J289,0)</f>
        <v>0</v>
      </c>
      <c r="BI289" s="189">
        <f>IF(N289="nulová",J289,0)</f>
        <v>0</v>
      </c>
      <c r="BJ289" s="19" t="s">
        <v>86</v>
      </c>
      <c r="BK289" s="189">
        <f>ROUND(I289*H289,2)</f>
        <v>0</v>
      </c>
      <c r="BL289" s="19" t="s">
        <v>150</v>
      </c>
      <c r="BM289" s="188" t="s">
        <v>406</v>
      </c>
    </row>
    <row r="290" spans="1:65" s="2" customFormat="1" ht="11.25">
      <c r="A290" s="37"/>
      <c r="B290" s="38"/>
      <c r="C290" s="39"/>
      <c r="D290" s="190" t="s">
        <v>152</v>
      </c>
      <c r="E290" s="39"/>
      <c r="F290" s="191" t="s">
        <v>407</v>
      </c>
      <c r="G290" s="39"/>
      <c r="H290" s="39"/>
      <c r="I290" s="192"/>
      <c r="J290" s="39"/>
      <c r="K290" s="39"/>
      <c r="L290" s="42"/>
      <c r="M290" s="193"/>
      <c r="N290" s="194"/>
      <c r="O290" s="67"/>
      <c r="P290" s="67"/>
      <c r="Q290" s="67"/>
      <c r="R290" s="67"/>
      <c r="S290" s="67"/>
      <c r="T290" s="68"/>
      <c r="U290" s="37"/>
      <c r="V290" s="37"/>
      <c r="W290" s="37"/>
      <c r="X290" s="37"/>
      <c r="Y290" s="37"/>
      <c r="Z290" s="37"/>
      <c r="AA290" s="37"/>
      <c r="AB290" s="37"/>
      <c r="AC290" s="37"/>
      <c r="AD290" s="37"/>
      <c r="AE290" s="37"/>
      <c r="AT290" s="19" t="s">
        <v>152</v>
      </c>
      <c r="AU290" s="19" t="s">
        <v>88</v>
      </c>
    </row>
    <row r="291" spans="1:65" s="13" customFormat="1" ht="11.25">
      <c r="B291" s="195"/>
      <c r="C291" s="196"/>
      <c r="D291" s="197" t="s">
        <v>154</v>
      </c>
      <c r="E291" s="198" t="s">
        <v>32</v>
      </c>
      <c r="F291" s="199" t="s">
        <v>408</v>
      </c>
      <c r="G291" s="196"/>
      <c r="H291" s="200">
        <v>0.86099999999999999</v>
      </c>
      <c r="I291" s="201"/>
      <c r="J291" s="196"/>
      <c r="K291" s="196"/>
      <c r="L291" s="202"/>
      <c r="M291" s="203"/>
      <c r="N291" s="204"/>
      <c r="O291" s="204"/>
      <c r="P291" s="204"/>
      <c r="Q291" s="204"/>
      <c r="R291" s="204"/>
      <c r="S291" s="204"/>
      <c r="T291" s="205"/>
      <c r="AT291" s="206" t="s">
        <v>154</v>
      </c>
      <c r="AU291" s="206" t="s">
        <v>88</v>
      </c>
      <c r="AV291" s="13" t="s">
        <v>88</v>
      </c>
      <c r="AW291" s="13" t="s">
        <v>39</v>
      </c>
      <c r="AX291" s="13" t="s">
        <v>78</v>
      </c>
      <c r="AY291" s="206" t="s">
        <v>144</v>
      </c>
    </row>
    <row r="292" spans="1:65" s="13" customFormat="1" ht="11.25">
      <c r="B292" s="195"/>
      <c r="C292" s="196"/>
      <c r="D292" s="197" t="s">
        <v>154</v>
      </c>
      <c r="E292" s="198" t="s">
        <v>32</v>
      </c>
      <c r="F292" s="199" t="s">
        <v>409</v>
      </c>
      <c r="G292" s="196"/>
      <c r="H292" s="200">
        <v>1.26</v>
      </c>
      <c r="I292" s="201"/>
      <c r="J292" s="196"/>
      <c r="K292" s="196"/>
      <c r="L292" s="202"/>
      <c r="M292" s="203"/>
      <c r="N292" s="204"/>
      <c r="O292" s="204"/>
      <c r="P292" s="204"/>
      <c r="Q292" s="204"/>
      <c r="R292" s="204"/>
      <c r="S292" s="204"/>
      <c r="T292" s="205"/>
      <c r="AT292" s="206" t="s">
        <v>154</v>
      </c>
      <c r="AU292" s="206" t="s">
        <v>88</v>
      </c>
      <c r="AV292" s="13" t="s">
        <v>88</v>
      </c>
      <c r="AW292" s="13" t="s">
        <v>39</v>
      </c>
      <c r="AX292" s="13" t="s">
        <v>78</v>
      </c>
      <c r="AY292" s="206" t="s">
        <v>144</v>
      </c>
    </row>
    <row r="293" spans="1:65" s="14" customFormat="1" ht="11.25">
      <c r="B293" s="207"/>
      <c r="C293" s="208"/>
      <c r="D293" s="197" t="s">
        <v>154</v>
      </c>
      <c r="E293" s="209" t="s">
        <v>32</v>
      </c>
      <c r="F293" s="210" t="s">
        <v>158</v>
      </c>
      <c r="G293" s="208"/>
      <c r="H293" s="211">
        <v>2.121</v>
      </c>
      <c r="I293" s="212"/>
      <c r="J293" s="208"/>
      <c r="K293" s="208"/>
      <c r="L293" s="213"/>
      <c r="M293" s="214"/>
      <c r="N293" s="215"/>
      <c r="O293" s="215"/>
      <c r="P293" s="215"/>
      <c r="Q293" s="215"/>
      <c r="R293" s="215"/>
      <c r="S293" s="215"/>
      <c r="T293" s="216"/>
      <c r="AT293" s="217" t="s">
        <v>154</v>
      </c>
      <c r="AU293" s="217" t="s">
        <v>88</v>
      </c>
      <c r="AV293" s="14" t="s">
        <v>150</v>
      </c>
      <c r="AW293" s="14" t="s">
        <v>39</v>
      </c>
      <c r="AX293" s="14" t="s">
        <v>86</v>
      </c>
      <c r="AY293" s="217" t="s">
        <v>144</v>
      </c>
    </row>
    <row r="294" spans="1:65" s="2" customFormat="1" ht="21.75" customHeight="1">
      <c r="A294" s="37"/>
      <c r="B294" s="38"/>
      <c r="C294" s="177" t="s">
        <v>410</v>
      </c>
      <c r="D294" s="177" t="s">
        <v>146</v>
      </c>
      <c r="E294" s="178" t="s">
        <v>411</v>
      </c>
      <c r="F294" s="179" t="s">
        <v>412</v>
      </c>
      <c r="G294" s="180" t="s">
        <v>93</v>
      </c>
      <c r="H294" s="181">
        <v>11.692</v>
      </c>
      <c r="I294" s="182"/>
      <c r="J294" s="183">
        <f>ROUND(I294*H294,2)</f>
        <v>0</v>
      </c>
      <c r="K294" s="179" t="s">
        <v>149</v>
      </c>
      <c r="L294" s="42"/>
      <c r="M294" s="184" t="s">
        <v>32</v>
      </c>
      <c r="N294" s="185" t="s">
        <v>49</v>
      </c>
      <c r="O294" s="67"/>
      <c r="P294" s="186">
        <f>O294*H294</f>
        <v>0</v>
      </c>
      <c r="Q294" s="186">
        <v>0</v>
      </c>
      <c r="R294" s="186">
        <f>Q294*H294</f>
        <v>0</v>
      </c>
      <c r="S294" s="186">
        <v>0</v>
      </c>
      <c r="T294" s="187">
        <f>S294*H294</f>
        <v>0</v>
      </c>
      <c r="U294" s="37"/>
      <c r="V294" s="37"/>
      <c r="W294" s="37"/>
      <c r="X294" s="37"/>
      <c r="Y294" s="37"/>
      <c r="Z294" s="37"/>
      <c r="AA294" s="37"/>
      <c r="AB294" s="37"/>
      <c r="AC294" s="37"/>
      <c r="AD294" s="37"/>
      <c r="AE294" s="37"/>
      <c r="AR294" s="188" t="s">
        <v>150</v>
      </c>
      <c r="AT294" s="188" t="s">
        <v>146</v>
      </c>
      <c r="AU294" s="188" t="s">
        <v>88</v>
      </c>
      <c r="AY294" s="19" t="s">
        <v>144</v>
      </c>
      <c r="BE294" s="189">
        <f>IF(N294="základní",J294,0)</f>
        <v>0</v>
      </c>
      <c r="BF294" s="189">
        <f>IF(N294="snížená",J294,0)</f>
        <v>0</v>
      </c>
      <c r="BG294" s="189">
        <f>IF(N294="zákl. přenesená",J294,0)</f>
        <v>0</v>
      </c>
      <c r="BH294" s="189">
        <f>IF(N294="sníž. přenesená",J294,0)</f>
        <v>0</v>
      </c>
      <c r="BI294" s="189">
        <f>IF(N294="nulová",J294,0)</f>
        <v>0</v>
      </c>
      <c r="BJ294" s="19" t="s">
        <v>86</v>
      </c>
      <c r="BK294" s="189">
        <f>ROUND(I294*H294,2)</f>
        <v>0</v>
      </c>
      <c r="BL294" s="19" t="s">
        <v>150</v>
      </c>
      <c r="BM294" s="188" t="s">
        <v>413</v>
      </c>
    </row>
    <row r="295" spans="1:65" s="2" customFormat="1" ht="11.25">
      <c r="A295" s="37"/>
      <c r="B295" s="38"/>
      <c r="C295" s="39"/>
      <c r="D295" s="190" t="s">
        <v>152</v>
      </c>
      <c r="E295" s="39"/>
      <c r="F295" s="191" t="s">
        <v>414</v>
      </c>
      <c r="G295" s="39"/>
      <c r="H295" s="39"/>
      <c r="I295" s="192"/>
      <c r="J295" s="39"/>
      <c r="K295" s="39"/>
      <c r="L295" s="42"/>
      <c r="M295" s="193"/>
      <c r="N295" s="194"/>
      <c r="O295" s="67"/>
      <c r="P295" s="67"/>
      <c r="Q295" s="67"/>
      <c r="R295" s="67"/>
      <c r="S295" s="67"/>
      <c r="T295" s="68"/>
      <c r="U295" s="37"/>
      <c r="V295" s="37"/>
      <c r="W295" s="37"/>
      <c r="X295" s="37"/>
      <c r="Y295" s="37"/>
      <c r="Z295" s="37"/>
      <c r="AA295" s="37"/>
      <c r="AB295" s="37"/>
      <c r="AC295" s="37"/>
      <c r="AD295" s="37"/>
      <c r="AE295" s="37"/>
      <c r="AT295" s="19" t="s">
        <v>152</v>
      </c>
      <c r="AU295" s="19" t="s">
        <v>88</v>
      </c>
    </row>
    <row r="296" spans="1:65" s="13" customFormat="1" ht="11.25">
      <c r="B296" s="195"/>
      <c r="C296" s="196"/>
      <c r="D296" s="197" t="s">
        <v>154</v>
      </c>
      <c r="E296" s="198" t="s">
        <v>32</v>
      </c>
      <c r="F296" s="199" t="s">
        <v>415</v>
      </c>
      <c r="G296" s="196"/>
      <c r="H296" s="200">
        <v>11.692</v>
      </c>
      <c r="I296" s="201"/>
      <c r="J296" s="196"/>
      <c r="K296" s="196"/>
      <c r="L296" s="202"/>
      <c r="M296" s="203"/>
      <c r="N296" s="204"/>
      <c r="O296" s="204"/>
      <c r="P296" s="204"/>
      <c r="Q296" s="204"/>
      <c r="R296" s="204"/>
      <c r="S296" s="204"/>
      <c r="T296" s="205"/>
      <c r="AT296" s="206" t="s">
        <v>154</v>
      </c>
      <c r="AU296" s="206" t="s">
        <v>88</v>
      </c>
      <c r="AV296" s="13" t="s">
        <v>88</v>
      </c>
      <c r="AW296" s="13" t="s">
        <v>39</v>
      </c>
      <c r="AX296" s="13" t="s">
        <v>86</v>
      </c>
      <c r="AY296" s="206" t="s">
        <v>144</v>
      </c>
    </row>
    <row r="297" spans="1:65" s="2" customFormat="1" ht="33" customHeight="1">
      <c r="A297" s="37"/>
      <c r="B297" s="38"/>
      <c r="C297" s="177" t="s">
        <v>416</v>
      </c>
      <c r="D297" s="177" t="s">
        <v>146</v>
      </c>
      <c r="E297" s="178" t="s">
        <v>417</v>
      </c>
      <c r="F297" s="179" t="s">
        <v>418</v>
      </c>
      <c r="G297" s="180" t="s">
        <v>175</v>
      </c>
      <c r="H297" s="181">
        <v>3.1</v>
      </c>
      <c r="I297" s="182"/>
      <c r="J297" s="183">
        <f>ROUND(I297*H297,2)</f>
        <v>0</v>
      </c>
      <c r="K297" s="179" t="s">
        <v>32</v>
      </c>
      <c r="L297" s="42"/>
      <c r="M297" s="184" t="s">
        <v>32</v>
      </c>
      <c r="N297" s="185" t="s">
        <v>49</v>
      </c>
      <c r="O297" s="67"/>
      <c r="P297" s="186">
        <f>O297*H297</f>
        <v>0</v>
      </c>
      <c r="Q297" s="186">
        <v>0</v>
      </c>
      <c r="R297" s="186">
        <f>Q297*H297</f>
        <v>0</v>
      </c>
      <c r="S297" s="186">
        <v>0</v>
      </c>
      <c r="T297" s="187">
        <f>S297*H297</f>
        <v>0</v>
      </c>
      <c r="U297" s="37"/>
      <c r="V297" s="37"/>
      <c r="W297" s="37"/>
      <c r="X297" s="37"/>
      <c r="Y297" s="37"/>
      <c r="Z297" s="37"/>
      <c r="AA297" s="37"/>
      <c r="AB297" s="37"/>
      <c r="AC297" s="37"/>
      <c r="AD297" s="37"/>
      <c r="AE297" s="37"/>
      <c r="AR297" s="188" t="s">
        <v>150</v>
      </c>
      <c r="AT297" s="188" t="s">
        <v>146</v>
      </c>
      <c r="AU297" s="188" t="s">
        <v>88</v>
      </c>
      <c r="AY297" s="19" t="s">
        <v>144</v>
      </c>
      <c r="BE297" s="189">
        <f>IF(N297="základní",J297,0)</f>
        <v>0</v>
      </c>
      <c r="BF297" s="189">
        <f>IF(N297="snížená",J297,0)</f>
        <v>0</v>
      </c>
      <c r="BG297" s="189">
        <f>IF(N297="zákl. přenesená",J297,0)</f>
        <v>0</v>
      </c>
      <c r="BH297" s="189">
        <f>IF(N297="sníž. přenesená",J297,0)</f>
        <v>0</v>
      </c>
      <c r="BI297" s="189">
        <f>IF(N297="nulová",J297,0)</f>
        <v>0</v>
      </c>
      <c r="BJ297" s="19" t="s">
        <v>86</v>
      </c>
      <c r="BK297" s="189">
        <f>ROUND(I297*H297,2)</f>
        <v>0</v>
      </c>
      <c r="BL297" s="19" t="s">
        <v>150</v>
      </c>
      <c r="BM297" s="188" t="s">
        <v>419</v>
      </c>
    </row>
    <row r="298" spans="1:65" s="2" customFormat="1" ht="24.2" customHeight="1">
      <c r="A298" s="37"/>
      <c r="B298" s="38"/>
      <c r="C298" s="177" t="s">
        <v>420</v>
      </c>
      <c r="D298" s="177" t="s">
        <v>146</v>
      </c>
      <c r="E298" s="178" t="s">
        <v>421</v>
      </c>
      <c r="F298" s="179" t="s">
        <v>422</v>
      </c>
      <c r="G298" s="180" t="s">
        <v>182</v>
      </c>
      <c r="H298" s="181">
        <v>0.16800000000000001</v>
      </c>
      <c r="I298" s="182"/>
      <c r="J298" s="183">
        <f>ROUND(I298*H298,2)</f>
        <v>0</v>
      </c>
      <c r="K298" s="179" t="s">
        <v>149</v>
      </c>
      <c r="L298" s="42"/>
      <c r="M298" s="184" t="s">
        <v>32</v>
      </c>
      <c r="N298" s="185" t="s">
        <v>49</v>
      </c>
      <c r="O298" s="67"/>
      <c r="P298" s="186">
        <f>O298*H298</f>
        <v>0</v>
      </c>
      <c r="Q298" s="186">
        <v>2.3010199999999998</v>
      </c>
      <c r="R298" s="186">
        <f>Q298*H298</f>
        <v>0.38657135999999997</v>
      </c>
      <c r="S298" s="186">
        <v>0</v>
      </c>
      <c r="T298" s="187">
        <f>S298*H298</f>
        <v>0</v>
      </c>
      <c r="U298" s="37"/>
      <c r="V298" s="37"/>
      <c r="W298" s="37"/>
      <c r="X298" s="37"/>
      <c r="Y298" s="37"/>
      <c r="Z298" s="37"/>
      <c r="AA298" s="37"/>
      <c r="AB298" s="37"/>
      <c r="AC298" s="37"/>
      <c r="AD298" s="37"/>
      <c r="AE298" s="37"/>
      <c r="AR298" s="188" t="s">
        <v>150</v>
      </c>
      <c r="AT298" s="188" t="s">
        <v>146</v>
      </c>
      <c r="AU298" s="188" t="s">
        <v>88</v>
      </c>
      <c r="AY298" s="19" t="s">
        <v>144</v>
      </c>
      <c r="BE298" s="189">
        <f>IF(N298="základní",J298,0)</f>
        <v>0</v>
      </c>
      <c r="BF298" s="189">
        <f>IF(N298="snížená",J298,0)</f>
        <v>0</v>
      </c>
      <c r="BG298" s="189">
        <f>IF(N298="zákl. přenesená",J298,0)</f>
        <v>0</v>
      </c>
      <c r="BH298" s="189">
        <f>IF(N298="sníž. přenesená",J298,0)</f>
        <v>0</v>
      </c>
      <c r="BI298" s="189">
        <f>IF(N298="nulová",J298,0)</f>
        <v>0</v>
      </c>
      <c r="BJ298" s="19" t="s">
        <v>86</v>
      </c>
      <c r="BK298" s="189">
        <f>ROUND(I298*H298,2)</f>
        <v>0</v>
      </c>
      <c r="BL298" s="19" t="s">
        <v>150</v>
      </c>
      <c r="BM298" s="188" t="s">
        <v>423</v>
      </c>
    </row>
    <row r="299" spans="1:65" s="2" customFormat="1" ht="11.25">
      <c r="A299" s="37"/>
      <c r="B299" s="38"/>
      <c r="C299" s="39"/>
      <c r="D299" s="190" t="s">
        <v>152</v>
      </c>
      <c r="E299" s="39"/>
      <c r="F299" s="191" t="s">
        <v>424</v>
      </c>
      <c r="G299" s="39"/>
      <c r="H299" s="39"/>
      <c r="I299" s="192"/>
      <c r="J299" s="39"/>
      <c r="K299" s="39"/>
      <c r="L299" s="42"/>
      <c r="M299" s="193"/>
      <c r="N299" s="194"/>
      <c r="O299" s="67"/>
      <c r="P299" s="67"/>
      <c r="Q299" s="67"/>
      <c r="R299" s="67"/>
      <c r="S299" s="67"/>
      <c r="T299" s="68"/>
      <c r="U299" s="37"/>
      <c r="V299" s="37"/>
      <c r="W299" s="37"/>
      <c r="X299" s="37"/>
      <c r="Y299" s="37"/>
      <c r="Z299" s="37"/>
      <c r="AA299" s="37"/>
      <c r="AB299" s="37"/>
      <c r="AC299" s="37"/>
      <c r="AD299" s="37"/>
      <c r="AE299" s="37"/>
      <c r="AT299" s="19" t="s">
        <v>152</v>
      </c>
      <c r="AU299" s="19" t="s">
        <v>88</v>
      </c>
    </row>
    <row r="300" spans="1:65" s="15" customFormat="1" ht="11.25">
      <c r="B300" s="218"/>
      <c r="C300" s="219"/>
      <c r="D300" s="197" t="s">
        <v>154</v>
      </c>
      <c r="E300" s="220" t="s">
        <v>32</v>
      </c>
      <c r="F300" s="221" t="s">
        <v>185</v>
      </c>
      <c r="G300" s="219"/>
      <c r="H300" s="220" t="s">
        <v>32</v>
      </c>
      <c r="I300" s="222"/>
      <c r="J300" s="219"/>
      <c r="K300" s="219"/>
      <c r="L300" s="223"/>
      <c r="M300" s="224"/>
      <c r="N300" s="225"/>
      <c r="O300" s="225"/>
      <c r="P300" s="225"/>
      <c r="Q300" s="225"/>
      <c r="R300" s="225"/>
      <c r="S300" s="225"/>
      <c r="T300" s="226"/>
      <c r="AT300" s="227" t="s">
        <v>154</v>
      </c>
      <c r="AU300" s="227" t="s">
        <v>88</v>
      </c>
      <c r="AV300" s="15" t="s">
        <v>86</v>
      </c>
      <c r="AW300" s="15" t="s">
        <v>39</v>
      </c>
      <c r="AX300" s="15" t="s">
        <v>78</v>
      </c>
      <c r="AY300" s="227" t="s">
        <v>144</v>
      </c>
    </row>
    <row r="301" spans="1:65" s="15" customFormat="1" ht="11.25">
      <c r="B301" s="218"/>
      <c r="C301" s="219"/>
      <c r="D301" s="197" t="s">
        <v>154</v>
      </c>
      <c r="E301" s="220" t="s">
        <v>32</v>
      </c>
      <c r="F301" s="221" t="s">
        <v>425</v>
      </c>
      <c r="G301" s="219"/>
      <c r="H301" s="220" t="s">
        <v>32</v>
      </c>
      <c r="I301" s="222"/>
      <c r="J301" s="219"/>
      <c r="K301" s="219"/>
      <c r="L301" s="223"/>
      <c r="M301" s="224"/>
      <c r="N301" s="225"/>
      <c r="O301" s="225"/>
      <c r="P301" s="225"/>
      <c r="Q301" s="225"/>
      <c r="R301" s="225"/>
      <c r="S301" s="225"/>
      <c r="T301" s="226"/>
      <c r="AT301" s="227" t="s">
        <v>154</v>
      </c>
      <c r="AU301" s="227" t="s">
        <v>88</v>
      </c>
      <c r="AV301" s="15" t="s">
        <v>86</v>
      </c>
      <c r="AW301" s="15" t="s">
        <v>39</v>
      </c>
      <c r="AX301" s="15" t="s">
        <v>78</v>
      </c>
      <c r="AY301" s="227" t="s">
        <v>144</v>
      </c>
    </row>
    <row r="302" spans="1:65" s="13" customFormat="1" ht="11.25">
      <c r="B302" s="195"/>
      <c r="C302" s="196"/>
      <c r="D302" s="197" t="s">
        <v>154</v>
      </c>
      <c r="E302" s="198" t="s">
        <v>32</v>
      </c>
      <c r="F302" s="199" t="s">
        <v>426</v>
      </c>
      <c r="G302" s="196"/>
      <c r="H302" s="200">
        <v>0.16800000000000001</v>
      </c>
      <c r="I302" s="201"/>
      <c r="J302" s="196"/>
      <c r="K302" s="196"/>
      <c r="L302" s="202"/>
      <c r="M302" s="203"/>
      <c r="N302" s="204"/>
      <c r="O302" s="204"/>
      <c r="P302" s="204"/>
      <c r="Q302" s="204"/>
      <c r="R302" s="204"/>
      <c r="S302" s="204"/>
      <c r="T302" s="205"/>
      <c r="AT302" s="206" t="s">
        <v>154</v>
      </c>
      <c r="AU302" s="206" t="s">
        <v>88</v>
      </c>
      <c r="AV302" s="13" t="s">
        <v>88</v>
      </c>
      <c r="AW302" s="13" t="s">
        <v>39</v>
      </c>
      <c r="AX302" s="13" t="s">
        <v>86</v>
      </c>
      <c r="AY302" s="206" t="s">
        <v>144</v>
      </c>
    </row>
    <row r="303" spans="1:65" s="2" customFormat="1" ht="21.75" customHeight="1">
      <c r="A303" s="37"/>
      <c r="B303" s="38"/>
      <c r="C303" s="177" t="s">
        <v>427</v>
      </c>
      <c r="D303" s="177" t="s">
        <v>146</v>
      </c>
      <c r="E303" s="178" t="s">
        <v>428</v>
      </c>
      <c r="F303" s="179" t="s">
        <v>429</v>
      </c>
      <c r="G303" s="180" t="s">
        <v>340</v>
      </c>
      <c r="H303" s="181">
        <v>1</v>
      </c>
      <c r="I303" s="182"/>
      <c r="J303" s="183">
        <f>ROUND(I303*H303,2)</f>
        <v>0</v>
      </c>
      <c r="K303" s="179" t="s">
        <v>149</v>
      </c>
      <c r="L303" s="42"/>
      <c r="M303" s="184" t="s">
        <v>32</v>
      </c>
      <c r="N303" s="185" t="s">
        <v>49</v>
      </c>
      <c r="O303" s="67"/>
      <c r="P303" s="186">
        <f>O303*H303</f>
        <v>0</v>
      </c>
      <c r="Q303" s="186">
        <v>4.684E-2</v>
      </c>
      <c r="R303" s="186">
        <f>Q303*H303</f>
        <v>4.684E-2</v>
      </c>
      <c r="S303" s="186">
        <v>0</v>
      </c>
      <c r="T303" s="187">
        <f>S303*H303</f>
        <v>0</v>
      </c>
      <c r="U303" s="37"/>
      <c r="V303" s="37"/>
      <c r="W303" s="37"/>
      <c r="X303" s="37"/>
      <c r="Y303" s="37"/>
      <c r="Z303" s="37"/>
      <c r="AA303" s="37"/>
      <c r="AB303" s="37"/>
      <c r="AC303" s="37"/>
      <c r="AD303" s="37"/>
      <c r="AE303" s="37"/>
      <c r="AR303" s="188" t="s">
        <v>150</v>
      </c>
      <c r="AT303" s="188" t="s">
        <v>146</v>
      </c>
      <c r="AU303" s="188" t="s">
        <v>88</v>
      </c>
      <c r="AY303" s="19" t="s">
        <v>144</v>
      </c>
      <c r="BE303" s="189">
        <f>IF(N303="základní",J303,0)</f>
        <v>0</v>
      </c>
      <c r="BF303" s="189">
        <f>IF(N303="snížená",J303,0)</f>
        <v>0</v>
      </c>
      <c r="BG303" s="189">
        <f>IF(N303="zákl. přenesená",J303,0)</f>
        <v>0</v>
      </c>
      <c r="BH303" s="189">
        <f>IF(N303="sníž. přenesená",J303,0)</f>
        <v>0</v>
      </c>
      <c r="BI303" s="189">
        <f>IF(N303="nulová",J303,0)</f>
        <v>0</v>
      </c>
      <c r="BJ303" s="19" t="s">
        <v>86</v>
      </c>
      <c r="BK303" s="189">
        <f>ROUND(I303*H303,2)</f>
        <v>0</v>
      </c>
      <c r="BL303" s="19" t="s">
        <v>150</v>
      </c>
      <c r="BM303" s="188" t="s">
        <v>430</v>
      </c>
    </row>
    <row r="304" spans="1:65" s="2" customFormat="1" ht="11.25">
      <c r="A304" s="37"/>
      <c r="B304" s="38"/>
      <c r="C304" s="39"/>
      <c r="D304" s="190" t="s">
        <v>152</v>
      </c>
      <c r="E304" s="39"/>
      <c r="F304" s="191" t="s">
        <v>431</v>
      </c>
      <c r="G304" s="39"/>
      <c r="H304" s="39"/>
      <c r="I304" s="192"/>
      <c r="J304" s="39"/>
      <c r="K304" s="39"/>
      <c r="L304" s="42"/>
      <c r="M304" s="193"/>
      <c r="N304" s="194"/>
      <c r="O304" s="67"/>
      <c r="P304" s="67"/>
      <c r="Q304" s="67"/>
      <c r="R304" s="67"/>
      <c r="S304" s="67"/>
      <c r="T304" s="68"/>
      <c r="U304" s="37"/>
      <c r="V304" s="37"/>
      <c r="W304" s="37"/>
      <c r="X304" s="37"/>
      <c r="Y304" s="37"/>
      <c r="Z304" s="37"/>
      <c r="AA304" s="37"/>
      <c r="AB304" s="37"/>
      <c r="AC304" s="37"/>
      <c r="AD304" s="37"/>
      <c r="AE304" s="37"/>
      <c r="AT304" s="19" t="s">
        <v>152</v>
      </c>
      <c r="AU304" s="19" t="s">
        <v>88</v>
      </c>
    </row>
    <row r="305" spans="1:65" s="2" customFormat="1" ht="33" customHeight="1">
      <c r="A305" s="37"/>
      <c r="B305" s="38"/>
      <c r="C305" s="228" t="s">
        <v>432</v>
      </c>
      <c r="D305" s="228" t="s">
        <v>226</v>
      </c>
      <c r="E305" s="229" t="s">
        <v>433</v>
      </c>
      <c r="F305" s="230" t="s">
        <v>434</v>
      </c>
      <c r="G305" s="231" t="s">
        <v>340</v>
      </c>
      <c r="H305" s="232">
        <v>1</v>
      </c>
      <c r="I305" s="233"/>
      <c r="J305" s="234">
        <f>ROUND(I305*H305,2)</f>
        <v>0</v>
      </c>
      <c r="K305" s="230" t="s">
        <v>149</v>
      </c>
      <c r="L305" s="235"/>
      <c r="M305" s="236" t="s">
        <v>32</v>
      </c>
      <c r="N305" s="237" t="s">
        <v>49</v>
      </c>
      <c r="O305" s="67"/>
      <c r="P305" s="186">
        <f>O305*H305</f>
        <v>0</v>
      </c>
      <c r="Q305" s="186">
        <v>1.272E-2</v>
      </c>
      <c r="R305" s="186">
        <f>Q305*H305</f>
        <v>1.272E-2</v>
      </c>
      <c r="S305" s="186">
        <v>0</v>
      </c>
      <c r="T305" s="187">
        <f>S305*H305</f>
        <v>0</v>
      </c>
      <c r="U305" s="37"/>
      <c r="V305" s="37"/>
      <c r="W305" s="37"/>
      <c r="X305" s="37"/>
      <c r="Y305" s="37"/>
      <c r="Z305" s="37"/>
      <c r="AA305" s="37"/>
      <c r="AB305" s="37"/>
      <c r="AC305" s="37"/>
      <c r="AD305" s="37"/>
      <c r="AE305" s="37"/>
      <c r="AR305" s="188" t="s">
        <v>204</v>
      </c>
      <c r="AT305" s="188" t="s">
        <v>226</v>
      </c>
      <c r="AU305" s="188" t="s">
        <v>88</v>
      </c>
      <c r="AY305" s="19" t="s">
        <v>144</v>
      </c>
      <c r="BE305" s="189">
        <f>IF(N305="základní",J305,0)</f>
        <v>0</v>
      </c>
      <c r="BF305" s="189">
        <f>IF(N305="snížená",J305,0)</f>
        <v>0</v>
      </c>
      <c r="BG305" s="189">
        <f>IF(N305="zákl. přenesená",J305,0)</f>
        <v>0</v>
      </c>
      <c r="BH305" s="189">
        <f>IF(N305="sníž. přenesená",J305,0)</f>
        <v>0</v>
      </c>
      <c r="BI305" s="189">
        <f>IF(N305="nulová",J305,0)</f>
        <v>0</v>
      </c>
      <c r="BJ305" s="19" t="s">
        <v>86</v>
      </c>
      <c r="BK305" s="189">
        <f>ROUND(I305*H305,2)</f>
        <v>0</v>
      </c>
      <c r="BL305" s="19" t="s">
        <v>150</v>
      </c>
      <c r="BM305" s="188" t="s">
        <v>435</v>
      </c>
    </row>
    <row r="306" spans="1:65" s="12" customFormat="1" ht="22.9" customHeight="1">
      <c r="B306" s="161"/>
      <c r="C306" s="162"/>
      <c r="D306" s="163" t="s">
        <v>77</v>
      </c>
      <c r="E306" s="175" t="s">
        <v>204</v>
      </c>
      <c r="F306" s="175" t="s">
        <v>436</v>
      </c>
      <c r="G306" s="162"/>
      <c r="H306" s="162"/>
      <c r="I306" s="165"/>
      <c r="J306" s="176">
        <f>BK306</f>
        <v>0</v>
      </c>
      <c r="K306" s="162"/>
      <c r="L306" s="167"/>
      <c r="M306" s="168"/>
      <c r="N306" s="169"/>
      <c r="O306" s="169"/>
      <c r="P306" s="170">
        <f>SUM(P307:P312)</f>
        <v>0</v>
      </c>
      <c r="Q306" s="169"/>
      <c r="R306" s="170">
        <f>SUM(R307:R312)</f>
        <v>1.46E-2</v>
      </c>
      <c r="S306" s="169"/>
      <c r="T306" s="171">
        <f>SUM(T307:T312)</f>
        <v>0</v>
      </c>
      <c r="AR306" s="172" t="s">
        <v>86</v>
      </c>
      <c r="AT306" s="173" t="s">
        <v>77</v>
      </c>
      <c r="AU306" s="173" t="s">
        <v>86</v>
      </c>
      <c r="AY306" s="172" t="s">
        <v>144</v>
      </c>
      <c r="BK306" s="174">
        <f>SUM(BK307:BK312)</f>
        <v>0</v>
      </c>
    </row>
    <row r="307" spans="1:65" s="2" customFormat="1" ht="24.2" customHeight="1">
      <c r="A307" s="37"/>
      <c r="B307" s="38"/>
      <c r="C307" s="177" t="s">
        <v>437</v>
      </c>
      <c r="D307" s="177" t="s">
        <v>146</v>
      </c>
      <c r="E307" s="178" t="s">
        <v>438</v>
      </c>
      <c r="F307" s="179" t="s">
        <v>439</v>
      </c>
      <c r="G307" s="180" t="s">
        <v>175</v>
      </c>
      <c r="H307" s="181">
        <v>10</v>
      </c>
      <c r="I307" s="182"/>
      <c r="J307" s="183">
        <f>ROUND(I307*H307,2)</f>
        <v>0</v>
      </c>
      <c r="K307" s="179" t="s">
        <v>149</v>
      </c>
      <c r="L307" s="42"/>
      <c r="M307" s="184" t="s">
        <v>32</v>
      </c>
      <c r="N307" s="185" t="s">
        <v>49</v>
      </c>
      <c r="O307" s="67"/>
      <c r="P307" s="186">
        <f>O307*H307</f>
        <v>0</v>
      </c>
      <c r="Q307" s="186">
        <v>1.31E-3</v>
      </c>
      <c r="R307" s="186">
        <f>Q307*H307</f>
        <v>1.3100000000000001E-2</v>
      </c>
      <c r="S307" s="186">
        <v>0</v>
      </c>
      <c r="T307" s="187">
        <f>S307*H307</f>
        <v>0</v>
      </c>
      <c r="U307" s="37"/>
      <c r="V307" s="37"/>
      <c r="W307" s="37"/>
      <c r="X307" s="37"/>
      <c r="Y307" s="37"/>
      <c r="Z307" s="37"/>
      <c r="AA307" s="37"/>
      <c r="AB307" s="37"/>
      <c r="AC307" s="37"/>
      <c r="AD307" s="37"/>
      <c r="AE307" s="37"/>
      <c r="AR307" s="188" t="s">
        <v>150</v>
      </c>
      <c r="AT307" s="188" t="s">
        <v>146</v>
      </c>
      <c r="AU307" s="188" t="s">
        <v>88</v>
      </c>
      <c r="AY307" s="19" t="s">
        <v>144</v>
      </c>
      <c r="BE307" s="189">
        <f>IF(N307="základní",J307,0)</f>
        <v>0</v>
      </c>
      <c r="BF307" s="189">
        <f>IF(N307="snížená",J307,0)</f>
        <v>0</v>
      </c>
      <c r="BG307" s="189">
        <f>IF(N307="zákl. přenesená",J307,0)</f>
        <v>0</v>
      </c>
      <c r="BH307" s="189">
        <f>IF(N307="sníž. přenesená",J307,0)</f>
        <v>0</v>
      </c>
      <c r="BI307" s="189">
        <f>IF(N307="nulová",J307,0)</f>
        <v>0</v>
      </c>
      <c r="BJ307" s="19" t="s">
        <v>86</v>
      </c>
      <c r="BK307" s="189">
        <f>ROUND(I307*H307,2)</f>
        <v>0</v>
      </c>
      <c r="BL307" s="19" t="s">
        <v>150</v>
      </c>
      <c r="BM307" s="188" t="s">
        <v>440</v>
      </c>
    </row>
    <row r="308" spans="1:65" s="2" customFormat="1" ht="11.25">
      <c r="A308" s="37"/>
      <c r="B308" s="38"/>
      <c r="C308" s="39"/>
      <c r="D308" s="190" t="s">
        <v>152</v>
      </c>
      <c r="E308" s="39"/>
      <c r="F308" s="191" t="s">
        <v>441</v>
      </c>
      <c r="G308" s="39"/>
      <c r="H308" s="39"/>
      <c r="I308" s="192"/>
      <c r="J308" s="39"/>
      <c r="K308" s="39"/>
      <c r="L308" s="42"/>
      <c r="M308" s="193"/>
      <c r="N308" s="194"/>
      <c r="O308" s="67"/>
      <c r="P308" s="67"/>
      <c r="Q308" s="67"/>
      <c r="R308" s="67"/>
      <c r="S308" s="67"/>
      <c r="T308" s="68"/>
      <c r="U308" s="37"/>
      <c r="V308" s="37"/>
      <c r="W308" s="37"/>
      <c r="X308" s="37"/>
      <c r="Y308" s="37"/>
      <c r="Z308" s="37"/>
      <c r="AA308" s="37"/>
      <c r="AB308" s="37"/>
      <c r="AC308" s="37"/>
      <c r="AD308" s="37"/>
      <c r="AE308" s="37"/>
      <c r="AT308" s="19" t="s">
        <v>152</v>
      </c>
      <c r="AU308" s="19" t="s">
        <v>88</v>
      </c>
    </row>
    <row r="309" spans="1:65" s="2" customFormat="1" ht="16.5" customHeight="1">
      <c r="A309" s="37"/>
      <c r="B309" s="38"/>
      <c r="C309" s="177" t="s">
        <v>442</v>
      </c>
      <c r="D309" s="177" t="s">
        <v>146</v>
      </c>
      <c r="E309" s="178" t="s">
        <v>443</v>
      </c>
      <c r="F309" s="179" t="s">
        <v>444</v>
      </c>
      <c r="G309" s="180" t="s">
        <v>340</v>
      </c>
      <c r="H309" s="181">
        <v>1</v>
      </c>
      <c r="I309" s="182"/>
      <c r="J309" s="183">
        <f>ROUND(I309*H309,2)</f>
        <v>0</v>
      </c>
      <c r="K309" s="179" t="s">
        <v>32</v>
      </c>
      <c r="L309" s="42"/>
      <c r="M309" s="184" t="s">
        <v>32</v>
      </c>
      <c r="N309" s="185" t="s">
        <v>49</v>
      </c>
      <c r="O309" s="67"/>
      <c r="P309" s="186">
        <f>O309*H309</f>
        <v>0</v>
      </c>
      <c r="Q309" s="186">
        <v>0</v>
      </c>
      <c r="R309" s="186">
        <f>Q309*H309</f>
        <v>0</v>
      </c>
      <c r="S309" s="186">
        <v>0</v>
      </c>
      <c r="T309" s="187">
        <f>S309*H309</f>
        <v>0</v>
      </c>
      <c r="U309" s="37"/>
      <c r="V309" s="37"/>
      <c r="W309" s="37"/>
      <c r="X309" s="37"/>
      <c r="Y309" s="37"/>
      <c r="Z309" s="37"/>
      <c r="AA309" s="37"/>
      <c r="AB309" s="37"/>
      <c r="AC309" s="37"/>
      <c r="AD309" s="37"/>
      <c r="AE309" s="37"/>
      <c r="AR309" s="188" t="s">
        <v>150</v>
      </c>
      <c r="AT309" s="188" t="s">
        <v>146</v>
      </c>
      <c r="AU309" s="188" t="s">
        <v>88</v>
      </c>
      <c r="AY309" s="19" t="s">
        <v>144</v>
      </c>
      <c r="BE309" s="189">
        <f>IF(N309="základní",J309,0)</f>
        <v>0</v>
      </c>
      <c r="BF309" s="189">
        <f>IF(N309="snížená",J309,0)</f>
        <v>0</v>
      </c>
      <c r="BG309" s="189">
        <f>IF(N309="zákl. přenesená",J309,0)</f>
        <v>0</v>
      </c>
      <c r="BH309" s="189">
        <f>IF(N309="sníž. přenesená",J309,0)</f>
        <v>0</v>
      </c>
      <c r="BI309" s="189">
        <f>IF(N309="nulová",J309,0)</f>
        <v>0</v>
      </c>
      <c r="BJ309" s="19" t="s">
        <v>86</v>
      </c>
      <c r="BK309" s="189">
        <f>ROUND(I309*H309,2)</f>
        <v>0</v>
      </c>
      <c r="BL309" s="19" t="s">
        <v>150</v>
      </c>
      <c r="BM309" s="188" t="s">
        <v>445</v>
      </c>
    </row>
    <row r="310" spans="1:65" s="2" customFormat="1" ht="44.25" customHeight="1">
      <c r="A310" s="37"/>
      <c r="B310" s="38"/>
      <c r="C310" s="177" t="s">
        <v>446</v>
      </c>
      <c r="D310" s="177" t="s">
        <v>146</v>
      </c>
      <c r="E310" s="178" t="s">
        <v>447</v>
      </c>
      <c r="F310" s="179" t="s">
        <v>448</v>
      </c>
      <c r="G310" s="180" t="s">
        <v>340</v>
      </c>
      <c r="H310" s="181">
        <v>1</v>
      </c>
      <c r="I310" s="182"/>
      <c r="J310" s="183">
        <f>ROUND(I310*H310,2)</f>
        <v>0</v>
      </c>
      <c r="K310" s="179" t="s">
        <v>149</v>
      </c>
      <c r="L310" s="42"/>
      <c r="M310" s="184" t="s">
        <v>32</v>
      </c>
      <c r="N310" s="185" t="s">
        <v>49</v>
      </c>
      <c r="O310" s="67"/>
      <c r="P310" s="186">
        <f>O310*H310</f>
        <v>0</v>
      </c>
      <c r="Q310" s="186">
        <v>0</v>
      </c>
      <c r="R310" s="186">
        <f>Q310*H310</f>
        <v>0</v>
      </c>
      <c r="S310" s="186">
        <v>0</v>
      </c>
      <c r="T310" s="187">
        <f>S310*H310</f>
        <v>0</v>
      </c>
      <c r="U310" s="37"/>
      <c r="V310" s="37"/>
      <c r="W310" s="37"/>
      <c r="X310" s="37"/>
      <c r="Y310" s="37"/>
      <c r="Z310" s="37"/>
      <c r="AA310" s="37"/>
      <c r="AB310" s="37"/>
      <c r="AC310" s="37"/>
      <c r="AD310" s="37"/>
      <c r="AE310" s="37"/>
      <c r="AR310" s="188" t="s">
        <v>150</v>
      </c>
      <c r="AT310" s="188" t="s">
        <v>146</v>
      </c>
      <c r="AU310" s="188" t="s">
        <v>88</v>
      </c>
      <c r="AY310" s="19" t="s">
        <v>144</v>
      </c>
      <c r="BE310" s="189">
        <f>IF(N310="základní",J310,0)</f>
        <v>0</v>
      </c>
      <c r="BF310" s="189">
        <f>IF(N310="snížená",J310,0)</f>
        <v>0</v>
      </c>
      <c r="BG310" s="189">
        <f>IF(N310="zákl. přenesená",J310,0)</f>
        <v>0</v>
      </c>
      <c r="BH310" s="189">
        <f>IF(N310="sníž. přenesená",J310,0)</f>
        <v>0</v>
      </c>
      <c r="BI310" s="189">
        <f>IF(N310="nulová",J310,0)</f>
        <v>0</v>
      </c>
      <c r="BJ310" s="19" t="s">
        <v>86</v>
      </c>
      <c r="BK310" s="189">
        <f>ROUND(I310*H310,2)</f>
        <v>0</v>
      </c>
      <c r="BL310" s="19" t="s">
        <v>150</v>
      </c>
      <c r="BM310" s="188" t="s">
        <v>449</v>
      </c>
    </row>
    <row r="311" spans="1:65" s="2" customFormat="1" ht="11.25">
      <c r="A311" s="37"/>
      <c r="B311" s="38"/>
      <c r="C311" s="39"/>
      <c r="D311" s="190" t="s">
        <v>152</v>
      </c>
      <c r="E311" s="39"/>
      <c r="F311" s="191" t="s">
        <v>450</v>
      </c>
      <c r="G311" s="39"/>
      <c r="H311" s="39"/>
      <c r="I311" s="192"/>
      <c r="J311" s="39"/>
      <c r="K311" s="39"/>
      <c r="L311" s="42"/>
      <c r="M311" s="193"/>
      <c r="N311" s="194"/>
      <c r="O311" s="67"/>
      <c r="P311" s="67"/>
      <c r="Q311" s="67"/>
      <c r="R311" s="67"/>
      <c r="S311" s="67"/>
      <c r="T311" s="68"/>
      <c r="U311" s="37"/>
      <c r="V311" s="37"/>
      <c r="W311" s="37"/>
      <c r="X311" s="37"/>
      <c r="Y311" s="37"/>
      <c r="Z311" s="37"/>
      <c r="AA311" s="37"/>
      <c r="AB311" s="37"/>
      <c r="AC311" s="37"/>
      <c r="AD311" s="37"/>
      <c r="AE311" s="37"/>
      <c r="AT311" s="19" t="s">
        <v>152</v>
      </c>
      <c r="AU311" s="19" t="s">
        <v>88</v>
      </c>
    </row>
    <row r="312" spans="1:65" s="2" customFormat="1" ht="33" customHeight="1">
      <c r="A312" s="37"/>
      <c r="B312" s="38"/>
      <c r="C312" s="228" t="s">
        <v>451</v>
      </c>
      <c r="D312" s="228" t="s">
        <v>226</v>
      </c>
      <c r="E312" s="229" t="s">
        <v>452</v>
      </c>
      <c r="F312" s="230" t="s">
        <v>453</v>
      </c>
      <c r="G312" s="231" t="s">
        <v>340</v>
      </c>
      <c r="H312" s="232">
        <v>1</v>
      </c>
      <c r="I312" s="233"/>
      <c r="J312" s="234">
        <f>ROUND(I312*H312,2)</f>
        <v>0</v>
      </c>
      <c r="K312" s="230" t="s">
        <v>149</v>
      </c>
      <c r="L312" s="235"/>
      <c r="M312" s="236" t="s">
        <v>32</v>
      </c>
      <c r="N312" s="237" t="s">
        <v>49</v>
      </c>
      <c r="O312" s="67"/>
      <c r="P312" s="186">
        <f>O312*H312</f>
        <v>0</v>
      </c>
      <c r="Q312" s="186">
        <v>1.5E-3</v>
      </c>
      <c r="R312" s="186">
        <f>Q312*H312</f>
        <v>1.5E-3</v>
      </c>
      <c r="S312" s="186">
        <v>0</v>
      </c>
      <c r="T312" s="187">
        <f>S312*H312</f>
        <v>0</v>
      </c>
      <c r="U312" s="37"/>
      <c r="V312" s="37"/>
      <c r="W312" s="37"/>
      <c r="X312" s="37"/>
      <c r="Y312" s="37"/>
      <c r="Z312" s="37"/>
      <c r="AA312" s="37"/>
      <c r="AB312" s="37"/>
      <c r="AC312" s="37"/>
      <c r="AD312" s="37"/>
      <c r="AE312" s="37"/>
      <c r="AR312" s="188" t="s">
        <v>204</v>
      </c>
      <c r="AT312" s="188" t="s">
        <v>226</v>
      </c>
      <c r="AU312" s="188" t="s">
        <v>88</v>
      </c>
      <c r="AY312" s="19" t="s">
        <v>144</v>
      </c>
      <c r="BE312" s="189">
        <f>IF(N312="základní",J312,0)</f>
        <v>0</v>
      </c>
      <c r="BF312" s="189">
        <f>IF(N312="snížená",J312,0)</f>
        <v>0</v>
      </c>
      <c r="BG312" s="189">
        <f>IF(N312="zákl. přenesená",J312,0)</f>
        <v>0</v>
      </c>
      <c r="BH312" s="189">
        <f>IF(N312="sníž. přenesená",J312,0)</f>
        <v>0</v>
      </c>
      <c r="BI312" s="189">
        <f>IF(N312="nulová",J312,0)</f>
        <v>0</v>
      </c>
      <c r="BJ312" s="19" t="s">
        <v>86</v>
      </c>
      <c r="BK312" s="189">
        <f>ROUND(I312*H312,2)</f>
        <v>0</v>
      </c>
      <c r="BL312" s="19" t="s">
        <v>150</v>
      </c>
      <c r="BM312" s="188" t="s">
        <v>454</v>
      </c>
    </row>
    <row r="313" spans="1:65" s="12" customFormat="1" ht="22.9" customHeight="1">
      <c r="B313" s="161"/>
      <c r="C313" s="162"/>
      <c r="D313" s="163" t="s">
        <v>77</v>
      </c>
      <c r="E313" s="175" t="s">
        <v>211</v>
      </c>
      <c r="F313" s="175" t="s">
        <v>455</v>
      </c>
      <c r="G313" s="162"/>
      <c r="H313" s="162"/>
      <c r="I313" s="165"/>
      <c r="J313" s="176">
        <f>BK313</f>
        <v>0</v>
      </c>
      <c r="K313" s="162"/>
      <c r="L313" s="167"/>
      <c r="M313" s="168"/>
      <c r="N313" s="169"/>
      <c r="O313" s="169"/>
      <c r="P313" s="170">
        <f>SUM(P314:P444)</f>
        <v>0</v>
      </c>
      <c r="Q313" s="169"/>
      <c r="R313" s="170">
        <f>SUM(R314:R444)</f>
        <v>6.5517276999999998</v>
      </c>
      <c r="S313" s="169"/>
      <c r="T313" s="171">
        <f>SUM(T314:T444)</f>
        <v>13.983873999999998</v>
      </c>
      <c r="AR313" s="172" t="s">
        <v>86</v>
      </c>
      <c r="AT313" s="173" t="s">
        <v>77</v>
      </c>
      <c r="AU313" s="173" t="s">
        <v>86</v>
      </c>
      <c r="AY313" s="172" t="s">
        <v>144</v>
      </c>
      <c r="BK313" s="174">
        <f>SUM(BK314:BK444)</f>
        <v>0</v>
      </c>
    </row>
    <row r="314" spans="1:65" s="2" customFormat="1" ht="24.2" customHeight="1">
      <c r="A314" s="37"/>
      <c r="B314" s="38"/>
      <c r="C314" s="177" t="s">
        <v>456</v>
      </c>
      <c r="D314" s="177" t="s">
        <v>146</v>
      </c>
      <c r="E314" s="178" t="s">
        <v>457</v>
      </c>
      <c r="F314" s="179" t="s">
        <v>458</v>
      </c>
      <c r="G314" s="180" t="s">
        <v>340</v>
      </c>
      <c r="H314" s="181">
        <v>1</v>
      </c>
      <c r="I314" s="182"/>
      <c r="J314" s="183">
        <f>ROUND(I314*H314,2)</f>
        <v>0</v>
      </c>
      <c r="K314" s="179" t="s">
        <v>149</v>
      </c>
      <c r="L314" s="42"/>
      <c r="M314" s="184" t="s">
        <v>32</v>
      </c>
      <c r="N314" s="185" t="s">
        <v>49</v>
      </c>
      <c r="O314" s="67"/>
      <c r="P314" s="186">
        <f>O314*H314</f>
        <v>0</v>
      </c>
      <c r="Q314" s="186">
        <v>0</v>
      </c>
      <c r="R314" s="186">
        <f>Q314*H314</f>
        <v>0</v>
      </c>
      <c r="S314" s="186">
        <v>0</v>
      </c>
      <c r="T314" s="187">
        <f>S314*H314</f>
        <v>0</v>
      </c>
      <c r="U314" s="37"/>
      <c r="V314" s="37"/>
      <c r="W314" s="37"/>
      <c r="X314" s="37"/>
      <c r="Y314" s="37"/>
      <c r="Z314" s="37"/>
      <c r="AA314" s="37"/>
      <c r="AB314" s="37"/>
      <c r="AC314" s="37"/>
      <c r="AD314" s="37"/>
      <c r="AE314" s="37"/>
      <c r="AR314" s="188" t="s">
        <v>150</v>
      </c>
      <c r="AT314" s="188" t="s">
        <v>146</v>
      </c>
      <c r="AU314" s="188" t="s">
        <v>88</v>
      </c>
      <c r="AY314" s="19" t="s">
        <v>144</v>
      </c>
      <c r="BE314" s="189">
        <f>IF(N314="základní",J314,0)</f>
        <v>0</v>
      </c>
      <c r="BF314" s="189">
        <f>IF(N314="snížená",J314,0)</f>
        <v>0</v>
      </c>
      <c r="BG314" s="189">
        <f>IF(N314="zákl. přenesená",J314,0)</f>
        <v>0</v>
      </c>
      <c r="BH314" s="189">
        <f>IF(N314="sníž. přenesená",J314,0)</f>
        <v>0</v>
      </c>
      <c r="BI314" s="189">
        <f>IF(N314="nulová",J314,0)</f>
        <v>0</v>
      </c>
      <c r="BJ314" s="19" t="s">
        <v>86</v>
      </c>
      <c r="BK314" s="189">
        <f>ROUND(I314*H314,2)</f>
        <v>0</v>
      </c>
      <c r="BL314" s="19" t="s">
        <v>150</v>
      </c>
      <c r="BM314" s="188" t="s">
        <v>459</v>
      </c>
    </row>
    <row r="315" spans="1:65" s="2" customFormat="1" ht="11.25">
      <c r="A315" s="37"/>
      <c r="B315" s="38"/>
      <c r="C315" s="39"/>
      <c r="D315" s="190" t="s">
        <v>152</v>
      </c>
      <c r="E315" s="39"/>
      <c r="F315" s="191" t="s">
        <v>460</v>
      </c>
      <c r="G315" s="39"/>
      <c r="H315" s="39"/>
      <c r="I315" s="192"/>
      <c r="J315" s="39"/>
      <c r="K315" s="39"/>
      <c r="L315" s="42"/>
      <c r="M315" s="193"/>
      <c r="N315" s="194"/>
      <c r="O315" s="67"/>
      <c r="P315" s="67"/>
      <c r="Q315" s="67"/>
      <c r="R315" s="67"/>
      <c r="S315" s="67"/>
      <c r="T315" s="68"/>
      <c r="U315" s="37"/>
      <c r="V315" s="37"/>
      <c r="W315" s="37"/>
      <c r="X315" s="37"/>
      <c r="Y315" s="37"/>
      <c r="Z315" s="37"/>
      <c r="AA315" s="37"/>
      <c r="AB315" s="37"/>
      <c r="AC315" s="37"/>
      <c r="AD315" s="37"/>
      <c r="AE315" s="37"/>
      <c r="AT315" s="19" t="s">
        <v>152</v>
      </c>
      <c r="AU315" s="19" t="s">
        <v>88</v>
      </c>
    </row>
    <row r="316" spans="1:65" s="2" customFormat="1" ht="24.2" customHeight="1">
      <c r="A316" s="37"/>
      <c r="B316" s="38"/>
      <c r="C316" s="177" t="s">
        <v>461</v>
      </c>
      <c r="D316" s="177" t="s">
        <v>146</v>
      </c>
      <c r="E316" s="178" t="s">
        <v>462</v>
      </c>
      <c r="F316" s="179" t="s">
        <v>463</v>
      </c>
      <c r="G316" s="180" t="s">
        <v>340</v>
      </c>
      <c r="H316" s="181">
        <v>1</v>
      </c>
      <c r="I316" s="182"/>
      <c r="J316" s="183">
        <f>ROUND(I316*H316,2)</f>
        <v>0</v>
      </c>
      <c r="K316" s="179" t="s">
        <v>32</v>
      </c>
      <c r="L316" s="42"/>
      <c r="M316" s="184" t="s">
        <v>32</v>
      </c>
      <c r="N316" s="185" t="s">
        <v>49</v>
      </c>
      <c r="O316" s="67"/>
      <c r="P316" s="186">
        <f>O316*H316</f>
        <v>0</v>
      </c>
      <c r="Q316" s="186">
        <v>0</v>
      </c>
      <c r="R316" s="186">
        <f>Q316*H316</f>
        <v>0</v>
      </c>
      <c r="S316" s="186">
        <v>0</v>
      </c>
      <c r="T316" s="187">
        <f>S316*H316</f>
        <v>0</v>
      </c>
      <c r="U316" s="37"/>
      <c r="V316" s="37"/>
      <c r="W316" s="37"/>
      <c r="X316" s="37"/>
      <c r="Y316" s="37"/>
      <c r="Z316" s="37"/>
      <c r="AA316" s="37"/>
      <c r="AB316" s="37"/>
      <c r="AC316" s="37"/>
      <c r="AD316" s="37"/>
      <c r="AE316" s="37"/>
      <c r="AR316" s="188" t="s">
        <v>150</v>
      </c>
      <c r="AT316" s="188" t="s">
        <v>146</v>
      </c>
      <c r="AU316" s="188" t="s">
        <v>88</v>
      </c>
      <c r="AY316" s="19" t="s">
        <v>144</v>
      </c>
      <c r="BE316" s="189">
        <f>IF(N316="základní",J316,0)</f>
        <v>0</v>
      </c>
      <c r="BF316" s="189">
        <f>IF(N316="snížená",J316,0)</f>
        <v>0</v>
      </c>
      <c r="BG316" s="189">
        <f>IF(N316="zákl. přenesená",J316,0)</f>
        <v>0</v>
      </c>
      <c r="BH316" s="189">
        <f>IF(N316="sníž. přenesená",J316,0)</f>
        <v>0</v>
      </c>
      <c r="BI316" s="189">
        <f>IF(N316="nulová",J316,0)</f>
        <v>0</v>
      </c>
      <c r="BJ316" s="19" t="s">
        <v>86</v>
      </c>
      <c r="BK316" s="189">
        <f>ROUND(I316*H316,2)</f>
        <v>0</v>
      </c>
      <c r="BL316" s="19" t="s">
        <v>150</v>
      </c>
      <c r="BM316" s="188" t="s">
        <v>464</v>
      </c>
    </row>
    <row r="317" spans="1:65" s="2" customFormat="1" ht="24.2" customHeight="1">
      <c r="A317" s="37"/>
      <c r="B317" s="38"/>
      <c r="C317" s="177" t="s">
        <v>465</v>
      </c>
      <c r="D317" s="177" t="s">
        <v>146</v>
      </c>
      <c r="E317" s="178" t="s">
        <v>466</v>
      </c>
      <c r="F317" s="179" t="s">
        <v>467</v>
      </c>
      <c r="G317" s="180" t="s">
        <v>340</v>
      </c>
      <c r="H317" s="181">
        <v>45</v>
      </c>
      <c r="I317" s="182"/>
      <c r="J317" s="183">
        <f>ROUND(I317*H317,2)</f>
        <v>0</v>
      </c>
      <c r="K317" s="179" t="s">
        <v>149</v>
      </c>
      <c r="L317" s="42"/>
      <c r="M317" s="184" t="s">
        <v>32</v>
      </c>
      <c r="N317" s="185" t="s">
        <v>49</v>
      </c>
      <c r="O317" s="67"/>
      <c r="P317" s="186">
        <f>O317*H317</f>
        <v>0</v>
      </c>
      <c r="Q317" s="186">
        <v>0</v>
      </c>
      <c r="R317" s="186">
        <f>Q317*H317</f>
        <v>0</v>
      </c>
      <c r="S317" s="186">
        <v>0</v>
      </c>
      <c r="T317" s="187">
        <f>S317*H317</f>
        <v>0</v>
      </c>
      <c r="U317" s="37"/>
      <c r="V317" s="37"/>
      <c r="W317" s="37"/>
      <c r="X317" s="37"/>
      <c r="Y317" s="37"/>
      <c r="Z317" s="37"/>
      <c r="AA317" s="37"/>
      <c r="AB317" s="37"/>
      <c r="AC317" s="37"/>
      <c r="AD317" s="37"/>
      <c r="AE317" s="37"/>
      <c r="AR317" s="188" t="s">
        <v>150</v>
      </c>
      <c r="AT317" s="188" t="s">
        <v>146</v>
      </c>
      <c r="AU317" s="188" t="s">
        <v>88</v>
      </c>
      <c r="AY317" s="19" t="s">
        <v>144</v>
      </c>
      <c r="BE317" s="189">
        <f>IF(N317="základní",J317,0)</f>
        <v>0</v>
      </c>
      <c r="BF317" s="189">
        <f>IF(N317="snížená",J317,0)</f>
        <v>0</v>
      </c>
      <c r="BG317" s="189">
        <f>IF(N317="zákl. přenesená",J317,0)</f>
        <v>0</v>
      </c>
      <c r="BH317" s="189">
        <f>IF(N317="sníž. přenesená",J317,0)</f>
        <v>0</v>
      </c>
      <c r="BI317" s="189">
        <f>IF(N317="nulová",J317,0)</f>
        <v>0</v>
      </c>
      <c r="BJ317" s="19" t="s">
        <v>86</v>
      </c>
      <c r="BK317" s="189">
        <f>ROUND(I317*H317,2)</f>
        <v>0</v>
      </c>
      <c r="BL317" s="19" t="s">
        <v>150</v>
      </c>
      <c r="BM317" s="188" t="s">
        <v>468</v>
      </c>
    </row>
    <row r="318" spans="1:65" s="2" customFormat="1" ht="11.25">
      <c r="A318" s="37"/>
      <c r="B318" s="38"/>
      <c r="C318" s="39"/>
      <c r="D318" s="190" t="s">
        <v>152</v>
      </c>
      <c r="E318" s="39"/>
      <c r="F318" s="191" t="s">
        <v>469</v>
      </c>
      <c r="G318" s="39"/>
      <c r="H318" s="39"/>
      <c r="I318" s="192"/>
      <c r="J318" s="39"/>
      <c r="K318" s="39"/>
      <c r="L318" s="42"/>
      <c r="M318" s="193"/>
      <c r="N318" s="194"/>
      <c r="O318" s="67"/>
      <c r="P318" s="67"/>
      <c r="Q318" s="67"/>
      <c r="R318" s="67"/>
      <c r="S318" s="67"/>
      <c r="T318" s="68"/>
      <c r="U318" s="37"/>
      <c r="V318" s="37"/>
      <c r="W318" s="37"/>
      <c r="X318" s="37"/>
      <c r="Y318" s="37"/>
      <c r="Z318" s="37"/>
      <c r="AA318" s="37"/>
      <c r="AB318" s="37"/>
      <c r="AC318" s="37"/>
      <c r="AD318" s="37"/>
      <c r="AE318" s="37"/>
      <c r="AT318" s="19" t="s">
        <v>152</v>
      </c>
      <c r="AU318" s="19" t="s">
        <v>88</v>
      </c>
    </row>
    <row r="319" spans="1:65" s="2" customFormat="1" ht="24.2" customHeight="1">
      <c r="A319" s="37"/>
      <c r="B319" s="38"/>
      <c r="C319" s="177" t="s">
        <v>470</v>
      </c>
      <c r="D319" s="177" t="s">
        <v>146</v>
      </c>
      <c r="E319" s="178" t="s">
        <v>471</v>
      </c>
      <c r="F319" s="179" t="s">
        <v>472</v>
      </c>
      <c r="G319" s="180" t="s">
        <v>340</v>
      </c>
      <c r="H319" s="181">
        <v>1</v>
      </c>
      <c r="I319" s="182"/>
      <c r="J319" s="183">
        <f>ROUND(I319*H319,2)</f>
        <v>0</v>
      </c>
      <c r="K319" s="179" t="s">
        <v>149</v>
      </c>
      <c r="L319" s="42"/>
      <c r="M319" s="184" t="s">
        <v>32</v>
      </c>
      <c r="N319" s="185" t="s">
        <v>49</v>
      </c>
      <c r="O319" s="67"/>
      <c r="P319" s="186">
        <f>O319*H319</f>
        <v>0</v>
      </c>
      <c r="Q319" s="186">
        <v>6.9999999999999999E-4</v>
      </c>
      <c r="R319" s="186">
        <f>Q319*H319</f>
        <v>6.9999999999999999E-4</v>
      </c>
      <c r="S319" s="186">
        <v>0</v>
      </c>
      <c r="T319" s="187">
        <f>S319*H319</f>
        <v>0</v>
      </c>
      <c r="U319" s="37"/>
      <c r="V319" s="37"/>
      <c r="W319" s="37"/>
      <c r="X319" s="37"/>
      <c r="Y319" s="37"/>
      <c r="Z319" s="37"/>
      <c r="AA319" s="37"/>
      <c r="AB319" s="37"/>
      <c r="AC319" s="37"/>
      <c r="AD319" s="37"/>
      <c r="AE319" s="37"/>
      <c r="AR319" s="188" t="s">
        <v>150</v>
      </c>
      <c r="AT319" s="188" t="s">
        <v>146</v>
      </c>
      <c r="AU319" s="188" t="s">
        <v>88</v>
      </c>
      <c r="AY319" s="19" t="s">
        <v>144</v>
      </c>
      <c r="BE319" s="189">
        <f>IF(N319="základní",J319,0)</f>
        <v>0</v>
      </c>
      <c r="BF319" s="189">
        <f>IF(N319="snížená",J319,0)</f>
        <v>0</v>
      </c>
      <c r="BG319" s="189">
        <f>IF(N319="zákl. přenesená",J319,0)</f>
        <v>0</v>
      </c>
      <c r="BH319" s="189">
        <f>IF(N319="sníž. přenesená",J319,0)</f>
        <v>0</v>
      </c>
      <c r="BI319" s="189">
        <f>IF(N319="nulová",J319,0)</f>
        <v>0</v>
      </c>
      <c r="BJ319" s="19" t="s">
        <v>86</v>
      </c>
      <c r="BK319" s="189">
        <f>ROUND(I319*H319,2)</f>
        <v>0</v>
      </c>
      <c r="BL319" s="19" t="s">
        <v>150</v>
      </c>
      <c r="BM319" s="188" t="s">
        <v>473</v>
      </c>
    </row>
    <row r="320" spans="1:65" s="2" customFormat="1" ht="11.25">
      <c r="A320" s="37"/>
      <c r="B320" s="38"/>
      <c r="C320" s="39"/>
      <c r="D320" s="190" t="s">
        <v>152</v>
      </c>
      <c r="E320" s="39"/>
      <c r="F320" s="191" t="s">
        <v>474</v>
      </c>
      <c r="G320" s="39"/>
      <c r="H320" s="39"/>
      <c r="I320" s="192"/>
      <c r="J320" s="39"/>
      <c r="K320" s="39"/>
      <c r="L320" s="42"/>
      <c r="M320" s="193"/>
      <c r="N320" s="194"/>
      <c r="O320" s="67"/>
      <c r="P320" s="67"/>
      <c r="Q320" s="67"/>
      <c r="R320" s="67"/>
      <c r="S320" s="67"/>
      <c r="T320" s="68"/>
      <c r="U320" s="37"/>
      <c r="V320" s="37"/>
      <c r="W320" s="37"/>
      <c r="X320" s="37"/>
      <c r="Y320" s="37"/>
      <c r="Z320" s="37"/>
      <c r="AA320" s="37"/>
      <c r="AB320" s="37"/>
      <c r="AC320" s="37"/>
      <c r="AD320" s="37"/>
      <c r="AE320" s="37"/>
      <c r="AT320" s="19" t="s">
        <v>152</v>
      </c>
      <c r="AU320" s="19" t="s">
        <v>88</v>
      </c>
    </row>
    <row r="321" spans="1:65" s="2" customFormat="1" ht="16.5" customHeight="1">
      <c r="A321" s="37"/>
      <c r="B321" s="38"/>
      <c r="C321" s="228" t="s">
        <v>475</v>
      </c>
      <c r="D321" s="228" t="s">
        <v>226</v>
      </c>
      <c r="E321" s="229" t="s">
        <v>476</v>
      </c>
      <c r="F321" s="230" t="s">
        <v>477</v>
      </c>
      <c r="G321" s="231" t="s">
        <v>340</v>
      </c>
      <c r="H321" s="232">
        <v>1</v>
      </c>
      <c r="I321" s="233"/>
      <c r="J321" s="234">
        <f>ROUND(I321*H321,2)</f>
        <v>0</v>
      </c>
      <c r="K321" s="230" t="s">
        <v>149</v>
      </c>
      <c r="L321" s="235"/>
      <c r="M321" s="236" t="s">
        <v>32</v>
      </c>
      <c r="N321" s="237" t="s">
        <v>49</v>
      </c>
      <c r="O321" s="67"/>
      <c r="P321" s="186">
        <f>O321*H321</f>
        <v>0</v>
      </c>
      <c r="Q321" s="186">
        <v>2.5999999999999999E-3</v>
      </c>
      <c r="R321" s="186">
        <f>Q321*H321</f>
        <v>2.5999999999999999E-3</v>
      </c>
      <c r="S321" s="186">
        <v>0</v>
      </c>
      <c r="T321" s="187">
        <f>S321*H321</f>
        <v>0</v>
      </c>
      <c r="U321" s="37"/>
      <c r="V321" s="37"/>
      <c r="W321" s="37"/>
      <c r="X321" s="37"/>
      <c r="Y321" s="37"/>
      <c r="Z321" s="37"/>
      <c r="AA321" s="37"/>
      <c r="AB321" s="37"/>
      <c r="AC321" s="37"/>
      <c r="AD321" s="37"/>
      <c r="AE321" s="37"/>
      <c r="AR321" s="188" t="s">
        <v>204</v>
      </c>
      <c r="AT321" s="188" t="s">
        <v>226</v>
      </c>
      <c r="AU321" s="188" t="s">
        <v>88</v>
      </c>
      <c r="AY321" s="19" t="s">
        <v>144</v>
      </c>
      <c r="BE321" s="189">
        <f>IF(N321="základní",J321,0)</f>
        <v>0</v>
      </c>
      <c r="BF321" s="189">
        <f>IF(N321="snížená",J321,0)</f>
        <v>0</v>
      </c>
      <c r="BG321" s="189">
        <f>IF(N321="zákl. přenesená",J321,0)</f>
        <v>0</v>
      </c>
      <c r="BH321" s="189">
        <f>IF(N321="sníž. přenesená",J321,0)</f>
        <v>0</v>
      </c>
      <c r="BI321" s="189">
        <f>IF(N321="nulová",J321,0)</f>
        <v>0</v>
      </c>
      <c r="BJ321" s="19" t="s">
        <v>86</v>
      </c>
      <c r="BK321" s="189">
        <f>ROUND(I321*H321,2)</f>
        <v>0</v>
      </c>
      <c r="BL321" s="19" t="s">
        <v>150</v>
      </c>
      <c r="BM321" s="188" t="s">
        <v>478</v>
      </c>
    </row>
    <row r="322" spans="1:65" s="2" customFormat="1" ht="24.2" customHeight="1">
      <c r="A322" s="37"/>
      <c r="B322" s="38"/>
      <c r="C322" s="177" t="s">
        <v>479</v>
      </c>
      <c r="D322" s="177" t="s">
        <v>146</v>
      </c>
      <c r="E322" s="178" t="s">
        <v>480</v>
      </c>
      <c r="F322" s="179" t="s">
        <v>481</v>
      </c>
      <c r="G322" s="180" t="s">
        <v>340</v>
      </c>
      <c r="H322" s="181">
        <v>2</v>
      </c>
      <c r="I322" s="182"/>
      <c r="J322" s="183">
        <f>ROUND(I322*H322,2)</f>
        <v>0</v>
      </c>
      <c r="K322" s="179" t="s">
        <v>149</v>
      </c>
      <c r="L322" s="42"/>
      <c r="M322" s="184" t="s">
        <v>32</v>
      </c>
      <c r="N322" s="185" t="s">
        <v>49</v>
      </c>
      <c r="O322" s="67"/>
      <c r="P322" s="186">
        <f>O322*H322</f>
        <v>0</v>
      </c>
      <c r="Q322" s="186">
        <v>1.0000000000000001E-5</v>
      </c>
      <c r="R322" s="186">
        <f>Q322*H322</f>
        <v>2.0000000000000002E-5</v>
      </c>
      <c r="S322" s="186">
        <v>0</v>
      </c>
      <c r="T322" s="187">
        <f>S322*H322</f>
        <v>0</v>
      </c>
      <c r="U322" s="37"/>
      <c r="V322" s="37"/>
      <c r="W322" s="37"/>
      <c r="X322" s="37"/>
      <c r="Y322" s="37"/>
      <c r="Z322" s="37"/>
      <c r="AA322" s="37"/>
      <c r="AB322" s="37"/>
      <c r="AC322" s="37"/>
      <c r="AD322" s="37"/>
      <c r="AE322" s="37"/>
      <c r="AR322" s="188" t="s">
        <v>150</v>
      </c>
      <c r="AT322" s="188" t="s">
        <v>146</v>
      </c>
      <c r="AU322" s="188" t="s">
        <v>88</v>
      </c>
      <c r="AY322" s="19" t="s">
        <v>144</v>
      </c>
      <c r="BE322" s="189">
        <f>IF(N322="základní",J322,0)</f>
        <v>0</v>
      </c>
      <c r="BF322" s="189">
        <f>IF(N322="snížená",J322,0)</f>
        <v>0</v>
      </c>
      <c r="BG322" s="189">
        <f>IF(N322="zákl. přenesená",J322,0)</f>
        <v>0</v>
      </c>
      <c r="BH322" s="189">
        <f>IF(N322="sníž. přenesená",J322,0)</f>
        <v>0</v>
      </c>
      <c r="BI322" s="189">
        <f>IF(N322="nulová",J322,0)</f>
        <v>0</v>
      </c>
      <c r="BJ322" s="19" t="s">
        <v>86</v>
      </c>
      <c r="BK322" s="189">
        <f>ROUND(I322*H322,2)</f>
        <v>0</v>
      </c>
      <c r="BL322" s="19" t="s">
        <v>150</v>
      </c>
      <c r="BM322" s="188" t="s">
        <v>482</v>
      </c>
    </row>
    <row r="323" spans="1:65" s="2" customFormat="1" ht="11.25">
      <c r="A323" s="37"/>
      <c r="B323" s="38"/>
      <c r="C323" s="39"/>
      <c r="D323" s="190" t="s">
        <v>152</v>
      </c>
      <c r="E323" s="39"/>
      <c r="F323" s="191" t="s">
        <v>483</v>
      </c>
      <c r="G323" s="39"/>
      <c r="H323" s="39"/>
      <c r="I323" s="192"/>
      <c r="J323" s="39"/>
      <c r="K323" s="39"/>
      <c r="L323" s="42"/>
      <c r="M323" s="193"/>
      <c r="N323" s="194"/>
      <c r="O323" s="67"/>
      <c r="P323" s="67"/>
      <c r="Q323" s="67"/>
      <c r="R323" s="67"/>
      <c r="S323" s="67"/>
      <c r="T323" s="68"/>
      <c r="U323" s="37"/>
      <c r="V323" s="37"/>
      <c r="W323" s="37"/>
      <c r="X323" s="37"/>
      <c r="Y323" s="37"/>
      <c r="Z323" s="37"/>
      <c r="AA323" s="37"/>
      <c r="AB323" s="37"/>
      <c r="AC323" s="37"/>
      <c r="AD323" s="37"/>
      <c r="AE323" s="37"/>
      <c r="AT323" s="19" t="s">
        <v>152</v>
      </c>
      <c r="AU323" s="19" t="s">
        <v>88</v>
      </c>
    </row>
    <row r="324" spans="1:65" s="2" customFormat="1" ht="24.2" customHeight="1">
      <c r="A324" s="37"/>
      <c r="B324" s="38"/>
      <c r="C324" s="228" t="s">
        <v>484</v>
      </c>
      <c r="D324" s="228" t="s">
        <v>226</v>
      </c>
      <c r="E324" s="229" t="s">
        <v>485</v>
      </c>
      <c r="F324" s="230" t="s">
        <v>486</v>
      </c>
      <c r="G324" s="231" t="s">
        <v>340</v>
      </c>
      <c r="H324" s="232">
        <v>2</v>
      </c>
      <c r="I324" s="233"/>
      <c r="J324" s="234">
        <f>ROUND(I324*H324,2)</f>
        <v>0</v>
      </c>
      <c r="K324" s="230" t="s">
        <v>149</v>
      </c>
      <c r="L324" s="235"/>
      <c r="M324" s="236" t="s">
        <v>32</v>
      </c>
      <c r="N324" s="237" t="s">
        <v>49</v>
      </c>
      <c r="O324" s="67"/>
      <c r="P324" s="186">
        <f>O324*H324</f>
        <v>0</v>
      </c>
      <c r="Q324" s="186">
        <v>1.2999999999999999E-3</v>
      </c>
      <c r="R324" s="186">
        <f>Q324*H324</f>
        <v>2.5999999999999999E-3</v>
      </c>
      <c r="S324" s="186">
        <v>0</v>
      </c>
      <c r="T324" s="187">
        <f>S324*H324</f>
        <v>0</v>
      </c>
      <c r="U324" s="37"/>
      <c r="V324" s="37"/>
      <c r="W324" s="37"/>
      <c r="X324" s="37"/>
      <c r="Y324" s="37"/>
      <c r="Z324" s="37"/>
      <c r="AA324" s="37"/>
      <c r="AB324" s="37"/>
      <c r="AC324" s="37"/>
      <c r="AD324" s="37"/>
      <c r="AE324" s="37"/>
      <c r="AR324" s="188" t="s">
        <v>204</v>
      </c>
      <c r="AT324" s="188" t="s">
        <v>226</v>
      </c>
      <c r="AU324" s="188" t="s">
        <v>88</v>
      </c>
      <c r="AY324" s="19" t="s">
        <v>144</v>
      </c>
      <c r="BE324" s="189">
        <f>IF(N324="základní",J324,0)</f>
        <v>0</v>
      </c>
      <c r="BF324" s="189">
        <f>IF(N324="snížená",J324,0)</f>
        <v>0</v>
      </c>
      <c r="BG324" s="189">
        <f>IF(N324="zákl. přenesená",J324,0)</f>
        <v>0</v>
      </c>
      <c r="BH324" s="189">
        <f>IF(N324="sníž. přenesená",J324,0)</f>
        <v>0</v>
      </c>
      <c r="BI324" s="189">
        <f>IF(N324="nulová",J324,0)</f>
        <v>0</v>
      </c>
      <c r="BJ324" s="19" t="s">
        <v>86</v>
      </c>
      <c r="BK324" s="189">
        <f>ROUND(I324*H324,2)</f>
        <v>0</v>
      </c>
      <c r="BL324" s="19" t="s">
        <v>150</v>
      </c>
      <c r="BM324" s="188" t="s">
        <v>487</v>
      </c>
    </row>
    <row r="325" spans="1:65" s="2" customFormat="1" ht="24.2" customHeight="1">
      <c r="A325" s="37"/>
      <c r="B325" s="38"/>
      <c r="C325" s="177" t="s">
        <v>488</v>
      </c>
      <c r="D325" s="177" t="s">
        <v>146</v>
      </c>
      <c r="E325" s="178" t="s">
        <v>489</v>
      </c>
      <c r="F325" s="179" t="s">
        <v>490</v>
      </c>
      <c r="G325" s="180" t="s">
        <v>340</v>
      </c>
      <c r="H325" s="181">
        <v>1</v>
      </c>
      <c r="I325" s="182"/>
      <c r="J325" s="183">
        <f>ROUND(I325*H325,2)</f>
        <v>0</v>
      </c>
      <c r="K325" s="179" t="s">
        <v>149</v>
      </c>
      <c r="L325" s="42"/>
      <c r="M325" s="184" t="s">
        <v>32</v>
      </c>
      <c r="N325" s="185" t="s">
        <v>49</v>
      </c>
      <c r="O325" s="67"/>
      <c r="P325" s="186">
        <f>O325*H325</f>
        <v>0</v>
      </c>
      <c r="Q325" s="186">
        <v>0.10940999999999999</v>
      </c>
      <c r="R325" s="186">
        <f>Q325*H325</f>
        <v>0.10940999999999999</v>
      </c>
      <c r="S325" s="186">
        <v>0</v>
      </c>
      <c r="T325" s="187">
        <f>S325*H325</f>
        <v>0</v>
      </c>
      <c r="U325" s="37"/>
      <c r="V325" s="37"/>
      <c r="W325" s="37"/>
      <c r="X325" s="37"/>
      <c r="Y325" s="37"/>
      <c r="Z325" s="37"/>
      <c r="AA325" s="37"/>
      <c r="AB325" s="37"/>
      <c r="AC325" s="37"/>
      <c r="AD325" s="37"/>
      <c r="AE325" s="37"/>
      <c r="AR325" s="188" t="s">
        <v>150</v>
      </c>
      <c r="AT325" s="188" t="s">
        <v>146</v>
      </c>
      <c r="AU325" s="188" t="s">
        <v>88</v>
      </c>
      <c r="AY325" s="19" t="s">
        <v>144</v>
      </c>
      <c r="BE325" s="189">
        <f>IF(N325="základní",J325,0)</f>
        <v>0</v>
      </c>
      <c r="BF325" s="189">
        <f>IF(N325="snížená",J325,0)</f>
        <v>0</v>
      </c>
      <c r="BG325" s="189">
        <f>IF(N325="zákl. přenesená",J325,0)</f>
        <v>0</v>
      </c>
      <c r="BH325" s="189">
        <f>IF(N325="sníž. přenesená",J325,0)</f>
        <v>0</v>
      </c>
      <c r="BI325" s="189">
        <f>IF(N325="nulová",J325,0)</f>
        <v>0</v>
      </c>
      <c r="BJ325" s="19" t="s">
        <v>86</v>
      </c>
      <c r="BK325" s="189">
        <f>ROUND(I325*H325,2)</f>
        <v>0</v>
      </c>
      <c r="BL325" s="19" t="s">
        <v>150</v>
      </c>
      <c r="BM325" s="188" t="s">
        <v>491</v>
      </c>
    </row>
    <row r="326" spans="1:65" s="2" customFormat="1" ht="11.25">
      <c r="A326" s="37"/>
      <c r="B326" s="38"/>
      <c r="C326" s="39"/>
      <c r="D326" s="190" t="s">
        <v>152</v>
      </c>
      <c r="E326" s="39"/>
      <c r="F326" s="191" t="s">
        <v>492</v>
      </c>
      <c r="G326" s="39"/>
      <c r="H326" s="39"/>
      <c r="I326" s="192"/>
      <c r="J326" s="39"/>
      <c r="K326" s="39"/>
      <c r="L326" s="42"/>
      <c r="M326" s="193"/>
      <c r="N326" s="194"/>
      <c r="O326" s="67"/>
      <c r="P326" s="67"/>
      <c r="Q326" s="67"/>
      <c r="R326" s="67"/>
      <c r="S326" s="67"/>
      <c r="T326" s="68"/>
      <c r="U326" s="37"/>
      <c r="V326" s="37"/>
      <c r="W326" s="37"/>
      <c r="X326" s="37"/>
      <c r="Y326" s="37"/>
      <c r="Z326" s="37"/>
      <c r="AA326" s="37"/>
      <c r="AB326" s="37"/>
      <c r="AC326" s="37"/>
      <c r="AD326" s="37"/>
      <c r="AE326" s="37"/>
      <c r="AT326" s="19" t="s">
        <v>152</v>
      </c>
      <c r="AU326" s="19" t="s">
        <v>88</v>
      </c>
    </row>
    <row r="327" spans="1:65" s="2" customFormat="1" ht="21.75" customHeight="1">
      <c r="A327" s="37"/>
      <c r="B327" s="38"/>
      <c r="C327" s="228" t="s">
        <v>493</v>
      </c>
      <c r="D327" s="228" t="s">
        <v>226</v>
      </c>
      <c r="E327" s="229" t="s">
        <v>494</v>
      </c>
      <c r="F327" s="230" t="s">
        <v>495</v>
      </c>
      <c r="G327" s="231" t="s">
        <v>340</v>
      </c>
      <c r="H327" s="232">
        <v>1</v>
      </c>
      <c r="I327" s="233"/>
      <c r="J327" s="234">
        <f>ROUND(I327*H327,2)</f>
        <v>0</v>
      </c>
      <c r="K327" s="230" t="s">
        <v>149</v>
      </c>
      <c r="L327" s="235"/>
      <c r="M327" s="236" t="s">
        <v>32</v>
      </c>
      <c r="N327" s="237" t="s">
        <v>49</v>
      </c>
      <c r="O327" s="67"/>
      <c r="P327" s="186">
        <f>O327*H327</f>
        <v>0</v>
      </c>
      <c r="Q327" s="186">
        <v>6.1000000000000004E-3</v>
      </c>
      <c r="R327" s="186">
        <f>Q327*H327</f>
        <v>6.1000000000000004E-3</v>
      </c>
      <c r="S327" s="186">
        <v>0</v>
      </c>
      <c r="T327" s="187">
        <f>S327*H327</f>
        <v>0</v>
      </c>
      <c r="U327" s="37"/>
      <c r="V327" s="37"/>
      <c r="W327" s="37"/>
      <c r="X327" s="37"/>
      <c r="Y327" s="37"/>
      <c r="Z327" s="37"/>
      <c r="AA327" s="37"/>
      <c r="AB327" s="37"/>
      <c r="AC327" s="37"/>
      <c r="AD327" s="37"/>
      <c r="AE327" s="37"/>
      <c r="AR327" s="188" t="s">
        <v>204</v>
      </c>
      <c r="AT327" s="188" t="s">
        <v>226</v>
      </c>
      <c r="AU327" s="188" t="s">
        <v>88</v>
      </c>
      <c r="AY327" s="19" t="s">
        <v>144</v>
      </c>
      <c r="BE327" s="189">
        <f>IF(N327="základní",J327,0)</f>
        <v>0</v>
      </c>
      <c r="BF327" s="189">
        <f>IF(N327="snížená",J327,0)</f>
        <v>0</v>
      </c>
      <c r="BG327" s="189">
        <f>IF(N327="zákl. přenesená",J327,0)</f>
        <v>0</v>
      </c>
      <c r="BH327" s="189">
        <f>IF(N327="sníž. přenesená",J327,0)</f>
        <v>0</v>
      </c>
      <c r="BI327" s="189">
        <f>IF(N327="nulová",J327,0)</f>
        <v>0</v>
      </c>
      <c r="BJ327" s="19" t="s">
        <v>86</v>
      </c>
      <c r="BK327" s="189">
        <f>ROUND(I327*H327,2)</f>
        <v>0</v>
      </c>
      <c r="BL327" s="19" t="s">
        <v>150</v>
      </c>
      <c r="BM327" s="188" t="s">
        <v>496</v>
      </c>
    </row>
    <row r="328" spans="1:65" s="2" customFormat="1" ht="24.2" customHeight="1">
      <c r="A328" s="37"/>
      <c r="B328" s="38"/>
      <c r="C328" s="177" t="s">
        <v>497</v>
      </c>
      <c r="D328" s="177" t="s">
        <v>146</v>
      </c>
      <c r="E328" s="178" t="s">
        <v>498</v>
      </c>
      <c r="F328" s="179" t="s">
        <v>499</v>
      </c>
      <c r="G328" s="180" t="s">
        <v>340</v>
      </c>
      <c r="H328" s="181">
        <v>1</v>
      </c>
      <c r="I328" s="182"/>
      <c r="J328" s="183">
        <f>ROUND(I328*H328,2)</f>
        <v>0</v>
      </c>
      <c r="K328" s="179" t="s">
        <v>149</v>
      </c>
      <c r="L328" s="42"/>
      <c r="M328" s="184" t="s">
        <v>32</v>
      </c>
      <c r="N328" s="185" t="s">
        <v>49</v>
      </c>
      <c r="O328" s="67"/>
      <c r="P328" s="186">
        <f>O328*H328</f>
        <v>0</v>
      </c>
      <c r="Q328" s="186">
        <v>0.11241</v>
      </c>
      <c r="R328" s="186">
        <f>Q328*H328</f>
        <v>0.11241</v>
      </c>
      <c r="S328" s="186">
        <v>0</v>
      </c>
      <c r="T328" s="187">
        <f>S328*H328</f>
        <v>0</v>
      </c>
      <c r="U328" s="37"/>
      <c r="V328" s="37"/>
      <c r="W328" s="37"/>
      <c r="X328" s="37"/>
      <c r="Y328" s="37"/>
      <c r="Z328" s="37"/>
      <c r="AA328" s="37"/>
      <c r="AB328" s="37"/>
      <c r="AC328" s="37"/>
      <c r="AD328" s="37"/>
      <c r="AE328" s="37"/>
      <c r="AR328" s="188" t="s">
        <v>150</v>
      </c>
      <c r="AT328" s="188" t="s">
        <v>146</v>
      </c>
      <c r="AU328" s="188" t="s">
        <v>88</v>
      </c>
      <c r="AY328" s="19" t="s">
        <v>144</v>
      </c>
      <c r="BE328" s="189">
        <f>IF(N328="základní",J328,0)</f>
        <v>0</v>
      </c>
      <c r="BF328" s="189">
        <f>IF(N328="snížená",J328,0)</f>
        <v>0</v>
      </c>
      <c r="BG328" s="189">
        <f>IF(N328="zákl. přenesená",J328,0)</f>
        <v>0</v>
      </c>
      <c r="BH328" s="189">
        <f>IF(N328="sníž. přenesená",J328,0)</f>
        <v>0</v>
      </c>
      <c r="BI328" s="189">
        <f>IF(N328="nulová",J328,0)</f>
        <v>0</v>
      </c>
      <c r="BJ328" s="19" t="s">
        <v>86</v>
      </c>
      <c r="BK328" s="189">
        <f>ROUND(I328*H328,2)</f>
        <v>0</v>
      </c>
      <c r="BL328" s="19" t="s">
        <v>150</v>
      </c>
      <c r="BM328" s="188" t="s">
        <v>500</v>
      </c>
    </row>
    <row r="329" spans="1:65" s="2" customFormat="1" ht="11.25">
      <c r="A329" s="37"/>
      <c r="B329" s="38"/>
      <c r="C329" s="39"/>
      <c r="D329" s="190" t="s">
        <v>152</v>
      </c>
      <c r="E329" s="39"/>
      <c r="F329" s="191" t="s">
        <v>501</v>
      </c>
      <c r="G329" s="39"/>
      <c r="H329" s="39"/>
      <c r="I329" s="192"/>
      <c r="J329" s="39"/>
      <c r="K329" s="39"/>
      <c r="L329" s="42"/>
      <c r="M329" s="193"/>
      <c r="N329" s="194"/>
      <c r="O329" s="67"/>
      <c r="P329" s="67"/>
      <c r="Q329" s="67"/>
      <c r="R329" s="67"/>
      <c r="S329" s="67"/>
      <c r="T329" s="68"/>
      <c r="U329" s="37"/>
      <c r="V329" s="37"/>
      <c r="W329" s="37"/>
      <c r="X329" s="37"/>
      <c r="Y329" s="37"/>
      <c r="Z329" s="37"/>
      <c r="AA329" s="37"/>
      <c r="AB329" s="37"/>
      <c r="AC329" s="37"/>
      <c r="AD329" s="37"/>
      <c r="AE329" s="37"/>
      <c r="AT329" s="19" t="s">
        <v>152</v>
      </c>
      <c r="AU329" s="19" t="s">
        <v>88</v>
      </c>
    </row>
    <row r="330" spans="1:65" s="2" customFormat="1" ht="21.75" customHeight="1">
      <c r="A330" s="37"/>
      <c r="B330" s="38"/>
      <c r="C330" s="228" t="s">
        <v>502</v>
      </c>
      <c r="D330" s="228" t="s">
        <v>226</v>
      </c>
      <c r="E330" s="229" t="s">
        <v>494</v>
      </c>
      <c r="F330" s="230" t="s">
        <v>495</v>
      </c>
      <c r="G330" s="231" t="s">
        <v>340</v>
      </c>
      <c r="H330" s="232">
        <v>1</v>
      </c>
      <c r="I330" s="233"/>
      <c r="J330" s="234">
        <f>ROUND(I330*H330,2)</f>
        <v>0</v>
      </c>
      <c r="K330" s="230" t="s">
        <v>149</v>
      </c>
      <c r="L330" s="235"/>
      <c r="M330" s="236" t="s">
        <v>32</v>
      </c>
      <c r="N330" s="237" t="s">
        <v>49</v>
      </c>
      <c r="O330" s="67"/>
      <c r="P330" s="186">
        <f>O330*H330</f>
        <v>0</v>
      </c>
      <c r="Q330" s="186">
        <v>6.1000000000000004E-3</v>
      </c>
      <c r="R330" s="186">
        <f>Q330*H330</f>
        <v>6.1000000000000004E-3</v>
      </c>
      <c r="S330" s="186">
        <v>0</v>
      </c>
      <c r="T330" s="187">
        <f>S330*H330</f>
        <v>0</v>
      </c>
      <c r="U330" s="37"/>
      <c r="V330" s="37"/>
      <c r="W330" s="37"/>
      <c r="X330" s="37"/>
      <c r="Y330" s="37"/>
      <c r="Z330" s="37"/>
      <c r="AA330" s="37"/>
      <c r="AB330" s="37"/>
      <c r="AC330" s="37"/>
      <c r="AD330" s="37"/>
      <c r="AE330" s="37"/>
      <c r="AR330" s="188" t="s">
        <v>204</v>
      </c>
      <c r="AT330" s="188" t="s">
        <v>226</v>
      </c>
      <c r="AU330" s="188" t="s">
        <v>88</v>
      </c>
      <c r="AY330" s="19" t="s">
        <v>144</v>
      </c>
      <c r="BE330" s="189">
        <f>IF(N330="základní",J330,0)</f>
        <v>0</v>
      </c>
      <c r="BF330" s="189">
        <f>IF(N330="snížená",J330,0)</f>
        <v>0</v>
      </c>
      <c r="BG330" s="189">
        <f>IF(N330="zákl. přenesená",J330,0)</f>
        <v>0</v>
      </c>
      <c r="BH330" s="189">
        <f>IF(N330="sníž. přenesená",J330,0)</f>
        <v>0</v>
      </c>
      <c r="BI330" s="189">
        <f>IF(N330="nulová",J330,0)</f>
        <v>0</v>
      </c>
      <c r="BJ330" s="19" t="s">
        <v>86</v>
      </c>
      <c r="BK330" s="189">
        <f>ROUND(I330*H330,2)</f>
        <v>0</v>
      </c>
      <c r="BL330" s="19" t="s">
        <v>150</v>
      </c>
      <c r="BM330" s="188" t="s">
        <v>503</v>
      </c>
    </row>
    <row r="331" spans="1:65" s="2" customFormat="1" ht="24.2" customHeight="1">
      <c r="A331" s="37"/>
      <c r="B331" s="38"/>
      <c r="C331" s="177" t="s">
        <v>504</v>
      </c>
      <c r="D331" s="177" t="s">
        <v>146</v>
      </c>
      <c r="E331" s="178" t="s">
        <v>505</v>
      </c>
      <c r="F331" s="179" t="s">
        <v>506</v>
      </c>
      <c r="G331" s="180" t="s">
        <v>175</v>
      </c>
      <c r="H331" s="181">
        <v>8</v>
      </c>
      <c r="I331" s="182"/>
      <c r="J331" s="183">
        <f>ROUND(I331*H331,2)</f>
        <v>0</v>
      </c>
      <c r="K331" s="179" t="s">
        <v>149</v>
      </c>
      <c r="L331" s="42"/>
      <c r="M331" s="184" t="s">
        <v>32</v>
      </c>
      <c r="N331" s="185" t="s">
        <v>49</v>
      </c>
      <c r="O331" s="67"/>
      <c r="P331" s="186">
        <f>O331*H331</f>
        <v>0</v>
      </c>
      <c r="Q331" s="186">
        <v>1E-4</v>
      </c>
      <c r="R331" s="186">
        <f>Q331*H331</f>
        <v>8.0000000000000004E-4</v>
      </c>
      <c r="S331" s="186">
        <v>0</v>
      </c>
      <c r="T331" s="187">
        <f>S331*H331</f>
        <v>0</v>
      </c>
      <c r="U331" s="37"/>
      <c r="V331" s="37"/>
      <c r="W331" s="37"/>
      <c r="X331" s="37"/>
      <c r="Y331" s="37"/>
      <c r="Z331" s="37"/>
      <c r="AA331" s="37"/>
      <c r="AB331" s="37"/>
      <c r="AC331" s="37"/>
      <c r="AD331" s="37"/>
      <c r="AE331" s="37"/>
      <c r="AR331" s="188" t="s">
        <v>150</v>
      </c>
      <c r="AT331" s="188" t="s">
        <v>146</v>
      </c>
      <c r="AU331" s="188" t="s">
        <v>88</v>
      </c>
      <c r="AY331" s="19" t="s">
        <v>144</v>
      </c>
      <c r="BE331" s="189">
        <f>IF(N331="základní",J331,0)</f>
        <v>0</v>
      </c>
      <c r="BF331" s="189">
        <f>IF(N331="snížená",J331,0)</f>
        <v>0</v>
      </c>
      <c r="BG331" s="189">
        <f>IF(N331="zákl. přenesená",J331,0)</f>
        <v>0</v>
      </c>
      <c r="BH331" s="189">
        <f>IF(N331="sníž. přenesená",J331,0)</f>
        <v>0</v>
      </c>
      <c r="BI331" s="189">
        <f>IF(N331="nulová",J331,0)</f>
        <v>0</v>
      </c>
      <c r="BJ331" s="19" t="s">
        <v>86</v>
      </c>
      <c r="BK331" s="189">
        <f>ROUND(I331*H331,2)</f>
        <v>0</v>
      </c>
      <c r="BL331" s="19" t="s">
        <v>150</v>
      </c>
      <c r="BM331" s="188" t="s">
        <v>507</v>
      </c>
    </row>
    <row r="332" spans="1:65" s="2" customFormat="1" ht="11.25">
      <c r="A332" s="37"/>
      <c r="B332" s="38"/>
      <c r="C332" s="39"/>
      <c r="D332" s="190" t="s">
        <v>152</v>
      </c>
      <c r="E332" s="39"/>
      <c r="F332" s="191" t="s">
        <v>508</v>
      </c>
      <c r="G332" s="39"/>
      <c r="H332" s="39"/>
      <c r="I332" s="192"/>
      <c r="J332" s="39"/>
      <c r="K332" s="39"/>
      <c r="L332" s="42"/>
      <c r="M332" s="193"/>
      <c r="N332" s="194"/>
      <c r="O332" s="67"/>
      <c r="P332" s="67"/>
      <c r="Q332" s="67"/>
      <c r="R332" s="67"/>
      <c r="S332" s="67"/>
      <c r="T332" s="68"/>
      <c r="U332" s="37"/>
      <c r="V332" s="37"/>
      <c r="W332" s="37"/>
      <c r="X332" s="37"/>
      <c r="Y332" s="37"/>
      <c r="Z332" s="37"/>
      <c r="AA332" s="37"/>
      <c r="AB332" s="37"/>
      <c r="AC332" s="37"/>
      <c r="AD332" s="37"/>
      <c r="AE332" s="37"/>
      <c r="AT332" s="19" t="s">
        <v>152</v>
      </c>
      <c r="AU332" s="19" t="s">
        <v>88</v>
      </c>
    </row>
    <row r="333" spans="1:65" s="13" customFormat="1" ht="11.25">
      <c r="B333" s="195"/>
      <c r="C333" s="196"/>
      <c r="D333" s="197" t="s">
        <v>154</v>
      </c>
      <c r="E333" s="198" t="s">
        <v>32</v>
      </c>
      <c r="F333" s="199" t="s">
        <v>509</v>
      </c>
      <c r="G333" s="196"/>
      <c r="H333" s="200">
        <v>8</v>
      </c>
      <c r="I333" s="201"/>
      <c r="J333" s="196"/>
      <c r="K333" s="196"/>
      <c r="L333" s="202"/>
      <c r="M333" s="203"/>
      <c r="N333" s="204"/>
      <c r="O333" s="204"/>
      <c r="P333" s="204"/>
      <c r="Q333" s="204"/>
      <c r="R333" s="204"/>
      <c r="S333" s="204"/>
      <c r="T333" s="205"/>
      <c r="AT333" s="206" t="s">
        <v>154</v>
      </c>
      <c r="AU333" s="206" t="s">
        <v>88</v>
      </c>
      <c r="AV333" s="13" t="s">
        <v>88</v>
      </c>
      <c r="AW333" s="13" t="s">
        <v>39</v>
      </c>
      <c r="AX333" s="13" t="s">
        <v>86</v>
      </c>
      <c r="AY333" s="206" t="s">
        <v>144</v>
      </c>
    </row>
    <row r="334" spans="1:65" s="2" customFormat="1" ht="24.2" customHeight="1">
      <c r="A334" s="37"/>
      <c r="B334" s="38"/>
      <c r="C334" s="177" t="s">
        <v>510</v>
      </c>
      <c r="D334" s="177" t="s">
        <v>146</v>
      </c>
      <c r="E334" s="178" t="s">
        <v>511</v>
      </c>
      <c r="F334" s="179" t="s">
        <v>512</v>
      </c>
      <c r="G334" s="180" t="s">
        <v>175</v>
      </c>
      <c r="H334" s="181">
        <v>10</v>
      </c>
      <c r="I334" s="182"/>
      <c r="J334" s="183">
        <f>ROUND(I334*H334,2)</f>
        <v>0</v>
      </c>
      <c r="K334" s="179" t="s">
        <v>149</v>
      </c>
      <c r="L334" s="42"/>
      <c r="M334" s="184" t="s">
        <v>32</v>
      </c>
      <c r="N334" s="185" t="s">
        <v>49</v>
      </c>
      <c r="O334" s="67"/>
      <c r="P334" s="186">
        <f>O334*H334</f>
        <v>0</v>
      </c>
      <c r="Q334" s="186">
        <v>2.0000000000000001E-4</v>
      </c>
      <c r="R334" s="186">
        <f>Q334*H334</f>
        <v>2E-3</v>
      </c>
      <c r="S334" s="186">
        <v>0</v>
      </c>
      <c r="T334" s="187">
        <f>S334*H334</f>
        <v>0</v>
      </c>
      <c r="U334" s="37"/>
      <c r="V334" s="37"/>
      <c r="W334" s="37"/>
      <c r="X334" s="37"/>
      <c r="Y334" s="37"/>
      <c r="Z334" s="37"/>
      <c r="AA334" s="37"/>
      <c r="AB334" s="37"/>
      <c r="AC334" s="37"/>
      <c r="AD334" s="37"/>
      <c r="AE334" s="37"/>
      <c r="AR334" s="188" t="s">
        <v>150</v>
      </c>
      <c r="AT334" s="188" t="s">
        <v>146</v>
      </c>
      <c r="AU334" s="188" t="s">
        <v>88</v>
      </c>
      <c r="AY334" s="19" t="s">
        <v>144</v>
      </c>
      <c r="BE334" s="189">
        <f>IF(N334="základní",J334,0)</f>
        <v>0</v>
      </c>
      <c r="BF334" s="189">
        <f>IF(N334="snížená",J334,0)</f>
        <v>0</v>
      </c>
      <c r="BG334" s="189">
        <f>IF(N334="zákl. přenesená",J334,0)</f>
        <v>0</v>
      </c>
      <c r="BH334" s="189">
        <f>IF(N334="sníž. přenesená",J334,0)</f>
        <v>0</v>
      </c>
      <c r="BI334" s="189">
        <f>IF(N334="nulová",J334,0)</f>
        <v>0</v>
      </c>
      <c r="BJ334" s="19" t="s">
        <v>86</v>
      </c>
      <c r="BK334" s="189">
        <f>ROUND(I334*H334,2)</f>
        <v>0</v>
      </c>
      <c r="BL334" s="19" t="s">
        <v>150</v>
      </c>
      <c r="BM334" s="188" t="s">
        <v>513</v>
      </c>
    </row>
    <row r="335" spans="1:65" s="2" customFormat="1" ht="11.25">
      <c r="A335" s="37"/>
      <c r="B335" s="38"/>
      <c r="C335" s="39"/>
      <c r="D335" s="190" t="s">
        <v>152</v>
      </c>
      <c r="E335" s="39"/>
      <c r="F335" s="191" t="s">
        <v>514</v>
      </c>
      <c r="G335" s="39"/>
      <c r="H335" s="39"/>
      <c r="I335" s="192"/>
      <c r="J335" s="39"/>
      <c r="K335" s="39"/>
      <c r="L335" s="42"/>
      <c r="M335" s="193"/>
      <c r="N335" s="194"/>
      <c r="O335" s="67"/>
      <c r="P335" s="67"/>
      <c r="Q335" s="67"/>
      <c r="R335" s="67"/>
      <c r="S335" s="67"/>
      <c r="T335" s="68"/>
      <c r="U335" s="37"/>
      <c r="V335" s="37"/>
      <c r="W335" s="37"/>
      <c r="X335" s="37"/>
      <c r="Y335" s="37"/>
      <c r="Z335" s="37"/>
      <c r="AA335" s="37"/>
      <c r="AB335" s="37"/>
      <c r="AC335" s="37"/>
      <c r="AD335" s="37"/>
      <c r="AE335" s="37"/>
      <c r="AT335" s="19" t="s">
        <v>152</v>
      </c>
      <c r="AU335" s="19" t="s">
        <v>88</v>
      </c>
    </row>
    <row r="336" spans="1:65" s="13" customFormat="1" ht="11.25">
      <c r="B336" s="195"/>
      <c r="C336" s="196"/>
      <c r="D336" s="197" t="s">
        <v>154</v>
      </c>
      <c r="E336" s="198" t="s">
        <v>32</v>
      </c>
      <c r="F336" s="199" t="s">
        <v>515</v>
      </c>
      <c r="G336" s="196"/>
      <c r="H336" s="200">
        <v>10</v>
      </c>
      <c r="I336" s="201"/>
      <c r="J336" s="196"/>
      <c r="K336" s="196"/>
      <c r="L336" s="202"/>
      <c r="M336" s="203"/>
      <c r="N336" s="204"/>
      <c r="O336" s="204"/>
      <c r="P336" s="204"/>
      <c r="Q336" s="204"/>
      <c r="R336" s="204"/>
      <c r="S336" s="204"/>
      <c r="T336" s="205"/>
      <c r="AT336" s="206" t="s">
        <v>154</v>
      </c>
      <c r="AU336" s="206" t="s">
        <v>88</v>
      </c>
      <c r="AV336" s="13" t="s">
        <v>88</v>
      </c>
      <c r="AW336" s="13" t="s">
        <v>39</v>
      </c>
      <c r="AX336" s="13" t="s">
        <v>86</v>
      </c>
      <c r="AY336" s="206" t="s">
        <v>144</v>
      </c>
    </row>
    <row r="337" spans="1:65" s="2" customFormat="1" ht="24.2" customHeight="1">
      <c r="A337" s="37"/>
      <c r="B337" s="38"/>
      <c r="C337" s="177" t="s">
        <v>516</v>
      </c>
      <c r="D337" s="177" t="s">
        <v>146</v>
      </c>
      <c r="E337" s="178" t="s">
        <v>517</v>
      </c>
      <c r="F337" s="179" t="s">
        <v>518</v>
      </c>
      <c r="G337" s="180" t="s">
        <v>175</v>
      </c>
      <c r="H337" s="181">
        <v>30</v>
      </c>
      <c r="I337" s="182"/>
      <c r="J337" s="183">
        <f>ROUND(I337*H337,2)</f>
        <v>0</v>
      </c>
      <c r="K337" s="179" t="s">
        <v>149</v>
      </c>
      <c r="L337" s="42"/>
      <c r="M337" s="184" t="s">
        <v>32</v>
      </c>
      <c r="N337" s="185" t="s">
        <v>49</v>
      </c>
      <c r="O337" s="67"/>
      <c r="P337" s="186">
        <f>O337*H337</f>
        <v>0</v>
      </c>
      <c r="Q337" s="186">
        <v>5.0000000000000002E-5</v>
      </c>
      <c r="R337" s="186">
        <f>Q337*H337</f>
        <v>1.5E-3</v>
      </c>
      <c r="S337" s="186">
        <v>0</v>
      </c>
      <c r="T337" s="187">
        <f>S337*H337</f>
        <v>0</v>
      </c>
      <c r="U337" s="37"/>
      <c r="V337" s="37"/>
      <c r="W337" s="37"/>
      <c r="X337" s="37"/>
      <c r="Y337" s="37"/>
      <c r="Z337" s="37"/>
      <c r="AA337" s="37"/>
      <c r="AB337" s="37"/>
      <c r="AC337" s="37"/>
      <c r="AD337" s="37"/>
      <c r="AE337" s="37"/>
      <c r="AR337" s="188" t="s">
        <v>150</v>
      </c>
      <c r="AT337" s="188" t="s">
        <v>146</v>
      </c>
      <c r="AU337" s="188" t="s">
        <v>88</v>
      </c>
      <c r="AY337" s="19" t="s">
        <v>144</v>
      </c>
      <c r="BE337" s="189">
        <f>IF(N337="základní",J337,0)</f>
        <v>0</v>
      </c>
      <c r="BF337" s="189">
        <f>IF(N337="snížená",J337,0)</f>
        <v>0</v>
      </c>
      <c r="BG337" s="189">
        <f>IF(N337="zákl. přenesená",J337,0)</f>
        <v>0</v>
      </c>
      <c r="BH337" s="189">
        <f>IF(N337="sníž. přenesená",J337,0)</f>
        <v>0</v>
      </c>
      <c r="BI337" s="189">
        <f>IF(N337="nulová",J337,0)</f>
        <v>0</v>
      </c>
      <c r="BJ337" s="19" t="s">
        <v>86</v>
      </c>
      <c r="BK337" s="189">
        <f>ROUND(I337*H337,2)</f>
        <v>0</v>
      </c>
      <c r="BL337" s="19" t="s">
        <v>150</v>
      </c>
      <c r="BM337" s="188" t="s">
        <v>519</v>
      </c>
    </row>
    <row r="338" spans="1:65" s="2" customFormat="1" ht="11.25">
      <c r="A338" s="37"/>
      <c r="B338" s="38"/>
      <c r="C338" s="39"/>
      <c r="D338" s="190" t="s">
        <v>152</v>
      </c>
      <c r="E338" s="39"/>
      <c r="F338" s="191" t="s">
        <v>520</v>
      </c>
      <c r="G338" s="39"/>
      <c r="H338" s="39"/>
      <c r="I338" s="192"/>
      <c r="J338" s="39"/>
      <c r="K338" s="39"/>
      <c r="L338" s="42"/>
      <c r="M338" s="193"/>
      <c r="N338" s="194"/>
      <c r="O338" s="67"/>
      <c r="P338" s="67"/>
      <c r="Q338" s="67"/>
      <c r="R338" s="67"/>
      <c r="S338" s="67"/>
      <c r="T338" s="68"/>
      <c r="U338" s="37"/>
      <c r="V338" s="37"/>
      <c r="W338" s="37"/>
      <c r="X338" s="37"/>
      <c r="Y338" s="37"/>
      <c r="Z338" s="37"/>
      <c r="AA338" s="37"/>
      <c r="AB338" s="37"/>
      <c r="AC338" s="37"/>
      <c r="AD338" s="37"/>
      <c r="AE338" s="37"/>
      <c r="AT338" s="19" t="s">
        <v>152</v>
      </c>
      <c r="AU338" s="19" t="s">
        <v>88</v>
      </c>
    </row>
    <row r="339" spans="1:65" s="13" customFormat="1" ht="11.25">
      <c r="B339" s="195"/>
      <c r="C339" s="196"/>
      <c r="D339" s="197" t="s">
        <v>154</v>
      </c>
      <c r="E339" s="198" t="s">
        <v>32</v>
      </c>
      <c r="F339" s="199" t="s">
        <v>521</v>
      </c>
      <c r="G339" s="196"/>
      <c r="H339" s="200">
        <v>30</v>
      </c>
      <c r="I339" s="201"/>
      <c r="J339" s="196"/>
      <c r="K339" s="196"/>
      <c r="L339" s="202"/>
      <c r="M339" s="203"/>
      <c r="N339" s="204"/>
      <c r="O339" s="204"/>
      <c r="P339" s="204"/>
      <c r="Q339" s="204"/>
      <c r="R339" s="204"/>
      <c r="S339" s="204"/>
      <c r="T339" s="205"/>
      <c r="AT339" s="206" t="s">
        <v>154</v>
      </c>
      <c r="AU339" s="206" t="s">
        <v>88</v>
      </c>
      <c r="AV339" s="13" t="s">
        <v>88</v>
      </c>
      <c r="AW339" s="13" t="s">
        <v>39</v>
      </c>
      <c r="AX339" s="13" t="s">
        <v>86</v>
      </c>
      <c r="AY339" s="206" t="s">
        <v>144</v>
      </c>
    </row>
    <row r="340" spans="1:65" s="2" customFormat="1" ht="24.2" customHeight="1">
      <c r="A340" s="37"/>
      <c r="B340" s="38"/>
      <c r="C340" s="177" t="s">
        <v>522</v>
      </c>
      <c r="D340" s="177" t="s">
        <v>146</v>
      </c>
      <c r="E340" s="178" t="s">
        <v>523</v>
      </c>
      <c r="F340" s="179" t="s">
        <v>524</v>
      </c>
      <c r="G340" s="180" t="s">
        <v>175</v>
      </c>
      <c r="H340" s="181">
        <v>8</v>
      </c>
      <c r="I340" s="182"/>
      <c r="J340" s="183">
        <f>ROUND(I340*H340,2)</f>
        <v>0</v>
      </c>
      <c r="K340" s="179" t="s">
        <v>149</v>
      </c>
      <c r="L340" s="42"/>
      <c r="M340" s="184" t="s">
        <v>32</v>
      </c>
      <c r="N340" s="185" t="s">
        <v>49</v>
      </c>
      <c r="O340" s="67"/>
      <c r="P340" s="186">
        <f>O340*H340</f>
        <v>0</v>
      </c>
      <c r="Q340" s="186">
        <v>0.14321</v>
      </c>
      <c r="R340" s="186">
        <f>Q340*H340</f>
        <v>1.14568</v>
      </c>
      <c r="S340" s="186">
        <v>0</v>
      </c>
      <c r="T340" s="187">
        <f>S340*H340</f>
        <v>0</v>
      </c>
      <c r="U340" s="37"/>
      <c r="V340" s="37"/>
      <c r="W340" s="37"/>
      <c r="X340" s="37"/>
      <c r="Y340" s="37"/>
      <c r="Z340" s="37"/>
      <c r="AA340" s="37"/>
      <c r="AB340" s="37"/>
      <c r="AC340" s="37"/>
      <c r="AD340" s="37"/>
      <c r="AE340" s="37"/>
      <c r="AR340" s="188" t="s">
        <v>150</v>
      </c>
      <c r="AT340" s="188" t="s">
        <v>146</v>
      </c>
      <c r="AU340" s="188" t="s">
        <v>88</v>
      </c>
      <c r="AY340" s="19" t="s">
        <v>144</v>
      </c>
      <c r="BE340" s="189">
        <f>IF(N340="základní",J340,0)</f>
        <v>0</v>
      </c>
      <c r="BF340" s="189">
        <f>IF(N340="snížená",J340,0)</f>
        <v>0</v>
      </c>
      <c r="BG340" s="189">
        <f>IF(N340="zákl. přenesená",J340,0)</f>
        <v>0</v>
      </c>
      <c r="BH340" s="189">
        <f>IF(N340="sníž. přenesená",J340,0)</f>
        <v>0</v>
      </c>
      <c r="BI340" s="189">
        <f>IF(N340="nulová",J340,0)</f>
        <v>0</v>
      </c>
      <c r="BJ340" s="19" t="s">
        <v>86</v>
      </c>
      <c r="BK340" s="189">
        <f>ROUND(I340*H340,2)</f>
        <v>0</v>
      </c>
      <c r="BL340" s="19" t="s">
        <v>150</v>
      </c>
      <c r="BM340" s="188" t="s">
        <v>525</v>
      </c>
    </row>
    <row r="341" spans="1:65" s="2" customFormat="1" ht="11.25">
      <c r="A341" s="37"/>
      <c r="B341" s="38"/>
      <c r="C341" s="39"/>
      <c r="D341" s="190" t="s">
        <v>152</v>
      </c>
      <c r="E341" s="39"/>
      <c r="F341" s="191" t="s">
        <v>526</v>
      </c>
      <c r="G341" s="39"/>
      <c r="H341" s="39"/>
      <c r="I341" s="192"/>
      <c r="J341" s="39"/>
      <c r="K341" s="39"/>
      <c r="L341" s="42"/>
      <c r="M341" s="193"/>
      <c r="N341" s="194"/>
      <c r="O341" s="67"/>
      <c r="P341" s="67"/>
      <c r="Q341" s="67"/>
      <c r="R341" s="67"/>
      <c r="S341" s="67"/>
      <c r="T341" s="68"/>
      <c r="U341" s="37"/>
      <c r="V341" s="37"/>
      <c r="W341" s="37"/>
      <c r="X341" s="37"/>
      <c r="Y341" s="37"/>
      <c r="Z341" s="37"/>
      <c r="AA341" s="37"/>
      <c r="AB341" s="37"/>
      <c r="AC341" s="37"/>
      <c r="AD341" s="37"/>
      <c r="AE341" s="37"/>
      <c r="AT341" s="19" t="s">
        <v>152</v>
      </c>
      <c r="AU341" s="19" t="s">
        <v>88</v>
      </c>
    </row>
    <row r="342" spans="1:65" s="13" customFormat="1" ht="11.25">
      <c r="B342" s="195"/>
      <c r="C342" s="196"/>
      <c r="D342" s="197" t="s">
        <v>154</v>
      </c>
      <c r="E342" s="198" t="s">
        <v>32</v>
      </c>
      <c r="F342" s="199" t="s">
        <v>527</v>
      </c>
      <c r="G342" s="196"/>
      <c r="H342" s="200">
        <v>8</v>
      </c>
      <c r="I342" s="201"/>
      <c r="J342" s="196"/>
      <c r="K342" s="196"/>
      <c r="L342" s="202"/>
      <c r="M342" s="203"/>
      <c r="N342" s="204"/>
      <c r="O342" s="204"/>
      <c r="P342" s="204"/>
      <c r="Q342" s="204"/>
      <c r="R342" s="204"/>
      <c r="S342" s="204"/>
      <c r="T342" s="205"/>
      <c r="AT342" s="206" t="s">
        <v>154</v>
      </c>
      <c r="AU342" s="206" t="s">
        <v>88</v>
      </c>
      <c r="AV342" s="13" t="s">
        <v>88</v>
      </c>
      <c r="AW342" s="13" t="s">
        <v>39</v>
      </c>
      <c r="AX342" s="13" t="s">
        <v>86</v>
      </c>
      <c r="AY342" s="206" t="s">
        <v>144</v>
      </c>
    </row>
    <row r="343" spans="1:65" s="2" customFormat="1" ht="16.5" customHeight="1">
      <c r="A343" s="37"/>
      <c r="B343" s="38"/>
      <c r="C343" s="228" t="s">
        <v>528</v>
      </c>
      <c r="D343" s="228" t="s">
        <v>226</v>
      </c>
      <c r="E343" s="229" t="s">
        <v>529</v>
      </c>
      <c r="F343" s="230" t="s">
        <v>530</v>
      </c>
      <c r="G343" s="231" t="s">
        <v>175</v>
      </c>
      <c r="H343" s="232">
        <v>8.16</v>
      </c>
      <c r="I343" s="233"/>
      <c r="J343" s="234">
        <f>ROUND(I343*H343,2)</f>
        <v>0</v>
      </c>
      <c r="K343" s="230" t="s">
        <v>149</v>
      </c>
      <c r="L343" s="235"/>
      <c r="M343" s="236" t="s">
        <v>32</v>
      </c>
      <c r="N343" s="237" t="s">
        <v>49</v>
      </c>
      <c r="O343" s="67"/>
      <c r="P343" s="186">
        <f>O343*H343</f>
        <v>0</v>
      </c>
      <c r="Q343" s="186">
        <v>0.10199999999999999</v>
      </c>
      <c r="R343" s="186">
        <f>Q343*H343</f>
        <v>0.83231999999999995</v>
      </c>
      <c r="S343" s="186">
        <v>0</v>
      </c>
      <c r="T343" s="187">
        <f>S343*H343</f>
        <v>0</v>
      </c>
      <c r="U343" s="37"/>
      <c r="V343" s="37"/>
      <c r="W343" s="37"/>
      <c r="X343" s="37"/>
      <c r="Y343" s="37"/>
      <c r="Z343" s="37"/>
      <c r="AA343" s="37"/>
      <c r="AB343" s="37"/>
      <c r="AC343" s="37"/>
      <c r="AD343" s="37"/>
      <c r="AE343" s="37"/>
      <c r="AR343" s="188" t="s">
        <v>204</v>
      </c>
      <c r="AT343" s="188" t="s">
        <v>226</v>
      </c>
      <c r="AU343" s="188" t="s">
        <v>88</v>
      </c>
      <c r="AY343" s="19" t="s">
        <v>144</v>
      </c>
      <c r="BE343" s="189">
        <f>IF(N343="základní",J343,0)</f>
        <v>0</v>
      </c>
      <c r="BF343" s="189">
        <f>IF(N343="snížená",J343,0)</f>
        <v>0</v>
      </c>
      <c r="BG343" s="189">
        <f>IF(N343="zákl. přenesená",J343,0)</f>
        <v>0</v>
      </c>
      <c r="BH343" s="189">
        <f>IF(N343="sníž. přenesená",J343,0)</f>
        <v>0</v>
      </c>
      <c r="BI343" s="189">
        <f>IF(N343="nulová",J343,0)</f>
        <v>0</v>
      </c>
      <c r="BJ343" s="19" t="s">
        <v>86</v>
      </c>
      <c r="BK343" s="189">
        <f>ROUND(I343*H343,2)</f>
        <v>0</v>
      </c>
      <c r="BL343" s="19" t="s">
        <v>150</v>
      </c>
      <c r="BM343" s="188" t="s">
        <v>531</v>
      </c>
    </row>
    <row r="344" spans="1:65" s="13" customFormat="1" ht="11.25">
      <c r="B344" s="195"/>
      <c r="C344" s="196"/>
      <c r="D344" s="197" t="s">
        <v>154</v>
      </c>
      <c r="E344" s="196"/>
      <c r="F344" s="199" t="s">
        <v>532</v>
      </c>
      <c r="G344" s="196"/>
      <c r="H344" s="200">
        <v>8.16</v>
      </c>
      <c r="I344" s="201"/>
      <c r="J344" s="196"/>
      <c r="K344" s="196"/>
      <c r="L344" s="202"/>
      <c r="M344" s="203"/>
      <c r="N344" s="204"/>
      <c r="O344" s="204"/>
      <c r="P344" s="204"/>
      <c r="Q344" s="204"/>
      <c r="R344" s="204"/>
      <c r="S344" s="204"/>
      <c r="T344" s="205"/>
      <c r="AT344" s="206" t="s">
        <v>154</v>
      </c>
      <c r="AU344" s="206" t="s">
        <v>88</v>
      </c>
      <c r="AV344" s="13" t="s">
        <v>88</v>
      </c>
      <c r="AW344" s="13" t="s">
        <v>4</v>
      </c>
      <c r="AX344" s="13" t="s">
        <v>86</v>
      </c>
      <c r="AY344" s="206" t="s">
        <v>144</v>
      </c>
    </row>
    <row r="345" spans="1:65" s="2" customFormat="1" ht="33" customHeight="1">
      <c r="A345" s="37"/>
      <c r="B345" s="38"/>
      <c r="C345" s="177" t="s">
        <v>533</v>
      </c>
      <c r="D345" s="177" t="s">
        <v>146</v>
      </c>
      <c r="E345" s="178" t="s">
        <v>534</v>
      </c>
      <c r="F345" s="179" t="s">
        <v>535</v>
      </c>
      <c r="G345" s="180" t="s">
        <v>175</v>
      </c>
      <c r="H345" s="181">
        <v>19.7</v>
      </c>
      <c r="I345" s="182"/>
      <c r="J345" s="183">
        <f>ROUND(I345*H345,2)</f>
        <v>0</v>
      </c>
      <c r="K345" s="179" t="s">
        <v>149</v>
      </c>
      <c r="L345" s="42"/>
      <c r="M345" s="184" t="s">
        <v>32</v>
      </c>
      <c r="N345" s="185" t="s">
        <v>49</v>
      </c>
      <c r="O345" s="67"/>
      <c r="P345" s="186">
        <f>O345*H345</f>
        <v>0</v>
      </c>
      <c r="Q345" s="186">
        <v>0.11519</v>
      </c>
      <c r="R345" s="186">
        <f>Q345*H345</f>
        <v>2.2692429999999999</v>
      </c>
      <c r="S345" s="186">
        <v>0</v>
      </c>
      <c r="T345" s="187">
        <f>S345*H345</f>
        <v>0</v>
      </c>
      <c r="U345" s="37"/>
      <c r="V345" s="37"/>
      <c r="W345" s="37"/>
      <c r="X345" s="37"/>
      <c r="Y345" s="37"/>
      <c r="Z345" s="37"/>
      <c r="AA345" s="37"/>
      <c r="AB345" s="37"/>
      <c r="AC345" s="37"/>
      <c r="AD345" s="37"/>
      <c r="AE345" s="37"/>
      <c r="AR345" s="188" t="s">
        <v>150</v>
      </c>
      <c r="AT345" s="188" t="s">
        <v>146</v>
      </c>
      <c r="AU345" s="188" t="s">
        <v>88</v>
      </c>
      <c r="AY345" s="19" t="s">
        <v>144</v>
      </c>
      <c r="BE345" s="189">
        <f>IF(N345="základní",J345,0)</f>
        <v>0</v>
      </c>
      <c r="BF345" s="189">
        <f>IF(N345="snížená",J345,0)</f>
        <v>0</v>
      </c>
      <c r="BG345" s="189">
        <f>IF(N345="zákl. přenesená",J345,0)</f>
        <v>0</v>
      </c>
      <c r="BH345" s="189">
        <f>IF(N345="sníž. přenesená",J345,0)</f>
        <v>0</v>
      </c>
      <c r="BI345" s="189">
        <f>IF(N345="nulová",J345,0)</f>
        <v>0</v>
      </c>
      <c r="BJ345" s="19" t="s">
        <v>86</v>
      </c>
      <c r="BK345" s="189">
        <f>ROUND(I345*H345,2)</f>
        <v>0</v>
      </c>
      <c r="BL345" s="19" t="s">
        <v>150</v>
      </c>
      <c r="BM345" s="188" t="s">
        <v>536</v>
      </c>
    </row>
    <row r="346" spans="1:65" s="2" customFormat="1" ht="11.25">
      <c r="A346" s="37"/>
      <c r="B346" s="38"/>
      <c r="C346" s="39"/>
      <c r="D346" s="190" t="s">
        <v>152</v>
      </c>
      <c r="E346" s="39"/>
      <c r="F346" s="191" t="s">
        <v>537</v>
      </c>
      <c r="G346" s="39"/>
      <c r="H346" s="39"/>
      <c r="I346" s="192"/>
      <c r="J346" s="39"/>
      <c r="K346" s="39"/>
      <c r="L346" s="42"/>
      <c r="M346" s="193"/>
      <c r="N346" s="194"/>
      <c r="O346" s="67"/>
      <c r="P346" s="67"/>
      <c r="Q346" s="67"/>
      <c r="R346" s="67"/>
      <c r="S346" s="67"/>
      <c r="T346" s="68"/>
      <c r="U346" s="37"/>
      <c r="V346" s="37"/>
      <c r="W346" s="37"/>
      <c r="X346" s="37"/>
      <c r="Y346" s="37"/>
      <c r="Z346" s="37"/>
      <c r="AA346" s="37"/>
      <c r="AB346" s="37"/>
      <c r="AC346" s="37"/>
      <c r="AD346" s="37"/>
      <c r="AE346" s="37"/>
      <c r="AT346" s="19" t="s">
        <v>152</v>
      </c>
      <c r="AU346" s="19" t="s">
        <v>88</v>
      </c>
    </row>
    <row r="347" spans="1:65" s="13" customFormat="1" ht="11.25">
      <c r="B347" s="195"/>
      <c r="C347" s="196"/>
      <c r="D347" s="197" t="s">
        <v>154</v>
      </c>
      <c r="E347" s="198" t="s">
        <v>32</v>
      </c>
      <c r="F347" s="199" t="s">
        <v>538</v>
      </c>
      <c r="G347" s="196"/>
      <c r="H347" s="200">
        <v>19.7</v>
      </c>
      <c r="I347" s="201"/>
      <c r="J347" s="196"/>
      <c r="K347" s="196"/>
      <c r="L347" s="202"/>
      <c r="M347" s="203"/>
      <c r="N347" s="204"/>
      <c r="O347" s="204"/>
      <c r="P347" s="204"/>
      <c r="Q347" s="204"/>
      <c r="R347" s="204"/>
      <c r="S347" s="204"/>
      <c r="T347" s="205"/>
      <c r="AT347" s="206" t="s">
        <v>154</v>
      </c>
      <c r="AU347" s="206" t="s">
        <v>88</v>
      </c>
      <c r="AV347" s="13" t="s">
        <v>88</v>
      </c>
      <c r="AW347" s="13" t="s">
        <v>39</v>
      </c>
      <c r="AX347" s="13" t="s">
        <v>86</v>
      </c>
      <c r="AY347" s="206" t="s">
        <v>144</v>
      </c>
    </row>
    <row r="348" spans="1:65" s="2" customFormat="1" ht="16.5" customHeight="1">
      <c r="A348" s="37"/>
      <c r="B348" s="38"/>
      <c r="C348" s="228" t="s">
        <v>539</v>
      </c>
      <c r="D348" s="228" t="s">
        <v>226</v>
      </c>
      <c r="E348" s="229" t="s">
        <v>529</v>
      </c>
      <c r="F348" s="230" t="s">
        <v>530</v>
      </c>
      <c r="G348" s="231" t="s">
        <v>175</v>
      </c>
      <c r="H348" s="232">
        <v>20.094000000000001</v>
      </c>
      <c r="I348" s="233"/>
      <c r="J348" s="234">
        <f>ROUND(I348*H348,2)</f>
        <v>0</v>
      </c>
      <c r="K348" s="230" t="s">
        <v>149</v>
      </c>
      <c r="L348" s="235"/>
      <c r="M348" s="236" t="s">
        <v>32</v>
      </c>
      <c r="N348" s="237" t="s">
        <v>49</v>
      </c>
      <c r="O348" s="67"/>
      <c r="P348" s="186">
        <f>O348*H348</f>
        <v>0</v>
      </c>
      <c r="Q348" s="186">
        <v>0.10199999999999999</v>
      </c>
      <c r="R348" s="186">
        <f>Q348*H348</f>
        <v>2.049588</v>
      </c>
      <c r="S348" s="186">
        <v>0</v>
      </c>
      <c r="T348" s="187">
        <f>S348*H348</f>
        <v>0</v>
      </c>
      <c r="U348" s="37"/>
      <c r="V348" s="37"/>
      <c r="W348" s="37"/>
      <c r="X348" s="37"/>
      <c r="Y348" s="37"/>
      <c r="Z348" s="37"/>
      <c r="AA348" s="37"/>
      <c r="AB348" s="37"/>
      <c r="AC348" s="37"/>
      <c r="AD348" s="37"/>
      <c r="AE348" s="37"/>
      <c r="AR348" s="188" t="s">
        <v>204</v>
      </c>
      <c r="AT348" s="188" t="s">
        <v>226</v>
      </c>
      <c r="AU348" s="188" t="s">
        <v>88</v>
      </c>
      <c r="AY348" s="19" t="s">
        <v>144</v>
      </c>
      <c r="BE348" s="189">
        <f>IF(N348="základní",J348,0)</f>
        <v>0</v>
      </c>
      <c r="BF348" s="189">
        <f>IF(N348="snížená",J348,0)</f>
        <v>0</v>
      </c>
      <c r="BG348" s="189">
        <f>IF(N348="zákl. přenesená",J348,0)</f>
        <v>0</v>
      </c>
      <c r="BH348" s="189">
        <f>IF(N348="sníž. přenesená",J348,0)</f>
        <v>0</v>
      </c>
      <c r="BI348" s="189">
        <f>IF(N348="nulová",J348,0)</f>
        <v>0</v>
      </c>
      <c r="BJ348" s="19" t="s">
        <v>86</v>
      </c>
      <c r="BK348" s="189">
        <f>ROUND(I348*H348,2)</f>
        <v>0</v>
      </c>
      <c r="BL348" s="19" t="s">
        <v>150</v>
      </c>
      <c r="BM348" s="188" t="s">
        <v>540</v>
      </c>
    </row>
    <row r="349" spans="1:65" s="13" customFormat="1" ht="11.25">
      <c r="B349" s="195"/>
      <c r="C349" s="196"/>
      <c r="D349" s="197" t="s">
        <v>154</v>
      </c>
      <c r="E349" s="196"/>
      <c r="F349" s="199" t="s">
        <v>541</v>
      </c>
      <c r="G349" s="196"/>
      <c r="H349" s="200">
        <v>20.094000000000001</v>
      </c>
      <c r="I349" s="201"/>
      <c r="J349" s="196"/>
      <c r="K349" s="196"/>
      <c r="L349" s="202"/>
      <c r="M349" s="203"/>
      <c r="N349" s="204"/>
      <c r="O349" s="204"/>
      <c r="P349" s="204"/>
      <c r="Q349" s="204"/>
      <c r="R349" s="204"/>
      <c r="S349" s="204"/>
      <c r="T349" s="205"/>
      <c r="AT349" s="206" t="s">
        <v>154</v>
      </c>
      <c r="AU349" s="206" t="s">
        <v>88</v>
      </c>
      <c r="AV349" s="13" t="s">
        <v>88</v>
      </c>
      <c r="AW349" s="13" t="s">
        <v>4</v>
      </c>
      <c r="AX349" s="13" t="s">
        <v>86</v>
      </c>
      <c r="AY349" s="206" t="s">
        <v>144</v>
      </c>
    </row>
    <row r="350" spans="1:65" s="2" customFormat="1" ht="16.5" customHeight="1">
      <c r="A350" s="37"/>
      <c r="B350" s="38"/>
      <c r="C350" s="177" t="s">
        <v>542</v>
      </c>
      <c r="D350" s="177" t="s">
        <v>146</v>
      </c>
      <c r="E350" s="178" t="s">
        <v>543</v>
      </c>
      <c r="F350" s="179" t="s">
        <v>544</v>
      </c>
      <c r="G350" s="180" t="s">
        <v>175</v>
      </c>
      <c r="H350" s="181">
        <v>27.7</v>
      </c>
      <c r="I350" s="182"/>
      <c r="J350" s="183">
        <f>ROUND(I350*H350,2)</f>
        <v>0</v>
      </c>
      <c r="K350" s="179" t="s">
        <v>149</v>
      </c>
      <c r="L350" s="42"/>
      <c r="M350" s="184" t="s">
        <v>32</v>
      </c>
      <c r="N350" s="185" t="s">
        <v>49</v>
      </c>
      <c r="O350" s="67"/>
      <c r="P350" s="186">
        <f>O350*H350</f>
        <v>0</v>
      </c>
      <c r="Q350" s="186">
        <v>0</v>
      </c>
      <c r="R350" s="186">
        <f>Q350*H350</f>
        <v>0</v>
      </c>
      <c r="S350" s="186">
        <v>0</v>
      </c>
      <c r="T350" s="187">
        <f>S350*H350</f>
        <v>0</v>
      </c>
      <c r="U350" s="37"/>
      <c r="V350" s="37"/>
      <c r="W350" s="37"/>
      <c r="X350" s="37"/>
      <c r="Y350" s="37"/>
      <c r="Z350" s="37"/>
      <c r="AA350" s="37"/>
      <c r="AB350" s="37"/>
      <c r="AC350" s="37"/>
      <c r="AD350" s="37"/>
      <c r="AE350" s="37"/>
      <c r="AR350" s="188" t="s">
        <v>150</v>
      </c>
      <c r="AT350" s="188" t="s">
        <v>146</v>
      </c>
      <c r="AU350" s="188" t="s">
        <v>88</v>
      </c>
      <c r="AY350" s="19" t="s">
        <v>144</v>
      </c>
      <c r="BE350" s="189">
        <f>IF(N350="základní",J350,0)</f>
        <v>0</v>
      </c>
      <c r="BF350" s="189">
        <f>IF(N350="snížená",J350,0)</f>
        <v>0</v>
      </c>
      <c r="BG350" s="189">
        <f>IF(N350="zákl. přenesená",J350,0)</f>
        <v>0</v>
      </c>
      <c r="BH350" s="189">
        <f>IF(N350="sníž. přenesená",J350,0)</f>
        <v>0</v>
      </c>
      <c r="BI350" s="189">
        <f>IF(N350="nulová",J350,0)</f>
        <v>0</v>
      </c>
      <c r="BJ350" s="19" t="s">
        <v>86</v>
      </c>
      <c r="BK350" s="189">
        <f>ROUND(I350*H350,2)</f>
        <v>0</v>
      </c>
      <c r="BL350" s="19" t="s">
        <v>150</v>
      </c>
      <c r="BM350" s="188" t="s">
        <v>545</v>
      </c>
    </row>
    <row r="351" spans="1:65" s="2" customFormat="1" ht="11.25">
      <c r="A351" s="37"/>
      <c r="B351" s="38"/>
      <c r="C351" s="39"/>
      <c r="D351" s="190" t="s">
        <v>152</v>
      </c>
      <c r="E351" s="39"/>
      <c r="F351" s="191" t="s">
        <v>546</v>
      </c>
      <c r="G351" s="39"/>
      <c r="H351" s="39"/>
      <c r="I351" s="192"/>
      <c r="J351" s="39"/>
      <c r="K351" s="39"/>
      <c r="L351" s="42"/>
      <c r="M351" s="193"/>
      <c r="N351" s="194"/>
      <c r="O351" s="67"/>
      <c r="P351" s="67"/>
      <c r="Q351" s="67"/>
      <c r="R351" s="67"/>
      <c r="S351" s="67"/>
      <c r="T351" s="68"/>
      <c r="U351" s="37"/>
      <c r="V351" s="37"/>
      <c r="W351" s="37"/>
      <c r="X351" s="37"/>
      <c r="Y351" s="37"/>
      <c r="Z351" s="37"/>
      <c r="AA351" s="37"/>
      <c r="AB351" s="37"/>
      <c r="AC351" s="37"/>
      <c r="AD351" s="37"/>
      <c r="AE351" s="37"/>
      <c r="AT351" s="19" t="s">
        <v>152</v>
      </c>
      <c r="AU351" s="19" t="s">
        <v>88</v>
      </c>
    </row>
    <row r="352" spans="1:65" s="13" customFormat="1" ht="11.25">
      <c r="B352" s="195"/>
      <c r="C352" s="196"/>
      <c r="D352" s="197" t="s">
        <v>154</v>
      </c>
      <c r="E352" s="198" t="s">
        <v>32</v>
      </c>
      <c r="F352" s="199" t="s">
        <v>547</v>
      </c>
      <c r="G352" s="196"/>
      <c r="H352" s="200">
        <v>27.7</v>
      </c>
      <c r="I352" s="201"/>
      <c r="J352" s="196"/>
      <c r="K352" s="196"/>
      <c r="L352" s="202"/>
      <c r="M352" s="203"/>
      <c r="N352" s="204"/>
      <c r="O352" s="204"/>
      <c r="P352" s="204"/>
      <c r="Q352" s="204"/>
      <c r="R352" s="204"/>
      <c r="S352" s="204"/>
      <c r="T352" s="205"/>
      <c r="AT352" s="206" t="s">
        <v>154</v>
      </c>
      <c r="AU352" s="206" t="s">
        <v>88</v>
      </c>
      <c r="AV352" s="13" t="s">
        <v>88</v>
      </c>
      <c r="AW352" s="13" t="s">
        <v>39</v>
      </c>
      <c r="AX352" s="13" t="s">
        <v>86</v>
      </c>
      <c r="AY352" s="206" t="s">
        <v>144</v>
      </c>
    </row>
    <row r="353" spans="1:65" s="2" customFormat="1" ht="33" customHeight="1">
      <c r="A353" s="37"/>
      <c r="B353" s="38"/>
      <c r="C353" s="177" t="s">
        <v>548</v>
      </c>
      <c r="D353" s="177" t="s">
        <v>146</v>
      </c>
      <c r="E353" s="178" t="s">
        <v>549</v>
      </c>
      <c r="F353" s="179" t="s">
        <v>550</v>
      </c>
      <c r="G353" s="180" t="s">
        <v>93</v>
      </c>
      <c r="H353" s="181">
        <v>50.59</v>
      </c>
      <c r="I353" s="182"/>
      <c r="J353" s="183">
        <f>ROUND(I353*H353,2)</f>
        <v>0</v>
      </c>
      <c r="K353" s="179" t="s">
        <v>149</v>
      </c>
      <c r="L353" s="42"/>
      <c r="M353" s="184" t="s">
        <v>32</v>
      </c>
      <c r="N353" s="185" t="s">
        <v>49</v>
      </c>
      <c r="O353" s="67"/>
      <c r="P353" s="186">
        <f>O353*H353</f>
        <v>0</v>
      </c>
      <c r="Q353" s="186">
        <v>1.2999999999999999E-4</v>
      </c>
      <c r="R353" s="186">
        <f>Q353*H353</f>
        <v>6.5766999999999996E-3</v>
      </c>
      <c r="S353" s="186">
        <v>0</v>
      </c>
      <c r="T353" s="187">
        <f>S353*H353</f>
        <v>0</v>
      </c>
      <c r="U353" s="37"/>
      <c r="V353" s="37"/>
      <c r="W353" s="37"/>
      <c r="X353" s="37"/>
      <c r="Y353" s="37"/>
      <c r="Z353" s="37"/>
      <c r="AA353" s="37"/>
      <c r="AB353" s="37"/>
      <c r="AC353" s="37"/>
      <c r="AD353" s="37"/>
      <c r="AE353" s="37"/>
      <c r="AR353" s="188" t="s">
        <v>150</v>
      </c>
      <c r="AT353" s="188" t="s">
        <v>146</v>
      </c>
      <c r="AU353" s="188" t="s">
        <v>88</v>
      </c>
      <c r="AY353" s="19" t="s">
        <v>144</v>
      </c>
      <c r="BE353" s="189">
        <f>IF(N353="základní",J353,0)</f>
        <v>0</v>
      </c>
      <c r="BF353" s="189">
        <f>IF(N353="snížená",J353,0)</f>
        <v>0</v>
      </c>
      <c r="BG353" s="189">
        <f>IF(N353="zákl. přenesená",J353,0)</f>
        <v>0</v>
      </c>
      <c r="BH353" s="189">
        <f>IF(N353="sníž. přenesená",J353,0)</f>
        <v>0</v>
      </c>
      <c r="BI353" s="189">
        <f>IF(N353="nulová",J353,0)</f>
        <v>0</v>
      </c>
      <c r="BJ353" s="19" t="s">
        <v>86</v>
      </c>
      <c r="BK353" s="189">
        <f>ROUND(I353*H353,2)</f>
        <v>0</v>
      </c>
      <c r="BL353" s="19" t="s">
        <v>150</v>
      </c>
      <c r="BM353" s="188" t="s">
        <v>551</v>
      </c>
    </row>
    <row r="354" spans="1:65" s="2" customFormat="1" ht="11.25">
      <c r="A354" s="37"/>
      <c r="B354" s="38"/>
      <c r="C354" s="39"/>
      <c r="D354" s="190" t="s">
        <v>152</v>
      </c>
      <c r="E354" s="39"/>
      <c r="F354" s="191" t="s">
        <v>552</v>
      </c>
      <c r="G354" s="39"/>
      <c r="H354" s="39"/>
      <c r="I354" s="192"/>
      <c r="J354" s="39"/>
      <c r="K354" s="39"/>
      <c r="L354" s="42"/>
      <c r="M354" s="193"/>
      <c r="N354" s="194"/>
      <c r="O354" s="67"/>
      <c r="P354" s="67"/>
      <c r="Q354" s="67"/>
      <c r="R354" s="67"/>
      <c r="S354" s="67"/>
      <c r="T354" s="68"/>
      <c r="U354" s="37"/>
      <c r="V354" s="37"/>
      <c r="W354" s="37"/>
      <c r="X354" s="37"/>
      <c r="Y354" s="37"/>
      <c r="Z354" s="37"/>
      <c r="AA354" s="37"/>
      <c r="AB354" s="37"/>
      <c r="AC354" s="37"/>
      <c r="AD354" s="37"/>
      <c r="AE354" s="37"/>
      <c r="AT354" s="19" t="s">
        <v>152</v>
      </c>
      <c r="AU354" s="19" t="s">
        <v>88</v>
      </c>
    </row>
    <row r="355" spans="1:65" s="13" customFormat="1" ht="11.25">
      <c r="B355" s="195"/>
      <c r="C355" s="196"/>
      <c r="D355" s="197" t="s">
        <v>154</v>
      </c>
      <c r="E355" s="198" t="s">
        <v>32</v>
      </c>
      <c r="F355" s="199" t="s">
        <v>553</v>
      </c>
      <c r="G355" s="196"/>
      <c r="H355" s="200">
        <v>14.96</v>
      </c>
      <c r="I355" s="201"/>
      <c r="J355" s="196"/>
      <c r="K355" s="196"/>
      <c r="L355" s="202"/>
      <c r="M355" s="203"/>
      <c r="N355" s="204"/>
      <c r="O355" s="204"/>
      <c r="P355" s="204"/>
      <c r="Q355" s="204"/>
      <c r="R355" s="204"/>
      <c r="S355" s="204"/>
      <c r="T355" s="205"/>
      <c r="AT355" s="206" t="s">
        <v>154</v>
      </c>
      <c r="AU355" s="206" t="s">
        <v>88</v>
      </c>
      <c r="AV355" s="13" t="s">
        <v>88</v>
      </c>
      <c r="AW355" s="13" t="s">
        <v>39</v>
      </c>
      <c r="AX355" s="13" t="s">
        <v>78</v>
      </c>
      <c r="AY355" s="206" t="s">
        <v>144</v>
      </c>
    </row>
    <row r="356" spans="1:65" s="13" customFormat="1" ht="11.25">
      <c r="B356" s="195"/>
      <c r="C356" s="196"/>
      <c r="D356" s="197" t="s">
        <v>154</v>
      </c>
      <c r="E356" s="198" t="s">
        <v>32</v>
      </c>
      <c r="F356" s="199" t="s">
        <v>554</v>
      </c>
      <c r="G356" s="196"/>
      <c r="H356" s="200">
        <v>29.38</v>
      </c>
      <c r="I356" s="201"/>
      <c r="J356" s="196"/>
      <c r="K356" s="196"/>
      <c r="L356" s="202"/>
      <c r="M356" s="203"/>
      <c r="N356" s="204"/>
      <c r="O356" s="204"/>
      <c r="P356" s="204"/>
      <c r="Q356" s="204"/>
      <c r="R356" s="204"/>
      <c r="S356" s="204"/>
      <c r="T356" s="205"/>
      <c r="AT356" s="206" t="s">
        <v>154</v>
      </c>
      <c r="AU356" s="206" t="s">
        <v>88</v>
      </c>
      <c r="AV356" s="13" t="s">
        <v>88</v>
      </c>
      <c r="AW356" s="13" t="s">
        <v>39</v>
      </c>
      <c r="AX356" s="13" t="s">
        <v>78</v>
      </c>
      <c r="AY356" s="206" t="s">
        <v>144</v>
      </c>
    </row>
    <row r="357" spans="1:65" s="13" customFormat="1" ht="11.25">
      <c r="B357" s="195"/>
      <c r="C357" s="196"/>
      <c r="D357" s="197" t="s">
        <v>154</v>
      </c>
      <c r="E357" s="198" t="s">
        <v>32</v>
      </c>
      <c r="F357" s="199" t="s">
        <v>555</v>
      </c>
      <c r="G357" s="196"/>
      <c r="H357" s="200">
        <v>6.25</v>
      </c>
      <c r="I357" s="201"/>
      <c r="J357" s="196"/>
      <c r="K357" s="196"/>
      <c r="L357" s="202"/>
      <c r="M357" s="203"/>
      <c r="N357" s="204"/>
      <c r="O357" s="204"/>
      <c r="P357" s="204"/>
      <c r="Q357" s="204"/>
      <c r="R357" s="204"/>
      <c r="S357" s="204"/>
      <c r="T357" s="205"/>
      <c r="AT357" s="206" t="s">
        <v>154</v>
      </c>
      <c r="AU357" s="206" t="s">
        <v>88</v>
      </c>
      <c r="AV357" s="13" t="s">
        <v>88</v>
      </c>
      <c r="AW357" s="13" t="s">
        <v>39</v>
      </c>
      <c r="AX357" s="13" t="s">
        <v>78</v>
      </c>
      <c r="AY357" s="206" t="s">
        <v>144</v>
      </c>
    </row>
    <row r="358" spans="1:65" s="14" customFormat="1" ht="11.25">
      <c r="B358" s="207"/>
      <c r="C358" s="208"/>
      <c r="D358" s="197" t="s">
        <v>154</v>
      </c>
      <c r="E358" s="209" t="s">
        <v>32</v>
      </c>
      <c r="F358" s="210" t="s">
        <v>158</v>
      </c>
      <c r="G358" s="208"/>
      <c r="H358" s="211">
        <v>50.59</v>
      </c>
      <c r="I358" s="212"/>
      <c r="J358" s="208"/>
      <c r="K358" s="208"/>
      <c r="L358" s="213"/>
      <c r="M358" s="214"/>
      <c r="N358" s="215"/>
      <c r="O358" s="215"/>
      <c r="P358" s="215"/>
      <c r="Q358" s="215"/>
      <c r="R358" s="215"/>
      <c r="S358" s="215"/>
      <c r="T358" s="216"/>
      <c r="AT358" s="217" t="s">
        <v>154</v>
      </c>
      <c r="AU358" s="217" t="s">
        <v>88</v>
      </c>
      <c r="AV358" s="14" t="s">
        <v>150</v>
      </c>
      <c r="AW358" s="14" t="s">
        <v>39</v>
      </c>
      <c r="AX358" s="14" t="s">
        <v>86</v>
      </c>
      <c r="AY358" s="217" t="s">
        <v>144</v>
      </c>
    </row>
    <row r="359" spans="1:65" s="2" customFormat="1" ht="24.2" customHeight="1">
      <c r="A359" s="37"/>
      <c r="B359" s="38"/>
      <c r="C359" s="177" t="s">
        <v>556</v>
      </c>
      <c r="D359" s="177" t="s">
        <v>146</v>
      </c>
      <c r="E359" s="178" t="s">
        <v>557</v>
      </c>
      <c r="F359" s="179" t="s">
        <v>558</v>
      </c>
      <c r="G359" s="180" t="s">
        <v>559</v>
      </c>
      <c r="H359" s="181">
        <v>1</v>
      </c>
      <c r="I359" s="182"/>
      <c r="J359" s="183">
        <f>ROUND(I359*H359,2)</f>
        <v>0</v>
      </c>
      <c r="K359" s="179" t="s">
        <v>149</v>
      </c>
      <c r="L359" s="42"/>
      <c r="M359" s="184" t="s">
        <v>32</v>
      </c>
      <c r="N359" s="185" t="s">
        <v>49</v>
      </c>
      <c r="O359" s="67"/>
      <c r="P359" s="186">
        <f>O359*H359</f>
        <v>0</v>
      </c>
      <c r="Q359" s="186">
        <v>0</v>
      </c>
      <c r="R359" s="186">
        <f>Q359*H359</f>
        <v>0</v>
      </c>
      <c r="S359" s="186">
        <v>0</v>
      </c>
      <c r="T359" s="187">
        <f>S359*H359</f>
        <v>0</v>
      </c>
      <c r="U359" s="37"/>
      <c r="V359" s="37"/>
      <c r="W359" s="37"/>
      <c r="X359" s="37"/>
      <c r="Y359" s="37"/>
      <c r="Z359" s="37"/>
      <c r="AA359" s="37"/>
      <c r="AB359" s="37"/>
      <c r="AC359" s="37"/>
      <c r="AD359" s="37"/>
      <c r="AE359" s="37"/>
      <c r="AR359" s="188" t="s">
        <v>150</v>
      </c>
      <c r="AT359" s="188" t="s">
        <v>146</v>
      </c>
      <c r="AU359" s="188" t="s">
        <v>88</v>
      </c>
      <c r="AY359" s="19" t="s">
        <v>144</v>
      </c>
      <c r="BE359" s="189">
        <f>IF(N359="základní",J359,0)</f>
        <v>0</v>
      </c>
      <c r="BF359" s="189">
        <f>IF(N359="snížená",J359,0)</f>
        <v>0</v>
      </c>
      <c r="BG359" s="189">
        <f>IF(N359="zákl. přenesená",J359,0)</f>
        <v>0</v>
      </c>
      <c r="BH359" s="189">
        <f>IF(N359="sníž. přenesená",J359,0)</f>
        <v>0</v>
      </c>
      <c r="BI359" s="189">
        <f>IF(N359="nulová",J359,0)</f>
        <v>0</v>
      </c>
      <c r="BJ359" s="19" t="s">
        <v>86</v>
      </c>
      <c r="BK359" s="189">
        <f>ROUND(I359*H359,2)</f>
        <v>0</v>
      </c>
      <c r="BL359" s="19" t="s">
        <v>150</v>
      </c>
      <c r="BM359" s="188" t="s">
        <v>560</v>
      </c>
    </row>
    <row r="360" spans="1:65" s="2" customFormat="1" ht="11.25">
      <c r="A360" s="37"/>
      <c r="B360" s="38"/>
      <c r="C360" s="39"/>
      <c r="D360" s="190" t="s">
        <v>152</v>
      </c>
      <c r="E360" s="39"/>
      <c r="F360" s="191" t="s">
        <v>561</v>
      </c>
      <c r="G360" s="39"/>
      <c r="H360" s="39"/>
      <c r="I360" s="192"/>
      <c r="J360" s="39"/>
      <c r="K360" s="39"/>
      <c r="L360" s="42"/>
      <c r="M360" s="193"/>
      <c r="N360" s="194"/>
      <c r="O360" s="67"/>
      <c r="P360" s="67"/>
      <c r="Q360" s="67"/>
      <c r="R360" s="67"/>
      <c r="S360" s="67"/>
      <c r="T360" s="68"/>
      <c r="U360" s="37"/>
      <c r="V360" s="37"/>
      <c r="W360" s="37"/>
      <c r="X360" s="37"/>
      <c r="Y360" s="37"/>
      <c r="Z360" s="37"/>
      <c r="AA360" s="37"/>
      <c r="AB360" s="37"/>
      <c r="AC360" s="37"/>
      <c r="AD360" s="37"/>
      <c r="AE360" s="37"/>
      <c r="AT360" s="19" t="s">
        <v>152</v>
      </c>
      <c r="AU360" s="19" t="s">
        <v>88</v>
      </c>
    </row>
    <row r="361" spans="1:65" s="2" customFormat="1" ht="24.2" customHeight="1">
      <c r="A361" s="37"/>
      <c r="B361" s="38"/>
      <c r="C361" s="177" t="s">
        <v>562</v>
      </c>
      <c r="D361" s="177" t="s">
        <v>146</v>
      </c>
      <c r="E361" s="178" t="s">
        <v>563</v>
      </c>
      <c r="F361" s="179" t="s">
        <v>564</v>
      </c>
      <c r="G361" s="180" t="s">
        <v>559</v>
      </c>
      <c r="H361" s="181">
        <v>30</v>
      </c>
      <c r="I361" s="182"/>
      <c r="J361" s="183">
        <f>ROUND(I361*H361,2)</f>
        <v>0</v>
      </c>
      <c r="K361" s="179" t="s">
        <v>149</v>
      </c>
      <c r="L361" s="42"/>
      <c r="M361" s="184" t="s">
        <v>32</v>
      </c>
      <c r="N361" s="185" t="s">
        <v>49</v>
      </c>
      <c r="O361" s="67"/>
      <c r="P361" s="186">
        <f>O361*H361</f>
        <v>0</v>
      </c>
      <c r="Q361" s="186">
        <v>0</v>
      </c>
      <c r="R361" s="186">
        <f>Q361*H361</f>
        <v>0</v>
      </c>
      <c r="S361" s="186">
        <v>0</v>
      </c>
      <c r="T361" s="187">
        <f>S361*H361</f>
        <v>0</v>
      </c>
      <c r="U361" s="37"/>
      <c r="V361" s="37"/>
      <c r="W361" s="37"/>
      <c r="X361" s="37"/>
      <c r="Y361" s="37"/>
      <c r="Z361" s="37"/>
      <c r="AA361" s="37"/>
      <c r="AB361" s="37"/>
      <c r="AC361" s="37"/>
      <c r="AD361" s="37"/>
      <c r="AE361" s="37"/>
      <c r="AR361" s="188" t="s">
        <v>150</v>
      </c>
      <c r="AT361" s="188" t="s">
        <v>146</v>
      </c>
      <c r="AU361" s="188" t="s">
        <v>88</v>
      </c>
      <c r="AY361" s="19" t="s">
        <v>144</v>
      </c>
      <c r="BE361" s="189">
        <f>IF(N361="základní",J361,0)</f>
        <v>0</v>
      </c>
      <c r="BF361" s="189">
        <f>IF(N361="snížená",J361,0)</f>
        <v>0</v>
      </c>
      <c r="BG361" s="189">
        <f>IF(N361="zákl. přenesená",J361,0)</f>
        <v>0</v>
      </c>
      <c r="BH361" s="189">
        <f>IF(N361="sníž. přenesená",J361,0)</f>
        <v>0</v>
      </c>
      <c r="BI361" s="189">
        <f>IF(N361="nulová",J361,0)</f>
        <v>0</v>
      </c>
      <c r="BJ361" s="19" t="s">
        <v>86</v>
      </c>
      <c r="BK361" s="189">
        <f>ROUND(I361*H361,2)</f>
        <v>0</v>
      </c>
      <c r="BL361" s="19" t="s">
        <v>150</v>
      </c>
      <c r="BM361" s="188" t="s">
        <v>565</v>
      </c>
    </row>
    <row r="362" spans="1:65" s="2" customFormat="1" ht="11.25">
      <c r="A362" s="37"/>
      <c r="B362" s="38"/>
      <c r="C362" s="39"/>
      <c r="D362" s="190" t="s">
        <v>152</v>
      </c>
      <c r="E362" s="39"/>
      <c r="F362" s="191" t="s">
        <v>566</v>
      </c>
      <c r="G362" s="39"/>
      <c r="H362" s="39"/>
      <c r="I362" s="192"/>
      <c r="J362" s="39"/>
      <c r="K362" s="39"/>
      <c r="L362" s="42"/>
      <c r="M362" s="193"/>
      <c r="N362" s="194"/>
      <c r="O362" s="67"/>
      <c r="P362" s="67"/>
      <c r="Q362" s="67"/>
      <c r="R362" s="67"/>
      <c r="S362" s="67"/>
      <c r="T362" s="68"/>
      <c r="U362" s="37"/>
      <c r="V362" s="37"/>
      <c r="W362" s="37"/>
      <c r="X362" s="37"/>
      <c r="Y362" s="37"/>
      <c r="Z362" s="37"/>
      <c r="AA362" s="37"/>
      <c r="AB362" s="37"/>
      <c r="AC362" s="37"/>
      <c r="AD362" s="37"/>
      <c r="AE362" s="37"/>
      <c r="AT362" s="19" t="s">
        <v>152</v>
      </c>
      <c r="AU362" s="19" t="s">
        <v>88</v>
      </c>
    </row>
    <row r="363" spans="1:65" s="2" customFormat="1" ht="24.2" customHeight="1">
      <c r="A363" s="37"/>
      <c r="B363" s="38"/>
      <c r="C363" s="177" t="s">
        <v>567</v>
      </c>
      <c r="D363" s="177" t="s">
        <v>146</v>
      </c>
      <c r="E363" s="178" t="s">
        <v>568</v>
      </c>
      <c r="F363" s="179" t="s">
        <v>569</v>
      </c>
      <c r="G363" s="180" t="s">
        <v>559</v>
      </c>
      <c r="H363" s="181">
        <v>1</v>
      </c>
      <c r="I363" s="182"/>
      <c r="J363" s="183">
        <f>ROUND(I363*H363,2)</f>
        <v>0</v>
      </c>
      <c r="K363" s="179" t="s">
        <v>149</v>
      </c>
      <c r="L363" s="42"/>
      <c r="M363" s="184" t="s">
        <v>32</v>
      </c>
      <c r="N363" s="185" t="s">
        <v>49</v>
      </c>
      <c r="O363" s="67"/>
      <c r="P363" s="186">
        <f>O363*H363</f>
        <v>0</v>
      </c>
      <c r="Q363" s="186">
        <v>0</v>
      </c>
      <c r="R363" s="186">
        <f>Q363*H363</f>
        <v>0</v>
      </c>
      <c r="S363" s="186">
        <v>0</v>
      </c>
      <c r="T363" s="187">
        <f>S363*H363</f>
        <v>0</v>
      </c>
      <c r="U363" s="37"/>
      <c r="V363" s="37"/>
      <c r="W363" s="37"/>
      <c r="X363" s="37"/>
      <c r="Y363" s="37"/>
      <c r="Z363" s="37"/>
      <c r="AA363" s="37"/>
      <c r="AB363" s="37"/>
      <c r="AC363" s="37"/>
      <c r="AD363" s="37"/>
      <c r="AE363" s="37"/>
      <c r="AR363" s="188" t="s">
        <v>150</v>
      </c>
      <c r="AT363" s="188" t="s">
        <v>146</v>
      </c>
      <c r="AU363" s="188" t="s">
        <v>88</v>
      </c>
      <c r="AY363" s="19" t="s">
        <v>144</v>
      </c>
      <c r="BE363" s="189">
        <f>IF(N363="základní",J363,0)</f>
        <v>0</v>
      </c>
      <c r="BF363" s="189">
        <f>IF(N363="snížená",J363,0)</f>
        <v>0</v>
      </c>
      <c r="BG363" s="189">
        <f>IF(N363="zákl. přenesená",J363,0)</f>
        <v>0</v>
      </c>
      <c r="BH363" s="189">
        <f>IF(N363="sníž. přenesená",J363,0)</f>
        <v>0</v>
      </c>
      <c r="BI363" s="189">
        <f>IF(N363="nulová",J363,0)</f>
        <v>0</v>
      </c>
      <c r="BJ363" s="19" t="s">
        <v>86</v>
      </c>
      <c r="BK363" s="189">
        <f>ROUND(I363*H363,2)</f>
        <v>0</v>
      </c>
      <c r="BL363" s="19" t="s">
        <v>150</v>
      </c>
      <c r="BM363" s="188" t="s">
        <v>570</v>
      </c>
    </row>
    <row r="364" spans="1:65" s="2" customFormat="1" ht="11.25">
      <c r="A364" s="37"/>
      <c r="B364" s="38"/>
      <c r="C364" s="39"/>
      <c r="D364" s="190" t="s">
        <v>152</v>
      </c>
      <c r="E364" s="39"/>
      <c r="F364" s="191" t="s">
        <v>571</v>
      </c>
      <c r="G364" s="39"/>
      <c r="H364" s="39"/>
      <c r="I364" s="192"/>
      <c r="J364" s="39"/>
      <c r="K364" s="39"/>
      <c r="L364" s="42"/>
      <c r="M364" s="193"/>
      <c r="N364" s="194"/>
      <c r="O364" s="67"/>
      <c r="P364" s="67"/>
      <c r="Q364" s="67"/>
      <c r="R364" s="67"/>
      <c r="S364" s="67"/>
      <c r="T364" s="68"/>
      <c r="U364" s="37"/>
      <c r="V364" s="37"/>
      <c r="W364" s="37"/>
      <c r="X364" s="37"/>
      <c r="Y364" s="37"/>
      <c r="Z364" s="37"/>
      <c r="AA364" s="37"/>
      <c r="AB364" s="37"/>
      <c r="AC364" s="37"/>
      <c r="AD364" s="37"/>
      <c r="AE364" s="37"/>
      <c r="AT364" s="19" t="s">
        <v>152</v>
      </c>
      <c r="AU364" s="19" t="s">
        <v>88</v>
      </c>
    </row>
    <row r="365" spans="1:65" s="2" customFormat="1" ht="24.2" customHeight="1">
      <c r="A365" s="37"/>
      <c r="B365" s="38"/>
      <c r="C365" s="177" t="s">
        <v>572</v>
      </c>
      <c r="D365" s="177" t="s">
        <v>146</v>
      </c>
      <c r="E365" s="178" t="s">
        <v>573</v>
      </c>
      <c r="F365" s="179" t="s">
        <v>574</v>
      </c>
      <c r="G365" s="180" t="s">
        <v>93</v>
      </c>
      <c r="H365" s="181">
        <v>90</v>
      </c>
      <c r="I365" s="182"/>
      <c r="J365" s="183">
        <f>ROUND(I365*H365,2)</f>
        <v>0</v>
      </c>
      <c r="K365" s="179" t="s">
        <v>149</v>
      </c>
      <c r="L365" s="42"/>
      <c r="M365" s="184" t="s">
        <v>32</v>
      </c>
      <c r="N365" s="185" t="s">
        <v>49</v>
      </c>
      <c r="O365" s="67"/>
      <c r="P365" s="186">
        <f>O365*H365</f>
        <v>0</v>
      </c>
      <c r="Q365" s="186">
        <v>4.0000000000000003E-5</v>
      </c>
      <c r="R365" s="186">
        <f>Q365*H365</f>
        <v>3.6000000000000003E-3</v>
      </c>
      <c r="S365" s="186">
        <v>0</v>
      </c>
      <c r="T365" s="187">
        <f>S365*H365</f>
        <v>0</v>
      </c>
      <c r="U365" s="37"/>
      <c r="V365" s="37"/>
      <c r="W365" s="37"/>
      <c r="X365" s="37"/>
      <c r="Y365" s="37"/>
      <c r="Z365" s="37"/>
      <c r="AA365" s="37"/>
      <c r="AB365" s="37"/>
      <c r="AC365" s="37"/>
      <c r="AD365" s="37"/>
      <c r="AE365" s="37"/>
      <c r="AR365" s="188" t="s">
        <v>150</v>
      </c>
      <c r="AT365" s="188" t="s">
        <v>146</v>
      </c>
      <c r="AU365" s="188" t="s">
        <v>88</v>
      </c>
      <c r="AY365" s="19" t="s">
        <v>144</v>
      </c>
      <c r="BE365" s="189">
        <f>IF(N365="základní",J365,0)</f>
        <v>0</v>
      </c>
      <c r="BF365" s="189">
        <f>IF(N365="snížená",J365,0)</f>
        <v>0</v>
      </c>
      <c r="BG365" s="189">
        <f>IF(N365="zákl. přenesená",J365,0)</f>
        <v>0</v>
      </c>
      <c r="BH365" s="189">
        <f>IF(N365="sníž. přenesená",J365,0)</f>
        <v>0</v>
      </c>
      <c r="BI365" s="189">
        <f>IF(N365="nulová",J365,0)</f>
        <v>0</v>
      </c>
      <c r="BJ365" s="19" t="s">
        <v>86</v>
      </c>
      <c r="BK365" s="189">
        <f>ROUND(I365*H365,2)</f>
        <v>0</v>
      </c>
      <c r="BL365" s="19" t="s">
        <v>150</v>
      </c>
      <c r="BM365" s="188" t="s">
        <v>575</v>
      </c>
    </row>
    <row r="366" spans="1:65" s="2" customFormat="1" ht="11.25">
      <c r="A366" s="37"/>
      <c r="B366" s="38"/>
      <c r="C366" s="39"/>
      <c r="D366" s="190" t="s">
        <v>152</v>
      </c>
      <c r="E366" s="39"/>
      <c r="F366" s="191" t="s">
        <v>576</v>
      </c>
      <c r="G366" s="39"/>
      <c r="H366" s="39"/>
      <c r="I366" s="192"/>
      <c r="J366" s="39"/>
      <c r="K366" s="39"/>
      <c r="L366" s="42"/>
      <c r="M366" s="193"/>
      <c r="N366" s="194"/>
      <c r="O366" s="67"/>
      <c r="P366" s="67"/>
      <c r="Q366" s="67"/>
      <c r="R366" s="67"/>
      <c r="S366" s="67"/>
      <c r="T366" s="68"/>
      <c r="U366" s="37"/>
      <c r="V366" s="37"/>
      <c r="W366" s="37"/>
      <c r="X366" s="37"/>
      <c r="Y366" s="37"/>
      <c r="Z366" s="37"/>
      <c r="AA366" s="37"/>
      <c r="AB366" s="37"/>
      <c r="AC366" s="37"/>
      <c r="AD366" s="37"/>
      <c r="AE366" s="37"/>
      <c r="AT366" s="19" t="s">
        <v>152</v>
      </c>
      <c r="AU366" s="19" t="s">
        <v>88</v>
      </c>
    </row>
    <row r="367" spans="1:65" s="13" customFormat="1" ht="11.25">
      <c r="B367" s="195"/>
      <c r="C367" s="196"/>
      <c r="D367" s="197" t="s">
        <v>154</v>
      </c>
      <c r="E367" s="198" t="s">
        <v>32</v>
      </c>
      <c r="F367" s="199" t="s">
        <v>577</v>
      </c>
      <c r="G367" s="196"/>
      <c r="H367" s="200">
        <v>90</v>
      </c>
      <c r="I367" s="201"/>
      <c r="J367" s="196"/>
      <c r="K367" s="196"/>
      <c r="L367" s="202"/>
      <c r="M367" s="203"/>
      <c r="N367" s="204"/>
      <c r="O367" s="204"/>
      <c r="P367" s="204"/>
      <c r="Q367" s="204"/>
      <c r="R367" s="204"/>
      <c r="S367" s="204"/>
      <c r="T367" s="205"/>
      <c r="AT367" s="206" t="s">
        <v>154</v>
      </c>
      <c r="AU367" s="206" t="s">
        <v>88</v>
      </c>
      <c r="AV367" s="13" t="s">
        <v>88</v>
      </c>
      <c r="AW367" s="13" t="s">
        <v>39</v>
      </c>
      <c r="AX367" s="13" t="s">
        <v>86</v>
      </c>
      <c r="AY367" s="206" t="s">
        <v>144</v>
      </c>
    </row>
    <row r="368" spans="1:65" s="2" customFormat="1" ht="21.75" customHeight="1">
      <c r="A368" s="37"/>
      <c r="B368" s="38"/>
      <c r="C368" s="177" t="s">
        <v>578</v>
      </c>
      <c r="D368" s="177" t="s">
        <v>146</v>
      </c>
      <c r="E368" s="178" t="s">
        <v>579</v>
      </c>
      <c r="F368" s="179" t="s">
        <v>580</v>
      </c>
      <c r="G368" s="180" t="s">
        <v>93</v>
      </c>
      <c r="H368" s="181">
        <v>20.234000000000002</v>
      </c>
      <c r="I368" s="182"/>
      <c r="J368" s="183">
        <f>ROUND(I368*H368,2)</f>
        <v>0</v>
      </c>
      <c r="K368" s="179" t="s">
        <v>149</v>
      </c>
      <c r="L368" s="42"/>
      <c r="M368" s="184" t="s">
        <v>32</v>
      </c>
      <c r="N368" s="185" t="s">
        <v>49</v>
      </c>
      <c r="O368" s="67"/>
      <c r="P368" s="186">
        <f>O368*H368</f>
        <v>0</v>
      </c>
      <c r="Q368" s="186">
        <v>0</v>
      </c>
      <c r="R368" s="186">
        <f>Q368*H368</f>
        <v>0</v>
      </c>
      <c r="S368" s="186">
        <v>0.26100000000000001</v>
      </c>
      <c r="T368" s="187">
        <f>S368*H368</f>
        <v>5.2810740000000003</v>
      </c>
      <c r="U368" s="37"/>
      <c r="V368" s="37"/>
      <c r="W368" s="37"/>
      <c r="X368" s="37"/>
      <c r="Y368" s="37"/>
      <c r="Z368" s="37"/>
      <c r="AA368" s="37"/>
      <c r="AB368" s="37"/>
      <c r="AC368" s="37"/>
      <c r="AD368" s="37"/>
      <c r="AE368" s="37"/>
      <c r="AR368" s="188" t="s">
        <v>150</v>
      </c>
      <c r="AT368" s="188" t="s">
        <v>146</v>
      </c>
      <c r="AU368" s="188" t="s">
        <v>88</v>
      </c>
      <c r="AY368" s="19" t="s">
        <v>144</v>
      </c>
      <c r="BE368" s="189">
        <f>IF(N368="základní",J368,0)</f>
        <v>0</v>
      </c>
      <c r="BF368" s="189">
        <f>IF(N368="snížená",J368,0)</f>
        <v>0</v>
      </c>
      <c r="BG368" s="189">
        <f>IF(N368="zákl. přenesená",J368,0)</f>
        <v>0</v>
      </c>
      <c r="BH368" s="189">
        <f>IF(N368="sníž. přenesená",J368,0)</f>
        <v>0</v>
      </c>
      <c r="BI368" s="189">
        <f>IF(N368="nulová",J368,0)</f>
        <v>0</v>
      </c>
      <c r="BJ368" s="19" t="s">
        <v>86</v>
      </c>
      <c r="BK368" s="189">
        <f>ROUND(I368*H368,2)</f>
        <v>0</v>
      </c>
      <c r="BL368" s="19" t="s">
        <v>150</v>
      </c>
      <c r="BM368" s="188" t="s">
        <v>581</v>
      </c>
    </row>
    <row r="369" spans="1:65" s="2" customFormat="1" ht="11.25">
      <c r="A369" s="37"/>
      <c r="B369" s="38"/>
      <c r="C369" s="39"/>
      <c r="D369" s="190" t="s">
        <v>152</v>
      </c>
      <c r="E369" s="39"/>
      <c r="F369" s="191" t="s">
        <v>582</v>
      </c>
      <c r="G369" s="39"/>
      <c r="H369" s="39"/>
      <c r="I369" s="192"/>
      <c r="J369" s="39"/>
      <c r="K369" s="39"/>
      <c r="L369" s="42"/>
      <c r="M369" s="193"/>
      <c r="N369" s="194"/>
      <c r="O369" s="67"/>
      <c r="P369" s="67"/>
      <c r="Q369" s="67"/>
      <c r="R369" s="67"/>
      <c r="S369" s="67"/>
      <c r="T369" s="68"/>
      <c r="U369" s="37"/>
      <c r="V369" s="37"/>
      <c r="W369" s="37"/>
      <c r="X369" s="37"/>
      <c r="Y369" s="37"/>
      <c r="Z369" s="37"/>
      <c r="AA369" s="37"/>
      <c r="AB369" s="37"/>
      <c r="AC369" s="37"/>
      <c r="AD369" s="37"/>
      <c r="AE369" s="37"/>
      <c r="AT369" s="19" t="s">
        <v>152</v>
      </c>
      <c r="AU369" s="19" t="s">
        <v>88</v>
      </c>
    </row>
    <row r="370" spans="1:65" s="15" customFormat="1" ht="11.25">
      <c r="B370" s="218"/>
      <c r="C370" s="219"/>
      <c r="D370" s="197" t="s">
        <v>154</v>
      </c>
      <c r="E370" s="220" t="s">
        <v>32</v>
      </c>
      <c r="F370" s="221" t="s">
        <v>335</v>
      </c>
      <c r="G370" s="219"/>
      <c r="H370" s="220" t="s">
        <v>32</v>
      </c>
      <c r="I370" s="222"/>
      <c r="J370" s="219"/>
      <c r="K370" s="219"/>
      <c r="L370" s="223"/>
      <c r="M370" s="224"/>
      <c r="N370" s="225"/>
      <c r="O370" s="225"/>
      <c r="P370" s="225"/>
      <c r="Q370" s="225"/>
      <c r="R370" s="225"/>
      <c r="S370" s="225"/>
      <c r="T370" s="226"/>
      <c r="AT370" s="227" t="s">
        <v>154</v>
      </c>
      <c r="AU370" s="227" t="s">
        <v>88</v>
      </c>
      <c r="AV370" s="15" t="s">
        <v>86</v>
      </c>
      <c r="AW370" s="15" t="s">
        <v>39</v>
      </c>
      <c r="AX370" s="15" t="s">
        <v>78</v>
      </c>
      <c r="AY370" s="227" t="s">
        <v>144</v>
      </c>
    </row>
    <row r="371" spans="1:65" s="13" customFormat="1" ht="11.25">
      <c r="B371" s="195"/>
      <c r="C371" s="196"/>
      <c r="D371" s="197" t="s">
        <v>154</v>
      </c>
      <c r="E371" s="198" t="s">
        <v>32</v>
      </c>
      <c r="F371" s="199" t="s">
        <v>583</v>
      </c>
      <c r="G371" s="196"/>
      <c r="H371" s="200">
        <v>6.194</v>
      </c>
      <c r="I371" s="201"/>
      <c r="J371" s="196"/>
      <c r="K371" s="196"/>
      <c r="L371" s="202"/>
      <c r="M371" s="203"/>
      <c r="N371" s="204"/>
      <c r="O371" s="204"/>
      <c r="P371" s="204"/>
      <c r="Q371" s="204"/>
      <c r="R371" s="204"/>
      <c r="S371" s="204"/>
      <c r="T371" s="205"/>
      <c r="AT371" s="206" t="s">
        <v>154</v>
      </c>
      <c r="AU371" s="206" t="s">
        <v>88</v>
      </c>
      <c r="AV371" s="13" t="s">
        <v>88</v>
      </c>
      <c r="AW371" s="13" t="s">
        <v>39</v>
      </c>
      <c r="AX371" s="13" t="s">
        <v>78</v>
      </c>
      <c r="AY371" s="206" t="s">
        <v>144</v>
      </c>
    </row>
    <row r="372" spans="1:65" s="13" customFormat="1" ht="11.25">
      <c r="B372" s="195"/>
      <c r="C372" s="196"/>
      <c r="D372" s="197" t="s">
        <v>154</v>
      </c>
      <c r="E372" s="198" t="s">
        <v>32</v>
      </c>
      <c r="F372" s="199" t="s">
        <v>584</v>
      </c>
      <c r="G372" s="196"/>
      <c r="H372" s="200">
        <v>1.3</v>
      </c>
      <c r="I372" s="201"/>
      <c r="J372" s="196"/>
      <c r="K372" s="196"/>
      <c r="L372" s="202"/>
      <c r="M372" s="203"/>
      <c r="N372" s="204"/>
      <c r="O372" s="204"/>
      <c r="P372" s="204"/>
      <c r="Q372" s="204"/>
      <c r="R372" s="204"/>
      <c r="S372" s="204"/>
      <c r="T372" s="205"/>
      <c r="AT372" s="206" t="s">
        <v>154</v>
      </c>
      <c r="AU372" s="206" t="s">
        <v>88</v>
      </c>
      <c r="AV372" s="13" t="s">
        <v>88</v>
      </c>
      <c r="AW372" s="13" t="s">
        <v>39</v>
      </c>
      <c r="AX372" s="13" t="s">
        <v>78</v>
      </c>
      <c r="AY372" s="206" t="s">
        <v>144</v>
      </c>
    </row>
    <row r="373" spans="1:65" s="13" customFormat="1" ht="11.25">
      <c r="B373" s="195"/>
      <c r="C373" s="196"/>
      <c r="D373" s="197" t="s">
        <v>154</v>
      </c>
      <c r="E373" s="198" t="s">
        <v>32</v>
      </c>
      <c r="F373" s="199" t="s">
        <v>585</v>
      </c>
      <c r="G373" s="196"/>
      <c r="H373" s="200">
        <v>12.74</v>
      </c>
      <c r="I373" s="201"/>
      <c r="J373" s="196"/>
      <c r="K373" s="196"/>
      <c r="L373" s="202"/>
      <c r="M373" s="203"/>
      <c r="N373" s="204"/>
      <c r="O373" s="204"/>
      <c r="P373" s="204"/>
      <c r="Q373" s="204"/>
      <c r="R373" s="204"/>
      <c r="S373" s="204"/>
      <c r="T373" s="205"/>
      <c r="AT373" s="206" t="s">
        <v>154</v>
      </c>
      <c r="AU373" s="206" t="s">
        <v>88</v>
      </c>
      <c r="AV373" s="13" t="s">
        <v>88</v>
      </c>
      <c r="AW373" s="13" t="s">
        <v>39</v>
      </c>
      <c r="AX373" s="13" t="s">
        <v>78</v>
      </c>
      <c r="AY373" s="206" t="s">
        <v>144</v>
      </c>
    </row>
    <row r="374" spans="1:65" s="14" customFormat="1" ht="11.25">
      <c r="B374" s="207"/>
      <c r="C374" s="208"/>
      <c r="D374" s="197" t="s">
        <v>154</v>
      </c>
      <c r="E374" s="209" t="s">
        <v>32</v>
      </c>
      <c r="F374" s="210" t="s">
        <v>158</v>
      </c>
      <c r="G374" s="208"/>
      <c r="H374" s="211">
        <v>20.234000000000002</v>
      </c>
      <c r="I374" s="212"/>
      <c r="J374" s="208"/>
      <c r="K374" s="208"/>
      <c r="L374" s="213"/>
      <c r="M374" s="214"/>
      <c r="N374" s="215"/>
      <c r="O374" s="215"/>
      <c r="P374" s="215"/>
      <c r="Q374" s="215"/>
      <c r="R374" s="215"/>
      <c r="S374" s="215"/>
      <c r="T374" s="216"/>
      <c r="AT374" s="217" t="s">
        <v>154</v>
      </c>
      <c r="AU374" s="217" t="s">
        <v>88</v>
      </c>
      <c r="AV374" s="14" t="s">
        <v>150</v>
      </c>
      <c r="AW374" s="14" t="s">
        <v>39</v>
      </c>
      <c r="AX374" s="14" t="s">
        <v>86</v>
      </c>
      <c r="AY374" s="217" t="s">
        <v>144</v>
      </c>
    </row>
    <row r="375" spans="1:65" s="2" customFormat="1" ht="33" customHeight="1">
      <c r="A375" s="37"/>
      <c r="B375" s="38"/>
      <c r="C375" s="177" t="s">
        <v>586</v>
      </c>
      <c r="D375" s="177" t="s">
        <v>146</v>
      </c>
      <c r="E375" s="178" t="s">
        <v>587</v>
      </c>
      <c r="F375" s="179" t="s">
        <v>588</v>
      </c>
      <c r="G375" s="180" t="s">
        <v>182</v>
      </c>
      <c r="H375" s="181">
        <v>1.296</v>
      </c>
      <c r="I375" s="182"/>
      <c r="J375" s="183">
        <f>ROUND(I375*H375,2)</f>
        <v>0</v>
      </c>
      <c r="K375" s="179" t="s">
        <v>149</v>
      </c>
      <c r="L375" s="42"/>
      <c r="M375" s="184" t="s">
        <v>32</v>
      </c>
      <c r="N375" s="185" t="s">
        <v>49</v>
      </c>
      <c r="O375" s="67"/>
      <c r="P375" s="186">
        <f>O375*H375</f>
        <v>0</v>
      </c>
      <c r="Q375" s="186">
        <v>0</v>
      </c>
      <c r="R375" s="186">
        <f>Q375*H375</f>
        <v>0</v>
      </c>
      <c r="S375" s="186">
        <v>1.175</v>
      </c>
      <c r="T375" s="187">
        <f>S375*H375</f>
        <v>1.5228000000000002</v>
      </c>
      <c r="U375" s="37"/>
      <c r="V375" s="37"/>
      <c r="W375" s="37"/>
      <c r="X375" s="37"/>
      <c r="Y375" s="37"/>
      <c r="Z375" s="37"/>
      <c r="AA375" s="37"/>
      <c r="AB375" s="37"/>
      <c r="AC375" s="37"/>
      <c r="AD375" s="37"/>
      <c r="AE375" s="37"/>
      <c r="AR375" s="188" t="s">
        <v>150</v>
      </c>
      <c r="AT375" s="188" t="s">
        <v>146</v>
      </c>
      <c r="AU375" s="188" t="s">
        <v>88</v>
      </c>
      <c r="AY375" s="19" t="s">
        <v>144</v>
      </c>
      <c r="BE375" s="189">
        <f>IF(N375="základní",J375,0)</f>
        <v>0</v>
      </c>
      <c r="BF375" s="189">
        <f>IF(N375="snížená",J375,0)</f>
        <v>0</v>
      </c>
      <c r="BG375" s="189">
        <f>IF(N375="zákl. přenesená",J375,0)</f>
        <v>0</v>
      </c>
      <c r="BH375" s="189">
        <f>IF(N375="sníž. přenesená",J375,0)</f>
        <v>0</v>
      </c>
      <c r="BI375" s="189">
        <f>IF(N375="nulová",J375,0)</f>
        <v>0</v>
      </c>
      <c r="BJ375" s="19" t="s">
        <v>86</v>
      </c>
      <c r="BK375" s="189">
        <f>ROUND(I375*H375,2)</f>
        <v>0</v>
      </c>
      <c r="BL375" s="19" t="s">
        <v>150</v>
      </c>
      <c r="BM375" s="188" t="s">
        <v>589</v>
      </c>
    </row>
    <row r="376" spans="1:65" s="2" customFormat="1" ht="11.25">
      <c r="A376" s="37"/>
      <c r="B376" s="38"/>
      <c r="C376" s="39"/>
      <c r="D376" s="190" t="s">
        <v>152</v>
      </c>
      <c r="E376" s="39"/>
      <c r="F376" s="191" t="s">
        <v>590</v>
      </c>
      <c r="G376" s="39"/>
      <c r="H376" s="39"/>
      <c r="I376" s="192"/>
      <c r="J376" s="39"/>
      <c r="K376" s="39"/>
      <c r="L376" s="42"/>
      <c r="M376" s="193"/>
      <c r="N376" s="194"/>
      <c r="O376" s="67"/>
      <c r="P376" s="67"/>
      <c r="Q376" s="67"/>
      <c r="R376" s="67"/>
      <c r="S376" s="67"/>
      <c r="T376" s="68"/>
      <c r="U376" s="37"/>
      <c r="V376" s="37"/>
      <c r="W376" s="37"/>
      <c r="X376" s="37"/>
      <c r="Y376" s="37"/>
      <c r="Z376" s="37"/>
      <c r="AA376" s="37"/>
      <c r="AB376" s="37"/>
      <c r="AC376" s="37"/>
      <c r="AD376" s="37"/>
      <c r="AE376" s="37"/>
      <c r="AT376" s="19" t="s">
        <v>152</v>
      </c>
      <c r="AU376" s="19" t="s">
        <v>88</v>
      </c>
    </row>
    <row r="377" spans="1:65" s="15" customFormat="1" ht="11.25">
      <c r="B377" s="218"/>
      <c r="C377" s="219"/>
      <c r="D377" s="197" t="s">
        <v>154</v>
      </c>
      <c r="E377" s="220" t="s">
        <v>32</v>
      </c>
      <c r="F377" s="221" t="s">
        <v>335</v>
      </c>
      <c r="G377" s="219"/>
      <c r="H377" s="220" t="s">
        <v>32</v>
      </c>
      <c r="I377" s="222"/>
      <c r="J377" s="219"/>
      <c r="K377" s="219"/>
      <c r="L377" s="223"/>
      <c r="M377" s="224"/>
      <c r="N377" s="225"/>
      <c r="O377" s="225"/>
      <c r="P377" s="225"/>
      <c r="Q377" s="225"/>
      <c r="R377" s="225"/>
      <c r="S377" s="225"/>
      <c r="T377" s="226"/>
      <c r="AT377" s="227" t="s">
        <v>154</v>
      </c>
      <c r="AU377" s="227" t="s">
        <v>88</v>
      </c>
      <c r="AV377" s="15" t="s">
        <v>86</v>
      </c>
      <c r="AW377" s="15" t="s">
        <v>39</v>
      </c>
      <c r="AX377" s="15" t="s">
        <v>78</v>
      </c>
      <c r="AY377" s="227" t="s">
        <v>144</v>
      </c>
    </row>
    <row r="378" spans="1:65" s="13" customFormat="1" ht="11.25">
      <c r="B378" s="195"/>
      <c r="C378" s="196"/>
      <c r="D378" s="197" t="s">
        <v>154</v>
      </c>
      <c r="E378" s="198" t="s">
        <v>32</v>
      </c>
      <c r="F378" s="199" t="s">
        <v>591</v>
      </c>
      <c r="G378" s="196"/>
      <c r="H378" s="200">
        <v>1.296</v>
      </c>
      <c r="I378" s="201"/>
      <c r="J378" s="196"/>
      <c r="K378" s="196"/>
      <c r="L378" s="202"/>
      <c r="M378" s="203"/>
      <c r="N378" s="204"/>
      <c r="O378" s="204"/>
      <c r="P378" s="204"/>
      <c r="Q378" s="204"/>
      <c r="R378" s="204"/>
      <c r="S378" s="204"/>
      <c r="T378" s="205"/>
      <c r="AT378" s="206" t="s">
        <v>154</v>
      </c>
      <c r="AU378" s="206" t="s">
        <v>88</v>
      </c>
      <c r="AV378" s="13" t="s">
        <v>88</v>
      </c>
      <c r="AW378" s="13" t="s">
        <v>39</v>
      </c>
      <c r="AX378" s="13" t="s">
        <v>86</v>
      </c>
      <c r="AY378" s="206" t="s">
        <v>144</v>
      </c>
    </row>
    <row r="379" spans="1:65" s="2" customFormat="1" ht="24.2" customHeight="1">
      <c r="A379" s="37"/>
      <c r="B379" s="38"/>
      <c r="C379" s="177" t="s">
        <v>592</v>
      </c>
      <c r="D379" s="177" t="s">
        <v>146</v>
      </c>
      <c r="E379" s="178" t="s">
        <v>593</v>
      </c>
      <c r="F379" s="179" t="s">
        <v>594</v>
      </c>
      <c r="G379" s="180" t="s">
        <v>340</v>
      </c>
      <c r="H379" s="181">
        <v>2</v>
      </c>
      <c r="I379" s="182"/>
      <c r="J379" s="183">
        <f>ROUND(I379*H379,2)</f>
        <v>0</v>
      </c>
      <c r="K379" s="179" t="s">
        <v>149</v>
      </c>
      <c r="L379" s="42"/>
      <c r="M379" s="184" t="s">
        <v>32</v>
      </c>
      <c r="N379" s="185" t="s">
        <v>49</v>
      </c>
      <c r="O379" s="67"/>
      <c r="P379" s="186">
        <f>O379*H379</f>
        <v>0</v>
      </c>
      <c r="Q379" s="186">
        <v>0</v>
      </c>
      <c r="R379" s="186">
        <f>Q379*H379</f>
        <v>0</v>
      </c>
      <c r="S379" s="186">
        <v>4.0000000000000001E-3</v>
      </c>
      <c r="T379" s="187">
        <f>S379*H379</f>
        <v>8.0000000000000002E-3</v>
      </c>
      <c r="U379" s="37"/>
      <c r="V379" s="37"/>
      <c r="W379" s="37"/>
      <c r="X379" s="37"/>
      <c r="Y379" s="37"/>
      <c r="Z379" s="37"/>
      <c r="AA379" s="37"/>
      <c r="AB379" s="37"/>
      <c r="AC379" s="37"/>
      <c r="AD379" s="37"/>
      <c r="AE379" s="37"/>
      <c r="AR379" s="188" t="s">
        <v>150</v>
      </c>
      <c r="AT379" s="188" t="s">
        <v>146</v>
      </c>
      <c r="AU379" s="188" t="s">
        <v>88</v>
      </c>
      <c r="AY379" s="19" t="s">
        <v>144</v>
      </c>
      <c r="BE379" s="189">
        <f>IF(N379="základní",J379,0)</f>
        <v>0</v>
      </c>
      <c r="BF379" s="189">
        <f>IF(N379="snížená",J379,0)</f>
        <v>0</v>
      </c>
      <c r="BG379" s="189">
        <f>IF(N379="zákl. přenesená",J379,0)</f>
        <v>0</v>
      </c>
      <c r="BH379" s="189">
        <f>IF(N379="sníž. přenesená",J379,0)</f>
        <v>0</v>
      </c>
      <c r="BI379" s="189">
        <f>IF(N379="nulová",J379,0)</f>
        <v>0</v>
      </c>
      <c r="BJ379" s="19" t="s">
        <v>86</v>
      </c>
      <c r="BK379" s="189">
        <f>ROUND(I379*H379,2)</f>
        <v>0</v>
      </c>
      <c r="BL379" s="19" t="s">
        <v>150</v>
      </c>
      <c r="BM379" s="188" t="s">
        <v>595</v>
      </c>
    </row>
    <row r="380" spans="1:65" s="2" customFormat="1" ht="11.25">
      <c r="A380" s="37"/>
      <c r="B380" s="38"/>
      <c r="C380" s="39"/>
      <c r="D380" s="190" t="s">
        <v>152</v>
      </c>
      <c r="E380" s="39"/>
      <c r="F380" s="191" t="s">
        <v>596</v>
      </c>
      <c r="G380" s="39"/>
      <c r="H380" s="39"/>
      <c r="I380" s="192"/>
      <c r="J380" s="39"/>
      <c r="K380" s="39"/>
      <c r="L380" s="42"/>
      <c r="M380" s="193"/>
      <c r="N380" s="194"/>
      <c r="O380" s="67"/>
      <c r="P380" s="67"/>
      <c r="Q380" s="67"/>
      <c r="R380" s="67"/>
      <c r="S380" s="67"/>
      <c r="T380" s="68"/>
      <c r="U380" s="37"/>
      <c r="V380" s="37"/>
      <c r="W380" s="37"/>
      <c r="X380" s="37"/>
      <c r="Y380" s="37"/>
      <c r="Z380" s="37"/>
      <c r="AA380" s="37"/>
      <c r="AB380" s="37"/>
      <c r="AC380" s="37"/>
      <c r="AD380" s="37"/>
      <c r="AE380" s="37"/>
      <c r="AT380" s="19" t="s">
        <v>152</v>
      </c>
      <c r="AU380" s="19" t="s">
        <v>88</v>
      </c>
    </row>
    <row r="381" spans="1:65" s="2" customFormat="1" ht="24.2" customHeight="1">
      <c r="A381" s="37"/>
      <c r="B381" s="38"/>
      <c r="C381" s="177" t="s">
        <v>597</v>
      </c>
      <c r="D381" s="177" t="s">
        <v>146</v>
      </c>
      <c r="E381" s="178" t="s">
        <v>598</v>
      </c>
      <c r="F381" s="179" t="s">
        <v>599</v>
      </c>
      <c r="G381" s="180" t="s">
        <v>340</v>
      </c>
      <c r="H381" s="181">
        <v>4</v>
      </c>
      <c r="I381" s="182"/>
      <c r="J381" s="183">
        <f>ROUND(I381*H381,2)</f>
        <v>0</v>
      </c>
      <c r="K381" s="179" t="s">
        <v>149</v>
      </c>
      <c r="L381" s="42"/>
      <c r="M381" s="184" t="s">
        <v>32</v>
      </c>
      <c r="N381" s="185" t="s">
        <v>49</v>
      </c>
      <c r="O381" s="67"/>
      <c r="P381" s="186">
        <f>O381*H381</f>
        <v>0</v>
      </c>
      <c r="Q381" s="186">
        <v>0</v>
      </c>
      <c r="R381" s="186">
        <f>Q381*H381</f>
        <v>0</v>
      </c>
      <c r="S381" s="186">
        <v>0</v>
      </c>
      <c r="T381" s="187">
        <f>S381*H381</f>
        <v>0</v>
      </c>
      <c r="U381" s="37"/>
      <c r="V381" s="37"/>
      <c r="W381" s="37"/>
      <c r="X381" s="37"/>
      <c r="Y381" s="37"/>
      <c r="Z381" s="37"/>
      <c r="AA381" s="37"/>
      <c r="AB381" s="37"/>
      <c r="AC381" s="37"/>
      <c r="AD381" s="37"/>
      <c r="AE381" s="37"/>
      <c r="AR381" s="188" t="s">
        <v>150</v>
      </c>
      <c r="AT381" s="188" t="s">
        <v>146</v>
      </c>
      <c r="AU381" s="188" t="s">
        <v>88</v>
      </c>
      <c r="AY381" s="19" t="s">
        <v>144</v>
      </c>
      <c r="BE381" s="189">
        <f>IF(N381="základní",J381,0)</f>
        <v>0</v>
      </c>
      <c r="BF381" s="189">
        <f>IF(N381="snížená",J381,0)</f>
        <v>0</v>
      </c>
      <c r="BG381" s="189">
        <f>IF(N381="zákl. přenesená",J381,0)</f>
        <v>0</v>
      </c>
      <c r="BH381" s="189">
        <f>IF(N381="sníž. přenesená",J381,0)</f>
        <v>0</v>
      </c>
      <c r="BI381" s="189">
        <f>IF(N381="nulová",J381,0)</f>
        <v>0</v>
      </c>
      <c r="BJ381" s="19" t="s">
        <v>86</v>
      </c>
      <c r="BK381" s="189">
        <f>ROUND(I381*H381,2)</f>
        <v>0</v>
      </c>
      <c r="BL381" s="19" t="s">
        <v>150</v>
      </c>
      <c r="BM381" s="188" t="s">
        <v>600</v>
      </c>
    </row>
    <row r="382" spans="1:65" s="2" customFormat="1" ht="11.25">
      <c r="A382" s="37"/>
      <c r="B382" s="38"/>
      <c r="C382" s="39"/>
      <c r="D382" s="190" t="s">
        <v>152</v>
      </c>
      <c r="E382" s="39"/>
      <c r="F382" s="191" t="s">
        <v>601</v>
      </c>
      <c r="G382" s="39"/>
      <c r="H382" s="39"/>
      <c r="I382" s="192"/>
      <c r="J382" s="39"/>
      <c r="K382" s="39"/>
      <c r="L382" s="42"/>
      <c r="M382" s="193"/>
      <c r="N382" s="194"/>
      <c r="O382" s="67"/>
      <c r="P382" s="67"/>
      <c r="Q382" s="67"/>
      <c r="R382" s="67"/>
      <c r="S382" s="67"/>
      <c r="T382" s="68"/>
      <c r="U382" s="37"/>
      <c r="V382" s="37"/>
      <c r="W382" s="37"/>
      <c r="X382" s="37"/>
      <c r="Y382" s="37"/>
      <c r="Z382" s="37"/>
      <c r="AA382" s="37"/>
      <c r="AB382" s="37"/>
      <c r="AC382" s="37"/>
      <c r="AD382" s="37"/>
      <c r="AE382" s="37"/>
      <c r="AT382" s="19" t="s">
        <v>152</v>
      </c>
      <c r="AU382" s="19" t="s">
        <v>88</v>
      </c>
    </row>
    <row r="383" spans="1:65" s="2" customFormat="1" ht="24.2" customHeight="1">
      <c r="A383" s="37"/>
      <c r="B383" s="38"/>
      <c r="C383" s="177" t="s">
        <v>602</v>
      </c>
      <c r="D383" s="177" t="s">
        <v>146</v>
      </c>
      <c r="E383" s="178" t="s">
        <v>603</v>
      </c>
      <c r="F383" s="179" t="s">
        <v>604</v>
      </c>
      <c r="G383" s="180" t="s">
        <v>340</v>
      </c>
      <c r="H383" s="181">
        <v>1</v>
      </c>
      <c r="I383" s="182"/>
      <c r="J383" s="183">
        <f>ROUND(I383*H383,2)</f>
        <v>0</v>
      </c>
      <c r="K383" s="179" t="s">
        <v>149</v>
      </c>
      <c r="L383" s="42"/>
      <c r="M383" s="184" t="s">
        <v>32</v>
      </c>
      <c r="N383" s="185" t="s">
        <v>49</v>
      </c>
      <c r="O383" s="67"/>
      <c r="P383" s="186">
        <f>O383*H383</f>
        <v>0</v>
      </c>
      <c r="Q383" s="186">
        <v>0</v>
      </c>
      <c r="R383" s="186">
        <f>Q383*H383</f>
        <v>0</v>
      </c>
      <c r="S383" s="186">
        <v>0</v>
      </c>
      <c r="T383" s="187">
        <f>S383*H383</f>
        <v>0</v>
      </c>
      <c r="U383" s="37"/>
      <c r="V383" s="37"/>
      <c r="W383" s="37"/>
      <c r="X383" s="37"/>
      <c r="Y383" s="37"/>
      <c r="Z383" s="37"/>
      <c r="AA383" s="37"/>
      <c r="AB383" s="37"/>
      <c r="AC383" s="37"/>
      <c r="AD383" s="37"/>
      <c r="AE383" s="37"/>
      <c r="AR383" s="188" t="s">
        <v>150</v>
      </c>
      <c r="AT383" s="188" t="s">
        <v>146</v>
      </c>
      <c r="AU383" s="188" t="s">
        <v>88</v>
      </c>
      <c r="AY383" s="19" t="s">
        <v>144</v>
      </c>
      <c r="BE383" s="189">
        <f>IF(N383="základní",J383,0)</f>
        <v>0</v>
      </c>
      <c r="BF383" s="189">
        <f>IF(N383="snížená",J383,0)</f>
        <v>0</v>
      </c>
      <c r="BG383" s="189">
        <f>IF(N383="zákl. přenesená",J383,0)</f>
        <v>0</v>
      </c>
      <c r="BH383" s="189">
        <f>IF(N383="sníž. přenesená",J383,0)</f>
        <v>0</v>
      </c>
      <c r="BI383" s="189">
        <f>IF(N383="nulová",J383,0)</f>
        <v>0</v>
      </c>
      <c r="BJ383" s="19" t="s">
        <v>86</v>
      </c>
      <c r="BK383" s="189">
        <f>ROUND(I383*H383,2)</f>
        <v>0</v>
      </c>
      <c r="BL383" s="19" t="s">
        <v>150</v>
      </c>
      <c r="BM383" s="188" t="s">
        <v>605</v>
      </c>
    </row>
    <row r="384" spans="1:65" s="2" customFormat="1" ht="11.25">
      <c r="A384" s="37"/>
      <c r="B384" s="38"/>
      <c r="C384" s="39"/>
      <c r="D384" s="190" t="s">
        <v>152</v>
      </c>
      <c r="E384" s="39"/>
      <c r="F384" s="191" t="s">
        <v>606</v>
      </c>
      <c r="G384" s="39"/>
      <c r="H384" s="39"/>
      <c r="I384" s="192"/>
      <c r="J384" s="39"/>
      <c r="K384" s="39"/>
      <c r="L384" s="42"/>
      <c r="M384" s="193"/>
      <c r="N384" s="194"/>
      <c r="O384" s="67"/>
      <c r="P384" s="67"/>
      <c r="Q384" s="67"/>
      <c r="R384" s="67"/>
      <c r="S384" s="67"/>
      <c r="T384" s="68"/>
      <c r="U384" s="37"/>
      <c r="V384" s="37"/>
      <c r="W384" s="37"/>
      <c r="X384" s="37"/>
      <c r="Y384" s="37"/>
      <c r="Z384" s="37"/>
      <c r="AA384" s="37"/>
      <c r="AB384" s="37"/>
      <c r="AC384" s="37"/>
      <c r="AD384" s="37"/>
      <c r="AE384" s="37"/>
      <c r="AT384" s="19" t="s">
        <v>152</v>
      </c>
      <c r="AU384" s="19" t="s">
        <v>88</v>
      </c>
    </row>
    <row r="385" spans="1:65" s="13" customFormat="1" ht="11.25">
      <c r="B385" s="195"/>
      <c r="C385" s="196"/>
      <c r="D385" s="197" t="s">
        <v>154</v>
      </c>
      <c r="E385" s="198" t="s">
        <v>32</v>
      </c>
      <c r="F385" s="199" t="s">
        <v>607</v>
      </c>
      <c r="G385" s="196"/>
      <c r="H385" s="200">
        <v>1</v>
      </c>
      <c r="I385" s="201"/>
      <c r="J385" s="196"/>
      <c r="K385" s="196"/>
      <c r="L385" s="202"/>
      <c r="M385" s="203"/>
      <c r="N385" s="204"/>
      <c r="O385" s="204"/>
      <c r="P385" s="204"/>
      <c r="Q385" s="204"/>
      <c r="R385" s="204"/>
      <c r="S385" s="204"/>
      <c r="T385" s="205"/>
      <c r="AT385" s="206" t="s">
        <v>154</v>
      </c>
      <c r="AU385" s="206" t="s">
        <v>88</v>
      </c>
      <c r="AV385" s="13" t="s">
        <v>88</v>
      </c>
      <c r="AW385" s="13" t="s">
        <v>39</v>
      </c>
      <c r="AX385" s="13" t="s">
        <v>86</v>
      </c>
      <c r="AY385" s="206" t="s">
        <v>144</v>
      </c>
    </row>
    <row r="386" spans="1:65" s="2" customFormat="1" ht="21.75" customHeight="1">
      <c r="A386" s="37"/>
      <c r="B386" s="38"/>
      <c r="C386" s="177" t="s">
        <v>608</v>
      </c>
      <c r="D386" s="177" t="s">
        <v>146</v>
      </c>
      <c r="E386" s="178" t="s">
        <v>609</v>
      </c>
      <c r="F386" s="179" t="s">
        <v>610</v>
      </c>
      <c r="G386" s="180" t="s">
        <v>93</v>
      </c>
      <c r="H386" s="181">
        <v>4.9249999999999998</v>
      </c>
      <c r="I386" s="182"/>
      <c r="J386" s="183">
        <f>ROUND(I386*H386,2)</f>
        <v>0</v>
      </c>
      <c r="K386" s="179" t="s">
        <v>149</v>
      </c>
      <c r="L386" s="42"/>
      <c r="M386" s="184" t="s">
        <v>32</v>
      </c>
      <c r="N386" s="185" t="s">
        <v>49</v>
      </c>
      <c r="O386" s="67"/>
      <c r="P386" s="186">
        <f>O386*H386</f>
        <v>0</v>
      </c>
      <c r="Q386" s="186">
        <v>0</v>
      </c>
      <c r="R386" s="186">
        <f>Q386*H386</f>
        <v>0</v>
      </c>
      <c r="S386" s="186">
        <v>7.5999999999999998E-2</v>
      </c>
      <c r="T386" s="187">
        <f>S386*H386</f>
        <v>0.37429999999999997</v>
      </c>
      <c r="U386" s="37"/>
      <c r="V386" s="37"/>
      <c r="W386" s="37"/>
      <c r="X386" s="37"/>
      <c r="Y386" s="37"/>
      <c r="Z386" s="37"/>
      <c r="AA386" s="37"/>
      <c r="AB386" s="37"/>
      <c r="AC386" s="37"/>
      <c r="AD386" s="37"/>
      <c r="AE386" s="37"/>
      <c r="AR386" s="188" t="s">
        <v>150</v>
      </c>
      <c r="AT386" s="188" t="s">
        <v>146</v>
      </c>
      <c r="AU386" s="188" t="s">
        <v>88</v>
      </c>
      <c r="AY386" s="19" t="s">
        <v>144</v>
      </c>
      <c r="BE386" s="189">
        <f>IF(N386="základní",J386,0)</f>
        <v>0</v>
      </c>
      <c r="BF386" s="189">
        <f>IF(N386="snížená",J386,0)</f>
        <v>0</v>
      </c>
      <c r="BG386" s="189">
        <f>IF(N386="zákl. přenesená",J386,0)</f>
        <v>0</v>
      </c>
      <c r="BH386" s="189">
        <f>IF(N386="sníž. přenesená",J386,0)</f>
        <v>0</v>
      </c>
      <c r="BI386" s="189">
        <f>IF(N386="nulová",J386,0)</f>
        <v>0</v>
      </c>
      <c r="BJ386" s="19" t="s">
        <v>86</v>
      </c>
      <c r="BK386" s="189">
        <f>ROUND(I386*H386,2)</f>
        <v>0</v>
      </c>
      <c r="BL386" s="19" t="s">
        <v>150</v>
      </c>
      <c r="BM386" s="188" t="s">
        <v>611</v>
      </c>
    </row>
    <row r="387" spans="1:65" s="2" customFormat="1" ht="11.25">
      <c r="A387" s="37"/>
      <c r="B387" s="38"/>
      <c r="C387" s="39"/>
      <c r="D387" s="190" t="s">
        <v>152</v>
      </c>
      <c r="E387" s="39"/>
      <c r="F387" s="191" t="s">
        <v>612</v>
      </c>
      <c r="G387" s="39"/>
      <c r="H387" s="39"/>
      <c r="I387" s="192"/>
      <c r="J387" s="39"/>
      <c r="K387" s="39"/>
      <c r="L387" s="42"/>
      <c r="M387" s="193"/>
      <c r="N387" s="194"/>
      <c r="O387" s="67"/>
      <c r="P387" s="67"/>
      <c r="Q387" s="67"/>
      <c r="R387" s="67"/>
      <c r="S387" s="67"/>
      <c r="T387" s="68"/>
      <c r="U387" s="37"/>
      <c r="V387" s="37"/>
      <c r="W387" s="37"/>
      <c r="X387" s="37"/>
      <c r="Y387" s="37"/>
      <c r="Z387" s="37"/>
      <c r="AA387" s="37"/>
      <c r="AB387" s="37"/>
      <c r="AC387" s="37"/>
      <c r="AD387" s="37"/>
      <c r="AE387" s="37"/>
      <c r="AT387" s="19" t="s">
        <v>152</v>
      </c>
      <c r="AU387" s="19" t="s">
        <v>88</v>
      </c>
    </row>
    <row r="388" spans="1:65" s="15" customFormat="1" ht="11.25">
      <c r="B388" s="218"/>
      <c r="C388" s="219"/>
      <c r="D388" s="197" t="s">
        <v>154</v>
      </c>
      <c r="E388" s="220" t="s">
        <v>32</v>
      </c>
      <c r="F388" s="221" t="s">
        <v>335</v>
      </c>
      <c r="G388" s="219"/>
      <c r="H388" s="220" t="s">
        <v>32</v>
      </c>
      <c r="I388" s="222"/>
      <c r="J388" s="219"/>
      <c r="K388" s="219"/>
      <c r="L388" s="223"/>
      <c r="M388" s="224"/>
      <c r="N388" s="225"/>
      <c r="O388" s="225"/>
      <c r="P388" s="225"/>
      <c r="Q388" s="225"/>
      <c r="R388" s="225"/>
      <c r="S388" s="225"/>
      <c r="T388" s="226"/>
      <c r="AT388" s="227" t="s">
        <v>154</v>
      </c>
      <c r="AU388" s="227" t="s">
        <v>88</v>
      </c>
      <c r="AV388" s="15" t="s">
        <v>86</v>
      </c>
      <c r="AW388" s="15" t="s">
        <v>39</v>
      </c>
      <c r="AX388" s="15" t="s">
        <v>78</v>
      </c>
      <c r="AY388" s="227" t="s">
        <v>144</v>
      </c>
    </row>
    <row r="389" spans="1:65" s="13" customFormat="1" ht="11.25">
      <c r="B389" s="195"/>
      <c r="C389" s="196"/>
      <c r="D389" s="197" t="s">
        <v>154</v>
      </c>
      <c r="E389" s="198" t="s">
        <v>32</v>
      </c>
      <c r="F389" s="199" t="s">
        <v>613</v>
      </c>
      <c r="G389" s="196"/>
      <c r="H389" s="200">
        <v>1.5760000000000001</v>
      </c>
      <c r="I389" s="201"/>
      <c r="J389" s="196"/>
      <c r="K389" s="196"/>
      <c r="L389" s="202"/>
      <c r="M389" s="203"/>
      <c r="N389" s="204"/>
      <c r="O389" s="204"/>
      <c r="P389" s="204"/>
      <c r="Q389" s="204"/>
      <c r="R389" s="204"/>
      <c r="S389" s="204"/>
      <c r="T389" s="205"/>
      <c r="AT389" s="206" t="s">
        <v>154</v>
      </c>
      <c r="AU389" s="206" t="s">
        <v>88</v>
      </c>
      <c r="AV389" s="13" t="s">
        <v>88</v>
      </c>
      <c r="AW389" s="13" t="s">
        <v>39</v>
      </c>
      <c r="AX389" s="13" t="s">
        <v>78</v>
      </c>
      <c r="AY389" s="206" t="s">
        <v>144</v>
      </c>
    </row>
    <row r="390" spans="1:65" s="13" customFormat="1" ht="11.25">
      <c r="B390" s="195"/>
      <c r="C390" s="196"/>
      <c r="D390" s="197" t="s">
        <v>154</v>
      </c>
      <c r="E390" s="198" t="s">
        <v>32</v>
      </c>
      <c r="F390" s="199" t="s">
        <v>614</v>
      </c>
      <c r="G390" s="196"/>
      <c r="H390" s="200">
        <v>1.5760000000000001</v>
      </c>
      <c r="I390" s="201"/>
      <c r="J390" s="196"/>
      <c r="K390" s="196"/>
      <c r="L390" s="202"/>
      <c r="M390" s="203"/>
      <c r="N390" s="204"/>
      <c r="O390" s="204"/>
      <c r="P390" s="204"/>
      <c r="Q390" s="204"/>
      <c r="R390" s="204"/>
      <c r="S390" s="204"/>
      <c r="T390" s="205"/>
      <c r="AT390" s="206" t="s">
        <v>154</v>
      </c>
      <c r="AU390" s="206" t="s">
        <v>88</v>
      </c>
      <c r="AV390" s="13" t="s">
        <v>88</v>
      </c>
      <c r="AW390" s="13" t="s">
        <v>39</v>
      </c>
      <c r="AX390" s="13" t="s">
        <v>78</v>
      </c>
      <c r="AY390" s="206" t="s">
        <v>144</v>
      </c>
    </row>
    <row r="391" spans="1:65" s="13" customFormat="1" ht="11.25">
      <c r="B391" s="195"/>
      <c r="C391" s="196"/>
      <c r="D391" s="197" t="s">
        <v>154</v>
      </c>
      <c r="E391" s="198" t="s">
        <v>32</v>
      </c>
      <c r="F391" s="199" t="s">
        <v>615</v>
      </c>
      <c r="G391" s="196"/>
      <c r="H391" s="200">
        <v>1.7729999999999999</v>
      </c>
      <c r="I391" s="201"/>
      <c r="J391" s="196"/>
      <c r="K391" s="196"/>
      <c r="L391" s="202"/>
      <c r="M391" s="203"/>
      <c r="N391" s="204"/>
      <c r="O391" s="204"/>
      <c r="P391" s="204"/>
      <c r="Q391" s="204"/>
      <c r="R391" s="204"/>
      <c r="S391" s="204"/>
      <c r="T391" s="205"/>
      <c r="AT391" s="206" t="s">
        <v>154</v>
      </c>
      <c r="AU391" s="206" t="s">
        <v>88</v>
      </c>
      <c r="AV391" s="13" t="s">
        <v>88</v>
      </c>
      <c r="AW391" s="13" t="s">
        <v>39</v>
      </c>
      <c r="AX391" s="13" t="s">
        <v>78</v>
      </c>
      <c r="AY391" s="206" t="s">
        <v>144</v>
      </c>
    </row>
    <row r="392" spans="1:65" s="14" customFormat="1" ht="11.25">
      <c r="B392" s="207"/>
      <c r="C392" s="208"/>
      <c r="D392" s="197" t="s">
        <v>154</v>
      </c>
      <c r="E392" s="209" t="s">
        <v>32</v>
      </c>
      <c r="F392" s="210" t="s">
        <v>158</v>
      </c>
      <c r="G392" s="208"/>
      <c r="H392" s="211">
        <v>4.9249999999999998</v>
      </c>
      <c r="I392" s="212"/>
      <c r="J392" s="208"/>
      <c r="K392" s="208"/>
      <c r="L392" s="213"/>
      <c r="M392" s="214"/>
      <c r="N392" s="215"/>
      <c r="O392" s="215"/>
      <c r="P392" s="215"/>
      <c r="Q392" s="215"/>
      <c r="R392" s="215"/>
      <c r="S392" s="215"/>
      <c r="T392" s="216"/>
      <c r="AT392" s="217" t="s">
        <v>154</v>
      </c>
      <c r="AU392" s="217" t="s">
        <v>88</v>
      </c>
      <c r="AV392" s="14" t="s">
        <v>150</v>
      </c>
      <c r="AW392" s="14" t="s">
        <v>39</v>
      </c>
      <c r="AX392" s="14" t="s">
        <v>86</v>
      </c>
      <c r="AY392" s="217" t="s">
        <v>144</v>
      </c>
    </row>
    <row r="393" spans="1:65" s="2" customFormat="1" ht="24.2" customHeight="1">
      <c r="A393" s="37"/>
      <c r="B393" s="38"/>
      <c r="C393" s="177" t="s">
        <v>616</v>
      </c>
      <c r="D393" s="177" t="s">
        <v>146</v>
      </c>
      <c r="E393" s="178" t="s">
        <v>617</v>
      </c>
      <c r="F393" s="179" t="s">
        <v>618</v>
      </c>
      <c r="G393" s="180" t="s">
        <v>93</v>
      </c>
      <c r="H393" s="181">
        <v>4.4000000000000004</v>
      </c>
      <c r="I393" s="182"/>
      <c r="J393" s="183">
        <f>ROUND(I393*H393,2)</f>
        <v>0</v>
      </c>
      <c r="K393" s="179" t="s">
        <v>149</v>
      </c>
      <c r="L393" s="42"/>
      <c r="M393" s="184" t="s">
        <v>32</v>
      </c>
      <c r="N393" s="185" t="s">
        <v>49</v>
      </c>
      <c r="O393" s="67"/>
      <c r="P393" s="186">
        <f>O393*H393</f>
        <v>0</v>
      </c>
      <c r="Q393" s="186">
        <v>0</v>
      </c>
      <c r="R393" s="186">
        <f>Q393*H393</f>
        <v>0</v>
      </c>
      <c r="S393" s="186">
        <v>4.2999999999999997E-2</v>
      </c>
      <c r="T393" s="187">
        <f>S393*H393</f>
        <v>0.18920000000000001</v>
      </c>
      <c r="U393" s="37"/>
      <c r="V393" s="37"/>
      <c r="W393" s="37"/>
      <c r="X393" s="37"/>
      <c r="Y393" s="37"/>
      <c r="Z393" s="37"/>
      <c r="AA393" s="37"/>
      <c r="AB393" s="37"/>
      <c r="AC393" s="37"/>
      <c r="AD393" s="37"/>
      <c r="AE393" s="37"/>
      <c r="AR393" s="188" t="s">
        <v>150</v>
      </c>
      <c r="AT393" s="188" t="s">
        <v>146</v>
      </c>
      <c r="AU393" s="188" t="s">
        <v>88</v>
      </c>
      <c r="AY393" s="19" t="s">
        <v>144</v>
      </c>
      <c r="BE393" s="189">
        <f>IF(N393="základní",J393,0)</f>
        <v>0</v>
      </c>
      <c r="BF393" s="189">
        <f>IF(N393="snížená",J393,0)</f>
        <v>0</v>
      </c>
      <c r="BG393" s="189">
        <f>IF(N393="zákl. přenesená",J393,0)</f>
        <v>0</v>
      </c>
      <c r="BH393" s="189">
        <f>IF(N393="sníž. přenesená",J393,0)</f>
        <v>0</v>
      </c>
      <c r="BI393" s="189">
        <f>IF(N393="nulová",J393,0)</f>
        <v>0</v>
      </c>
      <c r="BJ393" s="19" t="s">
        <v>86</v>
      </c>
      <c r="BK393" s="189">
        <f>ROUND(I393*H393,2)</f>
        <v>0</v>
      </c>
      <c r="BL393" s="19" t="s">
        <v>150</v>
      </c>
      <c r="BM393" s="188" t="s">
        <v>619</v>
      </c>
    </row>
    <row r="394" spans="1:65" s="2" customFormat="1" ht="11.25">
      <c r="A394" s="37"/>
      <c r="B394" s="38"/>
      <c r="C394" s="39"/>
      <c r="D394" s="190" t="s">
        <v>152</v>
      </c>
      <c r="E394" s="39"/>
      <c r="F394" s="191" t="s">
        <v>620</v>
      </c>
      <c r="G394" s="39"/>
      <c r="H394" s="39"/>
      <c r="I394" s="192"/>
      <c r="J394" s="39"/>
      <c r="K394" s="39"/>
      <c r="L394" s="42"/>
      <c r="M394" s="193"/>
      <c r="N394" s="194"/>
      <c r="O394" s="67"/>
      <c r="P394" s="67"/>
      <c r="Q394" s="67"/>
      <c r="R394" s="67"/>
      <c r="S394" s="67"/>
      <c r="T394" s="68"/>
      <c r="U394" s="37"/>
      <c r="V394" s="37"/>
      <c r="W394" s="37"/>
      <c r="X394" s="37"/>
      <c r="Y394" s="37"/>
      <c r="Z394" s="37"/>
      <c r="AA394" s="37"/>
      <c r="AB394" s="37"/>
      <c r="AC394" s="37"/>
      <c r="AD394" s="37"/>
      <c r="AE394" s="37"/>
      <c r="AT394" s="19" t="s">
        <v>152</v>
      </c>
      <c r="AU394" s="19" t="s">
        <v>88</v>
      </c>
    </row>
    <row r="395" spans="1:65" s="15" customFormat="1" ht="11.25">
      <c r="B395" s="218"/>
      <c r="C395" s="219"/>
      <c r="D395" s="197" t="s">
        <v>154</v>
      </c>
      <c r="E395" s="220" t="s">
        <v>32</v>
      </c>
      <c r="F395" s="221" t="s">
        <v>621</v>
      </c>
      <c r="G395" s="219"/>
      <c r="H395" s="220" t="s">
        <v>32</v>
      </c>
      <c r="I395" s="222"/>
      <c r="J395" s="219"/>
      <c r="K395" s="219"/>
      <c r="L395" s="223"/>
      <c r="M395" s="224"/>
      <c r="N395" s="225"/>
      <c r="O395" s="225"/>
      <c r="P395" s="225"/>
      <c r="Q395" s="225"/>
      <c r="R395" s="225"/>
      <c r="S395" s="225"/>
      <c r="T395" s="226"/>
      <c r="AT395" s="227" t="s">
        <v>154</v>
      </c>
      <c r="AU395" s="227" t="s">
        <v>88</v>
      </c>
      <c r="AV395" s="15" t="s">
        <v>86</v>
      </c>
      <c r="AW395" s="15" t="s">
        <v>39</v>
      </c>
      <c r="AX395" s="15" t="s">
        <v>78</v>
      </c>
      <c r="AY395" s="227" t="s">
        <v>144</v>
      </c>
    </row>
    <row r="396" spans="1:65" s="13" customFormat="1" ht="11.25">
      <c r="B396" s="195"/>
      <c r="C396" s="196"/>
      <c r="D396" s="197" t="s">
        <v>154</v>
      </c>
      <c r="E396" s="198" t="s">
        <v>32</v>
      </c>
      <c r="F396" s="199" t="s">
        <v>622</v>
      </c>
      <c r="G396" s="196"/>
      <c r="H396" s="200">
        <v>4.4000000000000004</v>
      </c>
      <c r="I396" s="201"/>
      <c r="J396" s="196"/>
      <c r="K396" s="196"/>
      <c r="L396" s="202"/>
      <c r="M396" s="203"/>
      <c r="N396" s="204"/>
      <c r="O396" s="204"/>
      <c r="P396" s="204"/>
      <c r="Q396" s="204"/>
      <c r="R396" s="204"/>
      <c r="S396" s="204"/>
      <c r="T396" s="205"/>
      <c r="AT396" s="206" t="s">
        <v>154</v>
      </c>
      <c r="AU396" s="206" t="s">
        <v>88</v>
      </c>
      <c r="AV396" s="13" t="s">
        <v>88</v>
      </c>
      <c r="AW396" s="13" t="s">
        <v>39</v>
      </c>
      <c r="AX396" s="13" t="s">
        <v>86</v>
      </c>
      <c r="AY396" s="206" t="s">
        <v>144</v>
      </c>
    </row>
    <row r="397" spans="1:65" s="2" customFormat="1" ht="24.2" customHeight="1">
      <c r="A397" s="37"/>
      <c r="B397" s="38"/>
      <c r="C397" s="177" t="s">
        <v>623</v>
      </c>
      <c r="D397" s="177" t="s">
        <v>146</v>
      </c>
      <c r="E397" s="178" t="s">
        <v>624</v>
      </c>
      <c r="F397" s="179" t="s">
        <v>625</v>
      </c>
      <c r="G397" s="180" t="s">
        <v>182</v>
      </c>
      <c r="H397" s="181">
        <v>2.31</v>
      </c>
      <c r="I397" s="182"/>
      <c r="J397" s="183">
        <f>ROUND(I397*H397,2)</f>
        <v>0</v>
      </c>
      <c r="K397" s="179" t="s">
        <v>149</v>
      </c>
      <c r="L397" s="42"/>
      <c r="M397" s="184" t="s">
        <v>32</v>
      </c>
      <c r="N397" s="185" t="s">
        <v>49</v>
      </c>
      <c r="O397" s="67"/>
      <c r="P397" s="186">
        <f>O397*H397</f>
        <v>0</v>
      </c>
      <c r="Q397" s="186">
        <v>0</v>
      </c>
      <c r="R397" s="186">
        <f>Q397*H397</f>
        <v>0</v>
      </c>
      <c r="S397" s="186">
        <v>1.8</v>
      </c>
      <c r="T397" s="187">
        <f>S397*H397</f>
        <v>4.1580000000000004</v>
      </c>
      <c r="U397" s="37"/>
      <c r="V397" s="37"/>
      <c r="W397" s="37"/>
      <c r="X397" s="37"/>
      <c r="Y397" s="37"/>
      <c r="Z397" s="37"/>
      <c r="AA397" s="37"/>
      <c r="AB397" s="37"/>
      <c r="AC397" s="37"/>
      <c r="AD397" s="37"/>
      <c r="AE397" s="37"/>
      <c r="AR397" s="188" t="s">
        <v>150</v>
      </c>
      <c r="AT397" s="188" t="s">
        <v>146</v>
      </c>
      <c r="AU397" s="188" t="s">
        <v>88</v>
      </c>
      <c r="AY397" s="19" t="s">
        <v>144</v>
      </c>
      <c r="BE397" s="189">
        <f>IF(N397="základní",J397,0)</f>
        <v>0</v>
      </c>
      <c r="BF397" s="189">
        <f>IF(N397="snížená",J397,0)</f>
        <v>0</v>
      </c>
      <c r="BG397" s="189">
        <f>IF(N397="zákl. přenesená",J397,0)</f>
        <v>0</v>
      </c>
      <c r="BH397" s="189">
        <f>IF(N397="sníž. přenesená",J397,0)</f>
        <v>0</v>
      </c>
      <c r="BI397" s="189">
        <f>IF(N397="nulová",J397,0)</f>
        <v>0</v>
      </c>
      <c r="BJ397" s="19" t="s">
        <v>86</v>
      </c>
      <c r="BK397" s="189">
        <f>ROUND(I397*H397,2)</f>
        <v>0</v>
      </c>
      <c r="BL397" s="19" t="s">
        <v>150</v>
      </c>
      <c r="BM397" s="188" t="s">
        <v>626</v>
      </c>
    </row>
    <row r="398" spans="1:65" s="2" customFormat="1" ht="11.25">
      <c r="A398" s="37"/>
      <c r="B398" s="38"/>
      <c r="C398" s="39"/>
      <c r="D398" s="190" t="s">
        <v>152</v>
      </c>
      <c r="E398" s="39"/>
      <c r="F398" s="191" t="s">
        <v>627</v>
      </c>
      <c r="G398" s="39"/>
      <c r="H398" s="39"/>
      <c r="I398" s="192"/>
      <c r="J398" s="39"/>
      <c r="K398" s="39"/>
      <c r="L398" s="42"/>
      <c r="M398" s="193"/>
      <c r="N398" s="194"/>
      <c r="O398" s="67"/>
      <c r="P398" s="67"/>
      <c r="Q398" s="67"/>
      <c r="R398" s="67"/>
      <c r="S398" s="67"/>
      <c r="T398" s="68"/>
      <c r="U398" s="37"/>
      <c r="V398" s="37"/>
      <c r="W398" s="37"/>
      <c r="X398" s="37"/>
      <c r="Y398" s="37"/>
      <c r="Z398" s="37"/>
      <c r="AA398" s="37"/>
      <c r="AB398" s="37"/>
      <c r="AC398" s="37"/>
      <c r="AD398" s="37"/>
      <c r="AE398" s="37"/>
      <c r="AT398" s="19" t="s">
        <v>152</v>
      </c>
      <c r="AU398" s="19" t="s">
        <v>88</v>
      </c>
    </row>
    <row r="399" spans="1:65" s="15" customFormat="1" ht="11.25">
      <c r="B399" s="218"/>
      <c r="C399" s="219"/>
      <c r="D399" s="197" t="s">
        <v>154</v>
      </c>
      <c r="E399" s="220" t="s">
        <v>32</v>
      </c>
      <c r="F399" s="221" t="s">
        <v>335</v>
      </c>
      <c r="G399" s="219"/>
      <c r="H399" s="220" t="s">
        <v>32</v>
      </c>
      <c r="I399" s="222"/>
      <c r="J399" s="219"/>
      <c r="K399" s="219"/>
      <c r="L399" s="223"/>
      <c r="M399" s="224"/>
      <c r="N399" s="225"/>
      <c r="O399" s="225"/>
      <c r="P399" s="225"/>
      <c r="Q399" s="225"/>
      <c r="R399" s="225"/>
      <c r="S399" s="225"/>
      <c r="T399" s="226"/>
      <c r="AT399" s="227" t="s">
        <v>154</v>
      </c>
      <c r="AU399" s="227" t="s">
        <v>88</v>
      </c>
      <c r="AV399" s="15" t="s">
        <v>86</v>
      </c>
      <c r="AW399" s="15" t="s">
        <v>39</v>
      </c>
      <c r="AX399" s="15" t="s">
        <v>78</v>
      </c>
      <c r="AY399" s="227" t="s">
        <v>144</v>
      </c>
    </row>
    <row r="400" spans="1:65" s="13" customFormat="1" ht="11.25">
      <c r="B400" s="195"/>
      <c r="C400" s="196"/>
      <c r="D400" s="197" t="s">
        <v>154</v>
      </c>
      <c r="E400" s="198" t="s">
        <v>32</v>
      </c>
      <c r="F400" s="199" t="s">
        <v>628</v>
      </c>
      <c r="G400" s="196"/>
      <c r="H400" s="200">
        <v>2.31</v>
      </c>
      <c r="I400" s="201"/>
      <c r="J400" s="196"/>
      <c r="K400" s="196"/>
      <c r="L400" s="202"/>
      <c r="M400" s="203"/>
      <c r="N400" s="204"/>
      <c r="O400" s="204"/>
      <c r="P400" s="204"/>
      <c r="Q400" s="204"/>
      <c r="R400" s="204"/>
      <c r="S400" s="204"/>
      <c r="T400" s="205"/>
      <c r="AT400" s="206" t="s">
        <v>154</v>
      </c>
      <c r="AU400" s="206" t="s">
        <v>88</v>
      </c>
      <c r="AV400" s="13" t="s">
        <v>88</v>
      </c>
      <c r="AW400" s="13" t="s">
        <v>39</v>
      </c>
      <c r="AX400" s="13" t="s">
        <v>86</v>
      </c>
      <c r="AY400" s="206" t="s">
        <v>144</v>
      </c>
    </row>
    <row r="401" spans="1:65" s="2" customFormat="1" ht="24.2" customHeight="1">
      <c r="A401" s="37"/>
      <c r="B401" s="38"/>
      <c r="C401" s="177" t="s">
        <v>629</v>
      </c>
      <c r="D401" s="177" t="s">
        <v>146</v>
      </c>
      <c r="E401" s="178" t="s">
        <v>630</v>
      </c>
      <c r="F401" s="179" t="s">
        <v>631</v>
      </c>
      <c r="G401" s="180" t="s">
        <v>182</v>
      </c>
      <c r="H401" s="181">
        <v>0.21</v>
      </c>
      <c r="I401" s="182"/>
      <c r="J401" s="183">
        <f>ROUND(I401*H401,2)</f>
        <v>0</v>
      </c>
      <c r="K401" s="179" t="s">
        <v>149</v>
      </c>
      <c r="L401" s="42"/>
      <c r="M401" s="184" t="s">
        <v>32</v>
      </c>
      <c r="N401" s="185" t="s">
        <v>49</v>
      </c>
      <c r="O401" s="67"/>
      <c r="P401" s="186">
        <f>O401*H401</f>
        <v>0</v>
      </c>
      <c r="Q401" s="186">
        <v>0</v>
      </c>
      <c r="R401" s="186">
        <f>Q401*H401</f>
        <v>0</v>
      </c>
      <c r="S401" s="186">
        <v>2.4</v>
      </c>
      <c r="T401" s="187">
        <f>S401*H401</f>
        <v>0.504</v>
      </c>
      <c r="U401" s="37"/>
      <c r="V401" s="37"/>
      <c r="W401" s="37"/>
      <c r="X401" s="37"/>
      <c r="Y401" s="37"/>
      <c r="Z401" s="37"/>
      <c r="AA401" s="37"/>
      <c r="AB401" s="37"/>
      <c r="AC401" s="37"/>
      <c r="AD401" s="37"/>
      <c r="AE401" s="37"/>
      <c r="AR401" s="188" t="s">
        <v>150</v>
      </c>
      <c r="AT401" s="188" t="s">
        <v>146</v>
      </c>
      <c r="AU401" s="188" t="s">
        <v>88</v>
      </c>
      <c r="AY401" s="19" t="s">
        <v>144</v>
      </c>
      <c r="BE401" s="189">
        <f>IF(N401="základní",J401,0)</f>
        <v>0</v>
      </c>
      <c r="BF401" s="189">
        <f>IF(N401="snížená",J401,0)</f>
        <v>0</v>
      </c>
      <c r="BG401" s="189">
        <f>IF(N401="zákl. přenesená",J401,0)</f>
        <v>0</v>
      </c>
      <c r="BH401" s="189">
        <f>IF(N401="sníž. přenesená",J401,0)</f>
        <v>0</v>
      </c>
      <c r="BI401" s="189">
        <f>IF(N401="nulová",J401,0)</f>
        <v>0</v>
      </c>
      <c r="BJ401" s="19" t="s">
        <v>86</v>
      </c>
      <c r="BK401" s="189">
        <f>ROUND(I401*H401,2)</f>
        <v>0</v>
      </c>
      <c r="BL401" s="19" t="s">
        <v>150</v>
      </c>
      <c r="BM401" s="188" t="s">
        <v>632</v>
      </c>
    </row>
    <row r="402" spans="1:65" s="2" customFormat="1" ht="11.25">
      <c r="A402" s="37"/>
      <c r="B402" s="38"/>
      <c r="C402" s="39"/>
      <c r="D402" s="190" t="s">
        <v>152</v>
      </c>
      <c r="E402" s="39"/>
      <c r="F402" s="191" t="s">
        <v>633</v>
      </c>
      <c r="G402" s="39"/>
      <c r="H402" s="39"/>
      <c r="I402" s="192"/>
      <c r="J402" s="39"/>
      <c r="K402" s="39"/>
      <c r="L402" s="42"/>
      <c r="M402" s="193"/>
      <c r="N402" s="194"/>
      <c r="O402" s="67"/>
      <c r="P402" s="67"/>
      <c r="Q402" s="67"/>
      <c r="R402" s="67"/>
      <c r="S402" s="67"/>
      <c r="T402" s="68"/>
      <c r="U402" s="37"/>
      <c r="V402" s="37"/>
      <c r="W402" s="37"/>
      <c r="X402" s="37"/>
      <c r="Y402" s="37"/>
      <c r="Z402" s="37"/>
      <c r="AA402" s="37"/>
      <c r="AB402" s="37"/>
      <c r="AC402" s="37"/>
      <c r="AD402" s="37"/>
      <c r="AE402" s="37"/>
      <c r="AT402" s="19" t="s">
        <v>152</v>
      </c>
      <c r="AU402" s="19" t="s">
        <v>88</v>
      </c>
    </row>
    <row r="403" spans="1:65" s="15" customFormat="1" ht="11.25">
      <c r="B403" s="218"/>
      <c r="C403" s="219"/>
      <c r="D403" s="197" t="s">
        <v>154</v>
      </c>
      <c r="E403" s="220" t="s">
        <v>32</v>
      </c>
      <c r="F403" s="221" t="s">
        <v>335</v>
      </c>
      <c r="G403" s="219"/>
      <c r="H403" s="220" t="s">
        <v>32</v>
      </c>
      <c r="I403" s="222"/>
      <c r="J403" s="219"/>
      <c r="K403" s="219"/>
      <c r="L403" s="223"/>
      <c r="M403" s="224"/>
      <c r="N403" s="225"/>
      <c r="O403" s="225"/>
      <c r="P403" s="225"/>
      <c r="Q403" s="225"/>
      <c r="R403" s="225"/>
      <c r="S403" s="225"/>
      <c r="T403" s="226"/>
      <c r="AT403" s="227" t="s">
        <v>154</v>
      </c>
      <c r="AU403" s="227" t="s">
        <v>88</v>
      </c>
      <c r="AV403" s="15" t="s">
        <v>86</v>
      </c>
      <c r="AW403" s="15" t="s">
        <v>39</v>
      </c>
      <c r="AX403" s="15" t="s">
        <v>78</v>
      </c>
      <c r="AY403" s="227" t="s">
        <v>144</v>
      </c>
    </row>
    <row r="404" spans="1:65" s="13" customFormat="1" ht="11.25">
      <c r="B404" s="195"/>
      <c r="C404" s="196"/>
      <c r="D404" s="197" t="s">
        <v>154</v>
      </c>
      <c r="E404" s="198" t="s">
        <v>32</v>
      </c>
      <c r="F404" s="199" t="s">
        <v>634</v>
      </c>
      <c r="G404" s="196"/>
      <c r="H404" s="200">
        <v>0.21</v>
      </c>
      <c r="I404" s="201"/>
      <c r="J404" s="196"/>
      <c r="K404" s="196"/>
      <c r="L404" s="202"/>
      <c r="M404" s="203"/>
      <c r="N404" s="204"/>
      <c r="O404" s="204"/>
      <c r="P404" s="204"/>
      <c r="Q404" s="204"/>
      <c r="R404" s="204"/>
      <c r="S404" s="204"/>
      <c r="T404" s="205"/>
      <c r="AT404" s="206" t="s">
        <v>154</v>
      </c>
      <c r="AU404" s="206" t="s">
        <v>88</v>
      </c>
      <c r="AV404" s="13" t="s">
        <v>88</v>
      </c>
      <c r="AW404" s="13" t="s">
        <v>39</v>
      </c>
      <c r="AX404" s="13" t="s">
        <v>86</v>
      </c>
      <c r="AY404" s="206" t="s">
        <v>144</v>
      </c>
    </row>
    <row r="405" spans="1:65" s="2" customFormat="1" ht="24.2" customHeight="1">
      <c r="A405" s="37"/>
      <c r="B405" s="38"/>
      <c r="C405" s="177" t="s">
        <v>635</v>
      </c>
      <c r="D405" s="177" t="s">
        <v>146</v>
      </c>
      <c r="E405" s="178" t="s">
        <v>636</v>
      </c>
      <c r="F405" s="179" t="s">
        <v>637</v>
      </c>
      <c r="G405" s="180" t="s">
        <v>175</v>
      </c>
      <c r="H405" s="181">
        <v>6</v>
      </c>
      <c r="I405" s="182"/>
      <c r="J405" s="183">
        <f>ROUND(I405*H405,2)</f>
        <v>0</v>
      </c>
      <c r="K405" s="179" t="s">
        <v>149</v>
      </c>
      <c r="L405" s="42"/>
      <c r="M405" s="184" t="s">
        <v>32</v>
      </c>
      <c r="N405" s="185" t="s">
        <v>49</v>
      </c>
      <c r="O405" s="67"/>
      <c r="P405" s="186">
        <f>O405*H405</f>
        <v>0</v>
      </c>
      <c r="Q405" s="186">
        <v>8.0000000000000007E-5</v>
      </c>
      <c r="R405" s="186">
        <f>Q405*H405</f>
        <v>4.8000000000000007E-4</v>
      </c>
      <c r="S405" s="186">
        <v>0</v>
      </c>
      <c r="T405" s="187">
        <f>S405*H405</f>
        <v>0</v>
      </c>
      <c r="U405" s="37"/>
      <c r="V405" s="37"/>
      <c r="W405" s="37"/>
      <c r="X405" s="37"/>
      <c r="Y405" s="37"/>
      <c r="Z405" s="37"/>
      <c r="AA405" s="37"/>
      <c r="AB405" s="37"/>
      <c r="AC405" s="37"/>
      <c r="AD405" s="37"/>
      <c r="AE405" s="37"/>
      <c r="AR405" s="188" t="s">
        <v>150</v>
      </c>
      <c r="AT405" s="188" t="s">
        <v>146</v>
      </c>
      <c r="AU405" s="188" t="s">
        <v>88</v>
      </c>
      <c r="AY405" s="19" t="s">
        <v>144</v>
      </c>
      <c r="BE405" s="189">
        <f>IF(N405="základní",J405,0)</f>
        <v>0</v>
      </c>
      <c r="BF405" s="189">
        <f>IF(N405="snížená",J405,0)</f>
        <v>0</v>
      </c>
      <c r="BG405" s="189">
        <f>IF(N405="zákl. přenesená",J405,0)</f>
        <v>0</v>
      </c>
      <c r="BH405" s="189">
        <f>IF(N405="sníž. přenesená",J405,0)</f>
        <v>0</v>
      </c>
      <c r="BI405" s="189">
        <f>IF(N405="nulová",J405,0)</f>
        <v>0</v>
      </c>
      <c r="BJ405" s="19" t="s">
        <v>86</v>
      </c>
      <c r="BK405" s="189">
        <f>ROUND(I405*H405,2)</f>
        <v>0</v>
      </c>
      <c r="BL405" s="19" t="s">
        <v>150</v>
      </c>
      <c r="BM405" s="188" t="s">
        <v>638</v>
      </c>
    </row>
    <row r="406" spans="1:65" s="2" customFormat="1" ht="11.25">
      <c r="A406" s="37"/>
      <c r="B406" s="38"/>
      <c r="C406" s="39"/>
      <c r="D406" s="190" t="s">
        <v>152</v>
      </c>
      <c r="E406" s="39"/>
      <c r="F406" s="191" t="s">
        <v>639</v>
      </c>
      <c r="G406" s="39"/>
      <c r="H406" s="39"/>
      <c r="I406" s="192"/>
      <c r="J406" s="39"/>
      <c r="K406" s="39"/>
      <c r="L406" s="42"/>
      <c r="M406" s="193"/>
      <c r="N406" s="194"/>
      <c r="O406" s="67"/>
      <c r="P406" s="67"/>
      <c r="Q406" s="67"/>
      <c r="R406" s="67"/>
      <c r="S406" s="67"/>
      <c r="T406" s="68"/>
      <c r="U406" s="37"/>
      <c r="V406" s="37"/>
      <c r="W406" s="37"/>
      <c r="X406" s="37"/>
      <c r="Y406" s="37"/>
      <c r="Z406" s="37"/>
      <c r="AA406" s="37"/>
      <c r="AB406" s="37"/>
      <c r="AC406" s="37"/>
      <c r="AD406" s="37"/>
      <c r="AE406" s="37"/>
      <c r="AT406" s="19" t="s">
        <v>152</v>
      </c>
      <c r="AU406" s="19" t="s">
        <v>88</v>
      </c>
    </row>
    <row r="407" spans="1:65" s="15" customFormat="1" ht="11.25">
      <c r="B407" s="218"/>
      <c r="C407" s="219"/>
      <c r="D407" s="197" t="s">
        <v>154</v>
      </c>
      <c r="E407" s="220" t="s">
        <v>32</v>
      </c>
      <c r="F407" s="221" t="s">
        <v>335</v>
      </c>
      <c r="G407" s="219"/>
      <c r="H407" s="220" t="s">
        <v>32</v>
      </c>
      <c r="I407" s="222"/>
      <c r="J407" s="219"/>
      <c r="K407" s="219"/>
      <c r="L407" s="223"/>
      <c r="M407" s="224"/>
      <c r="N407" s="225"/>
      <c r="O407" s="225"/>
      <c r="P407" s="225"/>
      <c r="Q407" s="225"/>
      <c r="R407" s="225"/>
      <c r="S407" s="225"/>
      <c r="T407" s="226"/>
      <c r="AT407" s="227" t="s">
        <v>154</v>
      </c>
      <c r="AU407" s="227" t="s">
        <v>88</v>
      </c>
      <c r="AV407" s="15" t="s">
        <v>86</v>
      </c>
      <c r="AW407" s="15" t="s">
        <v>39</v>
      </c>
      <c r="AX407" s="15" t="s">
        <v>78</v>
      </c>
      <c r="AY407" s="227" t="s">
        <v>144</v>
      </c>
    </row>
    <row r="408" spans="1:65" s="13" customFormat="1" ht="11.25">
      <c r="B408" s="195"/>
      <c r="C408" s="196"/>
      <c r="D408" s="197" t="s">
        <v>154</v>
      </c>
      <c r="E408" s="198" t="s">
        <v>32</v>
      </c>
      <c r="F408" s="199" t="s">
        <v>640</v>
      </c>
      <c r="G408" s="196"/>
      <c r="H408" s="200">
        <v>6</v>
      </c>
      <c r="I408" s="201"/>
      <c r="J408" s="196"/>
      <c r="K408" s="196"/>
      <c r="L408" s="202"/>
      <c r="M408" s="203"/>
      <c r="N408" s="204"/>
      <c r="O408" s="204"/>
      <c r="P408" s="204"/>
      <c r="Q408" s="204"/>
      <c r="R408" s="204"/>
      <c r="S408" s="204"/>
      <c r="T408" s="205"/>
      <c r="AT408" s="206" t="s">
        <v>154</v>
      </c>
      <c r="AU408" s="206" t="s">
        <v>88</v>
      </c>
      <c r="AV408" s="13" t="s">
        <v>88</v>
      </c>
      <c r="AW408" s="13" t="s">
        <v>39</v>
      </c>
      <c r="AX408" s="13" t="s">
        <v>86</v>
      </c>
      <c r="AY408" s="206" t="s">
        <v>144</v>
      </c>
    </row>
    <row r="409" spans="1:65" s="2" customFormat="1" ht="37.9" customHeight="1">
      <c r="A409" s="37"/>
      <c r="B409" s="38"/>
      <c r="C409" s="177" t="s">
        <v>641</v>
      </c>
      <c r="D409" s="177" t="s">
        <v>146</v>
      </c>
      <c r="E409" s="178" t="s">
        <v>642</v>
      </c>
      <c r="F409" s="179" t="s">
        <v>643</v>
      </c>
      <c r="G409" s="180" t="s">
        <v>93</v>
      </c>
      <c r="H409" s="181">
        <v>15.02</v>
      </c>
      <c r="I409" s="182"/>
      <c r="J409" s="183">
        <f>ROUND(I409*H409,2)</f>
        <v>0</v>
      </c>
      <c r="K409" s="179" t="s">
        <v>149</v>
      </c>
      <c r="L409" s="42"/>
      <c r="M409" s="184" t="s">
        <v>32</v>
      </c>
      <c r="N409" s="185" t="s">
        <v>49</v>
      </c>
      <c r="O409" s="67"/>
      <c r="P409" s="186">
        <f>O409*H409</f>
        <v>0</v>
      </c>
      <c r="Q409" s="186">
        <v>0</v>
      </c>
      <c r="R409" s="186">
        <f>Q409*H409</f>
        <v>0</v>
      </c>
      <c r="S409" s="186">
        <v>4.0000000000000001E-3</v>
      </c>
      <c r="T409" s="187">
        <f>S409*H409</f>
        <v>6.0080000000000001E-2</v>
      </c>
      <c r="U409" s="37"/>
      <c r="V409" s="37"/>
      <c r="W409" s="37"/>
      <c r="X409" s="37"/>
      <c r="Y409" s="37"/>
      <c r="Z409" s="37"/>
      <c r="AA409" s="37"/>
      <c r="AB409" s="37"/>
      <c r="AC409" s="37"/>
      <c r="AD409" s="37"/>
      <c r="AE409" s="37"/>
      <c r="AR409" s="188" t="s">
        <v>150</v>
      </c>
      <c r="AT409" s="188" t="s">
        <v>146</v>
      </c>
      <c r="AU409" s="188" t="s">
        <v>88</v>
      </c>
      <c r="AY409" s="19" t="s">
        <v>144</v>
      </c>
      <c r="BE409" s="189">
        <f>IF(N409="základní",J409,0)</f>
        <v>0</v>
      </c>
      <c r="BF409" s="189">
        <f>IF(N409="snížená",J409,0)</f>
        <v>0</v>
      </c>
      <c r="BG409" s="189">
        <f>IF(N409="zákl. přenesená",J409,0)</f>
        <v>0</v>
      </c>
      <c r="BH409" s="189">
        <f>IF(N409="sníž. přenesená",J409,0)</f>
        <v>0</v>
      </c>
      <c r="BI409" s="189">
        <f>IF(N409="nulová",J409,0)</f>
        <v>0</v>
      </c>
      <c r="BJ409" s="19" t="s">
        <v>86</v>
      </c>
      <c r="BK409" s="189">
        <f>ROUND(I409*H409,2)</f>
        <v>0</v>
      </c>
      <c r="BL409" s="19" t="s">
        <v>150</v>
      </c>
      <c r="BM409" s="188" t="s">
        <v>644</v>
      </c>
    </row>
    <row r="410" spans="1:65" s="2" customFormat="1" ht="11.25">
      <c r="A410" s="37"/>
      <c r="B410" s="38"/>
      <c r="C410" s="39"/>
      <c r="D410" s="190" t="s">
        <v>152</v>
      </c>
      <c r="E410" s="39"/>
      <c r="F410" s="191" t="s">
        <v>645</v>
      </c>
      <c r="G410" s="39"/>
      <c r="H410" s="39"/>
      <c r="I410" s="192"/>
      <c r="J410" s="39"/>
      <c r="K410" s="39"/>
      <c r="L410" s="42"/>
      <c r="M410" s="193"/>
      <c r="N410" s="194"/>
      <c r="O410" s="67"/>
      <c r="P410" s="67"/>
      <c r="Q410" s="67"/>
      <c r="R410" s="67"/>
      <c r="S410" s="67"/>
      <c r="T410" s="68"/>
      <c r="U410" s="37"/>
      <c r="V410" s="37"/>
      <c r="W410" s="37"/>
      <c r="X410" s="37"/>
      <c r="Y410" s="37"/>
      <c r="Z410" s="37"/>
      <c r="AA410" s="37"/>
      <c r="AB410" s="37"/>
      <c r="AC410" s="37"/>
      <c r="AD410" s="37"/>
      <c r="AE410" s="37"/>
      <c r="AT410" s="19" t="s">
        <v>152</v>
      </c>
      <c r="AU410" s="19" t="s">
        <v>88</v>
      </c>
    </row>
    <row r="411" spans="1:65" s="15" customFormat="1" ht="11.25">
      <c r="B411" s="218"/>
      <c r="C411" s="219"/>
      <c r="D411" s="197" t="s">
        <v>154</v>
      </c>
      <c r="E411" s="220" t="s">
        <v>32</v>
      </c>
      <c r="F411" s="221" t="s">
        <v>335</v>
      </c>
      <c r="G411" s="219"/>
      <c r="H411" s="220" t="s">
        <v>32</v>
      </c>
      <c r="I411" s="222"/>
      <c r="J411" s="219"/>
      <c r="K411" s="219"/>
      <c r="L411" s="223"/>
      <c r="M411" s="224"/>
      <c r="N411" s="225"/>
      <c r="O411" s="225"/>
      <c r="P411" s="225"/>
      <c r="Q411" s="225"/>
      <c r="R411" s="225"/>
      <c r="S411" s="225"/>
      <c r="T411" s="226"/>
      <c r="AT411" s="227" t="s">
        <v>154</v>
      </c>
      <c r="AU411" s="227" t="s">
        <v>88</v>
      </c>
      <c r="AV411" s="15" t="s">
        <v>86</v>
      </c>
      <c r="AW411" s="15" t="s">
        <v>39</v>
      </c>
      <c r="AX411" s="15" t="s">
        <v>78</v>
      </c>
      <c r="AY411" s="227" t="s">
        <v>144</v>
      </c>
    </row>
    <row r="412" spans="1:65" s="13" customFormat="1" ht="11.25">
      <c r="B412" s="195"/>
      <c r="C412" s="196"/>
      <c r="D412" s="197" t="s">
        <v>154</v>
      </c>
      <c r="E412" s="198" t="s">
        <v>32</v>
      </c>
      <c r="F412" s="199" t="s">
        <v>336</v>
      </c>
      <c r="G412" s="196"/>
      <c r="H412" s="200">
        <v>15.02</v>
      </c>
      <c r="I412" s="201"/>
      <c r="J412" s="196"/>
      <c r="K412" s="196"/>
      <c r="L412" s="202"/>
      <c r="M412" s="203"/>
      <c r="N412" s="204"/>
      <c r="O412" s="204"/>
      <c r="P412" s="204"/>
      <c r="Q412" s="204"/>
      <c r="R412" s="204"/>
      <c r="S412" s="204"/>
      <c r="T412" s="205"/>
      <c r="AT412" s="206" t="s">
        <v>154</v>
      </c>
      <c r="AU412" s="206" t="s">
        <v>88</v>
      </c>
      <c r="AV412" s="13" t="s">
        <v>88</v>
      </c>
      <c r="AW412" s="13" t="s">
        <v>39</v>
      </c>
      <c r="AX412" s="13" t="s">
        <v>86</v>
      </c>
      <c r="AY412" s="206" t="s">
        <v>144</v>
      </c>
    </row>
    <row r="413" spans="1:65" s="2" customFormat="1" ht="37.9" customHeight="1">
      <c r="A413" s="37"/>
      <c r="B413" s="38"/>
      <c r="C413" s="177" t="s">
        <v>646</v>
      </c>
      <c r="D413" s="177" t="s">
        <v>146</v>
      </c>
      <c r="E413" s="178" t="s">
        <v>647</v>
      </c>
      <c r="F413" s="179" t="s">
        <v>648</v>
      </c>
      <c r="G413" s="180" t="s">
        <v>93</v>
      </c>
      <c r="H413" s="181">
        <v>141.06200000000001</v>
      </c>
      <c r="I413" s="182"/>
      <c r="J413" s="183">
        <f>ROUND(I413*H413,2)</f>
        <v>0</v>
      </c>
      <c r="K413" s="179" t="s">
        <v>149</v>
      </c>
      <c r="L413" s="42"/>
      <c r="M413" s="184" t="s">
        <v>32</v>
      </c>
      <c r="N413" s="185" t="s">
        <v>49</v>
      </c>
      <c r="O413" s="67"/>
      <c r="P413" s="186">
        <f>O413*H413</f>
        <v>0</v>
      </c>
      <c r="Q413" s="186">
        <v>0</v>
      </c>
      <c r="R413" s="186">
        <f>Q413*H413</f>
        <v>0</v>
      </c>
      <c r="S413" s="186">
        <v>0.01</v>
      </c>
      <c r="T413" s="187">
        <f>S413*H413</f>
        <v>1.4106200000000002</v>
      </c>
      <c r="U413" s="37"/>
      <c r="V413" s="37"/>
      <c r="W413" s="37"/>
      <c r="X413" s="37"/>
      <c r="Y413" s="37"/>
      <c r="Z413" s="37"/>
      <c r="AA413" s="37"/>
      <c r="AB413" s="37"/>
      <c r="AC413" s="37"/>
      <c r="AD413" s="37"/>
      <c r="AE413" s="37"/>
      <c r="AR413" s="188" t="s">
        <v>150</v>
      </c>
      <c r="AT413" s="188" t="s">
        <v>146</v>
      </c>
      <c r="AU413" s="188" t="s">
        <v>88</v>
      </c>
      <c r="AY413" s="19" t="s">
        <v>144</v>
      </c>
      <c r="BE413" s="189">
        <f>IF(N413="základní",J413,0)</f>
        <v>0</v>
      </c>
      <c r="BF413" s="189">
        <f>IF(N413="snížená",J413,0)</f>
        <v>0</v>
      </c>
      <c r="BG413" s="189">
        <f>IF(N413="zákl. přenesená",J413,0)</f>
        <v>0</v>
      </c>
      <c r="BH413" s="189">
        <f>IF(N413="sníž. přenesená",J413,0)</f>
        <v>0</v>
      </c>
      <c r="BI413" s="189">
        <f>IF(N413="nulová",J413,0)</f>
        <v>0</v>
      </c>
      <c r="BJ413" s="19" t="s">
        <v>86</v>
      </c>
      <c r="BK413" s="189">
        <f>ROUND(I413*H413,2)</f>
        <v>0</v>
      </c>
      <c r="BL413" s="19" t="s">
        <v>150</v>
      </c>
      <c r="BM413" s="188" t="s">
        <v>649</v>
      </c>
    </row>
    <row r="414" spans="1:65" s="2" customFormat="1" ht="11.25">
      <c r="A414" s="37"/>
      <c r="B414" s="38"/>
      <c r="C414" s="39"/>
      <c r="D414" s="190" t="s">
        <v>152</v>
      </c>
      <c r="E414" s="39"/>
      <c r="F414" s="191" t="s">
        <v>650</v>
      </c>
      <c r="G414" s="39"/>
      <c r="H414" s="39"/>
      <c r="I414" s="192"/>
      <c r="J414" s="39"/>
      <c r="K414" s="39"/>
      <c r="L414" s="42"/>
      <c r="M414" s="193"/>
      <c r="N414" s="194"/>
      <c r="O414" s="67"/>
      <c r="P414" s="67"/>
      <c r="Q414" s="67"/>
      <c r="R414" s="67"/>
      <c r="S414" s="67"/>
      <c r="T414" s="68"/>
      <c r="U414" s="37"/>
      <c r="V414" s="37"/>
      <c r="W414" s="37"/>
      <c r="X414" s="37"/>
      <c r="Y414" s="37"/>
      <c r="Z414" s="37"/>
      <c r="AA414" s="37"/>
      <c r="AB414" s="37"/>
      <c r="AC414" s="37"/>
      <c r="AD414" s="37"/>
      <c r="AE414" s="37"/>
      <c r="AT414" s="19" t="s">
        <v>152</v>
      </c>
      <c r="AU414" s="19" t="s">
        <v>88</v>
      </c>
    </row>
    <row r="415" spans="1:65" s="15" customFormat="1" ht="11.25">
      <c r="B415" s="218"/>
      <c r="C415" s="219"/>
      <c r="D415" s="197" t="s">
        <v>154</v>
      </c>
      <c r="E415" s="220" t="s">
        <v>32</v>
      </c>
      <c r="F415" s="221" t="s">
        <v>335</v>
      </c>
      <c r="G415" s="219"/>
      <c r="H415" s="220" t="s">
        <v>32</v>
      </c>
      <c r="I415" s="222"/>
      <c r="J415" s="219"/>
      <c r="K415" s="219"/>
      <c r="L415" s="223"/>
      <c r="M415" s="224"/>
      <c r="N415" s="225"/>
      <c r="O415" s="225"/>
      <c r="P415" s="225"/>
      <c r="Q415" s="225"/>
      <c r="R415" s="225"/>
      <c r="S415" s="225"/>
      <c r="T415" s="226"/>
      <c r="AT415" s="227" t="s">
        <v>154</v>
      </c>
      <c r="AU415" s="227" t="s">
        <v>88</v>
      </c>
      <c r="AV415" s="15" t="s">
        <v>86</v>
      </c>
      <c r="AW415" s="15" t="s">
        <v>39</v>
      </c>
      <c r="AX415" s="15" t="s">
        <v>78</v>
      </c>
      <c r="AY415" s="227" t="s">
        <v>144</v>
      </c>
    </row>
    <row r="416" spans="1:65" s="15" customFormat="1" ht="11.25">
      <c r="B416" s="218"/>
      <c r="C416" s="219"/>
      <c r="D416" s="197" t="s">
        <v>154</v>
      </c>
      <c r="E416" s="220" t="s">
        <v>32</v>
      </c>
      <c r="F416" s="221" t="s">
        <v>651</v>
      </c>
      <c r="G416" s="219"/>
      <c r="H416" s="220" t="s">
        <v>32</v>
      </c>
      <c r="I416" s="222"/>
      <c r="J416" s="219"/>
      <c r="K416" s="219"/>
      <c r="L416" s="223"/>
      <c r="M416" s="224"/>
      <c r="N416" s="225"/>
      <c r="O416" s="225"/>
      <c r="P416" s="225"/>
      <c r="Q416" s="225"/>
      <c r="R416" s="225"/>
      <c r="S416" s="225"/>
      <c r="T416" s="226"/>
      <c r="AT416" s="227" t="s">
        <v>154</v>
      </c>
      <c r="AU416" s="227" t="s">
        <v>88</v>
      </c>
      <c r="AV416" s="15" t="s">
        <v>86</v>
      </c>
      <c r="AW416" s="15" t="s">
        <v>39</v>
      </c>
      <c r="AX416" s="15" t="s">
        <v>78</v>
      </c>
      <c r="AY416" s="227" t="s">
        <v>144</v>
      </c>
    </row>
    <row r="417" spans="2:51" s="13" customFormat="1" ht="11.25">
      <c r="B417" s="195"/>
      <c r="C417" s="196"/>
      <c r="D417" s="197" t="s">
        <v>154</v>
      </c>
      <c r="E417" s="198" t="s">
        <v>32</v>
      </c>
      <c r="F417" s="199" t="s">
        <v>652</v>
      </c>
      <c r="G417" s="196"/>
      <c r="H417" s="200">
        <v>40.652999999999999</v>
      </c>
      <c r="I417" s="201"/>
      <c r="J417" s="196"/>
      <c r="K417" s="196"/>
      <c r="L417" s="202"/>
      <c r="M417" s="203"/>
      <c r="N417" s="204"/>
      <c r="O417" s="204"/>
      <c r="P417" s="204"/>
      <c r="Q417" s="204"/>
      <c r="R417" s="204"/>
      <c r="S417" s="204"/>
      <c r="T417" s="205"/>
      <c r="AT417" s="206" t="s">
        <v>154</v>
      </c>
      <c r="AU417" s="206" t="s">
        <v>88</v>
      </c>
      <c r="AV417" s="13" t="s">
        <v>88</v>
      </c>
      <c r="AW417" s="13" t="s">
        <v>39</v>
      </c>
      <c r="AX417" s="13" t="s">
        <v>78</v>
      </c>
      <c r="AY417" s="206" t="s">
        <v>144</v>
      </c>
    </row>
    <row r="418" spans="2:51" s="13" customFormat="1" ht="11.25">
      <c r="B418" s="195"/>
      <c r="C418" s="196"/>
      <c r="D418" s="197" t="s">
        <v>154</v>
      </c>
      <c r="E418" s="198" t="s">
        <v>32</v>
      </c>
      <c r="F418" s="199" t="s">
        <v>653</v>
      </c>
      <c r="G418" s="196"/>
      <c r="H418" s="200">
        <v>-3.1520000000000001</v>
      </c>
      <c r="I418" s="201"/>
      <c r="J418" s="196"/>
      <c r="K418" s="196"/>
      <c r="L418" s="202"/>
      <c r="M418" s="203"/>
      <c r="N418" s="204"/>
      <c r="O418" s="204"/>
      <c r="P418" s="204"/>
      <c r="Q418" s="204"/>
      <c r="R418" s="204"/>
      <c r="S418" s="204"/>
      <c r="T418" s="205"/>
      <c r="AT418" s="206" t="s">
        <v>154</v>
      </c>
      <c r="AU418" s="206" t="s">
        <v>88</v>
      </c>
      <c r="AV418" s="13" t="s">
        <v>88</v>
      </c>
      <c r="AW418" s="13" t="s">
        <v>39</v>
      </c>
      <c r="AX418" s="13" t="s">
        <v>78</v>
      </c>
      <c r="AY418" s="206" t="s">
        <v>144</v>
      </c>
    </row>
    <row r="419" spans="2:51" s="15" customFormat="1" ht="11.25">
      <c r="B419" s="218"/>
      <c r="C419" s="219"/>
      <c r="D419" s="197" t="s">
        <v>154</v>
      </c>
      <c r="E419" s="220" t="s">
        <v>32</v>
      </c>
      <c r="F419" s="221" t="s">
        <v>348</v>
      </c>
      <c r="G419" s="219"/>
      <c r="H419" s="220" t="s">
        <v>32</v>
      </c>
      <c r="I419" s="222"/>
      <c r="J419" s="219"/>
      <c r="K419" s="219"/>
      <c r="L419" s="223"/>
      <c r="M419" s="224"/>
      <c r="N419" s="225"/>
      <c r="O419" s="225"/>
      <c r="P419" s="225"/>
      <c r="Q419" s="225"/>
      <c r="R419" s="225"/>
      <c r="S419" s="225"/>
      <c r="T419" s="226"/>
      <c r="AT419" s="227" t="s">
        <v>154</v>
      </c>
      <c r="AU419" s="227" t="s">
        <v>88</v>
      </c>
      <c r="AV419" s="15" t="s">
        <v>86</v>
      </c>
      <c r="AW419" s="15" t="s">
        <v>39</v>
      </c>
      <c r="AX419" s="15" t="s">
        <v>78</v>
      </c>
      <c r="AY419" s="227" t="s">
        <v>144</v>
      </c>
    </row>
    <row r="420" spans="2:51" s="13" customFormat="1" ht="11.25">
      <c r="B420" s="195"/>
      <c r="C420" s="196"/>
      <c r="D420" s="197" t="s">
        <v>154</v>
      </c>
      <c r="E420" s="198" t="s">
        <v>32</v>
      </c>
      <c r="F420" s="199" t="s">
        <v>349</v>
      </c>
      <c r="G420" s="196"/>
      <c r="H420" s="200">
        <v>55.835000000000001</v>
      </c>
      <c r="I420" s="201"/>
      <c r="J420" s="196"/>
      <c r="K420" s="196"/>
      <c r="L420" s="202"/>
      <c r="M420" s="203"/>
      <c r="N420" s="204"/>
      <c r="O420" s="204"/>
      <c r="P420" s="204"/>
      <c r="Q420" s="204"/>
      <c r="R420" s="204"/>
      <c r="S420" s="204"/>
      <c r="T420" s="205"/>
      <c r="AT420" s="206" t="s">
        <v>154</v>
      </c>
      <c r="AU420" s="206" t="s">
        <v>88</v>
      </c>
      <c r="AV420" s="13" t="s">
        <v>88</v>
      </c>
      <c r="AW420" s="13" t="s">
        <v>39</v>
      </c>
      <c r="AX420" s="13" t="s">
        <v>78</v>
      </c>
      <c r="AY420" s="206" t="s">
        <v>144</v>
      </c>
    </row>
    <row r="421" spans="2:51" s="13" customFormat="1" ht="11.25">
      <c r="B421" s="195"/>
      <c r="C421" s="196"/>
      <c r="D421" s="197" t="s">
        <v>154</v>
      </c>
      <c r="E421" s="198" t="s">
        <v>32</v>
      </c>
      <c r="F421" s="199" t="s">
        <v>654</v>
      </c>
      <c r="G421" s="196"/>
      <c r="H421" s="200">
        <v>-5.4619999999999997</v>
      </c>
      <c r="I421" s="201"/>
      <c r="J421" s="196"/>
      <c r="K421" s="196"/>
      <c r="L421" s="202"/>
      <c r="M421" s="203"/>
      <c r="N421" s="204"/>
      <c r="O421" s="204"/>
      <c r="P421" s="204"/>
      <c r="Q421" s="204"/>
      <c r="R421" s="204"/>
      <c r="S421" s="204"/>
      <c r="T421" s="205"/>
      <c r="AT421" s="206" t="s">
        <v>154</v>
      </c>
      <c r="AU421" s="206" t="s">
        <v>88</v>
      </c>
      <c r="AV421" s="13" t="s">
        <v>88</v>
      </c>
      <c r="AW421" s="13" t="s">
        <v>39</v>
      </c>
      <c r="AX421" s="13" t="s">
        <v>78</v>
      </c>
      <c r="AY421" s="206" t="s">
        <v>144</v>
      </c>
    </row>
    <row r="422" spans="2:51" s="13" customFormat="1" ht="11.25">
      <c r="B422" s="195"/>
      <c r="C422" s="196"/>
      <c r="D422" s="197" t="s">
        <v>154</v>
      </c>
      <c r="E422" s="198" t="s">
        <v>32</v>
      </c>
      <c r="F422" s="199" t="s">
        <v>655</v>
      </c>
      <c r="G422" s="196"/>
      <c r="H422" s="200">
        <v>-3.78</v>
      </c>
      <c r="I422" s="201"/>
      <c r="J422" s="196"/>
      <c r="K422" s="196"/>
      <c r="L422" s="202"/>
      <c r="M422" s="203"/>
      <c r="N422" s="204"/>
      <c r="O422" s="204"/>
      <c r="P422" s="204"/>
      <c r="Q422" s="204"/>
      <c r="R422" s="204"/>
      <c r="S422" s="204"/>
      <c r="T422" s="205"/>
      <c r="AT422" s="206" t="s">
        <v>154</v>
      </c>
      <c r="AU422" s="206" t="s">
        <v>88</v>
      </c>
      <c r="AV422" s="13" t="s">
        <v>88</v>
      </c>
      <c r="AW422" s="13" t="s">
        <v>39</v>
      </c>
      <c r="AX422" s="13" t="s">
        <v>78</v>
      </c>
      <c r="AY422" s="206" t="s">
        <v>144</v>
      </c>
    </row>
    <row r="423" spans="2:51" s="13" customFormat="1" ht="11.25">
      <c r="B423" s="195"/>
      <c r="C423" s="196"/>
      <c r="D423" s="197" t="s">
        <v>154</v>
      </c>
      <c r="E423" s="198" t="s">
        <v>32</v>
      </c>
      <c r="F423" s="199" t="s">
        <v>656</v>
      </c>
      <c r="G423" s="196"/>
      <c r="H423" s="200">
        <v>-3</v>
      </c>
      <c r="I423" s="201"/>
      <c r="J423" s="196"/>
      <c r="K423" s="196"/>
      <c r="L423" s="202"/>
      <c r="M423" s="203"/>
      <c r="N423" s="204"/>
      <c r="O423" s="204"/>
      <c r="P423" s="204"/>
      <c r="Q423" s="204"/>
      <c r="R423" s="204"/>
      <c r="S423" s="204"/>
      <c r="T423" s="205"/>
      <c r="AT423" s="206" t="s">
        <v>154</v>
      </c>
      <c r="AU423" s="206" t="s">
        <v>88</v>
      </c>
      <c r="AV423" s="13" t="s">
        <v>88</v>
      </c>
      <c r="AW423" s="13" t="s">
        <v>39</v>
      </c>
      <c r="AX423" s="13" t="s">
        <v>78</v>
      </c>
      <c r="AY423" s="206" t="s">
        <v>144</v>
      </c>
    </row>
    <row r="424" spans="2:51" s="15" customFormat="1" ht="11.25">
      <c r="B424" s="218"/>
      <c r="C424" s="219"/>
      <c r="D424" s="197" t="s">
        <v>154</v>
      </c>
      <c r="E424" s="220" t="s">
        <v>32</v>
      </c>
      <c r="F424" s="221" t="s">
        <v>352</v>
      </c>
      <c r="G424" s="219"/>
      <c r="H424" s="220" t="s">
        <v>32</v>
      </c>
      <c r="I424" s="222"/>
      <c r="J424" s="219"/>
      <c r="K424" s="219"/>
      <c r="L424" s="223"/>
      <c r="M424" s="224"/>
      <c r="N424" s="225"/>
      <c r="O424" s="225"/>
      <c r="P424" s="225"/>
      <c r="Q424" s="225"/>
      <c r="R424" s="225"/>
      <c r="S424" s="225"/>
      <c r="T424" s="226"/>
      <c r="AT424" s="227" t="s">
        <v>154</v>
      </c>
      <c r="AU424" s="227" t="s">
        <v>88</v>
      </c>
      <c r="AV424" s="15" t="s">
        <v>86</v>
      </c>
      <c r="AW424" s="15" t="s">
        <v>39</v>
      </c>
      <c r="AX424" s="15" t="s">
        <v>78</v>
      </c>
      <c r="AY424" s="227" t="s">
        <v>144</v>
      </c>
    </row>
    <row r="425" spans="2:51" s="13" customFormat="1" ht="11.25">
      <c r="B425" s="195"/>
      <c r="C425" s="196"/>
      <c r="D425" s="197" t="s">
        <v>154</v>
      </c>
      <c r="E425" s="198" t="s">
        <v>32</v>
      </c>
      <c r="F425" s="199" t="s">
        <v>657</v>
      </c>
      <c r="G425" s="196"/>
      <c r="H425" s="200">
        <v>41.235999999999997</v>
      </c>
      <c r="I425" s="201"/>
      <c r="J425" s="196"/>
      <c r="K425" s="196"/>
      <c r="L425" s="202"/>
      <c r="M425" s="203"/>
      <c r="N425" s="204"/>
      <c r="O425" s="204"/>
      <c r="P425" s="204"/>
      <c r="Q425" s="204"/>
      <c r="R425" s="204"/>
      <c r="S425" s="204"/>
      <c r="T425" s="205"/>
      <c r="AT425" s="206" t="s">
        <v>154</v>
      </c>
      <c r="AU425" s="206" t="s">
        <v>88</v>
      </c>
      <c r="AV425" s="13" t="s">
        <v>88</v>
      </c>
      <c r="AW425" s="13" t="s">
        <v>39</v>
      </c>
      <c r="AX425" s="13" t="s">
        <v>78</v>
      </c>
      <c r="AY425" s="206" t="s">
        <v>144</v>
      </c>
    </row>
    <row r="426" spans="2:51" s="13" customFormat="1" ht="11.25">
      <c r="B426" s="195"/>
      <c r="C426" s="196"/>
      <c r="D426" s="197" t="s">
        <v>154</v>
      </c>
      <c r="E426" s="198" t="s">
        <v>32</v>
      </c>
      <c r="F426" s="199" t="s">
        <v>658</v>
      </c>
      <c r="G426" s="196"/>
      <c r="H426" s="200">
        <v>-1.5760000000000001</v>
      </c>
      <c r="I426" s="201"/>
      <c r="J426" s="196"/>
      <c r="K426" s="196"/>
      <c r="L426" s="202"/>
      <c r="M426" s="203"/>
      <c r="N426" s="204"/>
      <c r="O426" s="204"/>
      <c r="P426" s="204"/>
      <c r="Q426" s="204"/>
      <c r="R426" s="204"/>
      <c r="S426" s="204"/>
      <c r="T426" s="205"/>
      <c r="AT426" s="206" t="s">
        <v>154</v>
      </c>
      <c r="AU426" s="206" t="s">
        <v>88</v>
      </c>
      <c r="AV426" s="13" t="s">
        <v>88</v>
      </c>
      <c r="AW426" s="13" t="s">
        <v>39</v>
      </c>
      <c r="AX426" s="13" t="s">
        <v>78</v>
      </c>
      <c r="AY426" s="206" t="s">
        <v>144</v>
      </c>
    </row>
    <row r="427" spans="2:51" s="13" customFormat="1" ht="11.25">
      <c r="B427" s="195"/>
      <c r="C427" s="196"/>
      <c r="D427" s="197" t="s">
        <v>154</v>
      </c>
      <c r="E427" s="198" t="s">
        <v>32</v>
      </c>
      <c r="F427" s="199" t="s">
        <v>659</v>
      </c>
      <c r="G427" s="196"/>
      <c r="H427" s="200">
        <v>-6.3319999999999999</v>
      </c>
      <c r="I427" s="201"/>
      <c r="J427" s="196"/>
      <c r="K427" s="196"/>
      <c r="L427" s="202"/>
      <c r="M427" s="203"/>
      <c r="N427" s="204"/>
      <c r="O427" s="204"/>
      <c r="P427" s="204"/>
      <c r="Q427" s="204"/>
      <c r="R427" s="204"/>
      <c r="S427" s="204"/>
      <c r="T427" s="205"/>
      <c r="AT427" s="206" t="s">
        <v>154</v>
      </c>
      <c r="AU427" s="206" t="s">
        <v>88</v>
      </c>
      <c r="AV427" s="13" t="s">
        <v>88</v>
      </c>
      <c r="AW427" s="13" t="s">
        <v>39</v>
      </c>
      <c r="AX427" s="13" t="s">
        <v>78</v>
      </c>
      <c r="AY427" s="206" t="s">
        <v>144</v>
      </c>
    </row>
    <row r="428" spans="2:51" s="13" customFormat="1" ht="11.25">
      <c r="B428" s="195"/>
      <c r="C428" s="196"/>
      <c r="D428" s="197" t="s">
        <v>154</v>
      </c>
      <c r="E428" s="198" t="s">
        <v>32</v>
      </c>
      <c r="F428" s="199" t="s">
        <v>660</v>
      </c>
      <c r="G428" s="196"/>
      <c r="H428" s="200">
        <v>-4.8</v>
      </c>
      <c r="I428" s="201"/>
      <c r="J428" s="196"/>
      <c r="K428" s="196"/>
      <c r="L428" s="202"/>
      <c r="M428" s="203"/>
      <c r="N428" s="204"/>
      <c r="O428" s="204"/>
      <c r="P428" s="204"/>
      <c r="Q428" s="204"/>
      <c r="R428" s="204"/>
      <c r="S428" s="204"/>
      <c r="T428" s="205"/>
      <c r="AT428" s="206" t="s">
        <v>154</v>
      </c>
      <c r="AU428" s="206" t="s">
        <v>88</v>
      </c>
      <c r="AV428" s="13" t="s">
        <v>88</v>
      </c>
      <c r="AW428" s="13" t="s">
        <v>39</v>
      </c>
      <c r="AX428" s="13" t="s">
        <v>78</v>
      </c>
      <c r="AY428" s="206" t="s">
        <v>144</v>
      </c>
    </row>
    <row r="429" spans="2:51" s="15" customFormat="1" ht="11.25">
      <c r="B429" s="218"/>
      <c r="C429" s="219"/>
      <c r="D429" s="197" t="s">
        <v>154</v>
      </c>
      <c r="E429" s="220" t="s">
        <v>32</v>
      </c>
      <c r="F429" s="221" t="s">
        <v>355</v>
      </c>
      <c r="G429" s="219"/>
      <c r="H429" s="220" t="s">
        <v>32</v>
      </c>
      <c r="I429" s="222"/>
      <c r="J429" s="219"/>
      <c r="K429" s="219"/>
      <c r="L429" s="223"/>
      <c r="M429" s="224"/>
      <c r="N429" s="225"/>
      <c r="O429" s="225"/>
      <c r="P429" s="225"/>
      <c r="Q429" s="225"/>
      <c r="R429" s="225"/>
      <c r="S429" s="225"/>
      <c r="T429" s="226"/>
      <c r="AT429" s="227" t="s">
        <v>154</v>
      </c>
      <c r="AU429" s="227" t="s">
        <v>88</v>
      </c>
      <c r="AV429" s="15" t="s">
        <v>86</v>
      </c>
      <c r="AW429" s="15" t="s">
        <v>39</v>
      </c>
      <c r="AX429" s="15" t="s">
        <v>78</v>
      </c>
      <c r="AY429" s="227" t="s">
        <v>144</v>
      </c>
    </row>
    <row r="430" spans="2:51" s="13" customFormat="1" ht="11.25">
      <c r="B430" s="195"/>
      <c r="C430" s="196"/>
      <c r="D430" s="197" t="s">
        <v>154</v>
      </c>
      <c r="E430" s="198" t="s">
        <v>32</v>
      </c>
      <c r="F430" s="199" t="s">
        <v>661</v>
      </c>
      <c r="G430" s="196"/>
      <c r="H430" s="200">
        <v>56.985999999999997</v>
      </c>
      <c r="I430" s="201"/>
      <c r="J430" s="196"/>
      <c r="K430" s="196"/>
      <c r="L430" s="202"/>
      <c r="M430" s="203"/>
      <c r="N430" s="204"/>
      <c r="O430" s="204"/>
      <c r="P430" s="204"/>
      <c r="Q430" s="204"/>
      <c r="R430" s="204"/>
      <c r="S430" s="204"/>
      <c r="T430" s="205"/>
      <c r="AT430" s="206" t="s">
        <v>154</v>
      </c>
      <c r="AU430" s="206" t="s">
        <v>88</v>
      </c>
      <c r="AV430" s="13" t="s">
        <v>88</v>
      </c>
      <c r="AW430" s="13" t="s">
        <v>39</v>
      </c>
      <c r="AX430" s="13" t="s">
        <v>78</v>
      </c>
      <c r="AY430" s="206" t="s">
        <v>144</v>
      </c>
    </row>
    <row r="431" spans="2:51" s="13" customFormat="1" ht="11.25">
      <c r="B431" s="195"/>
      <c r="C431" s="196"/>
      <c r="D431" s="197" t="s">
        <v>154</v>
      </c>
      <c r="E431" s="198" t="s">
        <v>32</v>
      </c>
      <c r="F431" s="199" t="s">
        <v>662</v>
      </c>
      <c r="G431" s="196"/>
      <c r="H431" s="200">
        <v>-7.0380000000000003</v>
      </c>
      <c r="I431" s="201"/>
      <c r="J431" s="196"/>
      <c r="K431" s="196"/>
      <c r="L431" s="202"/>
      <c r="M431" s="203"/>
      <c r="N431" s="204"/>
      <c r="O431" s="204"/>
      <c r="P431" s="204"/>
      <c r="Q431" s="204"/>
      <c r="R431" s="204"/>
      <c r="S431" s="204"/>
      <c r="T431" s="205"/>
      <c r="AT431" s="206" t="s">
        <v>154</v>
      </c>
      <c r="AU431" s="206" t="s">
        <v>88</v>
      </c>
      <c r="AV431" s="13" t="s">
        <v>88</v>
      </c>
      <c r="AW431" s="13" t="s">
        <v>39</v>
      </c>
      <c r="AX431" s="13" t="s">
        <v>78</v>
      </c>
      <c r="AY431" s="206" t="s">
        <v>144</v>
      </c>
    </row>
    <row r="432" spans="2:51" s="13" customFormat="1" ht="11.25">
      <c r="B432" s="195"/>
      <c r="C432" s="196"/>
      <c r="D432" s="197" t="s">
        <v>154</v>
      </c>
      <c r="E432" s="198" t="s">
        <v>32</v>
      </c>
      <c r="F432" s="199" t="s">
        <v>663</v>
      </c>
      <c r="G432" s="196"/>
      <c r="H432" s="200">
        <v>-10.603999999999999</v>
      </c>
      <c r="I432" s="201"/>
      <c r="J432" s="196"/>
      <c r="K432" s="196"/>
      <c r="L432" s="202"/>
      <c r="M432" s="203"/>
      <c r="N432" s="204"/>
      <c r="O432" s="204"/>
      <c r="P432" s="204"/>
      <c r="Q432" s="204"/>
      <c r="R432" s="204"/>
      <c r="S432" s="204"/>
      <c r="T432" s="205"/>
      <c r="AT432" s="206" t="s">
        <v>154</v>
      </c>
      <c r="AU432" s="206" t="s">
        <v>88</v>
      </c>
      <c r="AV432" s="13" t="s">
        <v>88</v>
      </c>
      <c r="AW432" s="13" t="s">
        <v>39</v>
      </c>
      <c r="AX432" s="13" t="s">
        <v>78</v>
      </c>
      <c r="AY432" s="206" t="s">
        <v>144</v>
      </c>
    </row>
    <row r="433" spans="1:65" s="13" customFormat="1" ht="11.25">
      <c r="B433" s="195"/>
      <c r="C433" s="196"/>
      <c r="D433" s="197" t="s">
        <v>154</v>
      </c>
      <c r="E433" s="198" t="s">
        <v>32</v>
      </c>
      <c r="F433" s="199" t="s">
        <v>664</v>
      </c>
      <c r="G433" s="196"/>
      <c r="H433" s="200">
        <v>-7.9039999999999999</v>
      </c>
      <c r="I433" s="201"/>
      <c r="J433" s="196"/>
      <c r="K433" s="196"/>
      <c r="L433" s="202"/>
      <c r="M433" s="203"/>
      <c r="N433" s="204"/>
      <c r="O433" s="204"/>
      <c r="P433" s="204"/>
      <c r="Q433" s="204"/>
      <c r="R433" s="204"/>
      <c r="S433" s="204"/>
      <c r="T433" s="205"/>
      <c r="AT433" s="206" t="s">
        <v>154</v>
      </c>
      <c r="AU433" s="206" t="s">
        <v>88</v>
      </c>
      <c r="AV433" s="13" t="s">
        <v>88</v>
      </c>
      <c r="AW433" s="13" t="s">
        <v>39</v>
      </c>
      <c r="AX433" s="13" t="s">
        <v>78</v>
      </c>
      <c r="AY433" s="206" t="s">
        <v>144</v>
      </c>
    </row>
    <row r="434" spans="1:65" s="14" customFormat="1" ht="11.25">
      <c r="B434" s="207"/>
      <c r="C434" s="208"/>
      <c r="D434" s="197" t="s">
        <v>154</v>
      </c>
      <c r="E434" s="209" t="s">
        <v>32</v>
      </c>
      <c r="F434" s="210" t="s">
        <v>358</v>
      </c>
      <c r="G434" s="208"/>
      <c r="H434" s="211">
        <v>141.06200000000001</v>
      </c>
      <c r="I434" s="212"/>
      <c r="J434" s="208"/>
      <c r="K434" s="208"/>
      <c r="L434" s="213"/>
      <c r="M434" s="214"/>
      <c r="N434" s="215"/>
      <c r="O434" s="215"/>
      <c r="P434" s="215"/>
      <c r="Q434" s="215"/>
      <c r="R434" s="215"/>
      <c r="S434" s="215"/>
      <c r="T434" s="216"/>
      <c r="AT434" s="217" t="s">
        <v>154</v>
      </c>
      <c r="AU434" s="217" t="s">
        <v>88</v>
      </c>
      <c r="AV434" s="14" t="s">
        <v>150</v>
      </c>
      <c r="AW434" s="14" t="s">
        <v>39</v>
      </c>
      <c r="AX434" s="14" t="s">
        <v>86</v>
      </c>
      <c r="AY434" s="217" t="s">
        <v>144</v>
      </c>
    </row>
    <row r="435" spans="1:65" s="2" customFormat="1" ht="24.2" customHeight="1">
      <c r="A435" s="37"/>
      <c r="B435" s="38"/>
      <c r="C435" s="177" t="s">
        <v>665</v>
      </c>
      <c r="D435" s="177" t="s">
        <v>146</v>
      </c>
      <c r="E435" s="178" t="s">
        <v>666</v>
      </c>
      <c r="F435" s="179" t="s">
        <v>667</v>
      </c>
      <c r="G435" s="180" t="s">
        <v>93</v>
      </c>
      <c r="H435" s="181">
        <v>7.8</v>
      </c>
      <c r="I435" s="182"/>
      <c r="J435" s="183">
        <f>ROUND(I435*H435,2)</f>
        <v>0</v>
      </c>
      <c r="K435" s="179" t="s">
        <v>149</v>
      </c>
      <c r="L435" s="42"/>
      <c r="M435" s="184" t="s">
        <v>32</v>
      </c>
      <c r="N435" s="185" t="s">
        <v>49</v>
      </c>
      <c r="O435" s="67"/>
      <c r="P435" s="186">
        <f>O435*H435</f>
        <v>0</v>
      </c>
      <c r="Q435" s="186">
        <v>0</v>
      </c>
      <c r="R435" s="186">
        <f>Q435*H435</f>
        <v>0</v>
      </c>
      <c r="S435" s="186">
        <v>6.0999999999999999E-2</v>
      </c>
      <c r="T435" s="187">
        <f>S435*H435</f>
        <v>0.4758</v>
      </c>
      <c r="U435" s="37"/>
      <c r="V435" s="37"/>
      <c r="W435" s="37"/>
      <c r="X435" s="37"/>
      <c r="Y435" s="37"/>
      <c r="Z435" s="37"/>
      <c r="AA435" s="37"/>
      <c r="AB435" s="37"/>
      <c r="AC435" s="37"/>
      <c r="AD435" s="37"/>
      <c r="AE435" s="37"/>
      <c r="AR435" s="188" t="s">
        <v>150</v>
      </c>
      <c r="AT435" s="188" t="s">
        <v>146</v>
      </c>
      <c r="AU435" s="188" t="s">
        <v>88</v>
      </c>
      <c r="AY435" s="19" t="s">
        <v>144</v>
      </c>
      <c r="BE435" s="189">
        <f>IF(N435="základní",J435,0)</f>
        <v>0</v>
      </c>
      <c r="BF435" s="189">
        <f>IF(N435="snížená",J435,0)</f>
        <v>0</v>
      </c>
      <c r="BG435" s="189">
        <f>IF(N435="zákl. přenesená",J435,0)</f>
        <v>0</v>
      </c>
      <c r="BH435" s="189">
        <f>IF(N435="sníž. přenesená",J435,0)</f>
        <v>0</v>
      </c>
      <c r="BI435" s="189">
        <f>IF(N435="nulová",J435,0)</f>
        <v>0</v>
      </c>
      <c r="BJ435" s="19" t="s">
        <v>86</v>
      </c>
      <c r="BK435" s="189">
        <f>ROUND(I435*H435,2)</f>
        <v>0</v>
      </c>
      <c r="BL435" s="19" t="s">
        <v>150</v>
      </c>
      <c r="BM435" s="188" t="s">
        <v>668</v>
      </c>
    </row>
    <row r="436" spans="1:65" s="2" customFormat="1" ht="11.25">
      <c r="A436" s="37"/>
      <c r="B436" s="38"/>
      <c r="C436" s="39"/>
      <c r="D436" s="190" t="s">
        <v>152</v>
      </c>
      <c r="E436" s="39"/>
      <c r="F436" s="191" t="s">
        <v>669</v>
      </c>
      <c r="G436" s="39"/>
      <c r="H436" s="39"/>
      <c r="I436" s="192"/>
      <c r="J436" s="39"/>
      <c r="K436" s="39"/>
      <c r="L436" s="42"/>
      <c r="M436" s="193"/>
      <c r="N436" s="194"/>
      <c r="O436" s="67"/>
      <c r="P436" s="67"/>
      <c r="Q436" s="67"/>
      <c r="R436" s="67"/>
      <c r="S436" s="67"/>
      <c r="T436" s="68"/>
      <c r="U436" s="37"/>
      <c r="V436" s="37"/>
      <c r="W436" s="37"/>
      <c r="X436" s="37"/>
      <c r="Y436" s="37"/>
      <c r="Z436" s="37"/>
      <c r="AA436" s="37"/>
      <c r="AB436" s="37"/>
      <c r="AC436" s="37"/>
      <c r="AD436" s="37"/>
      <c r="AE436" s="37"/>
      <c r="AT436" s="19" t="s">
        <v>152</v>
      </c>
      <c r="AU436" s="19" t="s">
        <v>88</v>
      </c>
    </row>
    <row r="437" spans="1:65" s="15" customFormat="1" ht="11.25">
      <c r="B437" s="218"/>
      <c r="C437" s="219"/>
      <c r="D437" s="197" t="s">
        <v>154</v>
      </c>
      <c r="E437" s="220" t="s">
        <v>32</v>
      </c>
      <c r="F437" s="221" t="s">
        <v>335</v>
      </c>
      <c r="G437" s="219"/>
      <c r="H437" s="220" t="s">
        <v>32</v>
      </c>
      <c r="I437" s="222"/>
      <c r="J437" s="219"/>
      <c r="K437" s="219"/>
      <c r="L437" s="223"/>
      <c r="M437" s="224"/>
      <c r="N437" s="225"/>
      <c r="O437" s="225"/>
      <c r="P437" s="225"/>
      <c r="Q437" s="225"/>
      <c r="R437" s="225"/>
      <c r="S437" s="225"/>
      <c r="T437" s="226"/>
      <c r="AT437" s="227" t="s">
        <v>154</v>
      </c>
      <c r="AU437" s="227" t="s">
        <v>88</v>
      </c>
      <c r="AV437" s="15" t="s">
        <v>86</v>
      </c>
      <c r="AW437" s="15" t="s">
        <v>39</v>
      </c>
      <c r="AX437" s="15" t="s">
        <v>78</v>
      </c>
      <c r="AY437" s="227" t="s">
        <v>144</v>
      </c>
    </row>
    <row r="438" spans="1:65" s="15" customFormat="1" ht="11.25">
      <c r="B438" s="218"/>
      <c r="C438" s="219"/>
      <c r="D438" s="197" t="s">
        <v>154</v>
      </c>
      <c r="E438" s="220" t="s">
        <v>32</v>
      </c>
      <c r="F438" s="221" t="s">
        <v>670</v>
      </c>
      <c r="G438" s="219"/>
      <c r="H438" s="220" t="s">
        <v>32</v>
      </c>
      <c r="I438" s="222"/>
      <c r="J438" s="219"/>
      <c r="K438" s="219"/>
      <c r="L438" s="223"/>
      <c r="M438" s="224"/>
      <c r="N438" s="225"/>
      <c r="O438" s="225"/>
      <c r="P438" s="225"/>
      <c r="Q438" s="225"/>
      <c r="R438" s="225"/>
      <c r="S438" s="225"/>
      <c r="T438" s="226"/>
      <c r="AT438" s="227" t="s">
        <v>154</v>
      </c>
      <c r="AU438" s="227" t="s">
        <v>88</v>
      </c>
      <c r="AV438" s="15" t="s">
        <v>86</v>
      </c>
      <c r="AW438" s="15" t="s">
        <v>39</v>
      </c>
      <c r="AX438" s="15" t="s">
        <v>78</v>
      </c>
      <c r="AY438" s="227" t="s">
        <v>144</v>
      </c>
    </row>
    <row r="439" spans="1:65" s="13" customFormat="1" ht="11.25">
      <c r="B439" s="195"/>
      <c r="C439" s="196"/>
      <c r="D439" s="197" t="s">
        <v>154</v>
      </c>
      <c r="E439" s="198" t="s">
        <v>32</v>
      </c>
      <c r="F439" s="199" t="s">
        <v>671</v>
      </c>
      <c r="G439" s="196"/>
      <c r="H439" s="200">
        <v>3</v>
      </c>
      <c r="I439" s="201"/>
      <c r="J439" s="196"/>
      <c r="K439" s="196"/>
      <c r="L439" s="202"/>
      <c r="M439" s="203"/>
      <c r="N439" s="204"/>
      <c r="O439" s="204"/>
      <c r="P439" s="204"/>
      <c r="Q439" s="204"/>
      <c r="R439" s="204"/>
      <c r="S439" s="204"/>
      <c r="T439" s="205"/>
      <c r="AT439" s="206" t="s">
        <v>154</v>
      </c>
      <c r="AU439" s="206" t="s">
        <v>88</v>
      </c>
      <c r="AV439" s="13" t="s">
        <v>88</v>
      </c>
      <c r="AW439" s="13" t="s">
        <v>39</v>
      </c>
      <c r="AX439" s="13" t="s">
        <v>78</v>
      </c>
      <c r="AY439" s="206" t="s">
        <v>144</v>
      </c>
    </row>
    <row r="440" spans="1:65" s="13" customFormat="1" ht="11.25">
      <c r="B440" s="195"/>
      <c r="C440" s="196"/>
      <c r="D440" s="197" t="s">
        <v>154</v>
      </c>
      <c r="E440" s="198" t="s">
        <v>32</v>
      </c>
      <c r="F440" s="199" t="s">
        <v>672</v>
      </c>
      <c r="G440" s="196"/>
      <c r="H440" s="200">
        <v>4.8</v>
      </c>
      <c r="I440" s="201"/>
      <c r="J440" s="196"/>
      <c r="K440" s="196"/>
      <c r="L440" s="202"/>
      <c r="M440" s="203"/>
      <c r="N440" s="204"/>
      <c r="O440" s="204"/>
      <c r="P440" s="204"/>
      <c r="Q440" s="204"/>
      <c r="R440" s="204"/>
      <c r="S440" s="204"/>
      <c r="T440" s="205"/>
      <c r="AT440" s="206" t="s">
        <v>154</v>
      </c>
      <c r="AU440" s="206" t="s">
        <v>88</v>
      </c>
      <c r="AV440" s="13" t="s">
        <v>88</v>
      </c>
      <c r="AW440" s="13" t="s">
        <v>39</v>
      </c>
      <c r="AX440" s="13" t="s">
        <v>78</v>
      </c>
      <c r="AY440" s="206" t="s">
        <v>144</v>
      </c>
    </row>
    <row r="441" spans="1:65" s="14" customFormat="1" ht="11.25">
      <c r="B441" s="207"/>
      <c r="C441" s="208"/>
      <c r="D441" s="197" t="s">
        <v>154</v>
      </c>
      <c r="E441" s="209" t="s">
        <v>32</v>
      </c>
      <c r="F441" s="210" t="s">
        <v>158</v>
      </c>
      <c r="G441" s="208"/>
      <c r="H441" s="211">
        <v>7.8</v>
      </c>
      <c r="I441" s="212"/>
      <c r="J441" s="208"/>
      <c r="K441" s="208"/>
      <c r="L441" s="213"/>
      <c r="M441" s="214"/>
      <c r="N441" s="215"/>
      <c r="O441" s="215"/>
      <c r="P441" s="215"/>
      <c r="Q441" s="215"/>
      <c r="R441" s="215"/>
      <c r="S441" s="215"/>
      <c r="T441" s="216"/>
      <c r="AT441" s="217" t="s">
        <v>154</v>
      </c>
      <c r="AU441" s="217" t="s">
        <v>88</v>
      </c>
      <c r="AV441" s="14" t="s">
        <v>150</v>
      </c>
      <c r="AW441" s="14" t="s">
        <v>39</v>
      </c>
      <c r="AX441" s="14" t="s">
        <v>86</v>
      </c>
      <c r="AY441" s="217" t="s">
        <v>144</v>
      </c>
    </row>
    <row r="442" spans="1:65" s="2" customFormat="1" ht="33" customHeight="1">
      <c r="A442" s="37"/>
      <c r="B442" s="38"/>
      <c r="C442" s="177" t="s">
        <v>673</v>
      </c>
      <c r="D442" s="177" t="s">
        <v>146</v>
      </c>
      <c r="E442" s="178" t="s">
        <v>674</v>
      </c>
      <c r="F442" s="179" t="s">
        <v>675</v>
      </c>
      <c r="G442" s="180" t="s">
        <v>93</v>
      </c>
      <c r="H442" s="181">
        <v>60</v>
      </c>
      <c r="I442" s="182"/>
      <c r="J442" s="183">
        <f>ROUND(I442*H442,2)</f>
        <v>0</v>
      </c>
      <c r="K442" s="179" t="s">
        <v>149</v>
      </c>
      <c r="L442" s="42"/>
      <c r="M442" s="184" t="s">
        <v>32</v>
      </c>
      <c r="N442" s="185" t="s">
        <v>49</v>
      </c>
      <c r="O442" s="67"/>
      <c r="P442" s="186">
        <f>O442*H442</f>
        <v>0</v>
      </c>
      <c r="Q442" s="186">
        <v>0</v>
      </c>
      <c r="R442" s="186">
        <f>Q442*H442</f>
        <v>0</v>
      </c>
      <c r="S442" s="186">
        <v>0</v>
      </c>
      <c r="T442" s="187">
        <f>S442*H442</f>
        <v>0</v>
      </c>
      <c r="U442" s="37"/>
      <c r="V442" s="37"/>
      <c r="W442" s="37"/>
      <c r="X442" s="37"/>
      <c r="Y442" s="37"/>
      <c r="Z442" s="37"/>
      <c r="AA442" s="37"/>
      <c r="AB442" s="37"/>
      <c r="AC442" s="37"/>
      <c r="AD442" s="37"/>
      <c r="AE442" s="37"/>
      <c r="AR442" s="188" t="s">
        <v>150</v>
      </c>
      <c r="AT442" s="188" t="s">
        <v>146</v>
      </c>
      <c r="AU442" s="188" t="s">
        <v>88</v>
      </c>
      <c r="AY442" s="19" t="s">
        <v>144</v>
      </c>
      <c r="BE442" s="189">
        <f>IF(N442="základní",J442,0)</f>
        <v>0</v>
      </c>
      <c r="BF442" s="189">
        <f>IF(N442="snížená",J442,0)</f>
        <v>0</v>
      </c>
      <c r="BG442" s="189">
        <f>IF(N442="zákl. přenesená",J442,0)</f>
        <v>0</v>
      </c>
      <c r="BH442" s="189">
        <f>IF(N442="sníž. přenesená",J442,0)</f>
        <v>0</v>
      </c>
      <c r="BI442" s="189">
        <f>IF(N442="nulová",J442,0)</f>
        <v>0</v>
      </c>
      <c r="BJ442" s="19" t="s">
        <v>86</v>
      </c>
      <c r="BK442" s="189">
        <f>ROUND(I442*H442,2)</f>
        <v>0</v>
      </c>
      <c r="BL442" s="19" t="s">
        <v>150</v>
      </c>
      <c r="BM442" s="188" t="s">
        <v>676</v>
      </c>
    </row>
    <row r="443" spans="1:65" s="2" customFormat="1" ht="11.25">
      <c r="A443" s="37"/>
      <c r="B443" s="38"/>
      <c r="C443" s="39"/>
      <c r="D443" s="190" t="s">
        <v>152</v>
      </c>
      <c r="E443" s="39"/>
      <c r="F443" s="191" t="s">
        <v>677</v>
      </c>
      <c r="G443" s="39"/>
      <c r="H443" s="39"/>
      <c r="I443" s="192"/>
      <c r="J443" s="39"/>
      <c r="K443" s="39"/>
      <c r="L443" s="42"/>
      <c r="M443" s="193"/>
      <c r="N443" s="194"/>
      <c r="O443" s="67"/>
      <c r="P443" s="67"/>
      <c r="Q443" s="67"/>
      <c r="R443" s="67"/>
      <c r="S443" s="67"/>
      <c r="T443" s="68"/>
      <c r="U443" s="37"/>
      <c r="V443" s="37"/>
      <c r="W443" s="37"/>
      <c r="X443" s="37"/>
      <c r="Y443" s="37"/>
      <c r="Z443" s="37"/>
      <c r="AA443" s="37"/>
      <c r="AB443" s="37"/>
      <c r="AC443" s="37"/>
      <c r="AD443" s="37"/>
      <c r="AE443" s="37"/>
      <c r="AT443" s="19" t="s">
        <v>152</v>
      </c>
      <c r="AU443" s="19" t="s">
        <v>88</v>
      </c>
    </row>
    <row r="444" spans="1:65" s="2" customFormat="1" ht="37.9" customHeight="1">
      <c r="A444" s="37"/>
      <c r="B444" s="38"/>
      <c r="C444" s="177" t="s">
        <v>678</v>
      </c>
      <c r="D444" s="177" t="s">
        <v>146</v>
      </c>
      <c r="E444" s="178" t="s">
        <v>679</v>
      </c>
      <c r="F444" s="179" t="s">
        <v>680</v>
      </c>
      <c r="G444" s="180" t="s">
        <v>681</v>
      </c>
      <c r="H444" s="181">
        <v>1</v>
      </c>
      <c r="I444" s="182"/>
      <c r="J444" s="183">
        <f>ROUND(I444*H444,2)</f>
        <v>0</v>
      </c>
      <c r="K444" s="179" t="s">
        <v>32</v>
      </c>
      <c r="L444" s="42"/>
      <c r="M444" s="184" t="s">
        <v>32</v>
      </c>
      <c r="N444" s="185" t="s">
        <v>49</v>
      </c>
      <c r="O444" s="67"/>
      <c r="P444" s="186">
        <f>O444*H444</f>
        <v>0</v>
      </c>
      <c r="Q444" s="186">
        <v>0</v>
      </c>
      <c r="R444" s="186">
        <f>Q444*H444</f>
        <v>0</v>
      </c>
      <c r="S444" s="186">
        <v>0</v>
      </c>
      <c r="T444" s="187">
        <f>S444*H444</f>
        <v>0</v>
      </c>
      <c r="U444" s="37"/>
      <c r="V444" s="37"/>
      <c r="W444" s="37"/>
      <c r="X444" s="37"/>
      <c r="Y444" s="37"/>
      <c r="Z444" s="37"/>
      <c r="AA444" s="37"/>
      <c r="AB444" s="37"/>
      <c r="AC444" s="37"/>
      <c r="AD444" s="37"/>
      <c r="AE444" s="37"/>
      <c r="AR444" s="188" t="s">
        <v>150</v>
      </c>
      <c r="AT444" s="188" t="s">
        <v>146</v>
      </c>
      <c r="AU444" s="188" t="s">
        <v>88</v>
      </c>
      <c r="AY444" s="19" t="s">
        <v>144</v>
      </c>
      <c r="BE444" s="189">
        <f>IF(N444="základní",J444,0)</f>
        <v>0</v>
      </c>
      <c r="BF444" s="189">
        <f>IF(N444="snížená",J444,0)</f>
        <v>0</v>
      </c>
      <c r="BG444" s="189">
        <f>IF(N444="zákl. přenesená",J444,0)</f>
        <v>0</v>
      </c>
      <c r="BH444" s="189">
        <f>IF(N444="sníž. přenesená",J444,0)</f>
        <v>0</v>
      </c>
      <c r="BI444" s="189">
        <f>IF(N444="nulová",J444,0)</f>
        <v>0</v>
      </c>
      <c r="BJ444" s="19" t="s">
        <v>86</v>
      </c>
      <c r="BK444" s="189">
        <f>ROUND(I444*H444,2)</f>
        <v>0</v>
      </c>
      <c r="BL444" s="19" t="s">
        <v>150</v>
      </c>
      <c r="BM444" s="188" t="s">
        <v>682</v>
      </c>
    </row>
    <row r="445" spans="1:65" s="12" customFormat="1" ht="22.9" customHeight="1">
      <c r="B445" s="161"/>
      <c r="C445" s="162"/>
      <c r="D445" s="163" t="s">
        <v>77</v>
      </c>
      <c r="E445" s="175" t="s">
        <v>683</v>
      </c>
      <c r="F445" s="175" t="s">
        <v>684</v>
      </c>
      <c r="G445" s="162"/>
      <c r="H445" s="162"/>
      <c r="I445" s="165"/>
      <c r="J445" s="176">
        <f>BK445</f>
        <v>0</v>
      </c>
      <c r="K445" s="162"/>
      <c r="L445" s="167"/>
      <c r="M445" s="168"/>
      <c r="N445" s="169"/>
      <c r="O445" s="169"/>
      <c r="P445" s="170">
        <f>SUM(P446:P486)</f>
        <v>0</v>
      </c>
      <c r="Q445" s="169"/>
      <c r="R445" s="170">
        <f>SUM(R446:R486)</f>
        <v>0</v>
      </c>
      <c r="S445" s="169"/>
      <c r="T445" s="171">
        <f>SUM(T446:T486)</f>
        <v>0</v>
      </c>
      <c r="AR445" s="172" t="s">
        <v>86</v>
      </c>
      <c r="AT445" s="173" t="s">
        <v>77</v>
      </c>
      <c r="AU445" s="173" t="s">
        <v>86</v>
      </c>
      <c r="AY445" s="172" t="s">
        <v>144</v>
      </c>
      <c r="BK445" s="174">
        <f>SUM(BK446:BK486)</f>
        <v>0</v>
      </c>
    </row>
    <row r="446" spans="1:65" s="2" customFormat="1" ht="33" customHeight="1">
      <c r="A446" s="37"/>
      <c r="B446" s="38"/>
      <c r="C446" s="177" t="s">
        <v>685</v>
      </c>
      <c r="D446" s="177" t="s">
        <v>146</v>
      </c>
      <c r="E446" s="178" t="s">
        <v>686</v>
      </c>
      <c r="F446" s="179" t="s">
        <v>687</v>
      </c>
      <c r="G446" s="180" t="s">
        <v>207</v>
      </c>
      <c r="H446" s="181">
        <v>69.819000000000003</v>
      </c>
      <c r="I446" s="182"/>
      <c r="J446" s="183">
        <f>ROUND(I446*H446,2)</f>
        <v>0</v>
      </c>
      <c r="K446" s="179" t="s">
        <v>149</v>
      </c>
      <c r="L446" s="42"/>
      <c r="M446" s="184" t="s">
        <v>32</v>
      </c>
      <c r="N446" s="185" t="s">
        <v>49</v>
      </c>
      <c r="O446" s="67"/>
      <c r="P446" s="186">
        <f>O446*H446</f>
        <v>0</v>
      </c>
      <c r="Q446" s="186">
        <v>0</v>
      </c>
      <c r="R446" s="186">
        <f>Q446*H446</f>
        <v>0</v>
      </c>
      <c r="S446" s="186">
        <v>0</v>
      </c>
      <c r="T446" s="187">
        <f>S446*H446</f>
        <v>0</v>
      </c>
      <c r="U446" s="37"/>
      <c r="V446" s="37"/>
      <c r="W446" s="37"/>
      <c r="X446" s="37"/>
      <c r="Y446" s="37"/>
      <c r="Z446" s="37"/>
      <c r="AA446" s="37"/>
      <c r="AB446" s="37"/>
      <c r="AC446" s="37"/>
      <c r="AD446" s="37"/>
      <c r="AE446" s="37"/>
      <c r="AR446" s="188" t="s">
        <v>150</v>
      </c>
      <c r="AT446" s="188" t="s">
        <v>146</v>
      </c>
      <c r="AU446" s="188" t="s">
        <v>88</v>
      </c>
      <c r="AY446" s="19" t="s">
        <v>144</v>
      </c>
      <c r="BE446" s="189">
        <f>IF(N446="základní",J446,0)</f>
        <v>0</v>
      </c>
      <c r="BF446" s="189">
        <f>IF(N446="snížená",J446,0)</f>
        <v>0</v>
      </c>
      <c r="BG446" s="189">
        <f>IF(N446="zákl. přenesená",J446,0)</f>
        <v>0</v>
      </c>
      <c r="BH446" s="189">
        <f>IF(N446="sníž. přenesená",J446,0)</f>
        <v>0</v>
      </c>
      <c r="BI446" s="189">
        <f>IF(N446="nulová",J446,0)</f>
        <v>0</v>
      </c>
      <c r="BJ446" s="19" t="s">
        <v>86</v>
      </c>
      <c r="BK446" s="189">
        <f>ROUND(I446*H446,2)</f>
        <v>0</v>
      </c>
      <c r="BL446" s="19" t="s">
        <v>150</v>
      </c>
      <c r="BM446" s="188" t="s">
        <v>688</v>
      </c>
    </row>
    <row r="447" spans="1:65" s="2" customFormat="1" ht="11.25">
      <c r="A447" s="37"/>
      <c r="B447" s="38"/>
      <c r="C447" s="39"/>
      <c r="D447" s="190" t="s">
        <v>152</v>
      </c>
      <c r="E447" s="39"/>
      <c r="F447" s="191" t="s">
        <v>689</v>
      </c>
      <c r="G447" s="39"/>
      <c r="H447" s="39"/>
      <c r="I447" s="192"/>
      <c r="J447" s="39"/>
      <c r="K447" s="39"/>
      <c r="L447" s="42"/>
      <c r="M447" s="193"/>
      <c r="N447" s="194"/>
      <c r="O447" s="67"/>
      <c r="P447" s="67"/>
      <c r="Q447" s="67"/>
      <c r="R447" s="67"/>
      <c r="S447" s="67"/>
      <c r="T447" s="68"/>
      <c r="U447" s="37"/>
      <c r="V447" s="37"/>
      <c r="W447" s="37"/>
      <c r="X447" s="37"/>
      <c r="Y447" s="37"/>
      <c r="Z447" s="37"/>
      <c r="AA447" s="37"/>
      <c r="AB447" s="37"/>
      <c r="AC447" s="37"/>
      <c r="AD447" s="37"/>
      <c r="AE447" s="37"/>
      <c r="AT447" s="19" t="s">
        <v>152</v>
      </c>
      <c r="AU447" s="19" t="s">
        <v>88</v>
      </c>
    </row>
    <row r="448" spans="1:65" s="2" customFormat="1" ht="24.2" customHeight="1">
      <c r="A448" s="37"/>
      <c r="B448" s="38"/>
      <c r="C448" s="177" t="s">
        <v>690</v>
      </c>
      <c r="D448" s="177" t="s">
        <v>146</v>
      </c>
      <c r="E448" s="178" t="s">
        <v>691</v>
      </c>
      <c r="F448" s="179" t="s">
        <v>692</v>
      </c>
      <c r="G448" s="180" t="s">
        <v>207</v>
      </c>
      <c r="H448" s="181">
        <v>69.819000000000003</v>
      </c>
      <c r="I448" s="182"/>
      <c r="J448" s="183">
        <f>ROUND(I448*H448,2)</f>
        <v>0</v>
      </c>
      <c r="K448" s="179" t="s">
        <v>149</v>
      </c>
      <c r="L448" s="42"/>
      <c r="M448" s="184" t="s">
        <v>32</v>
      </c>
      <c r="N448" s="185" t="s">
        <v>49</v>
      </c>
      <c r="O448" s="67"/>
      <c r="P448" s="186">
        <f>O448*H448</f>
        <v>0</v>
      </c>
      <c r="Q448" s="186">
        <v>0</v>
      </c>
      <c r="R448" s="186">
        <f>Q448*H448</f>
        <v>0</v>
      </c>
      <c r="S448" s="186">
        <v>0</v>
      </c>
      <c r="T448" s="187">
        <f>S448*H448</f>
        <v>0</v>
      </c>
      <c r="U448" s="37"/>
      <c r="V448" s="37"/>
      <c r="W448" s="37"/>
      <c r="X448" s="37"/>
      <c r="Y448" s="37"/>
      <c r="Z448" s="37"/>
      <c r="AA448" s="37"/>
      <c r="AB448" s="37"/>
      <c r="AC448" s="37"/>
      <c r="AD448" s="37"/>
      <c r="AE448" s="37"/>
      <c r="AR448" s="188" t="s">
        <v>150</v>
      </c>
      <c r="AT448" s="188" t="s">
        <v>146</v>
      </c>
      <c r="AU448" s="188" t="s">
        <v>88</v>
      </c>
      <c r="AY448" s="19" t="s">
        <v>144</v>
      </c>
      <c r="BE448" s="189">
        <f>IF(N448="základní",J448,0)</f>
        <v>0</v>
      </c>
      <c r="BF448" s="189">
        <f>IF(N448="snížená",J448,0)</f>
        <v>0</v>
      </c>
      <c r="BG448" s="189">
        <f>IF(N448="zákl. přenesená",J448,0)</f>
        <v>0</v>
      </c>
      <c r="BH448" s="189">
        <f>IF(N448="sníž. přenesená",J448,0)</f>
        <v>0</v>
      </c>
      <c r="BI448" s="189">
        <f>IF(N448="nulová",J448,0)</f>
        <v>0</v>
      </c>
      <c r="BJ448" s="19" t="s">
        <v>86</v>
      </c>
      <c r="BK448" s="189">
        <f>ROUND(I448*H448,2)</f>
        <v>0</v>
      </c>
      <c r="BL448" s="19" t="s">
        <v>150</v>
      </c>
      <c r="BM448" s="188" t="s">
        <v>693</v>
      </c>
    </row>
    <row r="449" spans="1:65" s="2" customFormat="1" ht="11.25">
      <c r="A449" s="37"/>
      <c r="B449" s="38"/>
      <c r="C449" s="39"/>
      <c r="D449" s="190" t="s">
        <v>152</v>
      </c>
      <c r="E449" s="39"/>
      <c r="F449" s="191" t="s">
        <v>694</v>
      </c>
      <c r="G449" s="39"/>
      <c r="H449" s="39"/>
      <c r="I449" s="192"/>
      <c r="J449" s="39"/>
      <c r="K449" s="39"/>
      <c r="L449" s="42"/>
      <c r="M449" s="193"/>
      <c r="N449" s="194"/>
      <c r="O449" s="67"/>
      <c r="P449" s="67"/>
      <c r="Q449" s="67"/>
      <c r="R449" s="67"/>
      <c r="S449" s="67"/>
      <c r="T449" s="68"/>
      <c r="U449" s="37"/>
      <c r="V449" s="37"/>
      <c r="W449" s="37"/>
      <c r="X449" s="37"/>
      <c r="Y449" s="37"/>
      <c r="Z449" s="37"/>
      <c r="AA449" s="37"/>
      <c r="AB449" s="37"/>
      <c r="AC449" s="37"/>
      <c r="AD449" s="37"/>
      <c r="AE449" s="37"/>
      <c r="AT449" s="19" t="s">
        <v>152</v>
      </c>
      <c r="AU449" s="19" t="s">
        <v>88</v>
      </c>
    </row>
    <row r="450" spans="1:65" s="2" customFormat="1" ht="24.2" customHeight="1">
      <c r="A450" s="37"/>
      <c r="B450" s="38"/>
      <c r="C450" s="177" t="s">
        <v>695</v>
      </c>
      <c r="D450" s="177" t="s">
        <v>146</v>
      </c>
      <c r="E450" s="178" t="s">
        <v>696</v>
      </c>
      <c r="F450" s="179" t="s">
        <v>697</v>
      </c>
      <c r="G450" s="180" t="s">
        <v>207</v>
      </c>
      <c r="H450" s="181">
        <v>656.79200000000003</v>
      </c>
      <c r="I450" s="182"/>
      <c r="J450" s="183">
        <f>ROUND(I450*H450,2)</f>
        <v>0</v>
      </c>
      <c r="K450" s="179" t="s">
        <v>149</v>
      </c>
      <c r="L450" s="42"/>
      <c r="M450" s="184" t="s">
        <v>32</v>
      </c>
      <c r="N450" s="185" t="s">
        <v>49</v>
      </c>
      <c r="O450" s="67"/>
      <c r="P450" s="186">
        <f>O450*H450</f>
        <v>0</v>
      </c>
      <c r="Q450" s="186">
        <v>0</v>
      </c>
      <c r="R450" s="186">
        <f>Q450*H450</f>
        <v>0</v>
      </c>
      <c r="S450" s="186">
        <v>0</v>
      </c>
      <c r="T450" s="187">
        <f>S450*H450</f>
        <v>0</v>
      </c>
      <c r="U450" s="37"/>
      <c r="V450" s="37"/>
      <c r="W450" s="37"/>
      <c r="X450" s="37"/>
      <c r="Y450" s="37"/>
      <c r="Z450" s="37"/>
      <c r="AA450" s="37"/>
      <c r="AB450" s="37"/>
      <c r="AC450" s="37"/>
      <c r="AD450" s="37"/>
      <c r="AE450" s="37"/>
      <c r="AR450" s="188" t="s">
        <v>150</v>
      </c>
      <c r="AT450" s="188" t="s">
        <v>146</v>
      </c>
      <c r="AU450" s="188" t="s">
        <v>88</v>
      </c>
      <c r="AY450" s="19" t="s">
        <v>144</v>
      </c>
      <c r="BE450" s="189">
        <f>IF(N450="základní",J450,0)</f>
        <v>0</v>
      </c>
      <c r="BF450" s="189">
        <f>IF(N450="snížená",J450,0)</f>
        <v>0</v>
      </c>
      <c r="BG450" s="189">
        <f>IF(N450="zákl. přenesená",J450,0)</f>
        <v>0</v>
      </c>
      <c r="BH450" s="189">
        <f>IF(N450="sníž. přenesená",J450,0)</f>
        <v>0</v>
      </c>
      <c r="BI450" s="189">
        <f>IF(N450="nulová",J450,0)</f>
        <v>0</v>
      </c>
      <c r="BJ450" s="19" t="s">
        <v>86</v>
      </c>
      <c r="BK450" s="189">
        <f>ROUND(I450*H450,2)</f>
        <v>0</v>
      </c>
      <c r="BL450" s="19" t="s">
        <v>150</v>
      </c>
      <c r="BM450" s="188" t="s">
        <v>698</v>
      </c>
    </row>
    <row r="451" spans="1:65" s="2" customFormat="1" ht="11.25">
      <c r="A451" s="37"/>
      <c r="B451" s="38"/>
      <c r="C451" s="39"/>
      <c r="D451" s="190" t="s">
        <v>152</v>
      </c>
      <c r="E451" s="39"/>
      <c r="F451" s="191" t="s">
        <v>699</v>
      </c>
      <c r="G451" s="39"/>
      <c r="H451" s="39"/>
      <c r="I451" s="192"/>
      <c r="J451" s="39"/>
      <c r="K451" s="39"/>
      <c r="L451" s="42"/>
      <c r="M451" s="193"/>
      <c r="N451" s="194"/>
      <c r="O451" s="67"/>
      <c r="P451" s="67"/>
      <c r="Q451" s="67"/>
      <c r="R451" s="67"/>
      <c r="S451" s="67"/>
      <c r="T451" s="68"/>
      <c r="U451" s="37"/>
      <c r="V451" s="37"/>
      <c r="W451" s="37"/>
      <c r="X451" s="37"/>
      <c r="Y451" s="37"/>
      <c r="Z451" s="37"/>
      <c r="AA451" s="37"/>
      <c r="AB451" s="37"/>
      <c r="AC451" s="37"/>
      <c r="AD451" s="37"/>
      <c r="AE451" s="37"/>
      <c r="AT451" s="19" t="s">
        <v>152</v>
      </c>
      <c r="AU451" s="19" t="s">
        <v>88</v>
      </c>
    </row>
    <row r="452" spans="1:65" s="13" customFormat="1" ht="11.25">
      <c r="B452" s="195"/>
      <c r="C452" s="196"/>
      <c r="D452" s="197" t="s">
        <v>154</v>
      </c>
      <c r="E452" s="198" t="s">
        <v>32</v>
      </c>
      <c r="F452" s="199" t="s">
        <v>700</v>
      </c>
      <c r="G452" s="196"/>
      <c r="H452" s="200">
        <v>656.79200000000003</v>
      </c>
      <c r="I452" s="201"/>
      <c r="J452" s="196"/>
      <c r="K452" s="196"/>
      <c r="L452" s="202"/>
      <c r="M452" s="203"/>
      <c r="N452" s="204"/>
      <c r="O452" s="204"/>
      <c r="P452" s="204"/>
      <c r="Q452" s="204"/>
      <c r="R452" s="204"/>
      <c r="S452" s="204"/>
      <c r="T452" s="205"/>
      <c r="AT452" s="206" t="s">
        <v>154</v>
      </c>
      <c r="AU452" s="206" t="s">
        <v>88</v>
      </c>
      <c r="AV452" s="13" t="s">
        <v>88</v>
      </c>
      <c r="AW452" s="13" t="s">
        <v>39</v>
      </c>
      <c r="AX452" s="13" t="s">
        <v>86</v>
      </c>
      <c r="AY452" s="206" t="s">
        <v>144</v>
      </c>
    </row>
    <row r="453" spans="1:65" s="2" customFormat="1" ht="33" customHeight="1">
      <c r="A453" s="37"/>
      <c r="B453" s="38"/>
      <c r="C453" s="177" t="s">
        <v>701</v>
      </c>
      <c r="D453" s="177" t="s">
        <v>146</v>
      </c>
      <c r="E453" s="178" t="s">
        <v>702</v>
      </c>
      <c r="F453" s="179" t="s">
        <v>703</v>
      </c>
      <c r="G453" s="180" t="s">
        <v>207</v>
      </c>
      <c r="H453" s="181">
        <v>10.962</v>
      </c>
      <c r="I453" s="182"/>
      <c r="J453" s="183">
        <f>ROUND(I453*H453,2)</f>
        <v>0</v>
      </c>
      <c r="K453" s="179" t="s">
        <v>149</v>
      </c>
      <c r="L453" s="42"/>
      <c r="M453" s="184" t="s">
        <v>32</v>
      </c>
      <c r="N453" s="185" t="s">
        <v>49</v>
      </c>
      <c r="O453" s="67"/>
      <c r="P453" s="186">
        <f>O453*H453</f>
        <v>0</v>
      </c>
      <c r="Q453" s="186">
        <v>0</v>
      </c>
      <c r="R453" s="186">
        <f>Q453*H453</f>
        <v>0</v>
      </c>
      <c r="S453" s="186">
        <v>0</v>
      </c>
      <c r="T453" s="187">
        <f>S453*H453</f>
        <v>0</v>
      </c>
      <c r="U453" s="37"/>
      <c r="V453" s="37"/>
      <c r="W453" s="37"/>
      <c r="X453" s="37"/>
      <c r="Y453" s="37"/>
      <c r="Z453" s="37"/>
      <c r="AA453" s="37"/>
      <c r="AB453" s="37"/>
      <c r="AC453" s="37"/>
      <c r="AD453" s="37"/>
      <c r="AE453" s="37"/>
      <c r="AR453" s="188" t="s">
        <v>150</v>
      </c>
      <c r="AT453" s="188" t="s">
        <v>146</v>
      </c>
      <c r="AU453" s="188" t="s">
        <v>88</v>
      </c>
      <c r="AY453" s="19" t="s">
        <v>144</v>
      </c>
      <c r="BE453" s="189">
        <f>IF(N453="základní",J453,0)</f>
        <v>0</v>
      </c>
      <c r="BF453" s="189">
        <f>IF(N453="snížená",J453,0)</f>
        <v>0</v>
      </c>
      <c r="BG453" s="189">
        <f>IF(N453="zákl. přenesená",J453,0)</f>
        <v>0</v>
      </c>
      <c r="BH453" s="189">
        <f>IF(N453="sníž. přenesená",J453,0)</f>
        <v>0</v>
      </c>
      <c r="BI453" s="189">
        <f>IF(N453="nulová",J453,0)</f>
        <v>0</v>
      </c>
      <c r="BJ453" s="19" t="s">
        <v>86</v>
      </c>
      <c r="BK453" s="189">
        <f>ROUND(I453*H453,2)</f>
        <v>0</v>
      </c>
      <c r="BL453" s="19" t="s">
        <v>150</v>
      </c>
      <c r="BM453" s="188" t="s">
        <v>704</v>
      </c>
    </row>
    <row r="454" spans="1:65" s="2" customFormat="1" ht="11.25">
      <c r="A454" s="37"/>
      <c r="B454" s="38"/>
      <c r="C454" s="39"/>
      <c r="D454" s="190" t="s">
        <v>152</v>
      </c>
      <c r="E454" s="39"/>
      <c r="F454" s="191" t="s">
        <v>705</v>
      </c>
      <c r="G454" s="39"/>
      <c r="H454" s="39"/>
      <c r="I454" s="192"/>
      <c r="J454" s="39"/>
      <c r="K454" s="39"/>
      <c r="L454" s="42"/>
      <c r="M454" s="193"/>
      <c r="N454" s="194"/>
      <c r="O454" s="67"/>
      <c r="P454" s="67"/>
      <c r="Q454" s="67"/>
      <c r="R454" s="67"/>
      <c r="S454" s="67"/>
      <c r="T454" s="68"/>
      <c r="U454" s="37"/>
      <c r="V454" s="37"/>
      <c r="W454" s="37"/>
      <c r="X454" s="37"/>
      <c r="Y454" s="37"/>
      <c r="Z454" s="37"/>
      <c r="AA454" s="37"/>
      <c r="AB454" s="37"/>
      <c r="AC454" s="37"/>
      <c r="AD454" s="37"/>
      <c r="AE454" s="37"/>
      <c r="AT454" s="19" t="s">
        <v>152</v>
      </c>
      <c r="AU454" s="19" t="s">
        <v>88</v>
      </c>
    </row>
    <row r="455" spans="1:65" s="13" customFormat="1" ht="11.25">
      <c r="B455" s="195"/>
      <c r="C455" s="196"/>
      <c r="D455" s="197" t="s">
        <v>154</v>
      </c>
      <c r="E455" s="198" t="s">
        <v>32</v>
      </c>
      <c r="F455" s="199" t="s">
        <v>706</v>
      </c>
      <c r="G455" s="196"/>
      <c r="H455" s="200">
        <v>5.2809999999999997</v>
      </c>
      <c r="I455" s="201"/>
      <c r="J455" s="196"/>
      <c r="K455" s="196"/>
      <c r="L455" s="202"/>
      <c r="M455" s="203"/>
      <c r="N455" s="204"/>
      <c r="O455" s="204"/>
      <c r="P455" s="204"/>
      <c r="Q455" s="204"/>
      <c r="R455" s="204"/>
      <c r="S455" s="204"/>
      <c r="T455" s="205"/>
      <c r="AT455" s="206" t="s">
        <v>154</v>
      </c>
      <c r="AU455" s="206" t="s">
        <v>88</v>
      </c>
      <c r="AV455" s="13" t="s">
        <v>88</v>
      </c>
      <c r="AW455" s="13" t="s">
        <v>39</v>
      </c>
      <c r="AX455" s="13" t="s">
        <v>78</v>
      </c>
      <c r="AY455" s="206" t="s">
        <v>144</v>
      </c>
    </row>
    <row r="456" spans="1:65" s="13" customFormat="1" ht="11.25">
      <c r="B456" s="195"/>
      <c r="C456" s="196"/>
      <c r="D456" s="197" t="s">
        <v>154</v>
      </c>
      <c r="E456" s="198" t="s">
        <v>32</v>
      </c>
      <c r="F456" s="199" t="s">
        <v>707</v>
      </c>
      <c r="G456" s="196"/>
      <c r="H456" s="200">
        <v>1.5229999999999999</v>
      </c>
      <c r="I456" s="201"/>
      <c r="J456" s="196"/>
      <c r="K456" s="196"/>
      <c r="L456" s="202"/>
      <c r="M456" s="203"/>
      <c r="N456" s="204"/>
      <c r="O456" s="204"/>
      <c r="P456" s="204"/>
      <c r="Q456" s="204"/>
      <c r="R456" s="204"/>
      <c r="S456" s="204"/>
      <c r="T456" s="205"/>
      <c r="AT456" s="206" t="s">
        <v>154</v>
      </c>
      <c r="AU456" s="206" t="s">
        <v>88</v>
      </c>
      <c r="AV456" s="13" t="s">
        <v>88</v>
      </c>
      <c r="AW456" s="13" t="s">
        <v>39</v>
      </c>
      <c r="AX456" s="13" t="s">
        <v>78</v>
      </c>
      <c r="AY456" s="206" t="s">
        <v>144</v>
      </c>
    </row>
    <row r="457" spans="1:65" s="13" customFormat="1" ht="11.25">
      <c r="B457" s="195"/>
      <c r="C457" s="196"/>
      <c r="D457" s="197" t="s">
        <v>154</v>
      </c>
      <c r="E457" s="198" t="s">
        <v>32</v>
      </c>
      <c r="F457" s="199" t="s">
        <v>708</v>
      </c>
      <c r="G457" s="196"/>
      <c r="H457" s="200">
        <v>4.1580000000000004</v>
      </c>
      <c r="I457" s="201"/>
      <c r="J457" s="196"/>
      <c r="K457" s="196"/>
      <c r="L457" s="202"/>
      <c r="M457" s="203"/>
      <c r="N457" s="204"/>
      <c r="O457" s="204"/>
      <c r="P457" s="204"/>
      <c r="Q457" s="204"/>
      <c r="R457" s="204"/>
      <c r="S457" s="204"/>
      <c r="T457" s="205"/>
      <c r="AT457" s="206" t="s">
        <v>154</v>
      </c>
      <c r="AU457" s="206" t="s">
        <v>88</v>
      </c>
      <c r="AV457" s="13" t="s">
        <v>88</v>
      </c>
      <c r="AW457" s="13" t="s">
        <v>39</v>
      </c>
      <c r="AX457" s="13" t="s">
        <v>78</v>
      </c>
      <c r="AY457" s="206" t="s">
        <v>144</v>
      </c>
    </row>
    <row r="458" spans="1:65" s="14" customFormat="1" ht="11.25">
      <c r="B458" s="207"/>
      <c r="C458" s="208"/>
      <c r="D458" s="197" t="s">
        <v>154</v>
      </c>
      <c r="E458" s="209" t="s">
        <v>32</v>
      </c>
      <c r="F458" s="210" t="s">
        <v>158</v>
      </c>
      <c r="G458" s="208"/>
      <c r="H458" s="211">
        <v>10.962</v>
      </c>
      <c r="I458" s="212"/>
      <c r="J458" s="208"/>
      <c r="K458" s="208"/>
      <c r="L458" s="213"/>
      <c r="M458" s="214"/>
      <c r="N458" s="215"/>
      <c r="O458" s="215"/>
      <c r="P458" s="215"/>
      <c r="Q458" s="215"/>
      <c r="R458" s="215"/>
      <c r="S458" s="215"/>
      <c r="T458" s="216"/>
      <c r="AT458" s="217" t="s">
        <v>154</v>
      </c>
      <c r="AU458" s="217" t="s">
        <v>88</v>
      </c>
      <c r="AV458" s="14" t="s">
        <v>150</v>
      </c>
      <c r="AW458" s="14" t="s">
        <v>39</v>
      </c>
      <c r="AX458" s="14" t="s">
        <v>86</v>
      </c>
      <c r="AY458" s="217" t="s">
        <v>144</v>
      </c>
    </row>
    <row r="459" spans="1:65" s="2" customFormat="1" ht="33" customHeight="1">
      <c r="A459" s="37"/>
      <c r="B459" s="38"/>
      <c r="C459" s="177" t="s">
        <v>709</v>
      </c>
      <c r="D459" s="177" t="s">
        <v>146</v>
      </c>
      <c r="E459" s="178" t="s">
        <v>710</v>
      </c>
      <c r="F459" s="179" t="s">
        <v>711</v>
      </c>
      <c r="G459" s="180" t="s">
        <v>207</v>
      </c>
      <c r="H459" s="181">
        <v>3.7029999999999998</v>
      </c>
      <c r="I459" s="182"/>
      <c r="J459" s="183">
        <f>ROUND(I459*H459,2)</f>
        <v>0</v>
      </c>
      <c r="K459" s="179" t="s">
        <v>149</v>
      </c>
      <c r="L459" s="42"/>
      <c r="M459" s="184" t="s">
        <v>32</v>
      </c>
      <c r="N459" s="185" t="s">
        <v>49</v>
      </c>
      <c r="O459" s="67"/>
      <c r="P459" s="186">
        <f>O459*H459</f>
        <v>0</v>
      </c>
      <c r="Q459" s="186">
        <v>0</v>
      </c>
      <c r="R459" s="186">
        <f>Q459*H459</f>
        <v>0</v>
      </c>
      <c r="S459" s="186">
        <v>0</v>
      </c>
      <c r="T459" s="187">
        <f>S459*H459</f>
        <v>0</v>
      </c>
      <c r="U459" s="37"/>
      <c r="V459" s="37"/>
      <c r="W459" s="37"/>
      <c r="X459" s="37"/>
      <c r="Y459" s="37"/>
      <c r="Z459" s="37"/>
      <c r="AA459" s="37"/>
      <c r="AB459" s="37"/>
      <c r="AC459" s="37"/>
      <c r="AD459" s="37"/>
      <c r="AE459" s="37"/>
      <c r="AR459" s="188" t="s">
        <v>150</v>
      </c>
      <c r="AT459" s="188" t="s">
        <v>146</v>
      </c>
      <c r="AU459" s="188" t="s">
        <v>88</v>
      </c>
      <c r="AY459" s="19" t="s">
        <v>144</v>
      </c>
      <c r="BE459" s="189">
        <f>IF(N459="základní",J459,0)</f>
        <v>0</v>
      </c>
      <c r="BF459" s="189">
        <f>IF(N459="snížená",J459,0)</f>
        <v>0</v>
      </c>
      <c r="BG459" s="189">
        <f>IF(N459="zákl. přenesená",J459,0)</f>
        <v>0</v>
      </c>
      <c r="BH459" s="189">
        <f>IF(N459="sníž. přenesená",J459,0)</f>
        <v>0</v>
      </c>
      <c r="BI459" s="189">
        <f>IF(N459="nulová",J459,0)</f>
        <v>0</v>
      </c>
      <c r="BJ459" s="19" t="s">
        <v>86</v>
      </c>
      <c r="BK459" s="189">
        <f>ROUND(I459*H459,2)</f>
        <v>0</v>
      </c>
      <c r="BL459" s="19" t="s">
        <v>150</v>
      </c>
      <c r="BM459" s="188" t="s">
        <v>712</v>
      </c>
    </row>
    <row r="460" spans="1:65" s="2" customFormat="1" ht="11.25">
      <c r="A460" s="37"/>
      <c r="B460" s="38"/>
      <c r="C460" s="39"/>
      <c r="D460" s="190" t="s">
        <v>152</v>
      </c>
      <c r="E460" s="39"/>
      <c r="F460" s="191" t="s">
        <v>713</v>
      </c>
      <c r="G460" s="39"/>
      <c r="H460" s="39"/>
      <c r="I460" s="192"/>
      <c r="J460" s="39"/>
      <c r="K460" s="39"/>
      <c r="L460" s="42"/>
      <c r="M460" s="193"/>
      <c r="N460" s="194"/>
      <c r="O460" s="67"/>
      <c r="P460" s="67"/>
      <c r="Q460" s="67"/>
      <c r="R460" s="67"/>
      <c r="S460" s="67"/>
      <c r="T460" s="68"/>
      <c r="U460" s="37"/>
      <c r="V460" s="37"/>
      <c r="W460" s="37"/>
      <c r="X460" s="37"/>
      <c r="Y460" s="37"/>
      <c r="Z460" s="37"/>
      <c r="AA460" s="37"/>
      <c r="AB460" s="37"/>
      <c r="AC460" s="37"/>
      <c r="AD460" s="37"/>
      <c r="AE460" s="37"/>
      <c r="AT460" s="19" t="s">
        <v>152</v>
      </c>
      <c r="AU460" s="19" t="s">
        <v>88</v>
      </c>
    </row>
    <row r="461" spans="1:65" s="13" customFormat="1" ht="11.25">
      <c r="B461" s="195"/>
      <c r="C461" s="196"/>
      <c r="D461" s="197" t="s">
        <v>154</v>
      </c>
      <c r="E461" s="198" t="s">
        <v>32</v>
      </c>
      <c r="F461" s="199" t="s">
        <v>714</v>
      </c>
      <c r="G461" s="196"/>
      <c r="H461" s="200">
        <v>69.819000000000003</v>
      </c>
      <c r="I461" s="201"/>
      <c r="J461" s="196"/>
      <c r="K461" s="196"/>
      <c r="L461" s="202"/>
      <c r="M461" s="203"/>
      <c r="N461" s="204"/>
      <c r="O461" s="204"/>
      <c r="P461" s="204"/>
      <c r="Q461" s="204"/>
      <c r="R461" s="204"/>
      <c r="S461" s="204"/>
      <c r="T461" s="205"/>
      <c r="AT461" s="206" t="s">
        <v>154</v>
      </c>
      <c r="AU461" s="206" t="s">
        <v>88</v>
      </c>
      <c r="AV461" s="13" t="s">
        <v>88</v>
      </c>
      <c r="AW461" s="13" t="s">
        <v>39</v>
      </c>
      <c r="AX461" s="13" t="s">
        <v>78</v>
      </c>
      <c r="AY461" s="206" t="s">
        <v>144</v>
      </c>
    </row>
    <row r="462" spans="1:65" s="13" customFormat="1" ht="11.25">
      <c r="B462" s="195"/>
      <c r="C462" s="196"/>
      <c r="D462" s="197" t="s">
        <v>154</v>
      </c>
      <c r="E462" s="198" t="s">
        <v>32</v>
      </c>
      <c r="F462" s="199" t="s">
        <v>715</v>
      </c>
      <c r="G462" s="196"/>
      <c r="H462" s="200">
        <v>-10.962</v>
      </c>
      <c r="I462" s="201"/>
      <c r="J462" s="196"/>
      <c r="K462" s="196"/>
      <c r="L462" s="202"/>
      <c r="M462" s="203"/>
      <c r="N462" s="204"/>
      <c r="O462" s="204"/>
      <c r="P462" s="204"/>
      <c r="Q462" s="204"/>
      <c r="R462" s="204"/>
      <c r="S462" s="204"/>
      <c r="T462" s="205"/>
      <c r="AT462" s="206" t="s">
        <v>154</v>
      </c>
      <c r="AU462" s="206" t="s">
        <v>88</v>
      </c>
      <c r="AV462" s="13" t="s">
        <v>88</v>
      </c>
      <c r="AW462" s="13" t="s">
        <v>39</v>
      </c>
      <c r="AX462" s="13" t="s">
        <v>78</v>
      </c>
      <c r="AY462" s="206" t="s">
        <v>144</v>
      </c>
    </row>
    <row r="463" spans="1:65" s="13" customFormat="1" ht="11.25">
      <c r="B463" s="195"/>
      <c r="C463" s="196"/>
      <c r="D463" s="197" t="s">
        <v>154</v>
      </c>
      <c r="E463" s="198" t="s">
        <v>32</v>
      </c>
      <c r="F463" s="199" t="s">
        <v>716</v>
      </c>
      <c r="G463" s="196"/>
      <c r="H463" s="200">
        <v>-0.38700000000000001</v>
      </c>
      <c r="I463" s="201"/>
      <c r="J463" s="196"/>
      <c r="K463" s="196"/>
      <c r="L463" s="202"/>
      <c r="M463" s="203"/>
      <c r="N463" s="204"/>
      <c r="O463" s="204"/>
      <c r="P463" s="204"/>
      <c r="Q463" s="204"/>
      <c r="R463" s="204"/>
      <c r="S463" s="204"/>
      <c r="T463" s="205"/>
      <c r="AT463" s="206" t="s">
        <v>154</v>
      </c>
      <c r="AU463" s="206" t="s">
        <v>88</v>
      </c>
      <c r="AV463" s="13" t="s">
        <v>88</v>
      </c>
      <c r="AW463" s="13" t="s">
        <v>39</v>
      </c>
      <c r="AX463" s="13" t="s">
        <v>78</v>
      </c>
      <c r="AY463" s="206" t="s">
        <v>144</v>
      </c>
    </row>
    <row r="464" spans="1:65" s="13" customFormat="1" ht="11.25">
      <c r="B464" s="195"/>
      <c r="C464" s="196"/>
      <c r="D464" s="197" t="s">
        <v>154</v>
      </c>
      <c r="E464" s="198" t="s">
        <v>32</v>
      </c>
      <c r="F464" s="199" t="s">
        <v>717</v>
      </c>
      <c r="G464" s="196"/>
      <c r="H464" s="200">
        <v>-0.315</v>
      </c>
      <c r="I464" s="201"/>
      <c r="J464" s="196"/>
      <c r="K464" s="196"/>
      <c r="L464" s="202"/>
      <c r="M464" s="203"/>
      <c r="N464" s="204"/>
      <c r="O464" s="204"/>
      <c r="P464" s="204"/>
      <c r="Q464" s="204"/>
      <c r="R464" s="204"/>
      <c r="S464" s="204"/>
      <c r="T464" s="205"/>
      <c r="AT464" s="206" t="s">
        <v>154</v>
      </c>
      <c r="AU464" s="206" t="s">
        <v>88</v>
      </c>
      <c r="AV464" s="13" t="s">
        <v>88</v>
      </c>
      <c r="AW464" s="13" t="s">
        <v>39</v>
      </c>
      <c r="AX464" s="13" t="s">
        <v>78</v>
      </c>
      <c r="AY464" s="206" t="s">
        <v>144</v>
      </c>
    </row>
    <row r="465" spans="1:65" s="13" customFormat="1" ht="11.25">
      <c r="B465" s="195"/>
      <c r="C465" s="196"/>
      <c r="D465" s="197" t="s">
        <v>154</v>
      </c>
      <c r="E465" s="198" t="s">
        <v>32</v>
      </c>
      <c r="F465" s="199" t="s">
        <v>718</v>
      </c>
      <c r="G465" s="196"/>
      <c r="H465" s="200">
        <v>-51.567999999999998</v>
      </c>
      <c r="I465" s="201"/>
      <c r="J465" s="196"/>
      <c r="K465" s="196"/>
      <c r="L465" s="202"/>
      <c r="M465" s="203"/>
      <c r="N465" s="204"/>
      <c r="O465" s="204"/>
      <c r="P465" s="204"/>
      <c r="Q465" s="204"/>
      <c r="R465" s="204"/>
      <c r="S465" s="204"/>
      <c r="T465" s="205"/>
      <c r="AT465" s="206" t="s">
        <v>154</v>
      </c>
      <c r="AU465" s="206" t="s">
        <v>88</v>
      </c>
      <c r="AV465" s="13" t="s">
        <v>88</v>
      </c>
      <c r="AW465" s="13" t="s">
        <v>39</v>
      </c>
      <c r="AX465" s="13" t="s">
        <v>78</v>
      </c>
      <c r="AY465" s="206" t="s">
        <v>144</v>
      </c>
    </row>
    <row r="466" spans="1:65" s="13" customFormat="1" ht="11.25">
      <c r="B466" s="195"/>
      <c r="C466" s="196"/>
      <c r="D466" s="197" t="s">
        <v>154</v>
      </c>
      <c r="E466" s="198" t="s">
        <v>32</v>
      </c>
      <c r="F466" s="199" t="s">
        <v>719</v>
      </c>
      <c r="G466" s="196"/>
      <c r="H466" s="200">
        <v>-2.8839999999999999</v>
      </c>
      <c r="I466" s="201"/>
      <c r="J466" s="196"/>
      <c r="K466" s="196"/>
      <c r="L466" s="202"/>
      <c r="M466" s="203"/>
      <c r="N466" s="204"/>
      <c r="O466" s="204"/>
      <c r="P466" s="204"/>
      <c r="Q466" s="204"/>
      <c r="R466" s="204"/>
      <c r="S466" s="204"/>
      <c r="T466" s="205"/>
      <c r="AT466" s="206" t="s">
        <v>154</v>
      </c>
      <c r="AU466" s="206" t="s">
        <v>88</v>
      </c>
      <c r="AV466" s="13" t="s">
        <v>88</v>
      </c>
      <c r="AW466" s="13" t="s">
        <v>39</v>
      </c>
      <c r="AX466" s="13" t="s">
        <v>78</v>
      </c>
      <c r="AY466" s="206" t="s">
        <v>144</v>
      </c>
    </row>
    <row r="467" spans="1:65" s="14" customFormat="1" ht="11.25">
      <c r="B467" s="207"/>
      <c r="C467" s="208"/>
      <c r="D467" s="197" t="s">
        <v>154</v>
      </c>
      <c r="E467" s="209" t="s">
        <v>32</v>
      </c>
      <c r="F467" s="210" t="s">
        <v>158</v>
      </c>
      <c r="G467" s="208"/>
      <c r="H467" s="211">
        <v>3.7029999999999998</v>
      </c>
      <c r="I467" s="212"/>
      <c r="J467" s="208"/>
      <c r="K467" s="208"/>
      <c r="L467" s="213"/>
      <c r="M467" s="214"/>
      <c r="N467" s="215"/>
      <c r="O467" s="215"/>
      <c r="P467" s="215"/>
      <c r="Q467" s="215"/>
      <c r="R467" s="215"/>
      <c r="S467" s="215"/>
      <c r="T467" s="216"/>
      <c r="AT467" s="217" t="s">
        <v>154</v>
      </c>
      <c r="AU467" s="217" t="s">
        <v>88</v>
      </c>
      <c r="AV467" s="14" t="s">
        <v>150</v>
      </c>
      <c r="AW467" s="14" t="s">
        <v>39</v>
      </c>
      <c r="AX467" s="14" t="s">
        <v>86</v>
      </c>
      <c r="AY467" s="217" t="s">
        <v>144</v>
      </c>
    </row>
    <row r="468" spans="1:65" s="2" customFormat="1" ht="33" customHeight="1">
      <c r="A468" s="37"/>
      <c r="B468" s="38"/>
      <c r="C468" s="177" t="s">
        <v>720</v>
      </c>
      <c r="D468" s="177" t="s">
        <v>146</v>
      </c>
      <c r="E468" s="178" t="s">
        <v>721</v>
      </c>
      <c r="F468" s="179" t="s">
        <v>722</v>
      </c>
      <c r="G468" s="180" t="s">
        <v>207</v>
      </c>
      <c r="H468" s="181">
        <v>0.38700000000000001</v>
      </c>
      <c r="I468" s="182"/>
      <c r="J468" s="183">
        <f>ROUND(I468*H468,2)</f>
        <v>0</v>
      </c>
      <c r="K468" s="179" t="s">
        <v>149</v>
      </c>
      <c r="L468" s="42"/>
      <c r="M468" s="184" t="s">
        <v>32</v>
      </c>
      <c r="N468" s="185" t="s">
        <v>49</v>
      </c>
      <c r="O468" s="67"/>
      <c r="P468" s="186">
        <f>O468*H468</f>
        <v>0</v>
      </c>
      <c r="Q468" s="186">
        <v>0</v>
      </c>
      <c r="R468" s="186">
        <f>Q468*H468</f>
        <v>0</v>
      </c>
      <c r="S468" s="186">
        <v>0</v>
      </c>
      <c r="T468" s="187">
        <f>S468*H468</f>
        <v>0</v>
      </c>
      <c r="U468" s="37"/>
      <c r="V468" s="37"/>
      <c r="W468" s="37"/>
      <c r="X468" s="37"/>
      <c r="Y468" s="37"/>
      <c r="Z468" s="37"/>
      <c r="AA468" s="37"/>
      <c r="AB468" s="37"/>
      <c r="AC468" s="37"/>
      <c r="AD468" s="37"/>
      <c r="AE468" s="37"/>
      <c r="AR468" s="188" t="s">
        <v>150</v>
      </c>
      <c r="AT468" s="188" t="s">
        <v>146</v>
      </c>
      <c r="AU468" s="188" t="s">
        <v>88</v>
      </c>
      <c r="AY468" s="19" t="s">
        <v>144</v>
      </c>
      <c r="BE468" s="189">
        <f>IF(N468="základní",J468,0)</f>
        <v>0</v>
      </c>
      <c r="BF468" s="189">
        <f>IF(N468="snížená",J468,0)</f>
        <v>0</v>
      </c>
      <c r="BG468" s="189">
        <f>IF(N468="zákl. přenesená",J468,0)</f>
        <v>0</v>
      </c>
      <c r="BH468" s="189">
        <f>IF(N468="sníž. přenesená",J468,0)</f>
        <v>0</v>
      </c>
      <c r="BI468" s="189">
        <f>IF(N468="nulová",J468,0)</f>
        <v>0</v>
      </c>
      <c r="BJ468" s="19" t="s">
        <v>86</v>
      </c>
      <c r="BK468" s="189">
        <f>ROUND(I468*H468,2)</f>
        <v>0</v>
      </c>
      <c r="BL468" s="19" t="s">
        <v>150</v>
      </c>
      <c r="BM468" s="188" t="s">
        <v>723</v>
      </c>
    </row>
    <row r="469" spans="1:65" s="2" customFormat="1" ht="11.25">
      <c r="A469" s="37"/>
      <c r="B469" s="38"/>
      <c r="C469" s="39"/>
      <c r="D469" s="190" t="s">
        <v>152</v>
      </c>
      <c r="E469" s="39"/>
      <c r="F469" s="191" t="s">
        <v>724</v>
      </c>
      <c r="G469" s="39"/>
      <c r="H469" s="39"/>
      <c r="I469" s="192"/>
      <c r="J469" s="39"/>
      <c r="K469" s="39"/>
      <c r="L469" s="42"/>
      <c r="M469" s="193"/>
      <c r="N469" s="194"/>
      <c r="O469" s="67"/>
      <c r="P469" s="67"/>
      <c r="Q469" s="67"/>
      <c r="R469" s="67"/>
      <c r="S469" s="67"/>
      <c r="T469" s="68"/>
      <c r="U469" s="37"/>
      <c r="V469" s="37"/>
      <c r="W469" s="37"/>
      <c r="X469" s="37"/>
      <c r="Y469" s="37"/>
      <c r="Z469" s="37"/>
      <c r="AA469" s="37"/>
      <c r="AB469" s="37"/>
      <c r="AC469" s="37"/>
      <c r="AD469" s="37"/>
      <c r="AE469" s="37"/>
      <c r="AT469" s="19" t="s">
        <v>152</v>
      </c>
      <c r="AU469" s="19" t="s">
        <v>88</v>
      </c>
    </row>
    <row r="470" spans="1:65" s="13" customFormat="1" ht="11.25">
      <c r="B470" s="195"/>
      <c r="C470" s="196"/>
      <c r="D470" s="197" t="s">
        <v>154</v>
      </c>
      <c r="E470" s="198" t="s">
        <v>32</v>
      </c>
      <c r="F470" s="199" t="s">
        <v>725</v>
      </c>
      <c r="G470" s="196"/>
      <c r="H470" s="200">
        <v>0.38700000000000001</v>
      </c>
      <c r="I470" s="201"/>
      <c r="J470" s="196"/>
      <c r="K470" s="196"/>
      <c r="L470" s="202"/>
      <c r="M470" s="203"/>
      <c r="N470" s="204"/>
      <c r="O470" s="204"/>
      <c r="P470" s="204"/>
      <c r="Q470" s="204"/>
      <c r="R470" s="204"/>
      <c r="S470" s="204"/>
      <c r="T470" s="205"/>
      <c r="AT470" s="206" t="s">
        <v>154</v>
      </c>
      <c r="AU470" s="206" t="s">
        <v>88</v>
      </c>
      <c r="AV470" s="13" t="s">
        <v>88</v>
      </c>
      <c r="AW470" s="13" t="s">
        <v>39</v>
      </c>
      <c r="AX470" s="13" t="s">
        <v>78</v>
      </c>
      <c r="AY470" s="206" t="s">
        <v>144</v>
      </c>
    </row>
    <row r="471" spans="1:65" s="14" customFormat="1" ht="11.25">
      <c r="B471" s="207"/>
      <c r="C471" s="208"/>
      <c r="D471" s="197" t="s">
        <v>154</v>
      </c>
      <c r="E471" s="209" t="s">
        <v>32</v>
      </c>
      <c r="F471" s="210" t="s">
        <v>158</v>
      </c>
      <c r="G471" s="208"/>
      <c r="H471" s="211">
        <v>0.38700000000000001</v>
      </c>
      <c r="I471" s="212"/>
      <c r="J471" s="208"/>
      <c r="K471" s="208"/>
      <c r="L471" s="213"/>
      <c r="M471" s="214"/>
      <c r="N471" s="215"/>
      <c r="O471" s="215"/>
      <c r="P471" s="215"/>
      <c r="Q471" s="215"/>
      <c r="R471" s="215"/>
      <c r="S471" s="215"/>
      <c r="T471" s="216"/>
      <c r="AT471" s="217" t="s">
        <v>154</v>
      </c>
      <c r="AU471" s="217" t="s">
        <v>88</v>
      </c>
      <c r="AV471" s="14" t="s">
        <v>150</v>
      </c>
      <c r="AW471" s="14" t="s">
        <v>39</v>
      </c>
      <c r="AX471" s="14" t="s">
        <v>86</v>
      </c>
      <c r="AY471" s="217" t="s">
        <v>144</v>
      </c>
    </row>
    <row r="472" spans="1:65" s="2" customFormat="1" ht="37.9" customHeight="1">
      <c r="A472" s="37"/>
      <c r="B472" s="38"/>
      <c r="C472" s="177" t="s">
        <v>726</v>
      </c>
      <c r="D472" s="177" t="s">
        <v>146</v>
      </c>
      <c r="E472" s="178" t="s">
        <v>727</v>
      </c>
      <c r="F472" s="179" t="s">
        <v>728</v>
      </c>
      <c r="G472" s="180" t="s">
        <v>207</v>
      </c>
      <c r="H472" s="181">
        <v>0.315</v>
      </c>
      <c r="I472" s="182"/>
      <c r="J472" s="183">
        <f>ROUND(I472*H472,2)</f>
        <v>0</v>
      </c>
      <c r="K472" s="179" t="s">
        <v>149</v>
      </c>
      <c r="L472" s="42"/>
      <c r="M472" s="184" t="s">
        <v>32</v>
      </c>
      <c r="N472" s="185" t="s">
        <v>49</v>
      </c>
      <c r="O472" s="67"/>
      <c r="P472" s="186">
        <f>O472*H472</f>
        <v>0</v>
      </c>
      <c r="Q472" s="186">
        <v>0</v>
      </c>
      <c r="R472" s="186">
        <f>Q472*H472</f>
        <v>0</v>
      </c>
      <c r="S472" s="186">
        <v>0</v>
      </c>
      <c r="T472" s="187">
        <f>S472*H472</f>
        <v>0</v>
      </c>
      <c r="U472" s="37"/>
      <c r="V472" s="37"/>
      <c r="W472" s="37"/>
      <c r="X472" s="37"/>
      <c r="Y472" s="37"/>
      <c r="Z472" s="37"/>
      <c r="AA472" s="37"/>
      <c r="AB472" s="37"/>
      <c r="AC472" s="37"/>
      <c r="AD472" s="37"/>
      <c r="AE472" s="37"/>
      <c r="AR472" s="188" t="s">
        <v>150</v>
      </c>
      <c r="AT472" s="188" t="s">
        <v>146</v>
      </c>
      <c r="AU472" s="188" t="s">
        <v>88</v>
      </c>
      <c r="AY472" s="19" t="s">
        <v>144</v>
      </c>
      <c r="BE472" s="189">
        <f>IF(N472="základní",J472,0)</f>
        <v>0</v>
      </c>
      <c r="BF472" s="189">
        <f>IF(N472="snížená",J472,0)</f>
        <v>0</v>
      </c>
      <c r="BG472" s="189">
        <f>IF(N472="zákl. přenesená",J472,0)</f>
        <v>0</v>
      </c>
      <c r="BH472" s="189">
        <f>IF(N472="sníž. přenesená",J472,0)</f>
        <v>0</v>
      </c>
      <c r="BI472" s="189">
        <f>IF(N472="nulová",J472,0)</f>
        <v>0</v>
      </c>
      <c r="BJ472" s="19" t="s">
        <v>86</v>
      </c>
      <c r="BK472" s="189">
        <f>ROUND(I472*H472,2)</f>
        <v>0</v>
      </c>
      <c r="BL472" s="19" t="s">
        <v>150</v>
      </c>
      <c r="BM472" s="188" t="s">
        <v>729</v>
      </c>
    </row>
    <row r="473" spans="1:65" s="2" customFormat="1" ht="11.25">
      <c r="A473" s="37"/>
      <c r="B473" s="38"/>
      <c r="C473" s="39"/>
      <c r="D473" s="190" t="s">
        <v>152</v>
      </c>
      <c r="E473" s="39"/>
      <c r="F473" s="191" t="s">
        <v>730</v>
      </c>
      <c r="G473" s="39"/>
      <c r="H473" s="39"/>
      <c r="I473" s="192"/>
      <c r="J473" s="39"/>
      <c r="K473" s="39"/>
      <c r="L473" s="42"/>
      <c r="M473" s="193"/>
      <c r="N473" s="194"/>
      <c r="O473" s="67"/>
      <c r="P473" s="67"/>
      <c r="Q473" s="67"/>
      <c r="R473" s="67"/>
      <c r="S473" s="67"/>
      <c r="T473" s="68"/>
      <c r="U473" s="37"/>
      <c r="V473" s="37"/>
      <c r="W473" s="37"/>
      <c r="X473" s="37"/>
      <c r="Y473" s="37"/>
      <c r="Z473" s="37"/>
      <c r="AA473" s="37"/>
      <c r="AB473" s="37"/>
      <c r="AC473" s="37"/>
      <c r="AD473" s="37"/>
      <c r="AE473" s="37"/>
      <c r="AT473" s="19" t="s">
        <v>152</v>
      </c>
      <c r="AU473" s="19" t="s">
        <v>88</v>
      </c>
    </row>
    <row r="474" spans="1:65" s="13" customFormat="1" ht="11.25">
      <c r="B474" s="195"/>
      <c r="C474" s="196"/>
      <c r="D474" s="197" t="s">
        <v>154</v>
      </c>
      <c r="E474" s="198" t="s">
        <v>32</v>
      </c>
      <c r="F474" s="199" t="s">
        <v>731</v>
      </c>
      <c r="G474" s="196"/>
      <c r="H474" s="200">
        <v>0.189</v>
      </c>
      <c r="I474" s="201"/>
      <c r="J474" s="196"/>
      <c r="K474" s="196"/>
      <c r="L474" s="202"/>
      <c r="M474" s="203"/>
      <c r="N474" s="204"/>
      <c r="O474" s="204"/>
      <c r="P474" s="204"/>
      <c r="Q474" s="204"/>
      <c r="R474" s="204"/>
      <c r="S474" s="204"/>
      <c r="T474" s="205"/>
      <c r="AT474" s="206" t="s">
        <v>154</v>
      </c>
      <c r="AU474" s="206" t="s">
        <v>88</v>
      </c>
      <c r="AV474" s="13" t="s">
        <v>88</v>
      </c>
      <c r="AW474" s="13" t="s">
        <v>39</v>
      </c>
      <c r="AX474" s="13" t="s">
        <v>78</v>
      </c>
      <c r="AY474" s="206" t="s">
        <v>144</v>
      </c>
    </row>
    <row r="475" spans="1:65" s="13" customFormat="1" ht="11.25">
      <c r="B475" s="195"/>
      <c r="C475" s="196"/>
      <c r="D475" s="197" t="s">
        <v>154</v>
      </c>
      <c r="E475" s="198" t="s">
        <v>32</v>
      </c>
      <c r="F475" s="199" t="s">
        <v>732</v>
      </c>
      <c r="G475" s="196"/>
      <c r="H475" s="200">
        <v>0.126</v>
      </c>
      <c r="I475" s="201"/>
      <c r="J475" s="196"/>
      <c r="K475" s="196"/>
      <c r="L475" s="202"/>
      <c r="M475" s="203"/>
      <c r="N475" s="204"/>
      <c r="O475" s="204"/>
      <c r="P475" s="204"/>
      <c r="Q475" s="204"/>
      <c r="R475" s="204"/>
      <c r="S475" s="204"/>
      <c r="T475" s="205"/>
      <c r="AT475" s="206" t="s">
        <v>154</v>
      </c>
      <c r="AU475" s="206" t="s">
        <v>88</v>
      </c>
      <c r="AV475" s="13" t="s">
        <v>88</v>
      </c>
      <c r="AW475" s="13" t="s">
        <v>39</v>
      </c>
      <c r="AX475" s="13" t="s">
        <v>78</v>
      </c>
      <c r="AY475" s="206" t="s">
        <v>144</v>
      </c>
    </row>
    <row r="476" spans="1:65" s="14" customFormat="1" ht="11.25">
      <c r="B476" s="207"/>
      <c r="C476" s="208"/>
      <c r="D476" s="197" t="s">
        <v>154</v>
      </c>
      <c r="E476" s="209" t="s">
        <v>32</v>
      </c>
      <c r="F476" s="210" t="s">
        <v>158</v>
      </c>
      <c r="G476" s="208"/>
      <c r="H476" s="211">
        <v>0.315</v>
      </c>
      <c r="I476" s="212"/>
      <c r="J476" s="208"/>
      <c r="K476" s="208"/>
      <c r="L476" s="213"/>
      <c r="M476" s="214"/>
      <c r="N476" s="215"/>
      <c r="O476" s="215"/>
      <c r="P476" s="215"/>
      <c r="Q476" s="215"/>
      <c r="R476" s="215"/>
      <c r="S476" s="215"/>
      <c r="T476" s="216"/>
      <c r="AT476" s="217" t="s">
        <v>154</v>
      </c>
      <c r="AU476" s="217" t="s">
        <v>88</v>
      </c>
      <c r="AV476" s="14" t="s">
        <v>150</v>
      </c>
      <c r="AW476" s="14" t="s">
        <v>39</v>
      </c>
      <c r="AX476" s="14" t="s">
        <v>86</v>
      </c>
      <c r="AY476" s="217" t="s">
        <v>144</v>
      </c>
    </row>
    <row r="477" spans="1:65" s="2" customFormat="1" ht="37.9" customHeight="1">
      <c r="A477" s="37"/>
      <c r="B477" s="38"/>
      <c r="C477" s="177" t="s">
        <v>733</v>
      </c>
      <c r="D477" s="177" t="s">
        <v>146</v>
      </c>
      <c r="E477" s="178" t="s">
        <v>734</v>
      </c>
      <c r="F477" s="179" t="s">
        <v>735</v>
      </c>
      <c r="G477" s="180" t="s">
        <v>207</v>
      </c>
      <c r="H477" s="181">
        <v>51.567999999999998</v>
      </c>
      <c r="I477" s="182"/>
      <c r="J477" s="183">
        <f>ROUND(I477*H477,2)</f>
        <v>0</v>
      </c>
      <c r="K477" s="179" t="s">
        <v>149</v>
      </c>
      <c r="L477" s="42"/>
      <c r="M477" s="184" t="s">
        <v>32</v>
      </c>
      <c r="N477" s="185" t="s">
        <v>49</v>
      </c>
      <c r="O477" s="67"/>
      <c r="P477" s="186">
        <f>O477*H477</f>
        <v>0</v>
      </c>
      <c r="Q477" s="186">
        <v>0</v>
      </c>
      <c r="R477" s="186">
        <f>Q477*H477</f>
        <v>0</v>
      </c>
      <c r="S477" s="186">
        <v>0</v>
      </c>
      <c r="T477" s="187">
        <f>S477*H477</f>
        <v>0</v>
      </c>
      <c r="U477" s="37"/>
      <c r="V477" s="37"/>
      <c r="W477" s="37"/>
      <c r="X477" s="37"/>
      <c r="Y477" s="37"/>
      <c r="Z477" s="37"/>
      <c r="AA477" s="37"/>
      <c r="AB477" s="37"/>
      <c r="AC477" s="37"/>
      <c r="AD477" s="37"/>
      <c r="AE477" s="37"/>
      <c r="AR477" s="188" t="s">
        <v>150</v>
      </c>
      <c r="AT477" s="188" t="s">
        <v>146</v>
      </c>
      <c r="AU477" s="188" t="s">
        <v>88</v>
      </c>
      <c r="AY477" s="19" t="s">
        <v>144</v>
      </c>
      <c r="BE477" s="189">
        <f>IF(N477="základní",J477,0)</f>
        <v>0</v>
      </c>
      <c r="BF477" s="189">
        <f>IF(N477="snížená",J477,0)</f>
        <v>0</v>
      </c>
      <c r="BG477" s="189">
        <f>IF(N477="zákl. přenesená",J477,0)</f>
        <v>0</v>
      </c>
      <c r="BH477" s="189">
        <f>IF(N477="sníž. přenesená",J477,0)</f>
        <v>0</v>
      </c>
      <c r="BI477" s="189">
        <f>IF(N477="nulová",J477,0)</f>
        <v>0</v>
      </c>
      <c r="BJ477" s="19" t="s">
        <v>86</v>
      </c>
      <c r="BK477" s="189">
        <f>ROUND(I477*H477,2)</f>
        <v>0</v>
      </c>
      <c r="BL477" s="19" t="s">
        <v>150</v>
      </c>
      <c r="BM477" s="188" t="s">
        <v>736</v>
      </c>
    </row>
    <row r="478" spans="1:65" s="2" customFormat="1" ht="11.25">
      <c r="A478" s="37"/>
      <c r="B478" s="38"/>
      <c r="C478" s="39"/>
      <c r="D478" s="190" t="s">
        <v>152</v>
      </c>
      <c r="E478" s="39"/>
      <c r="F478" s="191" t="s">
        <v>737</v>
      </c>
      <c r="G478" s="39"/>
      <c r="H478" s="39"/>
      <c r="I478" s="192"/>
      <c r="J478" s="39"/>
      <c r="K478" s="39"/>
      <c r="L478" s="42"/>
      <c r="M478" s="193"/>
      <c r="N478" s="194"/>
      <c r="O478" s="67"/>
      <c r="P478" s="67"/>
      <c r="Q478" s="67"/>
      <c r="R478" s="67"/>
      <c r="S478" s="67"/>
      <c r="T478" s="68"/>
      <c r="U478" s="37"/>
      <c r="V478" s="37"/>
      <c r="W478" s="37"/>
      <c r="X478" s="37"/>
      <c r="Y478" s="37"/>
      <c r="Z478" s="37"/>
      <c r="AA478" s="37"/>
      <c r="AB478" s="37"/>
      <c r="AC478" s="37"/>
      <c r="AD478" s="37"/>
      <c r="AE478" s="37"/>
      <c r="AT478" s="19" t="s">
        <v>152</v>
      </c>
      <c r="AU478" s="19" t="s">
        <v>88</v>
      </c>
    </row>
    <row r="479" spans="1:65" s="13" customFormat="1" ht="11.25">
      <c r="B479" s="195"/>
      <c r="C479" s="196"/>
      <c r="D479" s="197" t="s">
        <v>154</v>
      </c>
      <c r="E479" s="198" t="s">
        <v>32</v>
      </c>
      <c r="F479" s="199" t="s">
        <v>738</v>
      </c>
      <c r="G479" s="196"/>
      <c r="H479" s="200">
        <v>16.158999999999999</v>
      </c>
      <c r="I479" s="201"/>
      <c r="J479" s="196"/>
      <c r="K479" s="196"/>
      <c r="L479" s="202"/>
      <c r="M479" s="203"/>
      <c r="N479" s="204"/>
      <c r="O479" s="204"/>
      <c r="P479" s="204"/>
      <c r="Q479" s="204"/>
      <c r="R479" s="204"/>
      <c r="S479" s="204"/>
      <c r="T479" s="205"/>
      <c r="AT479" s="206" t="s">
        <v>154</v>
      </c>
      <c r="AU479" s="206" t="s">
        <v>88</v>
      </c>
      <c r="AV479" s="13" t="s">
        <v>88</v>
      </c>
      <c r="AW479" s="13" t="s">
        <v>39</v>
      </c>
      <c r="AX479" s="13" t="s">
        <v>78</v>
      </c>
      <c r="AY479" s="206" t="s">
        <v>144</v>
      </c>
    </row>
    <row r="480" spans="1:65" s="13" customFormat="1" ht="11.25">
      <c r="B480" s="195"/>
      <c r="C480" s="196"/>
      <c r="D480" s="197" t="s">
        <v>154</v>
      </c>
      <c r="E480" s="198" t="s">
        <v>32</v>
      </c>
      <c r="F480" s="199" t="s">
        <v>739</v>
      </c>
      <c r="G480" s="196"/>
      <c r="H480" s="200">
        <v>34.905000000000001</v>
      </c>
      <c r="I480" s="201"/>
      <c r="J480" s="196"/>
      <c r="K480" s="196"/>
      <c r="L480" s="202"/>
      <c r="M480" s="203"/>
      <c r="N480" s="204"/>
      <c r="O480" s="204"/>
      <c r="P480" s="204"/>
      <c r="Q480" s="204"/>
      <c r="R480" s="204"/>
      <c r="S480" s="204"/>
      <c r="T480" s="205"/>
      <c r="AT480" s="206" t="s">
        <v>154</v>
      </c>
      <c r="AU480" s="206" t="s">
        <v>88</v>
      </c>
      <c r="AV480" s="13" t="s">
        <v>88</v>
      </c>
      <c r="AW480" s="13" t="s">
        <v>39</v>
      </c>
      <c r="AX480" s="13" t="s">
        <v>78</v>
      </c>
      <c r="AY480" s="206" t="s">
        <v>144</v>
      </c>
    </row>
    <row r="481" spans="1:65" s="13" customFormat="1" ht="11.25">
      <c r="B481" s="195"/>
      <c r="C481" s="196"/>
      <c r="D481" s="197" t="s">
        <v>154</v>
      </c>
      <c r="E481" s="198" t="s">
        <v>32</v>
      </c>
      <c r="F481" s="199" t="s">
        <v>740</v>
      </c>
      <c r="G481" s="196"/>
      <c r="H481" s="200">
        <v>0.504</v>
      </c>
      <c r="I481" s="201"/>
      <c r="J481" s="196"/>
      <c r="K481" s="196"/>
      <c r="L481" s="202"/>
      <c r="M481" s="203"/>
      <c r="N481" s="204"/>
      <c r="O481" s="204"/>
      <c r="P481" s="204"/>
      <c r="Q481" s="204"/>
      <c r="R481" s="204"/>
      <c r="S481" s="204"/>
      <c r="T481" s="205"/>
      <c r="AT481" s="206" t="s">
        <v>154</v>
      </c>
      <c r="AU481" s="206" t="s">
        <v>88</v>
      </c>
      <c r="AV481" s="13" t="s">
        <v>88</v>
      </c>
      <c r="AW481" s="13" t="s">
        <v>39</v>
      </c>
      <c r="AX481" s="13" t="s">
        <v>78</v>
      </c>
      <c r="AY481" s="206" t="s">
        <v>144</v>
      </c>
    </row>
    <row r="482" spans="1:65" s="14" customFormat="1" ht="11.25">
      <c r="B482" s="207"/>
      <c r="C482" s="208"/>
      <c r="D482" s="197" t="s">
        <v>154</v>
      </c>
      <c r="E482" s="209" t="s">
        <v>32</v>
      </c>
      <c r="F482" s="210" t="s">
        <v>158</v>
      </c>
      <c r="G482" s="208"/>
      <c r="H482" s="211">
        <v>51.567999999999998</v>
      </c>
      <c r="I482" s="212"/>
      <c r="J482" s="208"/>
      <c r="K482" s="208"/>
      <c r="L482" s="213"/>
      <c r="M482" s="214"/>
      <c r="N482" s="215"/>
      <c r="O482" s="215"/>
      <c r="P482" s="215"/>
      <c r="Q482" s="215"/>
      <c r="R482" s="215"/>
      <c r="S482" s="215"/>
      <c r="T482" s="216"/>
      <c r="AT482" s="217" t="s">
        <v>154</v>
      </c>
      <c r="AU482" s="217" t="s">
        <v>88</v>
      </c>
      <c r="AV482" s="14" t="s">
        <v>150</v>
      </c>
      <c r="AW482" s="14" t="s">
        <v>39</v>
      </c>
      <c r="AX482" s="14" t="s">
        <v>86</v>
      </c>
      <c r="AY482" s="217" t="s">
        <v>144</v>
      </c>
    </row>
    <row r="483" spans="1:65" s="2" customFormat="1" ht="44.25" customHeight="1">
      <c r="A483" s="37"/>
      <c r="B483" s="38"/>
      <c r="C483" s="177" t="s">
        <v>741</v>
      </c>
      <c r="D483" s="177" t="s">
        <v>146</v>
      </c>
      <c r="E483" s="178" t="s">
        <v>742</v>
      </c>
      <c r="F483" s="179" t="s">
        <v>743</v>
      </c>
      <c r="G483" s="180" t="s">
        <v>207</v>
      </c>
      <c r="H483" s="181">
        <v>2.8839999999999999</v>
      </c>
      <c r="I483" s="182"/>
      <c r="J483" s="183">
        <f>ROUND(I483*H483,2)</f>
        <v>0</v>
      </c>
      <c r="K483" s="179" t="s">
        <v>149</v>
      </c>
      <c r="L483" s="42"/>
      <c r="M483" s="184" t="s">
        <v>32</v>
      </c>
      <c r="N483" s="185" t="s">
        <v>49</v>
      </c>
      <c r="O483" s="67"/>
      <c r="P483" s="186">
        <f>O483*H483</f>
        <v>0</v>
      </c>
      <c r="Q483" s="186">
        <v>0</v>
      </c>
      <c r="R483" s="186">
        <f>Q483*H483</f>
        <v>0</v>
      </c>
      <c r="S483" s="186">
        <v>0</v>
      </c>
      <c r="T483" s="187">
        <f>S483*H483</f>
        <v>0</v>
      </c>
      <c r="U483" s="37"/>
      <c r="V483" s="37"/>
      <c r="W483" s="37"/>
      <c r="X483" s="37"/>
      <c r="Y483" s="37"/>
      <c r="Z483" s="37"/>
      <c r="AA483" s="37"/>
      <c r="AB483" s="37"/>
      <c r="AC483" s="37"/>
      <c r="AD483" s="37"/>
      <c r="AE483" s="37"/>
      <c r="AR483" s="188" t="s">
        <v>150</v>
      </c>
      <c r="AT483" s="188" t="s">
        <v>146</v>
      </c>
      <c r="AU483" s="188" t="s">
        <v>88</v>
      </c>
      <c r="AY483" s="19" t="s">
        <v>144</v>
      </c>
      <c r="BE483" s="189">
        <f>IF(N483="základní",J483,0)</f>
        <v>0</v>
      </c>
      <c r="BF483" s="189">
        <f>IF(N483="snížená",J483,0)</f>
        <v>0</v>
      </c>
      <c r="BG483" s="189">
        <f>IF(N483="zákl. přenesená",J483,0)</f>
        <v>0</v>
      </c>
      <c r="BH483" s="189">
        <f>IF(N483="sníž. přenesená",J483,0)</f>
        <v>0</v>
      </c>
      <c r="BI483" s="189">
        <f>IF(N483="nulová",J483,0)</f>
        <v>0</v>
      </c>
      <c r="BJ483" s="19" t="s">
        <v>86</v>
      </c>
      <c r="BK483" s="189">
        <f>ROUND(I483*H483,2)</f>
        <v>0</v>
      </c>
      <c r="BL483" s="19" t="s">
        <v>150</v>
      </c>
      <c r="BM483" s="188" t="s">
        <v>744</v>
      </c>
    </row>
    <row r="484" spans="1:65" s="2" customFormat="1" ht="11.25">
      <c r="A484" s="37"/>
      <c r="B484" s="38"/>
      <c r="C484" s="39"/>
      <c r="D484" s="190" t="s">
        <v>152</v>
      </c>
      <c r="E484" s="39"/>
      <c r="F484" s="191" t="s">
        <v>745</v>
      </c>
      <c r="G484" s="39"/>
      <c r="H484" s="39"/>
      <c r="I484" s="192"/>
      <c r="J484" s="39"/>
      <c r="K484" s="39"/>
      <c r="L484" s="42"/>
      <c r="M484" s="193"/>
      <c r="N484" s="194"/>
      <c r="O484" s="67"/>
      <c r="P484" s="67"/>
      <c r="Q484" s="67"/>
      <c r="R484" s="67"/>
      <c r="S484" s="67"/>
      <c r="T484" s="68"/>
      <c r="U484" s="37"/>
      <c r="V484" s="37"/>
      <c r="W484" s="37"/>
      <c r="X484" s="37"/>
      <c r="Y484" s="37"/>
      <c r="Z484" s="37"/>
      <c r="AA484" s="37"/>
      <c r="AB484" s="37"/>
      <c r="AC484" s="37"/>
      <c r="AD484" s="37"/>
      <c r="AE484" s="37"/>
      <c r="AT484" s="19" t="s">
        <v>152</v>
      </c>
      <c r="AU484" s="19" t="s">
        <v>88</v>
      </c>
    </row>
    <row r="485" spans="1:65" s="13" customFormat="1" ht="11.25">
      <c r="B485" s="195"/>
      <c r="C485" s="196"/>
      <c r="D485" s="197" t="s">
        <v>154</v>
      </c>
      <c r="E485" s="198" t="s">
        <v>32</v>
      </c>
      <c r="F485" s="199" t="s">
        <v>746</v>
      </c>
      <c r="G485" s="196"/>
      <c r="H485" s="200">
        <v>2.8839999999999999</v>
      </c>
      <c r="I485" s="201"/>
      <c r="J485" s="196"/>
      <c r="K485" s="196"/>
      <c r="L485" s="202"/>
      <c r="M485" s="203"/>
      <c r="N485" s="204"/>
      <c r="O485" s="204"/>
      <c r="P485" s="204"/>
      <c r="Q485" s="204"/>
      <c r="R485" s="204"/>
      <c r="S485" s="204"/>
      <c r="T485" s="205"/>
      <c r="AT485" s="206" t="s">
        <v>154</v>
      </c>
      <c r="AU485" s="206" t="s">
        <v>88</v>
      </c>
      <c r="AV485" s="13" t="s">
        <v>88</v>
      </c>
      <c r="AW485" s="13" t="s">
        <v>39</v>
      </c>
      <c r="AX485" s="13" t="s">
        <v>78</v>
      </c>
      <c r="AY485" s="206" t="s">
        <v>144</v>
      </c>
    </row>
    <row r="486" spans="1:65" s="14" customFormat="1" ht="11.25">
      <c r="B486" s="207"/>
      <c r="C486" s="208"/>
      <c r="D486" s="197" t="s">
        <v>154</v>
      </c>
      <c r="E486" s="209" t="s">
        <v>32</v>
      </c>
      <c r="F486" s="210" t="s">
        <v>158</v>
      </c>
      <c r="G486" s="208"/>
      <c r="H486" s="211">
        <v>2.8839999999999999</v>
      </c>
      <c r="I486" s="212"/>
      <c r="J486" s="208"/>
      <c r="K486" s="208"/>
      <c r="L486" s="213"/>
      <c r="M486" s="214"/>
      <c r="N486" s="215"/>
      <c r="O486" s="215"/>
      <c r="P486" s="215"/>
      <c r="Q486" s="215"/>
      <c r="R486" s="215"/>
      <c r="S486" s="215"/>
      <c r="T486" s="216"/>
      <c r="AT486" s="217" t="s">
        <v>154</v>
      </c>
      <c r="AU486" s="217" t="s">
        <v>88</v>
      </c>
      <c r="AV486" s="14" t="s">
        <v>150</v>
      </c>
      <c r="AW486" s="14" t="s">
        <v>39</v>
      </c>
      <c r="AX486" s="14" t="s">
        <v>86</v>
      </c>
      <c r="AY486" s="217" t="s">
        <v>144</v>
      </c>
    </row>
    <row r="487" spans="1:65" s="12" customFormat="1" ht="22.9" customHeight="1">
      <c r="B487" s="161"/>
      <c r="C487" s="162"/>
      <c r="D487" s="163" t="s">
        <v>77</v>
      </c>
      <c r="E487" s="175" t="s">
        <v>747</v>
      </c>
      <c r="F487" s="175" t="s">
        <v>748</v>
      </c>
      <c r="G487" s="162"/>
      <c r="H487" s="162"/>
      <c r="I487" s="165"/>
      <c r="J487" s="176">
        <f>BK487</f>
        <v>0</v>
      </c>
      <c r="K487" s="162"/>
      <c r="L487" s="167"/>
      <c r="M487" s="168"/>
      <c r="N487" s="169"/>
      <c r="O487" s="169"/>
      <c r="P487" s="170">
        <f>SUM(P488:P489)</f>
        <v>0</v>
      </c>
      <c r="Q487" s="169"/>
      <c r="R487" s="170">
        <f>SUM(R488:R489)</f>
        <v>0</v>
      </c>
      <c r="S487" s="169"/>
      <c r="T487" s="171">
        <f>SUM(T488:T489)</f>
        <v>0</v>
      </c>
      <c r="AR487" s="172" t="s">
        <v>86</v>
      </c>
      <c r="AT487" s="173" t="s">
        <v>77</v>
      </c>
      <c r="AU487" s="173" t="s">
        <v>86</v>
      </c>
      <c r="AY487" s="172" t="s">
        <v>144</v>
      </c>
      <c r="BK487" s="174">
        <f>SUM(BK488:BK489)</f>
        <v>0</v>
      </c>
    </row>
    <row r="488" spans="1:65" s="2" customFormat="1" ht="24.2" customHeight="1">
      <c r="A488" s="37"/>
      <c r="B488" s="38"/>
      <c r="C488" s="177" t="s">
        <v>749</v>
      </c>
      <c r="D488" s="177" t="s">
        <v>146</v>
      </c>
      <c r="E488" s="178" t="s">
        <v>750</v>
      </c>
      <c r="F488" s="179" t="s">
        <v>751</v>
      </c>
      <c r="G488" s="180" t="s">
        <v>207</v>
      </c>
      <c r="H488" s="181">
        <v>57.122999999999998</v>
      </c>
      <c r="I488" s="182"/>
      <c r="J488" s="183">
        <f>ROUND(I488*H488,2)</f>
        <v>0</v>
      </c>
      <c r="K488" s="179" t="s">
        <v>149</v>
      </c>
      <c r="L488" s="42"/>
      <c r="M488" s="184" t="s">
        <v>32</v>
      </c>
      <c r="N488" s="185" t="s">
        <v>49</v>
      </c>
      <c r="O488" s="67"/>
      <c r="P488" s="186">
        <f>O488*H488</f>
        <v>0</v>
      </c>
      <c r="Q488" s="186">
        <v>0</v>
      </c>
      <c r="R488" s="186">
        <f>Q488*H488</f>
        <v>0</v>
      </c>
      <c r="S488" s="186">
        <v>0</v>
      </c>
      <c r="T488" s="187">
        <f>S488*H488</f>
        <v>0</v>
      </c>
      <c r="U488" s="37"/>
      <c r="V488" s="37"/>
      <c r="W488" s="37"/>
      <c r="X488" s="37"/>
      <c r="Y488" s="37"/>
      <c r="Z488" s="37"/>
      <c r="AA488" s="37"/>
      <c r="AB488" s="37"/>
      <c r="AC488" s="37"/>
      <c r="AD488" s="37"/>
      <c r="AE488" s="37"/>
      <c r="AR488" s="188" t="s">
        <v>150</v>
      </c>
      <c r="AT488" s="188" t="s">
        <v>146</v>
      </c>
      <c r="AU488" s="188" t="s">
        <v>88</v>
      </c>
      <c r="AY488" s="19" t="s">
        <v>144</v>
      </c>
      <c r="BE488" s="189">
        <f>IF(N488="základní",J488,0)</f>
        <v>0</v>
      </c>
      <c r="BF488" s="189">
        <f>IF(N488="snížená",J488,0)</f>
        <v>0</v>
      </c>
      <c r="BG488" s="189">
        <f>IF(N488="zákl. přenesená",J488,0)</f>
        <v>0</v>
      </c>
      <c r="BH488" s="189">
        <f>IF(N488="sníž. přenesená",J488,0)</f>
        <v>0</v>
      </c>
      <c r="BI488" s="189">
        <f>IF(N488="nulová",J488,0)</f>
        <v>0</v>
      </c>
      <c r="BJ488" s="19" t="s">
        <v>86</v>
      </c>
      <c r="BK488" s="189">
        <f>ROUND(I488*H488,2)</f>
        <v>0</v>
      </c>
      <c r="BL488" s="19" t="s">
        <v>150</v>
      </c>
      <c r="BM488" s="188" t="s">
        <v>752</v>
      </c>
    </row>
    <row r="489" spans="1:65" s="2" customFormat="1" ht="11.25">
      <c r="A489" s="37"/>
      <c r="B489" s="38"/>
      <c r="C489" s="39"/>
      <c r="D489" s="190" t="s">
        <v>152</v>
      </c>
      <c r="E489" s="39"/>
      <c r="F489" s="191" t="s">
        <v>753</v>
      </c>
      <c r="G489" s="39"/>
      <c r="H489" s="39"/>
      <c r="I489" s="192"/>
      <c r="J489" s="39"/>
      <c r="K489" s="39"/>
      <c r="L489" s="42"/>
      <c r="M489" s="193"/>
      <c r="N489" s="194"/>
      <c r="O489" s="67"/>
      <c r="P489" s="67"/>
      <c r="Q489" s="67"/>
      <c r="R489" s="67"/>
      <c r="S489" s="67"/>
      <c r="T489" s="68"/>
      <c r="U489" s="37"/>
      <c r="V489" s="37"/>
      <c r="W489" s="37"/>
      <c r="X489" s="37"/>
      <c r="Y489" s="37"/>
      <c r="Z489" s="37"/>
      <c r="AA489" s="37"/>
      <c r="AB489" s="37"/>
      <c r="AC489" s="37"/>
      <c r="AD489" s="37"/>
      <c r="AE489" s="37"/>
      <c r="AT489" s="19" t="s">
        <v>152</v>
      </c>
      <c r="AU489" s="19" t="s">
        <v>88</v>
      </c>
    </row>
    <row r="490" spans="1:65" s="12" customFormat="1" ht="25.9" customHeight="1">
      <c r="B490" s="161"/>
      <c r="C490" s="162"/>
      <c r="D490" s="163" t="s">
        <v>77</v>
      </c>
      <c r="E490" s="164" t="s">
        <v>754</v>
      </c>
      <c r="F490" s="164" t="s">
        <v>755</v>
      </c>
      <c r="G490" s="162"/>
      <c r="H490" s="162"/>
      <c r="I490" s="165"/>
      <c r="J490" s="166">
        <f>BK490</f>
        <v>0</v>
      </c>
      <c r="K490" s="162"/>
      <c r="L490" s="167"/>
      <c r="M490" s="168"/>
      <c r="N490" s="169"/>
      <c r="O490" s="169"/>
      <c r="P490" s="170">
        <f>P491+P509+P514+P559+P570+P572+P603+P624+P649+P680+P724+P737+P745+P777</f>
        <v>0</v>
      </c>
      <c r="Q490" s="169"/>
      <c r="R490" s="170">
        <f>R491+R509+R514+R559+R570+R572+R603+R624+R649+R680+R724+R737+R745+R777</f>
        <v>3.0098750299999999</v>
      </c>
      <c r="S490" s="169"/>
      <c r="T490" s="171">
        <f>T491+T509+T514+T559+T570+T572+T603+T624+T649+T680+T724+T737+T745+T777</f>
        <v>1.8873053</v>
      </c>
      <c r="AR490" s="172" t="s">
        <v>88</v>
      </c>
      <c r="AT490" s="173" t="s">
        <v>77</v>
      </c>
      <c r="AU490" s="173" t="s">
        <v>78</v>
      </c>
      <c r="AY490" s="172" t="s">
        <v>144</v>
      </c>
      <c r="BK490" s="174">
        <f>BK491+BK509+BK514+BK559+BK570+BK572+BK603+BK624+BK649+BK680+BK724+BK737+BK745+BK777</f>
        <v>0</v>
      </c>
    </row>
    <row r="491" spans="1:65" s="12" customFormat="1" ht="22.9" customHeight="1">
      <c r="B491" s="161"/>
      <c r="C491" s="162"/>
      <c r="D491" s="163" t="s">
        <v>77</v>
      </c>
      <c r="E491" s="175" t="s">
        <v>756</v>
      </c>
      <c r="F491" s="175" t="s">
        <v>757</v>
      </c>
      <c r="G491" s="162"/>
      <c r="H491" s="162"/>
      <c r="I491" s="165"/>
      <c r="J491" s="176">
        <f>BK491</f>
        <v>0</v>
      </c>
      <c r="K491" s="162"/>
      <c r="L491" s="167"/>
      <c r="M491" s="168"/>
      <c r="N491" s="169"/>
      <c r="O491" s="169"/>
      <c r="P491" s="170">
        <f>SUM(P492:P508)</f>
        <v>0</v>
      </c>
      <c r="Q491" s="169"/>
      <c r="R491" s="170">
        <f>SUM(R492:R508)</f>
        <v>6.624128E-2</v>
      </c>
      <c r="S491" s="169"/>
      <c r="T491" s="171">
        <f>SUM(T492:T508)</f>
        <v>0</v>
      </c>
      <c r="AR491" s="172" t="s">
        <v>88</v>
      </c>
      <c r="AT491" s="173" t="s">
        <v>77</v>
      </c>
      <c r="AU491" s="173" t="s">
        <v>86</v>
      </c>
      <c r="AY491" s="172" t="s">
        <v>144</v>
      </c>
      <c r="BK491" s="174">
        <f>SUM(BK492:BK508)</f>
        <v>0</v>
      </c>
    </row>
    <row r="492" spans="1:65" s="2" customFormat="1" ht="24.2" customHeight="1">
      <c r="A492" s="37"/>
      <c r="B492" s="38"/>
      <c r="C492" s="177" t="s">
        <v>758</v>
      </c>
      <c r="D492" s="177" t="s">
        <v>146</v>
      </c>
      <c r="E492" s="178" t="s">
        <v>759</v>
      </c>
      <c r="F492" s="179" t="s">
        <v>760</v>
      </c>
      <c r="G492" s="180" t="s">
        <v>93</v>
      </c>
      <c r="H492" s="181">
        <v>4.8</v>
      </c>
      <c r="I492" s="182"/>
      <c r="J492" s="183">
        <f>ROUND(I492*H492,2)</f>
        <v>0</v>
      </c>
      <c r="K492" s="179" t="s">
        <v>149</v>
      </c>
      <c r="L492" s="42"/>
      <c r="M492" s="184" t="s">
        <v>32</v>
      </c>
      <c r="N492" s="185" t="s">
        <v>49</v>
      </c>
      <c r="O492" s="67"/>
      <c r="P492" s="186">
        <f>O492*H492</f>
        <v>0</v>
      </c>
      <c r="Q492" s="186">
        <v>6.0000000000000001E-3</v>
      </c>
      <c r="R492" s="186">
        <f>Q492*H492</f>
        <v>2.8799999999999999E-2</v>
      </c>
      <c r="S492" s="186">
        <v>0</v>
      </c>
      <c r="T492" s="187">
        <f>S492*H492</f>
        <v>0</v>
      </c>
      <c r="U492" s="37"/>
      <c r="V492" s="37"/>
      <c r="W492" s="37"/>
      <c r="X492" s="37"/>
      <c r="Y492" s="37"/>
      <c r="Z492" s="37"/>
      <c r="AA492" s="37"/>
      <c r="AB492" s="37"/>
      <c r="AC492" s="37"/>
      <c r="AD492" s="37"/>
      <c r="AE492" s="37"/>
      <c r="AR492" s="188" t="s">
        <v>262</v>
      </c>
      <c r="AT492" s="188" t="s">
        <v>146</v>
      </c>
      <c r="AU492" s="188" t="s">
        <v>88</v>
      </c>
      <c r="AY492" s="19" t="s">
        <v>144</v>
      </c>
      <c r="BE492" s="189">
        <f>IF(N492="základní",J492,0)</f>
        <v>0</v>
      </c>
      <c r="BF492" s="189">
        <f>IF(N492="snížená",J492,0)</f>
        <v>0</v>
      </c>
      <c r="BG492" s="189">
        <f>IF(N492="zákl. přenesená",J492,0)</f>
        <v>0</v>
      </c>
      <c r="BH492" s="189">
        <f>IF(N492="sníž. přenesená",J492,0)</f>
        <v>0</v>
      </c>
      <c r="BI492" s="189">
        <f>IF(N492="nulová",J492,0)</f>
        <v>0</v>
      </c>
      <c r="BJ492" s="19" t="s">
        <v>86</v>
      </c>
      <c r="BK492" s="189">
        <f>ROUND(I492*H492,2)</f>
        <v>0</v>
      </c>
      <c r="BL492" s="19" t="s">
        <v>262</v>
      </c>
      <c r="BM492" s="188" t="s">
        <v>761</v>
      </c>
    </row>
    <row r="493" spans="1:65" s="2" customFormat="1" ht="11.25">
      <c r="A493" s="37"/>
      <c r="B493" s="38"/>
      <c r="C493" s="39"/>
      <c r="D493" s="190" t="s">
        <v>152</v>
      </c>
      <c r="E493" s="39"/>
      <c r="F493" s="191" t="s">
        <v>762</v>
      </c>
      <c r="G493" s="39"/>
      <c r="H493" s="39"/>
      <c r="I493" s="192"/>
      <c r="J493" s="39"/>
      <c r="K493" s="39"/>
      <c r="L493" s="42"/>
      <c r="M493" s="193"/>
      <c r="N493" s="194"/>
      <c r="O493" s="67"/>
      <c r="P493" s="67"/>
      <c r="Q493" s="67"/>
      <c r="R493" s="67"/>
      <c r="S493" s="67"/>
      <c r="T493" s="68"/>
      <c r="U493" s="37"/>
      <c r="V493" s="37"/>
      <c r="W493" s="37"/>
      <c r="X493" s="37"/>
      <c r="Y493" s="37"/>
      <c r="Z493" s="37"/>
      <c r="AA493" s="37"/>
      <c r="AB493" s="37"/>
      <c r="AC493" s="37"/>
      <c r="AD493" s="37"/>
      <c r="AE493" s="37"/>
      <c r="AT493" s="19" t="s">
        <v>152</v>
      </c>
      <c r="AU493" s="19" t="s">
        <v>88</v>
      </c>
    </row>
    <row r="494" spans="1:65" s="15" customFormat="1" ht="11.25">
      <c r="B494" s="218"/>
      <c r="C494" s="219"/>
      <c r="D494" s="197" t="s">
        <v>154</v>
      </c>
      <c r="E494" s="220" t="s">
        <v>32</v>
      </c>
      <c r="F494" s="221" t="s">
        <v>763</v>
      </c>
      <c r="G494" s="219"/>
      <c r="H494" s="220" t="s">
        <v>32</v>
      </c>
      <c r="I494" s="222"/>
      <c r="J494" s="219"/>
      <c r="K494" s="219"/>
      <c r="L494" s="223"/>
      <c r="M494" s="224"/>
      <c r="N494" s="225"/>
      <c r="O494" s="225"/>
      <c r="P494" s="225"/>
      <c r="Q494" s="225"/>
      <c r="R494" s="225"/>
      <c r="S494" s="225"/>
      <c r="T494" s="226"/>
      <c r="AT494" s="227" t="s">
        <v>154</v>
      </c>
      <c r="AU494" s="227" t="s">
        <v>88</v>
      </c>
      <c r="AV494" s="15" t="s">
        <v>86</v>
      </c>
      <c r="AW494" s="15" t="s">
        <v>39</v>
      </c>
      <c r="AX494" s="15" t="s">
        <v>78</v>
      </c>
      <c r="AY494" s="227" t="s">
        <v>144</v>
      </c>
    </row>
    <row r="495" spans="1:65" s="13" customFormat="1" ht="11.25">
      <c r="B495" s="195"/>
      <c r="C495" s="196"/>
      <c r="D495" s="197" t="s">
        <v>154</v>
      </c>
      <c r="E495" s="198" t="s">
        <v>32</v>
      </c>
      <c r="F495" s="199" t="s">
        <v>764</v>
      </c>
      <c r="G495" s="196"/>
      <c r="H495" s="200">
        <v>4.8</v>
      </c>
      <c r="I495" s="201"/>
      <c r="J495" s="196"/>
      <c r="K495" s="196"/>
      <c r="L495" s="202"/>
      <c r="M495" s="203"/>
      <c r="N495" s="204"/>
      <c r="O495" s="204"/>
      <c r="P495" s="204"/>
      <c r="Q495" s="204"/>
      <c r="R495" s="204"/>
      <c r="S495" s="204"/>
      <c r="T495" s="205"/>
      <c r="AT495" s="206" t="s">
        <v>154</v>
      </c>
      <c r="AU495" s="206" t="s">
        <v>88</v>
      </c>
      <c r="AV495" s="13" t="s">
        <v>88</v>
      </c>
      <c r="AW495" s="13" t="s">
        <v>39</v>
      </c>
      <c r="AX495" s="13" t="s">
        <v>86</v>
      </c>
      <c r="AY495" s="206" t="s">
        <v>144</v>
      </c>
    </row>
    <row r="496" spans="1:65" s="2" customFormat="1" ht="24.2" customHeight="1">
      <c r="A496" s="37"/>
      <c r="B496" s="38"/>
      <c r="C496" s="228" t="s">
        <v>765</v>
      </c>
      <c r="D496" s="228" t="s">
        <v>226</v>
      </c>
      <c r="E496" s="229" t="s">
        <v>766</v>
      </c>
      <c r="F496" s="230" t="s">
        <v>767</v>
      </c>
      <c r="G496" s="231" t="s">
        <v>93</v>
      </c>
      <c r="H496" s="232">
        <v>4.8</v>
      </c>
      <c r="I496" s="233"/>
      <c r="J496" s="234">
        <f>ROUND(I496*H496,2)</f>
        <v>0</v>
      </c>
      <c r="K496" s="230" t="s">
        <v>149</v>
      </c>
      <c r="L496" s="235"/>
      <c r="M496" s="236" t="s">
        <v>32</v>
      </c>
      <c r="N496" s="237" t="s">
        <v>49</v>
      </c>
      <c r="O496" s="67"/>
      <c r="P496" s="186">
        <f>O496*H496</f>
        <v>0</v>
      </c>
      <c r="Q496" s="186">
        <v>7.5000000000000002E-4</v>
      </c>
      <c r="R496" s="186">
        <f>Q496*H496</f>
        <v>3.5999999999999999E-3</v>
      </c>
      <c r="S496" s="186">
        <v>0</v>
      </c>
      <c r="T496" s="187">
        <f>S496*H496</f>
        <v>0</v>
      </c>
      <c r="U496" s="37"/>
      <c r="V496" s="37"/>
      <c r="W496" s="37"/>
      <c r="X496" s="37"/>
      <c r="Y496" s="37"/>
      <c r="Z496" s="37"/>
      <c r="AA496" s="37"/>
      <c r="AB496" s="37"/>
      <c r="AC496" s="37"/>
      <c r="AD496" s="37"/>
      <c r="AE496" s="37"/>
      <c r="AR496" s="188" t="s">
        <v>377</v>
      </c>
      <c r="AT496" s="188" t="s">
        <v>226</v>
      </c>
      <c r="AU496" s="188" t="s">
        <v>88</v>
      </c>
      <c r="AY496" s="19" t="s">
        <v>144</v>
      </c>
      <c r="BE496" s="189">
        <f>IF(N496="základní",J496,0)</f>
        <v>0</v>
      </c>
      <c r="BF496" s="189">
        <f>IF(N496="snížená",J496,0)</f>
        <v>0</v>
      </c>
      <c r="BG496" s="189">
        <f>IF(N496="zákl. přenesená",J496,0)</f>
        <v>0</v>
      </c>
      <c r="BH496" s="189">
        <f>IF(N496="sníž. přenesená",J496,0)</f>
        <v>0</v>
      </c>
      <c r="BI496" s="189">
        <f>IF(N496="nulová",J496,0)</f>
        <v>0</v>
      </c>
      <c r="BJ496" s="19" t="s">
        <v>86</v>
      </c>
      <c r="BK496" s="189">
        <f>ROUND(I496*H496,2)</f>
        <v>0</v>
      </c>
      <c r="BL496" s="19" t="s">
        <v>262</v>
      </c>
      <c r="BM496" s="188" t="s">
        <v>768</v>
      </c>
    </row>
    <row r="497" spans="1:65" s="2" customFormat="1" ht="37.9" customHeight="1">
      <c r="A497" s="37"/>
      <c r="B497" s="38"/>
      <c r="C497" s="177" t="s">
        <v>769</v>
      </c>
      <c r="D497" s="177" t="s">
        <v>146</v>
      </c>
      <c r="E497" s="178" t="s">
        <v>770</v>
      </c>
      <c r="F497" s="179" t="s">
        <v>771</v>
      </c>
      <c r="G497" s="180" t="s">
        <v>93</v>
      </c>
      <c r="H497" s="181">
        <v>4.048</v>
      </c>
      <c r="I497" s="182"/>
      <c r="J497" s="183">
        <f>ROUND(I497*H497,2)</f>
        <v>0</v>
      </c>
      <c r="K497" s="179" t="s">
        <v>149</v>
      </c>
      <c r="L497" s="42"/>
      <c r="M497" s="184" t="s">
        <v>32</v>
      </c>
      <c r="N497" s="185" t="s">
        <v>49</v>
      </c>
      <c r="O497" s="67"/>
      <c r="P497" s="186">
        <f>O497*H497</f>
        <v>0</v>
      </c>
      <c r="Q497" s="186">
        <v>6.0600000000000003E-3</v>
      </c>
      <c r="R497" s="186">
        <f>Q497*H497</f>
        <v>2.4530880000000001E-2</v>
      </c>
      <c r="S497" s="186">
        <v>0</v>
      </c>
      <c r="T497" s="187">
        <f>S497*H497</f>
        <v>0</v>
      </c>
      <c r="U497" s="37"/>
      <c r="V497" s="37"/>
      <c r="W497" s="37"/>
      <c r="X497" s="37"/>
      <c r="Y497" s="37"/>
      <c r="Z497" s="37"/>
      <c r="AA497" s="37"/>
      <c r="AB497" s="37"/>
      <c r="AC497" s="37"/>
      <c r="AD497" s="37"/>
      <c r="AE497" s="37"/>
      <c r="AR497" s="188" t="s">
        <v>262</v>
      </c>
      <c r="AT497" s="188" t="s">
        <v>146</v>
      </c>
      <c r="AU497" s="188" t="s">
        <v>88</v>
      </c>
      <c r="AY497" s="19" t="s">
        <v>144</v>
      </c>
      <c r="BE497" s="189">
        <f>IF(N497="základní",J497,0)</f>
        <v>0</v>
      </c>
      <c r="BF497" s="189">
        <f>IF(N497="snížená",J497,0)</f>
        <v>0</v>
      </c>
      <c r="BG497" s="189">
        <f>IF(N497="zákl. přenesená",J497,0)</f>
        <v>0</v>
      </c>
      <c r="BH497" s="189">
        <f>IF(N497="sníž. přenesená",J497,0)</f>
        <v>0</v>
      </c>
      <c r="BI497" s="189">
        <f>IF(N497="nulová",J497,0)</f>
        <v>0</v>
      </c>
      <c r="BJ497" s="19" t="s">
        <v>86</v>
      </c>
      <c r="BK497" s="189">
        <f>ROUND(I497*H497,2)</f>
        <v>0</v>
      </c>
      <c r="BL497" s="19" t="s">
        <v>262</v>
      </c>
      <c r="BM497" s="188" t="s">
        <v>772</v>
      </c>
    </row>
    <row r="498" spans="1:65" s="2" customFormat="1" ht="11.25">
      <c r="A498" s="37"/>
      <c r="B498" s="38"/>
      <c r="C498" s="39"/>
      <c r="D498" s="190" t="s">
        <v>152</v>
      </c>
      <c r="E498" s="39"/>
      <c r="F498" s="191" t="s">
        <v>773</v>
      </c>
      <c r="G498" s="39"/>
      <c r="H498" s="39"/>
      <c r="I498" s="192"/>
      <c r="J498" s="39"/>
      <c r="K498" s="39"/>
      <c r="L498" s="42"/>
      <c r="M498" s="193"/>
      <c r="N498" s="194"/>
      <c r="O498" s="67"/>
      <c r="P498" s="67"/>
      <c r="Q498" s="67"/>
      <c r="R498" s="67"/>
      <c r="S498" s="67"/>
      <c r="T498" s="68"/>
      <c r="U498" s="37"/>
      <c r="V498" s="37"/>
      <c r="W498" s="37"/>
      <c r="X498" s="37"/>
      <c r="Y498" s="37"/>
      <c r="Z498" s="37"/>
      <c r="AA498" s="37"/>
      <c r="AB498" s="37"/>
      <c r="AC498" s="37"/>
      <c r="AD498" s="37"/>
      <c r="AE498" s="37"/>
      <c r="AT498" s="19" t="s">
        <v>152</v>
      </c>
      <c r="AU498" s="19" t="s">
        <v>88</v>
      </c>
    </row>
    <row r="499" spans="1:65" s="15" customFormat="1" ht="11.25">
      <c r="B499" s="218"/>
      <c r="C499" s="219"/>
      <c r="D499" s="197" t="s">
        <v>154</v>
      </c>
      <c r="E499" s="220" t="s">
        <v>32</v>
      </c>
      <c r="F499" s="221" t="s">
        <v>763</v>
      </c>
      <c r="G499" s="219"/>
      <c r="H499" s="220" t="s">
        <v>32</v>
      </c>
      <c r="I499" s="222"/>
      <c r="J499" s="219"/>
      <c r="K499" s="219"/>
      <c r="L499" s="223"/>
      <c r="M499" s="224"/>
      <c r="N499" s="225"/>
      <c r="O499" s="225"/>
      <c r="P499" s="225"/>
      <c r="Q499" s="225"/>
      <c r="R499" s="225"/>
      <c r="S499" s="225"/>
      <c r="T499" s="226"/>
      <c r="AT499" s="227" t="s">
        <v>154</v>
      </c>
      <c r="AU499" s="227" t="s">
        <v>88</v>
      </c>
      <c r="AV499" s="15" t="s">
        <v>86</v>
      </c>
      <c r="AW499" s="15" t="s">
        <v>39</v>
      </c>
      <c r="AX499" s="15" t="s">
        <v>78</v>
      </c>
      <c r="AY499" s="227" t="s">
        <v>144</v>
      </c>
    </row>
    <row r="500" spans="1:65" s="13" customFormat="1" ht="11.25">
      <c r="B500" s="195"/>
      <c r="C500" s="196"/>
      <c r="D500" s="197" t="s">
        <v>154</v>
      </c>
      <c r="E500" s="198" t="s">
        <v>32</v>
      </c>
      <c r="F500" s="199" t="s">
        <v>774</v>
      </c>
      <c r="G500" s="196"/>
      <c r="H500" s="200">
        <v>1.1200000000000001</v>
      </c>
      <c r="I500" s="201"/>
      <c r="J500" s="196"/>
      <c r="K500" s="196"/>
      <c r="L500" s="202"/>
      <c r="M500" s="203"/>
      <c r="N500" s="204"/>
      <c r="O500" s="204"/>
      <c r="P500" s="204"/>
      <c r="Q500" s="204"/>
      <c r="R500" s="204"/>
      <c r="S500" s="204"/>
      <c r="T500" s="205"/>
      <c r="AT500" s="206" t="s">
        <v>154</v>
      </c>
      <c r="AU500" s="206" t="s">
        <v>88</v>
      </c>
      <c r="AV500" s="13" t="s">
        <v>88</v>
      </c>
      <c r="AW500" s="13" t="s">
        <v>39</v>
      </c>
      <c r="AX500" s="13" t="s">
        <v>78</v>
      </c>
      <c r="AY500" s="206" t="s">
        <v>144</v>
      </c>
    </row>
    <row r="501" spans="1:65" s="13" customFormat="1" ht="11.25">
      <c r="B501" s="195"/>
      <c r="C501" s="196"/>
      <c r="D501" s="197" t="s">
        <v>154</v>
      </c>
      <c r="E501" s="198" t="s">
        <v>32</v>
      </c>
      <c r="F501" s="199" t="s">
        <v>775</v>
      </c>
      <c r="G501" s="196"/>
      <c r="H501" s="200">
        <v>2.5</v>
      </c>
      <c r="I501" s="201"/>
      <c r="J501" s="196"/>
      <c r="K501" s="196"/>
      <c r="L501" s="202"/>
      <c r="M501" s="203"/>
      <c r="N501" s="204"/>
      <c r="O501" s="204"/>
      <c r="P501" s="204"/>
      <c r="Q501" s="204"/>
      <c r="R501" s="204"/>
      <c r="S501" s="204"/>
      <c r="T501" s="205"/>
      <c r="AT501" s="206" t="s">
        <v>154</v>
      </c>
      <c r="AU501" s="206" t="s">
        <v>88</v>
      </c>
      <c r="AV501" s="13" t="s">
        <v>88</v>
      </c>
      <c r="AW501" s="13" t="s">
        <v>39</v>
      </c>
      <c r="AX501" s="13" t="s">
        <v>78</v>
      </c>
      <c r="AY501" s="206" t="s">
        <v>144</v>
      </c>
    </row>
    <row r="502" spans="1:65" s="13" customFormat="1" ht="11.25">
      <c r="B502" s="195"/>
      <c r="C502" s="196"/>
      <c r="D502" s="197" t="s">
        <v>154</v>
      </c>
      <c r="E502" s="198" t="s">
        <v>32</v>
      </c>
      <c r="F502" s="199" t="s">
        <v>776</v>
      </c>
      <c r="G502" s="196"/>
      <c r="H502" s="200">
        <v>0.42799999999999999</v>
      </c>
      <c r="I502" s="201"/>
      <c r="J502" s="196"/>
      <c r="K502" s="196"/>
      <c r="L502" s="202"/>
      <c r="M502" s="203"/>
      <c r="N502" s="204"/>
      <c r="O502" s="204"/>
      <c r="P502" s="204"/>
      <c r="Q502" s="204"/>
      <c r="R502" s="204"/>
      <c r="S502" s="204"/>
      <c r="T502" s="205"/>
      <c r="AT502" s="206" t="s">
        <v>154</v>
      </c>
      <c r="AU502" s="206" t="s">
        <v>88</v>
      </c>
      <c r="AV502" s="13" t="s">
        <v>88</v>
      </c>
      <c r="AW502" s="13" t="s">
        <v>39</v>
      </c>
      <c r="AX502" s="13" t="s">
        <v>78</v>
      </c>
      <c r="AY502" s="206" t="s">
        <v>144</v>
      </c>
    </row>
    <row r="503" spans="1:65" s="14" customFormat="1" ht="11.25">
      <c r="B503" s="207"/>
      <c r="C503" s="208"/>
      <c r="D503" s="197" t="s">
        <v>154</v>
      </c>
      <c r="E503" s="209" t="s">
        <v>32</v>
      </c>
      <c r="F503" s="210" t="s">
        <v>158</v>
      </c>
      <c r="G503" s="208"/>
      <c r="H503" s="211">
        <v>4.048</v>
      </c>
      <c r="I503" s="212"/>
      <c r="J503" s="208"/>
      <c r="K503" s="208"/>
      <c r="L503" s="213"/>
      <c r="M503" s="214"/>
      <c r="N503" s="215"/>
      <c r="O503" s="215"/>
      <c r="P503" s="215"/>
      <c r="Q503" s="215"/>
      <c r="R503" s="215"/>
      <c r="S503" s="215"/>
      <c r="T503" s="216"/>
      <c r="AT503" s="217" t="s">
        <v>154</v>
      </c>
      <c r="AU503" s="217" t="s">
        <v>88</v>
      </c>
      <c r="AV503" s="14" t="s">
        <v>150</v>
      </c>
      <c r="AW503" s="14" t="s">
        <v>39</v>
      </c>
      <c r="AX503" s="14" t="s">
        <v>86</v>
      </c>
      <c r="AY503" s="217" t="s">
        <v>144</v>
      </c>
    </row>
    <row r="504" spans="1:65" s="2" customFormat="1" ht="33" customHeight="1">
      <c r="A504" s="37"/>
      <c r="B504" s="38"/>
      <c r="C504" s="228" t="s">
        <v>777</v>
      </c>
      <c r="D504" s="228" t="s">
        <v>226</v>
      </c>
      <c r="E504" s="229" t="s">
        <v>778</v>
      </c>
      <c r="F504" s="230" t="s">
        <v>779</v>
      </c>
      <c r="G504" s="231" t="s">
        <v>93</v>
      </c>
      <c r="H504" s="232">
        <v>4.048</v>
      </c>
      <c r="I504" s="233"/>
      <c r="J504" s="234">
        <f>ROUND(I504*H504,2)</f>
        <v>0</v>
      </c>
      <c r="K504" s="230" t="s">
        <v>149</v>
      </c>
      <c r="L504" s="235"/>
      <c r="M504" s="236" t="s">
        <v>32</v>
      </c>
      <c r="N504" s="237" t="s">
        <v>49</v>
      </c>
      <c r="O504" s="67"/>
      <c r="P504" s="186">
        <f>O504*H504</f>
        <v>0</v>
      </c>
      <c r="Q504" s="186">
        <v>2.3E-3</v>
      </c>
      <c r="R504" s="186">
        <f>Q504*H504</f>
        <v>9.3103999999999999E-3</v>
      </c>
      <c r="S504" s="186">
        <v>0</v>
      </c>
      <c r="T504" s="187">
        <f>S504*H504</f>
        <v>0</v>
      </c>
      <c r="U504" s="37"/>
      <c r="V504" s="37"/>
      <c r="W504" s="37"/>
      <c r="X504" s="37"/>
      <c r="Y504" s="37"/>
      <c r="Z504" s="37"/>
      <c r="AA504" s="37"/>
      <c r="AB504" s="37"/>
      <c r="AC504" s="37"/>
      <c r="AD504" s="37"/>
      <c r="AE504" s="37"/>
      <c r="AR504" s="188" t="s">
        <v>377</v>
      </c>
      <c r="AT504" s="188" t="s">
        <v>226</v>
      </c>
      <c r="AU504" s="188" t="s">
        <v>88</v>
      </c>
      <c r="AY504" s="19" t="s">
        <v>144</v>
      </c>
      <c r="BE504" s="189">
        <f>IF(N504="základní",J504,0)</f>
        <v>0</v>
      </c>
      <c r="BF504" s="189">
        <f>IF(N504="snížená",J504,0)</f>
        <v>0</v>
      </c>
      <c r="BG504" s="189">
        <f>IF(N504="zákl. přenesená",J504,0)</f>
        <v>0</v>
      </c>
      <c r="BH504" s="189">
        <f>IF(N504="sníž. přenesená",J504,0)</f>
        <v>0</v>
      </c>
      <c r="BI504" s="189">
        <f>IF(N504="nulová",J504,0)</f>
        <v>0</v>
      </c>
      <c r="BJ504" s="19" t="s">
        <v>86</v>
      </c>
      <c r="BK504" s="189">
        <f>ROUND(I504*H504,2)</f>
        <v>0</v>
      </c>
      <c r="BL504" s="19" t="s">
        <v>262</v>
      </c>
      <c r="BM504" s="188" t="s">
        <v>780</v>
      </c>
    </row>
    <row r="505" spans="1:65" s="2" customFormat="1" ht="24.2" customHeight="1">
      <c r="A505" s="37"/>
      <c r="B505" s="38"/>
      <c r="C505" s="177" t="s">
        <v>781</v>
      </c>
      <c r="D505" s="177" t="s">
        <v>146</v>
      </c>
      <c r="E505" s="178" t="s">
        <v>782</v>
      </c>
      <c r="F505" s="179" t="s">
        <v>783</v>
      </c>
      <c r="G505" s="180" t="s">
        <v>207</v>
      </c>
      <c r="H505" s="181">
        <v>6.6000000000000003E-2</v>
      </c>
      <c r="I505" s="182"/>
      <c r="J505" s="183">
        <f>ROUND(I505*H505,2)</f>
        <v>0</v>
      </c>
      <c r="K505" s="179" t="s">
        <v>149</v>
      </c>
      <c r="L505" s="42"/>
      <c r="M505" s="184" t="s">
        <v>32</v>
      </c>
      <c r="N505" s="185" t="s">
        <v>49</v>
      </c>
      <c r="O505" s="67"/>
      <c r="P505" s="186">
        <f>O505*H505</f>
        <v>0</v>
      </c>
      <c r="Q505" s="186">
        <v>0</v>
      </c>
      <c r="R505" s="186">
        <f>Q505*H505</f>
        <v>0</v>
      </c>
      <c r="S505" s="186">
        <v>0</v>
      </c>
      <c r="T505" s="187">
        <f>S505*H505</f>
        <v>0</v>
      </c>
      <c r="U505" s="37"/>
      <c r="V505" s="37"/>
      <c r="W505" s="37"/>
      <c r="X505" s="37"/>
      <c r="Y505" s="37"/>
      <c r="Z505" s="37"/>
      <c r="AA505" s="37"/>
      <c r="AB505" s="37"/>
      <c r="AC505" s="37"/>
      <c r="AD505" s="37"/>
      <c r="AE505" s="37"/>
      <c r="AR505" s="188" t="s">
        <v>262</v>
      </c>
      <c r="AT505" s="188" t="s">
        <v>146</v>
      </c>
      <c r="AU505" s="188" t="s">
        <v>88</v>
      </c>
      <c r="AY505" s="19" t="s">
        <v>144</v>
      </c>
      <c r="BE505" s="189">
        <f>IF(N505="základní",J505,0)</f>
        <v>0</v>
      </c>
      <c r="BF505" s="189">
        <f>IF(N505="snížená",J505,0)</f>
        <v>0</v>
      </c>
      <c r="BG505" s="189">
        <f>IF(N505="zákl. přenesená",J505,0)</f>
        <v>0</v>
      </c>
      <c r="BH505" s="189">
        <f>IF(N505="sníž. přenesená",J505,0)</f>
        <v>0</v>
      </c>
      <c r="BI505" s="189">
        <f>IF(N505="nulová",J505,0)</f>
        <v>0</v>
      </c>
      <c r="BJ505" s="19" t="s">
        <v>86</v>
      </c>
      <c r="BK505" s="189">
        <f>ROUND(I505*H505,2)</f>
        <v>0</v>
      </c>
      <c r="BL505" s="19" t="s">
        <v>262</v>
      </c>
      <c r="BM505" s="188" t="s">
        <v>784</v>
      </c>
    </row>
    <row r="506" spans="1:65" s="2" customFormat="1" ht="11.25">
      <c r="A506" s="37"/>
      <c r="B506" s="38"/>
      <c r="C506" s="39"/>
      <c r="D506" s="190" t="s">
        <v>152</v>
      </c>
      <c r="E506" s="39"/>
      <c r="F506" s="191" t="s">
        <v>785</v>
      </c>
      <c r="G506" s="39"/>
      <c r="H506" s="39"/>
      <c r="I506" s="192"/>
      <c r="J506" s="39"/>
      <c r="K506" s="39"/>
      <c r="L506" s="42"/>
      <c r="M506" s="193"/>
      <c r="N506" s="194"/>
      <c r="O506" s="67"/>
      <c r="P506" s="67"/>
      <c r="Q506" s="67"/>
      <c r="R506" s="67"/>
      <c r="S506" s="67"/>
      <c r="T506" s="68"/>
      <c r="U506" s="37"/>
      <c r="V506" s="37"/>
      <c r="W506" s="37"/>
      <c r="X506" s="37"/>
      <c r="Y506" s="37"/>
      <c r="Z506" s="37"/>
      <c r="AA506" s="37"/>
      <c r="AB506" s="37"/>
      <c r="AC506" s="37"/>
      <c r="AD506" s="37"/>
      <c r="AE506" s="37"/>
      <c r="AT506" s="19" t="s">
        <v>152</v>
      </c>
      <c r="AU506" s="19" t="s">
        <v>88</v>
      </c>
    </row>
    <row r="507" spans="1:65" s="2" customFormat="1" ht="24.2" customHeight="1">
      <c r="A507" s="37"/>
      <c r="B507" s="38"/>
      <c r="C507" s="177" t="s">
        <v>786</v>
      </c>
      <c r="D507" s="177" t="s">
        <v>146</v>
      </c>
      <c r="E507" s="178" t="s">
        <v>787</v>
      </c>
      <c r="F507" s="179" t="s">
        <v>788</v>
      </c>
      <c r="G507" s="180" t="s">
        <v>207</v>
      </c>
      <c r="H507" s="181">
        <v>6.6000000000000003E-2</v>
      </c>
      <c r="I507" s="182"/>
      <c r="J507" s="183">
        <f>ROUND(I507*H507,2)</f>
        <v>0</v>
      </c>
      <c r="K507" s="179" t="s">
        <v>149</v>
      </c>
      <c r="L507" s="42"/>
      <c r="M507" s="184" t="s">
        <v>32</v>
      </c>
      <c r="N507" s="185" t="s">
        <v>49</v>
      </c>
      <c r="O507" s="67"/>
      <c r="P507" s="186">
        <f>O507*H507</f>
        <v>0</v>
      </c>
      <c r="Q507" s="186">
        <v>0</v>
      </c>
      <c r="R507" s="186">
        <f>Q507*H507</f>
        <v>0</v>
      </c>
      <c r="S507" s="186">
        <v>0</v>
      </c>
      <c r="T507" s="187">
        <f>S507*H507</f>
        <v>0</v>
      </c>
      <c r="U507" s="37"/>
      <c r="V507" s="37"/>
      <c r="W507" s="37"/>
      <c r="X507" s="37"/>
      <c r="Y507" s="37"/>
      <c r="Z507" s="37"/>
      <c r="AA507" s="37"/>
      <c r="AB507" s="37"/>
      <c r="AC507" s="37"/>
      <c r="AD507" s="37"/>
      <c r="AE507" s="37"/>
      <c r="AR507" s="188" t="s">
        <v>262</v>
      </c>
      <c r="AT507" s="188" t="s">
        <v>146</v>
      </c>
      <c r="AU507" s="188" t="s">
        <v>88</v>
      </c>
      <c r="AY507" s="19" t="s">
        <v>144</v>
      </c>
      <c r="BE507" s="189">
        <f>IF(N507="základní",J507,0)</f>
        <v>0</v>
      </c>
      <c r="BF507" s="189">
        <f>IF(N507="snížená",J507,0)</f>
        <v>0</v>
      </c>
      <c r="BG507" s="189">
        <f>IF(N507="zákl. přenesená",J507,0)</f>
        <v>0</v>
      </c>
      <c r="BH507" s="189">
        <f>IF(N507="sníž. přenesená",J507,0)</f>
        <v>0</v>
      </c>
      <c r="BI507" s="189">
        <f>IF(N507="nulová",J507,0)</f>
        <v>0</v>
      </c>
      <c r="BJ507" s="19" t="s">
        <v>86</v>
      </c>
      <c r="BK507" s="189">
        <f>ROUND(I507*H507,2)</f>
        <v>0</v>
      </c>
      <c r="BL507" s="19" t="s">
        <v>262</v>
      </c>
      <c r="BM507" s="188" t="s">
        <v>789</v>
      </c>
    </row>
    <row r="508" spans="1:65" s="2" customFormat="1" ht="11.25">
      <c r="A508" s="37"/>
      <c r="B508" s="38"/>
      <c r="C508" s="39"/>
      <c r="D508" s="190" t="s">
        <v>152</v>
      </c>
      <c r="E508" s="39"/>
      <c r="F508" s="191" t="s">
        <v>790</v>
      </c>
      <c r="G508" s="39"/>
      <c r="H508" s="39"/>
      <c r="I508" s="192"/>
      <c r="J508" s="39"/>
      <c r="K508" s="39"/>
      <c r="L508" s="42"/>
      <c r="M508" s="193"/>
      <c r="N508" s="194"/>
      <c r="O508" s="67"/>
      <c r="P508" s="67"/>
      <c r="Q508" s="67"/>
      <c r="R508" s="67"/>
      <c r="S508" s="67"/>
      <c r="T508" s="68"/>
      <c r="U508" s="37"/>
      <c r="V508" s="37"/>
      <c r="W508" s="37"/>
      <c r="X508" s="37"/>
      <c r="Y508" s="37"/>
      <c r="Z508" s="37"/>
      <c r="AA508" s="37"/>
      <c r="AB508" s="37"/>
      <c r="AC508" s="37"/>
      <c r="AD508" s="37"/>
      <c r="AE508" s="37"/>
      <c r="AT508" s="19" t="s">
        <v>152</v>
      </c>
      <c r="AU508" s="19" t="s">
        <v>88</v>
      </c>
    </row>
    <row r="509" spans="1:65" s="12" customFormat="1" ht="22.9" customHeight="1">
      <c r="B509" s="161"/>
      <c r="C509" s="162"/>
      <c r="D509" s="163" t="s">
        <v>77</v>
      </c>
      <c r="E509" s="175" t="s">
        <v>791</v>
      </c>
      <c r="F509" s="175" t="s">
        <v>792</v>
      </c>
      <c r="G509" s="162"/>
      <c r="H509" s="162"/>
      <c r="I509" s="165"/>
      <c r="J509" s="176">
        <f>BK509</f>
        <v>0</v>
      </c>
      <c r="K509" s="162"/>
      <c r="L509" s="167"/>
      <c r="M509" s="168"/>
      <c r="N509" s="169"/>
      <c r="O509" s="169"/>
      <c r="P509" s="170">
        <f>SUM(P510:P513)</f>
        <v>0</v>
      </c>
      <c r="Q509" s="169"/>
      <c r="R509" s="170">
        <f>SUM(R510:R513)</f>
        <v>0</v>
      </c>
      <c r="S509" s="169"/>
      <c r="T509" s="171">
        <f>SUM(T510:T513)</f>
        <v>4.8199999999999996E-3</v>
      </c>
      <c r="AR509" s="172" t="s">
        <v>88</v>
      </c>
      <c r="AT509" s="173" t="s">
        <v>77</v>
      </c>
      <c r="AU509" s="173" t="s">
        <v>86</v>
      </c>
      <c r="AY509" s="172" t="s">
        <v>144</v>
      </c>
      <c r="BK509" s="174">
        <f>SUM(BK510:BK513)</f>
        <v>0</v>
      </c>
    </row>
    <row r="510" spans="1:65" s="2" customFormat="1" ht="16.5" customHeight="1">
      <c r="A510" s="37"/>
      <c r="B510" s="38"/>
      <c r="C510" s="177" t="s">
        <v>793</v>
      </c>
      <c r="D510" s="177" t="s">
        <v>146</v>
      </c>
      <c r="E510" s="178" t="s">
        <v>794</v>
      </c>
      <c r="F510" s="179" t="s">
        <v>795</v>
      </c>
      <c r="G510" s="180" t="s">
        <v>796</v>
      </c>
      <c r="H510" s="181">
        <v>2</v>
      </c>
      <c r="I510" s="182"/>
      <c r="J510" s="183">
        <f>ROUND(I510*H510,2)</f>
        <v>0</v>
      </c>
      <c r="K510" s="179" t="s">
        <v>149</v>
      </c>
      <c r="L510" s="42"/>
      <c r="M510" s="184" t="s">
        <v>32</v>
      </c>
      <c r="N510" s="185" t="s">
        <v>49</v>
      </c>
      <c r="O510" s="67"/>
      <c r="P510" s="186">
        <f>O510*H510</f>
        <v>0</v>
      </c>
      <c r="Q510" s="186">
        <v>0</v>
      </c>
      <c r="R510" s="186">
        <f>Q510*H510</f>
        <v>0</v>
      </c>
      <c r="S510" s="186">
        <v>1.56E-3</v>
      </c>
      <c r="T510" s="187">
        <f>S510*H510</f>
        <v>3.1199999999999999E-3</v>
      </c>
      <c r="U510" s="37"/>
      <c r="V510" s="37"/>
      <c r="W510" s="37"/>
      <c r="X510" s="37"/>
      <c r="Y510" s="37"/>
      <c r="Z510" s="37"/>
      <c r="AA510" s="37"/>
      <c r="AB510" s="37"/>
      <c r="AC510" s="37"/>
      <c r="AD510" s="37"/>
      <c r="AE510" s="37"/>
      <c r="AR510" s="188" t="s">
        <v>262</v>
      </c>
      <c r="AT510" s="188" t="s">
        <v>146</v>
      </c>
      <c r="AU510" s="188" t="s">
        <v>88</v>
      </c>
      <c r="AY510" s="19" t="s">
        <v>144</v>
      </c>
      <c r="BE510" s="189">
        <f>IF(N510="základní",J510,0)</f>
        <v>0</v>
      </c>
      <c r="BF510" s="189">
        <f>IF(N510="snížená",J510,0)</f>
        <v>0</v>
      </c>
      <c r="BG510" s="189">
        <f>IF(N510="zákl. přenesená",J510,0)</f>
        <v>0</v>
      </c>
      <c r="BH510" s="189">
        <f>IF(N510="sníž. přenesená",J510,0)</f>
        <v>0</v>
      </c>
      <c r="BI510" s="189">
        <f>IF(N510="nulová",J510,0)</f>
        <v>0</v>
      </c>
      <c r="BJ510" s="19" t="s">
        <v>86</v>
      </c>
      <c r="BK510" s="189">
        <f>ROUND(I510*H510,2)</f>
        <v>0</v>
      </c>
      <c r="BL510" s="19" t="s">
        <v>262</v>
      </c>
      <c r="BM510" s="188" t="s">
        <v>797</v>
      </c>
    </row>
    <row r="511" spans="1:65" s="2" customFormat="1" ht="11.25">
      <c r="A511" s="37"/>
      <c r="B511" s="38"/>
      <c r="C511" s="39"/>
      <c r="D511" s="190" t="s">
        <v>152</v>
      </c>
      <c r="E511" s="39"/>
      <c r="F511" s="191" t="s">
        <v>798</v>
      </c>
      <c r="G511" s="39"/>
      <c r="H511" s="39"/>
      <c r="I511" s="192"/>
      <c r="J511" s="39"/>
      <c r="K511" s="39"/>
      <c r="L511" s="42"/>
      <c r="M511" s="193"/>
      <c r="N511" s="194"/>
      <c r="O511" s="67"/>
      <c r="P511" s="67"/>
      <c r="Q511" s="67"/>
      <c r="R511" s="67"/>
      <c r="S511" s="67"/>
      <c r="T511" s="68"/>
      <c r="U511" s="37"/>
      <c r="V511" s="37"/>
      <c r="W511" s="37"/>
      <c r="X511" s="37"/>
      <c r="Y511" s="37"/>
      <c r="Z511" s="37"/>
      <c r="AA511" s="37"/>
      <c r="AB511" s="37"/>
      <c r="AC511" s="37"/>
      <c r="AD511" s="37"/>
      <c r="AE511" s="37"/>
      <c r="AT511" s="19" t="s">
        <v>152</v>
      </c>
      <c r="AU511" s="19" t="s">
        <v>88</v>
      </c>
    </row>
    <row r="512" spans="1:65" s="2" customFormat="1" ht="16.5" customHeight="1">
      <c r="A512" s="37"/>
      <c r="B512" s="38"/>
      <c r="C512" s="177" t="s">
        <v>799</v>
      </c>
      <c r="D512" s="177" t="s">
        <v>146</v>
      </c>
      <c r="E512" s="178" t="s">
        <v>800</v>
      </c>
      <c r="F512" s="179" t="s">
        <v>801</v>
      </c>
      <c r="G512" s="180" t="s">
        <v>340</v>
      </c>
      <c r="H512" s="181">
        <v>2</v>
      </c>
      <c r="I512" s="182"/>
      <c r="J512" s="183">
        <f>ROUND(I512*H512,2)</f>
        <v>0</v>
      </c>
      <c r="K512" s="179" t="s">
        <v>149</v>
      </c>
      <c r="L512" s="42"/>
      <c r="M512" s="184" t="s">
        <v>32</v>
      </c>
      <c r="N512" s="185" t="s">
        <v>49</v>
      </c>
      <c r="O512" s="67"/>
      <c r="P512" s="186">
        <f>O512*H512</f>
        <v>0</v>
      </c>
      <c r="Q512" s="186">
        <v>0</v>
      </c>
      <c r="R512" s="186">
        <f>Q512*H512</f>
        <v>0</v>
      </c>
      <c r="S512" s="186">
        <v>8.4999999999999995E-4</v>
      </c>
      <c r="T512" s="187">
        <f>S512*H512</f>
        <v>1.6999999999999999E-3</v>
      </c>
      <c r="U512" s="37"/>
      <c r="V512" s="37"/>
      <c r="W512" s="37"/>
      <c r="X512" s="37"/>
      <c r="Y512" s="37"/>
      <c r="Z512" s="37"/>
      <c r="AA512" s="37"/>
      <c r="AB512" s="37"/>
      <c r="AC512" s="37"/>
      <c r="AD512" s="37"/>
      <c r="AE512" s="37"/>
      <c r="AR512" s="188" t="s">
        <v>262</v>
      </c>
      <c r="AT512" s="188" t="s">
        <v>146</v>
      </c>
      <c r="AU512" s="188" t="s">
        <v>88</v>
      </c>
      <c r="AY512" s="19" t="s">
        <v>144</v>
      </c>
      <c r="BE512" s="189">
        <f>IF(N512="základní",J512,0)</f>
        <v>0</v>
      </c>
      <c r="BF512" s="189">
        <f>IF(N512="snížená",J512,0)</f>
        <v>0</v>
      </c>
      <c r="BG512" s="189">
        <f>IF(N512="zákl. přenesená",J512,0)</f>
        <v>0</v>
      </c>
      <c r="BH512" s="189">
        <f>IF(N512="sníž. přenesená",J512,0)</f>
        <v>0</v>
      </c>
      <c r="BI512" s="189">
        <f>IF(N512="nulová",J512,0)</f>
        <v>0</v>
      </c>
      <c r="BJ512" s="19" t="s">
        <v>86</v>
      </c>
      <c r="BK512" s="189">
        <f>ROUND(I512*H512,2)</f>
        <v>0</v>
      </c>
      <c r="BL512" s="19" t="s">
        <v>262</v>
      </c>
      <c r="BM512" s="188" t="s">
        <v>802</v>
      </c>
    </row>
    <row r="513" spans="1:65" s="2" customFormat="1" ht="11.25">
      <c r="A513" s="37"/>
      <c r="B513" s="38"/>
      <c r="C513" s="39"/>
      <c r="D513" s="190" t="s">
        <v>152</v>
      </c>
      <c r="E513" s="39"/>
      <c r="F513" s="191" t="s">
        <v>803</v>
      </c>
      <c r="G513" s="39"/>
      <c r="H513" s="39"/>
      <c r="I513" s="192"/>
      <c r="J513" s="39"/>
      <c r="K513" s="39"/>
      <c r="L513" s="42"/>
      <c r="M513" s="193"/>
      <c r="N513" s="194"/>
      <c r="O513" s="67"/>
      <c r="P513" s="67"/>
      <c r="Q513" s="67"/>
      <c r="R513" s="67"/>
      <c r="S513" s="67"/>
      <c r="T513" s="68"/>
      <c r="U513" s="37"/>
      <c r="V513" s="37"/>
      <c r="W513" s="37"/>
      <c r="X513" s="37"/>
      <c r="Y513" s="37"/>
      <c r="Z513" s="37"/>
      <c r="AA513" s="37"/>
      <c r="AB513" s="37"/>
      <c r="AC513" s="37"/>
      <c r="AD513" s="37"/>
      <c r="AE513" s="37"/>
      <c r="AT513" s="19" t="s">
        <v>152</v>
      </c>
      <c r="AU513" s="19" t="s">
        <v>88</v>
      </c>
    </row>
    <row r="514" spans="1:65" s="12" customFormat="1" ht="22.9" customHeight="1">
      <c r="B514" s="161"/>
      <c r="C514" s="162"/>
      <c r="D514" s="163" t="s">
        <v>77</v>
      </c>
      <c r="E514" s="175" t="s">
        <v>804</v>
      </c>
      <c r="F514" s="175" t="s">
        <v>805</v>
      </c>
      <c r="G514" s="162"/>
      <c r="H514" s="162"/>
      <c r="I514" s="165"/>
      <c r="J514" s="176">
        <f>BK514</f>
        <v>0</v>
      </c>
      <c r="K514" s="162"/>
      <c r="L514" s="167"/>
      <c r="M514" s="168"/>
      <c r="N514" s="169"/>
      <c r="O514" s="169"/>
      <c r="P514" s="170">
        <f>SUM(P515:P558)</f>
        <v>0</v>
      </c>
      <c r="Q514" s="169"/>
      <c r="R514" s="170">
        <f>SUM(R515:R558)</f>
        <v>3.6020000000000003E-2</v>
      </c>
      <c r="S514" s="169"/>
      <c r="T514" s="171">
        <f>SUM(T515:T558)</f>
        <v>0</v>
      </c>
      <c r="AR514" s="172" t="s">
        <v>88</v>
      </c>
      <c r="AT514" s="173" t="s">
        <v>77</v>
      </c>
      <c r="AU514" s="173" t="s">
        <v>86</v>
      </c>
      <c r="AY514" s="172" t="s">
        <v>144</v>
      </c>
      <c r="BK514" s="174">
        <f>SUM(BK515:BK558)</f>
        <v>0</v>
      </c>
    </row>
    <row r="515" spans="1:65" s="2" customFormat="1" ht="33" customHeight="1">
      <c r="A515" s="37"/>
      <c r="B515" s="38"/>
      <c r="C515" s="177" t="s">
        <v>806</v>
      </c>
      <c r="D515" s="177" t="s">
        <v>146</v>
      </c>
      <c r="E515" s="178" t="s">
        <v>807</v>
      </c>
      <c r="F515" s="179" t="s">
        <v>808</v>
      </c>
      <c r="G515" s="180" t="s">
        <v>175</v>
      </c>
      <c r="H515" s="181">
        <v>268</v>
      </c>
      <c r="I515" s="182"/>
      <c r="J515" s="183">
        <f>ROUND(I515*H515,2)</f>
        <v>0</v>
      </c>
      <c r="K515" s="179" t="s">
        <v>32</v>
      </c>
      <c r="L515" s="42"/>
      <c r="M515" s="184" t="s">
        <v>32</v>
      </c>
      <c r="N515" s="185" t="s">
        <v>49</v>
      </c>
      <c r="O515" s="67"/>
      <c r="P515" s="186">
        <f>O515*H515</f>
        <v>0</v>
      </c>
      <c r="Q515" s="186">
        <v>0</v>
      </c>
      <c r="R515" s="186">
        <f>Q515*H515</f>
        <v>0</v>
      </c>
      <c r="S515" s="186">
        <v>0</v>
      </c>
      <c r="T515" s="187">
        <f>S515*H515</f>
        <v>0</v>
      </c>
      <c r="U515" s="37"/>
      <c r="V515" s="37"/>
      <c r="W515" s="37"/>
      <c r="X515" s="37"/>
      <c r="Y515" s="37"/>
      <c r="Z515" s="37"/>
      <c r="AA515" s="37"/>
      <c r="AB515" s="37"/>
      <c r="AC515" s="37"/>
      <c r="AD515" s="37"/>
      <c r="AE515" s="37"/>
      <c r="AR515" s="188" t="s">
        <v>262</v>
      </c>
      <c r="AT515" s="188" t="s">
        <v>146</v>
      </c>
      <c r="AU515" s="188" t="s">
        <v>88</v>
      </c>
      <c r="AY515" s="19" t="s">
        <v>144</v>
      </c>
      <c r="BE515" s="189">
        <f>IF(N515="základní",J515,0)</f>
        <v>0</v>
      </c>
      <c r="BF515" s="189">
        <f>IF(N515="snížená",J515,0)</f>
        <v>0</v>
      </c>
      <c r="BG515" s="189">
        <f>IF(N515="zákl. přenesená",J515,0)</f>
        <v>0</v>
      </c>
      <c r="BH515" s="189">
        <f>IF(N515="sníž. přenesená",J515,0)</f>
        <v>0</v>
      </c>
      <c r="BI515" s="189">
        <f>IF(N515="nulová",J515,0)</f>
        <v>0</v>
      </c>
      <c r="BJ515" s="19" t="s">
        <v>86</v>
      </c>
      <c r="BK515" s="189">
        <f>ROUND(I515*H515,2)</f>
        <v>0</v>
      </c>
      <c r="BL515" s="19" t="s">
        <v>262</v>
      </c>
      <c r="BM515" s="188" t="s">
        <v>809</v>
      </c>
    </row>
    <row r="516" spans="1:65" s="13" customFormat="1" ht="11.25">
      <c r="B516" s="195"/>
      <c r="C516" s="196"/>
      <c r="D516" s="197" t="s">
        <v>154</v>
      </c>
      <c r="E516" s="198" t="s">
        <v>32</v>
      </c>
      <c r="F516" s="199" t="s">
        <v>810</v>
      </c>
      <c r="G516" s="196"/>
      <c r="H516" s="200">
        <v>150</v>
      </c>
      <c r="I516" s="201"/>
      <c r="J516" s="196"/>
      <c r="K516" s="196"/>
      <c r="L516" s="202"/>
      <c r="M516" s="203"/>
      <c r="N516" s="204"/>
      <c r="O516" s="204"/>
      <c r="P516" s="204"/>
      <c r="Q516" s="204"/>
      <c r="R516" s="204"/>
      <c r="S516" s="204"/>
      <c r="T516" s="205"/>
      <c r="AT516" s="206" t="s">
        <v>154</v>
      </c>
      <c r="AU516" s="206" t="s">
        <v>88</v>
      </c>
      <c r="AV516" s="13" t="s">
        <v>88</v>
      </c>
      <c r="AW516" s="13" t="s">
        <v>39</v>
      </c>
      <c r="AX516" s="13" t="s">
        <v>78</v>
      </c>
      <c r="AY516" s="206" t="s">
        <v>144</v>
      </c>
    </row>
    <row r="517" spans="1:65" s="13" customFormat="1" ht="11.25">
      <c r="B517" s="195"/>
      <c r="C517" s="196"/>
      <c r="D517" s="197" t="s">
        <v>154</v>
      </c>
      <c r="E517" s="198" t="s">
        <v>32</v>
      </c>
      <c r="F517" s="199" t="s">
        <v>811</v>
      </c>
      <c r="G517" s="196"/>
      <c r="H517" s="200">
        <v>30</v>
      </c>
      <c r="I517" s="201"/>
      <c r="J517" s="196"/>
      <c r="K517" s="196"/>
      <c r="L517" s="202"/>
      <c r="M517" s="203"/>
      <c r="N517" s="204"/>
      <c r="O517" s="204"/>
      <c r="P517" s="204"/>
      <c r="Q517" s="204"/>
      <c r="R517" s="204"/>
      <c r="S517" s="204"/>
      <c r="T517" s="205"/>
      <c r="AT517" s="206" t="s">
        <v>154</v>
      </c>
      <c r="AU517" s="206" t="s">
        <v>88</v>
      </c>
      <c r="AV517" s="13" t="s">
        <v>88</v>
      </c>
      <c r="AW517" s="13" t="s">
        <v>39</v>
      </c>
      <c r="AX517" s="13" t="s">
        <v>78</v>
      </c>
      <c r="AY517" s="206" t="s">
        <v>144</v>
      </c>
    </row>
    <row r="518" spans="1:65" s="13" customFormat="1" ht="11.25">
      <c r="B518" s="195"/>
      <c r="C518" s="196"/>
      <c r="D518" s="197" t="s">
        <v>154</v>
      </c>
      <c r="E518" s="198" t="s">
        <v>32</v>
      </c>
      <c r="F518" s="199" t="s">
        <v>812</v>
      </c>
      <c r="G518" s="196"/>
      <c r="H518" s="200">
        <v>20</v>
      </c>
      <c r="I518" s="201"/>
      <c r="J518" s="196"/>
      <c r="K518" s="196"/>
      <c r="L518" s="202"/>
      <c r="M518" s="203"/>
      <c r="N518" s="204"/>
      <c r="O518" s="204"/>
      <c r="P518" s="204"/>
      <c r="Q518" s="204"/>
      <c r="R518" s="204"/>
      <c r="S518" s="204"/>
      <c r="T518" s="205"/>
      <c r="AT518" s="206" t="s">
        <v>154</v>
      </c>
      <c r="AU518" s="206" t="s">
        <v>88</v>
      </c>
      <c r="AV518" s="13" t="s">
        <v>88</v>
      </c>
      <c r="AW518" s="13" t="s">
        <v>39</v>
      </c>
      <c r="AX518" s="13" t="s">
        <v>78</v>
      </c>
      <c r="AY518" s="206" t="s">
        <v>144</v>
      </c>
    </row>
    <row r="519" spans="1:65" s="13" customFormat="1" ht="11.25">
      <c r="B519" s="195"/>
      <c r="C519" s="196"/>
      <c r="D519" s="197" t="s">
        <v>154</v>
      </c>
      <c r="E519" s="198" t="s">
        <v>32</v>
      </c>
      <c r="F519" s="199" t="s">
        <v>813</v>
      </c>
      <c r="G519" s="196"/>
      <c r="H519" s="200">
        <v>8</v>
      </c>
      <c r="I519" s="201"/>
      <c r="J519" s="196"/>
      <c r="K519" s="196"/>
      <c r="L519" s="202"/>
      <c r="M519" s="203"/>
      <c r="N519" s="204"/>
      <c r="O519" s="204"/>
      <c r="P519" s="204"/>
      <c r="Q519" s="204"/>
      <c r="R519" s="204"/>
      <c r="S519" s="204"/>
      <c r="T519" s="205"/>
      <c r="AT519" s="206" t="s">
        <v>154</v>
      </c>
      <c r="AU519" s="206" t="s">
        <v>88</v>
      </c>
      <c r="AV519" s="13" t="s">
        <v>88</v>
      </c>
      <c r="AW519" s="13" t="s">
        <v>39</v>
      </c>
      <c r="AX519" s="13" t="s">
        <v>78</v>
      </c>
      <c r="AY519" s="206" t="s">
        <v>144</v>
      </c>
    </row>
    <row r="520" spans="1:65" s="13" customFormat="1" ht="11.25">
      <c r="B520" s="195"/>
      <c r="C520" s="196"/>
      <c r="D520" s="197" t="s">
        <v>154</v>
      </c>
      <c r="E520" s="198" t="s">
        <v>32</v>
      </c>
      <c r="F520" s="199" t="s">
        <v>814</v>
      </c>
      <c r="G520" s="196"/>
      <c r="H520" s="200">
        <v>60</v>
      </c>
      <c r="I520" s="201"/>
      <c r="J520" s="196"/>
      <c r="K520" s="196"/>
      <c r="L520" s="202"/>
      <c r="M520" s="203"/>
      <c r="N520" s="204"/>
      <c r="O520" s="204"/>
      <c r="P520" s="204"/>
      <c r="Q520" s="204"/>
      <c r="R520" s="204"/>
      <c r="S520" s="204"/>
      <c r="T520" s="205"/>
      <c r="AT520" s="206" t="s">
        <v>154</v>
      </c>
      <c r="AU520" s="206" t="s">
        <v>88</v>
      </c>
      <c r="AV520" s="13" t="s">
        <v>88</v>
      </c>
      <c r="AW520" s="13" t="s">
        <v>39</v>
      </c>
      <c r="AX520" s="13" t="s">
        <v>78</v>
      </c>
      <c r="AY520" s="206" t="s">
        <v>144</v>
      </c>
    </row>
    <row r="521" spans="1:65" s="14" customFormat="1" ht="11.25">
      <c r="B521" s="207"/>
      <c r="C521" s="208"/>
      <c r="D521" s="197" t="s">
        <v>154</v>
      </c>
      <c r="E521" s="209" t="s">
        <v>32</v>
      </c>
      <c r="F521" s="210" t="s">
        <v>158</v>
      </c>
      <c r="G521" s="208"/>
      <c r="H521" s="211">
        <v>268</v>
      </c>
      <c r="I521" s="212"/>
      <c r="J521" s="208"/>
      <c r="K521" s="208"/>
      <c r="L521" s="213"/>
      <c r="M521" s="214"/>
      <c r="N521" s="215"/>
      <c r="O521" s="215"/>
      <c r="P521" s="215"/>
      <c r="Q521" s="215"/>
      <c r="R521" s="215"/>
      <c r="S521" s="215"/>
      <c r="T521" s="216"/>
      <c r="AT521" s="217" t="s">
        <v>154</v>
      </c>
      <c r="AU521" s="217" t="s">
        <v>88</v>
      </c>
      <c r="AV521" s="14" t="s">
        <v>150</v>
      </c>
      <c r="AW521" s="14" t="s">
        <v>39</v>
      </c>
      <c r="AX521" s="14" t="s">
        <v>86</v>
      </c>
      <c r="AY521" s="217" t="s">
        <v>144</v>
      </c>
    </row>
    <row r="522" spans="1:65" s="2" customFormat="1" ht="37.9" customHeight="1">
      <c r="A522" s="37"/>
      <c r="B522" s="38"/>
      <c r="C522" s="177" t="s">
        <v>815</v>
      </c>
      <c r="D522" s="177" t="s">
        <v>146</v>
      </c>
      <c r="E522" s="178" t="s">
        <v>816</v>
      </c>
      <c r="F522" s="179" t="s">
        <v>817</v>
      </c>
      <c r="G522" s="180" t="s">
        <v>175</v>
      </c>
      <c r="H522" s="181">
        <v>65</v>
      </c>
      <c r="I522" s="182"/>
      <c r="J522" s="183">
        <f>ROUND(I522*H522,2)</f>
        <v>0</v>
      </c>
      <c r="K522" s="179" t="s">
        <v>32</v>
      </c>
      <c r="L522" s="42"/>
      <c r="M522" s="184" t="s">
        <v>32</v>
      </c>
      <c r="N522" s="185" t="s">
        <v>49</v>
      </c>
      <c r="O522" s="67"/>
      <c r="P522" s="186">
        <f>O522*H522</f>
        <v>0</v>
      </c>
      <c r="Q522" s="186">
        <v>0</v>
      </c>
      <c r="R522" s="186">
        <f>Q522*H522</f>
        <v>0</v>
      </c>
      <c r="S522" s="186">
        <v>0</v>
      </c>
      <c r="T522" s="187">
        <f>S522*H522</f>
        <v>0</v>
      </c>
      <c r="U522" s="37"/>
      <c r="V522" s="37"/>
      <c r="W522" s="37"/>
      <c r="X522" s="37"/>
      <c r="Y522" s="37"/>
      <c r="Z522" s="37"/>
      <c r="AA522" s="37"/>
      <c r="AB522" s="37"/>
      <c r="AC522" s="37"/>
      <c r="AD522" s="37"/>
      <c r="AE522" s="37"/>
      <c r="AR522" s="188" t="s">
        <v>262</v>
      </c>
      <c r="AT522" s="188" t="s">
        <v>146</v>
      </c>
      <c r="AU522" s="188" t="s">
        <v>88</v>
      </c>
      <c r="AY522" s="19" t="s">
        <v>144</v>
      </c>
      <c r="BE522" s="189">
        <f>IF(N522="základní",J522,0)</f>
        <v>0</v>
      </c>
      <c r="BF522" s="189">
        <f>IF(N522="snížená",J522,0)</f>
        <v>0</v>
      </c>
      <c r="BG522" s="189">
        <f>IF(N522="zákl. přenesená",J522,0)</f>
        <v>0</v>
      </c>
      <c r="BH522" s="189">
        <f>IF(N522="sníž. přenesená",J522,0)</f>
        <v>0</v>
      </c>
      <c r="BI522" s="189">
        <f>IF(N522="nulová",J522,0)</f>
        <v>0</v>
      </c>
      <c r="BJ522" s="19" t="s">
        <v>86</v>
      </c>
      <c r="BK522" s="189">
        <f>ROUND(I522*H522,2)</f>
        <v>0</v>
      </c>
      <c r="BL522" s="19" t="s">
        <v>262</v>
      </c>
      <c r="BM522" s="188" t="s">
        <v>818</v>
      </c>
    </row>
    <row r="523" spans="1:65" s="13" customFormat="1" ht="11.25">
      <c r="B523" s="195"/>
      <c r="C523" s="196"/>
      <c r="D523" s="197" t="s">
        <v>154</v>
      </c>
      <c r="E523" s="198" t="s">
        <v>32</v>
      </c>
      <c r="F523" s="199" t="s">
        <v>819</v>
      </c>
      <c r="G523" s="196"/>
      <c r="H523" s="200">
        <v>65</v>
      </c>
      <c r="I523" s="201"/>
      <c r="J523" s="196"/>
      <c r="K523" s="196"/>
      <c r="L523" s="202"/>
      <c r="M523" s="203"/>
      <c r="N523" s="204"/>
      <c r="O523" s="204"/>
      <c r="P523" s="204"/>
      <c r="Q523" s="204"/>
      <c r="R523" s="204"/>
      <c r="S523" s="204"/>
      <c r="T523" s="205"/>
      <c r="AT523" s="206" t="s">
        <v>154</v>
      </c>
      <c r="AU523" s="206" t="s">
        <v>88</v>
      </c>
      <c r="AV523" s="13" t="s">
        <v>88</v>
      </c>
      <c r="AW523" s="13" t="s">
        <v>39</v>
      </c>
      <c r="AX523" s="13" t="s">
        <v>78</v>
      </c>
      <c r="AY523" s="206" t="s">
        <v>144</v>
      </c>
    </row>
    <row r="524" spans="1:65" s="14" customFormat="1" ht="11.25">
      <c r="B524" s="207"/>
      <c r="C524" s="208"/>
      <c r="D524" s="197" t="s">
        <v>154</v>
      </c>
      <c r="E524" s="209" t="s">
        <v>32</v>
      </c>
      <c r="F524" s="210" t="s">
        <v>158</v>
      </c>
      <c r="G524" s="208"/>
      <c r="H524" s="211">
        <v>65</v>
      </c>
      <c r="I524" s="212"/>
      <c r="J524" s="208"/>
      <c r="K524" s="208"/>
      <c r="L524" s="213"/>
      <c r="M524" s="214"/>
      <c r="N524" s="215"/>
      <c r="O524" s="215"/>
      <c r="P524" s="215"/>
      <c r="Q524" s="215"/>
      <c r="R524" s="215"/>
      <c r="S524" s="215"/>
      <c r="T524" s="216"/>
      <c r="AT524" s="217" t="s">
        <v>154</v>
      </c>
      <c r="AU524" s="217" t="s">
        <v>88</v>
      </c>
      <c r="AV524" s="14" t="s">
        <v>150</v>
      </c>
      <c r="AW524" s="14" t="s">
        <v>39</v>
      </c>
      <c r="AX524" s="14" t="s">
        <v>86</v>
      </c>
      <c r="AY524" s="217" t="s">
        <v>144</v>
      </c>
    </row>
    <row r="525" spans="1:65" s="2" customFormat="1" ht="16.5" customHeight="1">
      <c r="A525" s="37"/>
      <c r="B525" s="38"/>
      <c r="C525" s="177" t="s">
        <v>820</v>
      </c>
      <c r="D525" s="177" t="s">
        <v>146</v>
      </c>
      <c r="E525" s="178" t="s">
        <v>821</v>
      </c>
      <c r="F525" s="179" t="s">
        <v>822</v>
      </c>
      <c r="G525" s="180" t="s">
        <v>823</v>
      </c>
      <c r="H525" s="181">
        <v>3</v>
      </c>
      <c r="I525" s="182"/>
      <c r="J525" s="183">
        <f>ROUND(I525*H525,2)</f>
        <v>0</v>
      </c>
      <c r="K525" s="179" t="s">
        <v>32</v>
      </c>
      <c r="L525" s="42"/>
      <c r="M525" s="184" t="s">
        <v>32</v>
      </c>
      <c r="N525" s="185" t="s">
        <v>49</v>
      </c>
      <c r="O525" s="67"/>
      <c r="P525" s="186">
        <f>O525*H525</f>
        <v>0</v>
      </c>
      <c r="Q525" s="186">
        <v>0</v>
      </c>
      <c r="R525" s="186">
        <f>Q525*H525</f>
        <v>0</v>
      </c>
      <c r="S525" s="186">
        <v>0</v>
      </c>
      <c r="T525" s="187">
        <f>S525*H525</f>
        <v>0</v>
      </c>
      <c r="U525" s="37"/>
      <c r="V525" s="37"/>
      <c r="W525" s="37"/>
      <c r="X525" s="37"/>
      <c r="Y525" s="37"/>
      <c r="Z525" s="37"/>
      <c r="AA525" s="37"/>
      <c r="AB525" s="37"/>
      <c r="AC525" s="37"/>
      <c r="AD525" s="37"/>
      <c r="AE525" s="37"/>
      <c r="AR525" s="188" t="s">
        <v>262</v>
      </c>
      <c r="AT525" s="188" t="s">
        <v>146</v>
      </c>
      <c r="AU525" s="188" t="s">
        <v>88</v>
      </c>
      <c r="AY525" s="19" t="s">
        <v>144</v>
      </c>
      <c r="BE525" s="189">
        <f>IF(N525="základní",J525,0)</f>
        <v>0</v>
      </c>
      <c r="BF525" s="189">
        <f>IF(N525="snížená",J525,0)</f>
        <v>0</v>
      </c>
      <c r="BG525" s="189">
        <f>IF(N525="zákl. přenesená",J525,0)</f>
        <v>0</v>
      </c>
      <c r="BH525" s="189">
        <f>IF(N525="sníž. přenesená",J525,0)</f>
        <v>0</v>
      </c>
      <c r="BI525" s="189">
        <f>IF(N525="nulová",J525,0)</f>
        <v>0</v>
      </c>
      <c r="BJ525" s="19" t="s">
        <v>86</v>
      </c>
      <c r="BK525" s="189">
        <f>ROUND(I525*H525,2)</f>
        <v>0</v>
      </c>
      <c r="BL525" s="19" t="s">
        <v>262</v>
      </c>
      <c r="BM525" s="188" t="s">
        <v>824</v>
      </c>
    </row>
    <row r="526" spans="1:65" s="13" customFormat="1" ht="11.25">
      <c r="B526" s="195"/>
      <c r="C526" s="196"/>
      <c r="D526" s="197" t="s">
        <v>154</v>
      </c>
      <c r="E526" s="198" t="s">
        <v>32</v>
      </c>
      <c r="F526" s="199" t="s">
        <v>825</v>
      </c>
      <c r="G526" s="196"/>
      <c r="H526" s="200">
        <v>3</v>
      </c>
      <c r="I526" s="201"/>
      <c r="J526" s="196"/>
      <c r="K526" s="196"/>
      <c r="L526" s="202"/>
      <c r="M526" s="203"/>
      <c r="N526" s="204"/>
      <c r="O526" s="204"/>
      <c r="P526" s="204"/>
      <c r="Q526" s="204"/>
      <c r="R526" s="204"/>
      <c r="S526" s="204"/>
      <c r="T526" s="205"/>
      <c r="AT526" s="206" t="s">
        <v>154</v>
      </c>
      <c r="AU526" s="206" t="s">
        <v>88</v>
      </c>
      <c r="AV526" s="13" t="s">
        <v>88</v>
      </c>
      <c r="AW526" s="13" t="s">
        <v>39</v>
      </c>
      <c r="AX526" s="13" t="s">
        <v>78</v>
      </c>
      <c r="AY526" s="206" t="s">
        <v>144</v>
      </c>
    </row>
    <row r="527" spans="1:65" s="14" customFormat="1" ht="11.25">
      <c r="B527" s="207"/>
      <c r="C527" s="208"/>
      <c r="D527" s="197" t="s">
        <v>154</v>
      </c>
      <c r="E527" s="209" t="s">
        <v>32</v>
      </c>
      <c r="F527" s="210" t="s">
        <v>158</v>
      </c>
      <c r="G527" s="208"/>
      <c r="H527" s="211">
        <v>3</v>
      </c>
      <c r="I527" s="212"/>
      <c r="J527" s="208"/>
      <c r="K527" s="208"/>
      <c r="L527" s="213"/>
      <c r="M527" s="214"/>
      <c r="N527" s="215"/>
      <c r="O527" s="215"/>
      <c r="P527" s="215"/>
      <c r="Q527" s="215"/>
      <c r="R527" s="215"/>
      <c r="S527" s="215"/>
      <c r="T527" s="216"/>
      <c r="AT527" s="217" t="s">
        <v>154</v>
      </c>
      <c r="AU527" s="217" t="s">
        <v>88</v>
      </c>
      <c r="AV527" s="14" t="s">
        <v>150</v>
      </c>
      <c r="AW527" s="14" t="s">
        <v>39</v>
      </c>
      <c r="AX527" s="14" t="s">
        <v>86</v>
      </c>
      <c r="AY527" s="217" t="s">
        <v>144</v>
      </c>
    </row>
    <row r="528" spans="1:65" s="2" customFormat="1" ht="44.25" customHeight="1">
      <c r="A528" s="37"/>
      <c r="B528" s="38"/>
      <c r="C528" s="177" t="s">
        <v>826</v>
      </c>
      <c r="D528" s="177" t="s">
        <v>146</v>
      </c>
      <c r="E528" s="178" t="s">
        <v>827</v>
      </c>
      <c r="F528" s="179" t="s">
        <v>828</v>
      </c>
      <c r="G528" s="180" t="s">
        <v>681</v>
      </c>
      <c r="H528" s="181">
        <v>41</v>
      </c>
      <c r="I528" s="182"/>
      <c r="J528" s="183">
        <f>ROUND(I528*H528,2)</f>
        <v>0</v>
      </c>
      <c r="K528" s="179" t="s">
        <v>32</v>
      </c>
      <c r="L528" s="42"/>
      <c r="M528" s="184" t="s">
        <v>32</v>
      </c>
      <c r="N528" s="185" t="s">
        <v>49</v>
      </c>
      <c r="O528" s="67"/>
      <c r="P528" s="186">
        <f>O528*H528</f>
        <v>0</v>
      </c>
      <c r="Q528" s="186">
        <v>0</v>
      </c>
      <c r="R528" s="186">
        <f>Q528*H528</f>
        <v>0</v>
      </c>
      <c r="S528" s="186">
        <v>0</v>
      </c>
      <c r="T528" s="187">
        <f>S528*H528</f>
        <v>0</v>
      </c>
      <c r="U528" s="37"/>
      <c r="V528" s="37"/>
      <c r="W528" s="37"/>
      <c r="X528" s="37"/>
      <c r="Y528" s="37"/>
      <c r="Z528" s="37"/>
      <c r="AA528" s="37"/>
      <c r="AB528" s="37"/>
      <c r="AC528" s="37"/>
      <c r="AD528" s="37"/>
      <c r="AE528" s="37"/>
      <c r="AR528" s="188" t="s">
        <v>262</v>
      </c>
      <c r="AT528" s="188" t="s">
        <v>146</v>
      </c>
      <c r="AU528" s="188" t="s">
        <v>88</v>
      </c>
      <c r="AY528" s="19" t="s">
        <v>144</v>
      </c>
      <c r="BE528" s="189">
        <f>IF(N528="základní",J528,0)</f>
        <v>0</v>
      </c>
      <c r="BF528" s="189">
        <f>IF(N528="snížená",J528,0)</f>
        <v>0</v>
      </c>
      <c r="BG528" s="189">
        <f>IF(N528="zákl. přenesená",J528,0)</f>
        <v>0</v>
      </c>
      <c r="BH528" s="189">
        <f>IF(N528="sníž. přenesená",J528,0)</f>
        <v>0</v>
      </c>
      <c r="BI528" s="189">
        <f>IF(N528="nulová",J528,0)</f>
        <v>0</v>
      </c>
      <c r="BJ528" s="19" t="s">
        <v>86</v>
      </c>
      <c r="BK528" s="189">
        <f>ROUND(I528*H528,2)</f>
        <v>0</v>
      </c>
      <c r="BL528" s="19" t="s">
        <v>262</v>
      </c>
      <c r="BM528" s="188" t="s">
        <v>829</v>
      </c>
    </row>
    <row r="529" spans="1:65" s="2" customFormat="1" ht="24.2" customHeight="1">
      <c r="A529" s="37"/>
      <c r="B529" s="38"/>
      <c r="C529" s="177" t="s">
        <v>830</v>
      </c>
      <c r="D529" s="177" t="s">
        <v>146</v>
      </c>
      <c r="E529" s="178" t="s">
        <v>831</v>
      </c>
      <c r="F529" s="179" t="s">
        <v>832</v>
      </c>
      <c r="G529" s="180" t="s">
        <v>681</v>
      </c>
      <c r="H529" s="181">
        <v>2</v>
      </c>
      <c r="I529" s="182"/>
      <c r="J529" s="183">
        <f>ROUND(I529*H529,2)</f>
        <v>0</v>
      </c>
      <c r="K529" s="179" t="s">
        <v>32</v>
      </c>
      <c r="L529" s="42"/>
      <c r="M529" s="184" t="s">
        <v>32</v>
      </c>
      <c r="N529" s="185" t="s">
        <v>49</v>
      </c>
      <c r="O529" s="67"/>
      <c r="P529" s="186">
        <f>O529*H529</f>
        <v>0</v>
      </c>
      <c r="Q529" s="186">
        <v>0</v>
      </c>
      <c r="R529" s="186">
        <f>Q529*H529</f>
        <v>0</v>
      </c>
      <c r="S529" s="186">
        <v>0</v>
      </c>
      <c r="T529" s="187">
        <f>S529*H529</f>
        <v>0</v>
      </c>
      <c r="U529" s="37"/>
      <c r="V529" s="37"/>
      <c r="W529" s="37"/>
      <c r="X529" s="37"/>
      <c r="Y529" s="37"/>
      <c r="Z529" s="37"/>
      <c r="AA529" s="37"/>
      <c r="AB529" s="37"/>
      <c r="AC529" s="37"/>
      <c r="AD529" s="37"/>
      <c r="AE529" s="37"/>
      <c r="AR529" s="188" t="s">
        <v>262</v>
      </c>
      <c r="AT529" s="188" t="s">
        <v>146</v>
      </c>
      <c r="AU529" s="188" t="s">
        <v>88</v>
      </c>
      <c r="AY529" s="19" t="s">
        <v>144</v>
      </c>
      <c r="BE529" s="189">
        <f>IF(N529="základní",J529,0)</f>
        <v>0</v>
      </c>
      <c r="BF529" s="189">
        <f>IF(N529="snížená",J529,0)</f>
        <v>0</v>
      </c>
      <c r="BG529" s="189">
        <f>IF(N529="zákl. přenesená",J529,0)</f>
        <v>0</v>
      </c>
      <c r="BH529" s="189">
        <f>IF(N529="sníž. přenesená",J529,0)</f>
        <v>0</v>
      </c>
      <c r="BI529" s="189">
        <f>IF(N529="nulová",J529,0)</f>
        <v>0</v>
      </c>
      <c r="BJ529" s="19" t="s">
        <v>86</v>
      </c>
      <c r="BK529" s="189">
        <f>ROUND(I529*H529,2)</f>
        <v>0</v>
      </c>
      <c r="BL529" s="19" t="s">
        <v>262</v>
      </c>
      <c r="BM529" s="188" t="s">
        <v>833</v>
      </c>
    </row>
    <row r="530" spans="1:65" s="2" customFormat="1" ht="24.2" customHeight="1">
      <c r="A530" s="37"/>
      <c r="B530" s="38"/>
      <c r="C530" s="177" t="s">
        <v>834</v>
      </c>
      <c r="D530" s="177" t="s">
        <v>146</v>
      </c>
      <c r="E530" s="178" t="s">
        <v>835</v>
      </c>
      <c r="F530" s="179" t="s">
        <v>836</v>
      </c>
      <c r="G530" s="180" t="s">
        <v>681</v>
      </c>
      <c r="H530" s="181">
        <v>1</v>
      </c>
      <c r="I530" s="182"/>
      <c r="J530" s="183">
        <f>ROUND(I530*H530,2)</f>
        <v>0</v>
      </c>
      <c r="K530" s="179" t="s">
        <v>32</v>
      </c>
      <c r="L530" s="42"/>
      <c r="M530" s="184" t="s">
        <v>32</v>
      </c>
      <c r="N530" s="185" t="s">
        <v>49</v>
      </c>
      <c r="O530" s="67"/>
      <c r="P530" s="186">
        <f>O530*H530</f>
        <v>0</v>
      </c>
      <c r="Q530" s="186">
        <v>0</v>
      </c>
      <c r="R530" s="186">
        <f>Q530*H530</f>
        <v>0</v>
      </c>
      <c r="S530" s="186">
        <v>0</v>
      </c>
      <c r="T530" s="187">
        <f>S530*H530</f>
        <v>0</v>
      </c>
      <c r="U530" s="37"/>
      <c r="V530" s="37"/>
      <c r="W530" s="37"/>
      <c r="X530" s="37"/>
      <c r="Y530" s="37"/>
      <c r="Z530" s="37"/>
      <c r="AA530" s="37"/>
      <c r="AB530" s="37"/>
      <c r="AC530" s="37"/>
      <c r="AD530" s="37"/>
      <c r="AE530" s="37"/>
      <c r="AR530" s="188" t="s">
        <v>262</v>
      </c>
      <c r="AT530" s="188" t="s">
        <v>146</v>
      </c>
      <c r="AU530" s="188" t="s">
        <v>88</v>
      </c>
      <c r="AY530" s="19" t="s">
        <v>144</v>
      </c>
      <c r="BE530" s="189">
        <f>IF(N530="základní",J530,0)</f>
        <v>0</v>
      </c>
      <c r="BF530" s="189">
        <f>IF(N530="snížená",J530,0)</f>
        <v>0</v>
      </c>
      <c r="BG530" s="189">
        <f>IF(N530="zákl. přenesená",J530,0)</f>
        <v>0</v>
      </c>
      <c r="BH530" s="189">
        <f>IF(N530="sníž. přenesená",J530,0)</f>
        <v>0</v>
      </c>
      <c r="BI530" s="189">
        <f>IF(N530="nulová",J530,0)</f>
        <v>0</v>
      </c>
      <c r="BJ530" s="19" t="s">
        <v>86</v>
      </c>
      <c r="BK530" s="189">
        <f>ROUND(I530*H530,2)</f>
        <v>0</v>
      </c>
      <c r="BL530" s="19" t="s">
        <v>262</v>
      </c>
      <c r="BM530" s="188" t="s">
        <v>837</v>
      </c>
    </row>
    <row r="531" spans="1:65" s="2" customFormat="1" ht="44.25" customHeight="1">
      <c r="A531" s="37"/>
      <c r="B531" s="38"/>
      <c r="C531" s="177" t="s">
        <v>838</v>
      </c>
      <c r="D531" s="177" t="s">
        <v>146</v>
      </c>
      <c r="E531" s="178" t="s">
        <v>839</v>
      </c>
      <c r="F531" s="179" t="s">
        <v>840</v>
      </c>
      <c r="G531" s="180" t="s">
        <v>823</v>
      </c>
      <c r="H531" s="181">
        <v>5</v>
      </c>
      <c r="I531" s="182"/>
      <c r="J531" s="183">
        <f>ROUND(I531*H531,2)</f>
        <v>0</v>
      </c>
      <c r="K531" s="179" t="s">
        <v>32</v>
      </c>
      <c r="L531" s="42"/>
      <c r="M531" s="184" t="s">
        <v>32</v>
      </c>
      <c r="N531" s="185" t="s">
        <v>49</v>
      </c>
      <c r="O531" s="67"/>
      <c r="P531" s="186">
        <f>O531*H531</f>
        <v>0</v>
      </c>
      <c r="Q531" s="186">
        <v>0</v>
      </c>
      <c r="R531" s="186">
        <f>Q531*H531</f>
        <v>0</v>
      </c>
      <c r="S531" s="186">
        <v>0</v>
      </c>
      <c r="T531" s="187">
        <f>S531*H531</f>
        <v>0</v>
      </c>
      <c r="U531" s="37"/>
      <c r="V531" s="37"/>
      <c r="W531" s="37"/>
      <c r="X531" s="37"/>
      <c r="Y531" s="37"/>
      <c r="Z531" s="37"/>
      <c r="AA531" s="37"/>
      <c r="AB531" s="37"/>
      <c r="AC531" s="37"/>
      <c r="AD531" s="37"/>
      <c r="AE531" s="37"/>
      <c r="AR531" s="188" t="s">
        <v>262</v>
      </c>
      <c r="AT531" s="188" t="s">
        <v>146</v>
      </c>
      <c r="AU531" s="188" t="s">
        <v>88</v>
      </c>
      <c r="AY531" s="19" t="s">
        <v>144</v>
      </c>
      <c r="BE531" s="189">
        <f>IF(N531="základní",J531,0)</f>
        <v>0</v>
      </c>
      <c r="BF531" s="189">
        <f>IF(N531="snížená",J531,0)</f>
        <v>0</v>
      </c>
      <c r="BG531" s="189">
        <f>IF(N531="zákl. přenesená",J531,0)</f>
        <v>0</v>
      </c>
      <c r="BH531" s="189">
        <f>IF(N531="sníž. přenesená",J531,0)</f>
        <v>0</v>
      </c>
      <c r="BI531" s="189">
        <f>IF(N531="nulová",J531,0)</f>
        <v>0</v>
      </c>
      <c r="BJ531" s="19" t="s">
        <v>86</v>
      </c>
      <c r="BK531" s="189">
        <f>ROUND(I531*H531,2)</f>
        <v>0</v>
      </c>
      <c r="BL531" s="19" t="s">
        <v>262</v>
      </c>
      <c r="BM531" s="188" t="s">
        <v>841</v>
      </c>
    </row>
    <row r="532" spans="1:65" s="2" customFormat="1" ht="37.9" customHeight="1">
      <c r="A532" s="37"/>
      <c r="B532" s="38"/>
      <c r="C532" s="177" t="s">
        <v>842</v>
      </c>
      <c r="D532" s="177" t="s">
        <v>146</v>
      </c>
      <c r="E532" s="178" t="s">
        <v>843</v>
      </c>
      <c r="F532" s="179" t="s">
        <v>844</v>
      </c>
      <c r="G532" s="180" t="s">
        <v>340</v>
      </c>
      <c r="H532" s="181">
        <v>1</v>
      </c>
      <c r="I532" s="182"/>
      <c r="J532" s="183">
        <f>ROUND(I532*H532,2)</f>
        <v>0</v>
      </c>
      <c r="K532" s="179" t="s">
        <v>149</v>
      </c>
      <c r="L532" s="42"/>
      <c r="M532" s="184" t="s">
        <v>32</v>
      </c>
      <c r="N532" s="185" t="s">
        <v>49</v>
      </c>
      <c r="O532" s="67"/>
      <c r="P532" s="186">
        <f>O532*H532</f>
        <v>0</v>
      </c>
      <c r="Q532" s="186">
        <v>0</v>
      </c>
      <c r="R532" s="186">
        <f>Q532*H532</f>
        <v>0</v>
      </c>
      <c r="S532" s="186">
        <v>0</v>
      </c>
      <c r="T532" s="187">
        <f>S532*H532</f>
        <v>0</v>
      </c>
      <c r="U532" s="37"/>
      <c r="V532" s="37"/>
      <c r="W532" s="37"/>
      <c r="X532" s="37"/>
      <c r="Y532" s="37"/>
      <c r="Z532" s="37"/>
      <c r="AA532" s="37"/>
      <c r="AB532" s="37"/>
      <c r="AC532" s="37"/>
      <c r="AD532" s="37"/>
      <c r="AE532" s="37"/>
      <c r="AR532" s="188" t="s">
        <v>262</v>
      </c>
      <c r="AT532" s="188" t="s">
        <v>146</v>
      </c>
      <c r="AU532" s="188" t="s">
        <v>88</v>
      </c>
      <c r="AY532" s="19" t="s">
        <v>144</v>
      </c>
      <c r="BE532" s="189">
        <f>IF(N532="základní",J532,0)</f>
        <v>0</v>
      </c>
      <c r="BF532" s="189">
        <f>IF(N532="snížená",J532,0)</f>
        <v>0</v>
      </c>
      <c r="BG532" s="189">
        <f>IF(N532="zákl. přenesená",J532,0)</f>
        <v>0</v>
      </c>
      <c r="BH532" s="189">
        <f>IF(N532="sníž. přenesená",J532,0)</f>
        <v>0</v>
      </c>
      <c r="BI532" s="189">
        <f>IF(N532="nulová",J532,0)</f>
        <v>0</v>
      </c>
      <c r="BJ532" s="19" t="s">
        <v>86</v>
      </c>
      <c r="BK532" s="189">
        <f>ROUND(I532*H532,2)</f>
        <v>0</v>
      </c>
      <c r="BL532" s="19" t="s">
        <v>262</v>
      </c>
      <c r="BM532" s="188" t="s">
        <v>845</v>
      </c>
    </row>
    <row r="533" spans="1:65" s="2" customFormat="1" ht="11.25">
      <c r="A533" s="37"/>
      <c r="B533" s="38"/>
      <c r="C533" s="39"/>
      <c r="D533" s="190" t="s">
        <v>152</v>
      </c>
      <c r="E533" s="39"/>
      <c r="F533" s="191" t="s">
        <v>846</v>
      </c>
      <c r="G533" s="39"/>
      <c r="H533" s="39"/>
      <c r="I533" s="192"/>
      <c r="J533" s="39"/>
      <c r="K533" s="39"/>
      <c r="L533" s="42"/>
      <c r="M533" s="193"/>
      <c r="N533" s="194"/>
      <c r="O533" s="67"/>
      <c r="P533" s="67"/>
      <c r="Q533" s="67"/>
      <c r="R533" s="67"/>
      <c r="S533" s="67"/>
      <c r="T533" s="68"/>
      <c r="U533" s="37"/>
      <c r="V533" s="37"/>
      <c r="W533" s="37"/>
      <c r="X533" s="37"/>
      <c r="Y533" s="37"/>
      <c r="Z533" s="37"/>
      <c r="AA533" s="37"/>
      <c r="AB533" s="37"/>
      <c r="AC533" s="37"/>
      <c r="AD533" s="37"/>
      <c r="AE533" s="37"/>
      <c r="AT533" s="19" t="s">
        <v>152</v>
      </c>
      <c r="AU533" s="19" t="s">
        <v>88</v>
      </c>
    </row>
    <row r="534" spans="1:65" s="2" customFormat="1" ht="24.2" customHeight="1">
      <c r="A534" s="37"/>
      <c r="B534" s="38"/>
      <c r="C534" s="228" t="s">
        <v>847</v>
      </c>
      <c r="D534" s="228" t="s">
        <v>226</v>
      </c>
      <c r="E534" s="229" t="s">
        <v>848</v>
      </c>
      <c r="F534" s="230" t="s">
        <v>849</v>
      </c>
      <c r="G534" s="231" t="s">
        <v>340</v>
      </c>
      <c r="H534" s="232">
        <v>1</v>
      </c>
      <c r="I534" s="233"/>
      <c r="J534" s="234">
        <f>ROUND(I534*H534,2)</f>
        <v>0</v>
      </c>
      <c r="K534" s="230" t="s">
        <v>149</v>
      </c>
      <c r="L534" s="235"/>
      <c r="M534" s="236" t="s">
        <v>32</v>
      </c>
      <c r="N534" s="237" t="s">
        <v>49</v>
      </c>
      <c r="O534" s="67"/>
      <c r="P534" s="186">
        <f>O534*H534</f>
        <v>0</v>
      </c>
      <c r="Q534" s="186">
        <v>5.1999999999999995E-4</v>
      </c>
      <c r="R534" s="186">
        <f>Q534*H534</f>
        <v>5.1999999999999995E-4</v>
      </c>
      <c r="S534" s="186">
        <v>0</v>
      </c>
      <c r="T534" s="187">
        <f>S534*H534</f>
        <v>0</v>
      </c>
      <c r="U534" s="37"/>
      <c r="V534" s="37"/>
      <c r="W534" s="37"/>
      <c r="X534" s="37"/>
      <c r="Y534" s="37"/>
      <c r="Z534" s="37"/>
      <c r="AA534" s="37"/>
      <c r="AB534" s="37"/>
      <c r="AC534" s="37"/>
      <c r="AD534" s="37"/>
      <c r="AE534" s="37"/>
      <c r="AR534" s="188" t="s">
        <v>377</v>
      </c>
      <c r="AT534" s="188" t="s">
        <v>226</v>
      </c>
      <c r="AU534" s="188" t="s">
        <v>88</v>
      </c>
      <c r="AY534" s="19" t="s">
        <v>144</v>
      </c>
      <c r="BE534" s="189">
        <f>IF(N534="základní",J534,0)</f>
        <v>0</v>
      </c>
      <c r="BF534" s="189">
        <f>IF(N534="snížená",J534,0)</f>
        <v>0</v>
      </c>
      <c r="BG534" s="189">
        <f>IF(N534="zákl. přenesená",J534,0)</f>
        <v>0</v>
      </c>
      <c r="BH534" s="189">
        <f>IF(N534="sníž. přenesená",J534,0)</f>
        <v>0</v>
      </c>
      <c r="BI534" s="189">
        <f>IF(N534="nulová",J534,0)</f>
        <v>0</v>
      </c>
      <c r="BJ534" s="19" t="s">
        <v>86</v>
      </c>
      <c r="BK534" s="189">
        <f>ROUND(I534*H534,2)</f>
        <v>0</v>
      </c>
      <c r="BL534" s="19" t="s">
        <v>262</v>
      </c>
      <c r="BM534" s="188" t="s">
        <v>850</v>
      </c>
    </row>
    <row r="535" spans="1:65" s="13" customFormat="1" ht="11.25">
      <c r="B535" s="195"/>
      <c r="C535" s="196"/>
      <c r="D535" s="197" t="s">
        <v>154</v>
      </c>
      <c r="E535" s="198" t="s">
        <v>32</v>
      </c>
      <c r="F535" s="199" t="s">
        <v>851</v>
      </c>
      <c r="G535" s="196"/>
      <c r="H535" s="200">
        <v>1</v>
      </c>
      <c r="I535" s="201"/>
      <c r="J535" s="196"/>
      <c r="K535" s="196"/>
      <c r="L535" s="202"/>
      <c r="M535" s="203"/>
      <c r="N535" s="204"/>
      <c r="O535" s="204"/>
      <c r="P535" s="204"/>
      <c r="Q535" s="204"/>
      <c r="R535" s="204"/>
      <c r="S535" s="204"/>
      <c r="T535" s="205"/>
      <c r="AT535" s="206" t="s">
        <v>154</v>
      </c>
      <c r="AU535" s="206" t="s">
        <v>88</v>
      </c>
      <c r="AV535" s="13" t="s">
        <v>88</v>
      </c>
      <c r="AW535" s="13" t="s">
        <v>39</v>
      </c>
      <c r="AX535" s="13" t="s">
        <v>78</v>
      </c>
      <c r="AY535" s="206" t="s">
        <v>144</v>
      </c>
    </row>
    <row r="536" spans="1:65" s="14" customFormat="1" ht="11.25">
      <c r="B536" s="207"/>
      <c r="C536" s="208"/>
      <c r="D536" s="197" t="s">
        <v>154</v>
      </c>
      <c r="E536" s="209" t="s">
        <v>32</v>
      </c>
      <c r="F536" s="210" t="s">
        <v>158</v>
      </c>
      <c r="G536" s="208"/>
      <c r="H536" s="211">
        <v>1</v>
      </c>
      <c r="I536" s="212"/>
      <c r="J536" s="208"/>
      <c r="K536" s="208"/>
      <c r="L536" s="213"/>
      <c r="M536" s="214"/>
      <c r="N536" s="215"/>
      <c r="O536" s="215"/>
      <c r="P536" s="215"/>
      <c r="Q536" s="215"/>
      <c r="R536" s="215"/>
      <c r="S536" s="215"/>
      <c r="T536" s="216"/>
      <c r="AT536" s="217" t="s">
        <v>154</v>
      </c>
      <c r="AU536" s="217" t="s">
        <v>88</v>
      </c>
      <c r="AV536" s="14" t="s">
        <v>150</v>
      </c>
      <c r="AW536" s="14" t="s">
        <v>39</v>
      </c>
      <c r="AX536" s="14" t="s">
        <v>86</v>
      </c>
      <c r="AY536" s="217" t="s">
        <v>144</v>
      </c>
    </row>
    <row r="537" spans="1:65" s="2" customFormat="1" ht="37.9" customHeight="1">
      <c r="A537" s="37"/>
      <c r="B537" s="38"/>
      <c r="C537" s="177" t="s">
        <v>852</v>
      </c>
      <c r="D537" s="177" t="s">
        <v>146</v>
      </c>
      <c r="E537" s="178" t="s">
        <v>853</v>
      </c>
      <c r="F537" s="179" t="s">
        <v>854</v>
      </c>
      <c r="G537" s="180" t="s">
        <v>340</v>
      </c>
      <c r="H537" s="181">
        <v>10</v>
      </c>
      <c r="I537" s="182"/>
      <c r="J537" s="183">
        <f>ROUND(I537*H537,2)</f>
        <v>0</v>
      </c>
      <c r="K537" s="179" t="s">
        <v>149</v>
      </c>
      <c r="L537" s="42"/>
      <c r="M537" s="184" t="s">
        <v>32</v>
      </c>
      <c r="N537" s="185" t="s">
        <v>49</v>
      </c>
      <c r="O537" s="67"/>
      <c r="P537" s="186">
        <f>O537*H537</f>
        <v>0</v>
      </c>
      <c r="Q537" s="186">
        <v>0</v>
      </c>
      <c r="R537" s="186">
        <f>Q537*H537</f>
        <v>0</v>
      </c>
      <c r="S537" s="186">
        <v>0</v>
      </c>
      <c r="T537" s="187">
        <f>S537*H537</f>
        <v>0</v>
      </c>
      <c r="U537" s="37"/>
      <c r="V537" s="37"/>
      <c r="W537" s="37"/>
      <c r="X537" s="37"/>
      <c r="Y537" s="37"/>
      <c r="Z537" s="37"/>
      <c r="AA537" s="37"/>
      <c r="AB537" s="37"/>
      <c r="AC537" s="37"/>
      <c r="AD537" s="37"/>
      <c r="AE537" s="37"/>
      <c r="AR537" s="188" t="s">
        <v>262</v>
      </c>
      <c r="AT537" s="188" t="s">
        <v>146</v>
      </c>
      <c r="AU537" s="188" t="s">
        <v>88</v>
      </c>
      <c r="AY537" s="19" t="s">
        <v>144</v>
      </c>
      <c r="BE537" s="189">
        <f>IF(N537="základní",J537,0)</f>
        <v>0</v>
      </c>
      <c r="BF537" s="189">
        <f>IF(N537="snížená",J537,0)</f>
        <v>0</v>
      </c>
      <c r="BG537" s="189">
        <f>IF(N537="zákl. přenesená",J537,0)</f>
        <v>0</v>
      </c>
      <c r="BH537" s="189">
        <f>IF(N537="sníž. přenesená",J537,0)</f>
        <v>0</v>
      </c>
      <c r="BI537" s="189">
        <f>IF(N537="nulová",J537,0)</f>
        <v>0</v>
      </c>
      <c r="BJ537" s="19" t="s">
        <v>86</v>
      </c>
      <c r="BK537" s="189">
        <f>ROUND(I537*H537,2)</f>
        <v>0</v>
      </c>
      <c r="BL537" s="19" t="s">
        <v>262</v>
      </c>
      <c r="BM537" s="188" t="s">
        <v>855</v>
      </c>
    </row>
    <row r="538" spans="1:65" s="2" customFormat="1" ht="11.25">
      <c r="A538" s="37"/>
      <c r="B538" s="38"/>
      <c r="C538" s="39"/>
      <c r="D538" s="190" t="s">
        <v>152</v>
      </c>
      <c r="E538" s="39"/>
      <c r="F538" s="191" t="s">
        <v>856</v>
      </c>
      <c r="G538" s="39"/>
      <c r="H538" s="39"/>
      <c r="I538" s="192"/>
      <c r="J538" s="39"/>
      <c r="K538" s="39"/>
      <c r="L538" s="42"/>
      <c r="M538" s="193"/>
      <c r="N538" s="194"/>
      <c r="O538" s="67"/>
      <c r="P538" s="67"/>
      <c r="Q538" s="67"/>
      <c r="R538" s="67"/>
      <c r="S538" s="67"/>
      <c r="T538" s="68"/>
      <c r="U538" s="37"/>
      <c r="V538" s="37"/>
      <c r="W538" s="37"/>
      <c r="X538" s="37"/>
      <c r="Y538" s="37"/>
      <c r="Z538" s="37"/>
      <c r="AA538" s="37"/>
      <c r="AB538" s="37"/>
      <c r="AC538" s="37"/>
      <c r="AD538" s="37"/>
      <c r="AE538" s="37"/>
      <c r="AT538" s="19" t="s">
        <v>152</v>
      </c>
      <c r="AU538" s="19" t="s">
        <v>88</v>
      </c>
    </row>
    <row r="539" spans="1:65" s="2" customFormat="1" ht="37.9" customHeight="1">
      <c r="A539" s="37"/>
      <c r="B539" s="38"/>
      <c r="C539" s="228" t="s">
        <v>857</v>
      </c>
      <c r="D539" s="228" t="s">
        <v>226</v>
      </c>
      <c r="E539" s="229" t="s">
        <v>858</v>
      </c>
      <c r="F539" s="230" t="s">
        <v>859</v>
      </c>
      <c r="G539" s="231" t="s">
        <v>340</v>
      </c>
      <c r="H539" s="232">
        <v>7</v>
      </c>
      <c r="I539" s="233"/>
      <c r="J539" s="234">
        <f>ROUND(I539*H539,2)</f>
        <v>0</v>
      </c>
      <c r="K539" s="230" t="s">
        <v>32</v>
      </c>
      <c r="L539" s="235"/>
      <c r="M539" s="236" t="s">
        <v>32</v>
      </c>
      <c r="N539" s="237" t="s">
        <v>49</v>
      </c>
      <c r="O539" s="67"/>
      <c r="P539" s="186">
        <f>O539*H539</f>
        <v>0</v>
      </c>
      <c r="Q539" s="186">
        <v>2.5500000000000002E-3</v>
      </c>
      <c r="R539" s="186">
        <f>Q539*H539</f>
        <v>1.7850000000000001E-2</v>
      </c>
      <c r="S539" s="186">
        <v>0</v>
      </c>
      <c r="T539" s="187">
        <f>S539*H539</f>
        <v>0</v>
      </c>
      <c r="U539" s="37"/>
      <c r="V539" s="37"/>
      <c r="W539" s="37"/>
      <c r="X539" s="37"/>
      <c r="Y539" s="37"/>
      <c r="Z539" s="37"/>
      <c r="AA539" s="37"/>
      <c r="AB539" s="37"/>
      <c r="AC539" s="37"/>
      <c r="AD539" s="37"/>
      <c r="AE539" s="37"/>
      <c r="AR539" s="188" t="s">
        <v>377</v>
      </c>
      <c r="AT539" s="188" t="s">
        <v>226</v>
      </c>
      <c r="AU539" s="188" t="s">
        <v>88</v>
      </c>
      <c r="AY539" s="19" t="s">
        <v>144</v>
      </c>
      <c r="BE539" s="189">
        <f>IF(N539="základní",J539,0)</f>
        <v>0</v>
      </c>
      <c r="BF539" s="189">
        <f>IF(N539="snížená",J539,0)</f>
        <v>0</v>
      </c>
      <c r="BG539" s="189">
        <f>IF(N539="zákl. přenesená",J539,0)</f>
        <v>0</v>
      </c>
      <c r="BH539" s="189">
        <f>IF(N539="sníž. přenesená",J539,0)</f>
        <v>0</v>
      </c>
      <c r="BI539" s="189">
        <f>IF(N539="nulová",J539,0)</f>
        <v>0</v>
      </c>
      <c r="BJ539" s="19" t="s">
        <v>86</v>
      </c>
      <c r="BK539" s="189">
        <f>ROUND(I539*H539,2)</f>
        <v>0</v>
      </c>
      <c r="BL539" s="19" t="s">
        <v>262</v>
      </c>
      <c r="BM539" s="188" t="s">
        <v>860</v>
      </c>
    </row>
    <row r="540" spans="1:65" s="13" customFormat="1" ht="11.25">
      <c r="B540" s="195"/>
      <c r="C540" s="196"/>
      <c r="D540" s="197" t="s">
        <v>154</v>
      </c>
      <c r="E540" s="198" t="s">
        <v>32</v>
      </c>
      <c r="F540" s="199" t="s">
        <v>861</v>
      </c>
      <c r="G540" s="196"/>
      <c r="H540" s="200">
        <v>7</v>
      </c>
      <c r="I540" s="201"/>
      <c r="J540" s="196"/>
      <c r="K540" s="196"/>
      <c r="L540" s="202"/>
      <c r="M540" s="203"/>
      <c r="N540" s="204"/>
      <c r="O540" s="204"/>
      <c r="P540" s="204"/>
      <c r="Q540" s="204"/>
      <c r="R540" s="204"/>
      <c r="S540" s="204"/>
      <c r="T540" s="205"/>
      <c r="AT540" s="206" t="s">
        <v>154</v>
      </c>
      <c r="AU540" s="206" t="s">
        <v>88</v>
      </c>
      <c r="AV540" s="13" t="s">
        <v>88</v>
      </c>
      <c r="AW540" s="13" t="s">
        <v>39</v>
      </c>
      <c r="AX540" s="13" t="s">
        <v>78</v>
      </c>
      <c r="AY540" s="206" t="s">
        <v>144</v>
      </c>
    </row>
    <row r="541" spans="1:65" s="14" customFormat="1" ht="11.25">
      <c r="B541" s="207"/>
      <c r="C541" s="208"/>
      <c r="D541" s="197" t="s">
        <v>154</v>
      </c>
      <c r="E541" s="209" t="s">
        <v>32</v>
      </c>
      <c r="F541" s="210" t="s">
        <v>158</v>
      </c>
      <c r="G541" s="208"/>
      <c r="H541" s="211">
        <v>7</v>
      </c>
      <c r="I541" s="212"/>
      <c r="J541" s="208"/>
      <c r="K541" s="208"/>
      <c r="L541" s="213"/>
      <c r="M541" s="214"/>
      <c r="N541" s="215"/>
      <c r="O541" s="215"/>
      <c r="P541" s="215"/>
      <c r="Q541" s="215"/>
      <c r="R541" s="215"/>
      <c r="S541" s="215"/>
      <c r="T541" s="216"/>
      <c r="AT541" s="217" t="s">
        <v>154</v>
      </c>
      <c r="AU541" s="217" t="s">
        <v>88</v>
      </c>
      <c r="AV541" s="14" t="s">
        <v>150</v>
      </c>
      <c r="AW541" s="14" t="s">
        <v>39</v>
      </c>
      <c r="AX541" s="14" t="s">
        <v>86</v>
      </c>
      <c r="AY541" s="217" t="s">
        <v>144</v>
      </c>
    </row>
    <row r="542" spans="1:65" s="2" customFormat="1" ht="37.9" customHeight="1">
      <c r="A542" s="37"/>
      <c r="B542" s="38"/>
      <c r="C542" s="228" t="s">
        <v>862</v>
      </c>
      <c r="D542" s="228" t="s">
        <v>226</v>
      </c>
      <c r="E542" s="229" t="s">
        <v>863</v>
      </c>
      <c r="F542" s="230" t="s">
        <v>864</v>
      </c>
      <c r="G542" s="231" t="s">
        <v>340</v>
      </c>
      <c r="H542" s="232">
        <v>3</v>
      </c>
      <c r="I542" s="233"/>
      <c r="J542" s="234">
        <f>ROUND(I542*H542,2)</f>
        <v>0</v>
      </c>
      <c r="K542" s="230" t="s">
        <v>32</v>
      </c>
      <c r="L542" s="235"/>
      <c r="M542" s="236" t="s">
        <v>32</v>
      </c>
      <c r="N542" s="237" t="s">
        <v>49</v>
      </c>
      <c r="O542" s="67"/>
      <c r="P542" s="186">
        <f>O542*H542</f>
        <v>0</v>
      </c>
      <c r="Q542" s="186">
        <v>2.5500000000000002E-3</v>
      </c>
      <c r="R542" s="186">
        <f>Q542*H542</f>
        <v>7.6500000000000005E-3</v>
      </c>
      <c r="S542" s="186">
        <v>0</v>
      </c>
      <c r="T542" s="187">
        <f>S542*H542</f>
        <v>0</v>
      </c>
      <c r="U542" s="37"/>
      <c r="V542" s="37"/>
      <c r="W542" s="37"/>
      <c r="X542" s="37"/>
      <c r="Y542" s="37"/>
      <c r="Z542" s="37"/>
      <c r="AA542" s="37"/>
      <c r="AB542" s="37"/>
      <c r="AC542" s="37"/>
      <c r="AD542" s="37"/>
      <c r="AE542" s="37"/>
      <c r="AR542" s="188" t="s">
        <v>377</v>
      </c>
      <c r="AT542" s="188" t="s">
        <v>226</v>
      </c>
      <c r="AU542" s="188" t="s">
        <v>88</v>
      </c>
      <c r="AY542" s="19" t="s">
        <v>144</v>
      </c>
      <c r="BE542" s="189">
        <f>IF(N542="základní",J542,0)</f>
        <v>0</v>
      </c>
      <c r="BF542" s="189">
        <f>IF(N542="snížená",J542,0)</f>
        <v>0</v>
      </c>
      <c r="BG542" s="189">
        <f>IF(N542="zákl. přenesená",J542,0)</f>
        <v>0</v>
      </c>
      <c r="BH542" s="189">
        <f>IF(N542="sníž. přenesená",J542,0)</f>
        <v>0</v>
      </c>
      <c r="BI542" s="189">
        <f>IF(N542="nulová",J542,0)</f>
        <v>0</v>
      </c>
      <c r="BJ542" s="19" t="s">
        <v>86</v>
      </c>
      <c r="BK542" s="189">
        <f>ROUND(I542*H542,2)</f>
        <v>0</v>
      </c>
      <c r="BL542" s="19" t="s">
        <v>262</v>
      </c>
      <c r="BM542" s="188" t="s">
        <v>865</v>
      </c>
    </row>
    <row r="543" spans="1:65" s="13" customFormat="1" ht="11.25">
      <c r="B543" s="195"/>
      <c r="C543" s="196"/>
      <c r="D543" s="197" t="s">
        <v>154</v>
      </c>
      <c r="E543" s="198" t="s">
        <v>32</v>
      </c>
      <c r="F543" s="199" t="s">
        <v>866</v>
      </c>
      <c r="G543" s="196"/>
      <c r="H543" s="200">
        <v>3</v>
      </c>
      <c r="I543" s="201"/>
      <c r="J543" s="196"/>
      <c r="K543" s="196"/>
      <c r="L543" s="202"/>
      <c r="M543" s="203"/>
      <c r="N543" s="204"/>
      <c r="O543" s="204"/>
      <c r="P543" s="204"/>
      <c r="Q543" s="204"/>
      <c r="R543" s="204"/>
      <c r="S543" s="204"/>
      <c r="T543" s="205"/>
      <c r="AT543" s="206" t="s">
        <v>154</v>
      </c>
      <c r="AU543" s="206" t="s">
        <v>88</v>
      </c>
      <c r="AV543" s="13" t="s">
        <v>88</v>
      </c>
      <c r="AW543" s="13" t="s">
        <v>39</v>
      </c>
      <c r="AX543" s="13" t="s">
        <v>78</v>
      </c>
      <c r="AY543" s="206" t="s">
        <v>144</v>
      </c>
    </row>
    <row r="544" spans="1:65" s="14" customFormat="1" ht="11.25">
      <c r="B544" s="207"/>
      <c r="C544" s="208"/>
      <c r="D544" s="197" t="s">
        <v>154</v>
      </c>
      <c r="E544" s="209" t="s">
        <v>32</v>
      </c>
      <c r="F544" s="210" t="s">
        <v>158</v>
      </c>
      <c r="G544" s="208"/>
      <c r="H544" s="211">
        <v>3</v>
      </c>
      <c r="I544" s="212"/>
      <c r="J544" s="208"/>
      <c r="K544" s="208"/>
      <c r="L544" s="213"/>
      <c r="M544" s="214"/>
      <c r="N544" s="215"/>
      <c r="O544" s="215"/>
      <c r="P544" s="215"/>
      <c r="Q544" s="215"/>
      <c r="R544" s="215"/>
      <c r="S544" s="215"/>
      <c r="T544" s="216"/>
      <c r="AT544" s="217" t="s">
        <v>154</v>
      </c>
      <c r="AU544" s="217" t="s">
        <v>88</v>
      </c>
      <c r="AV544" s="14" t="s">
        <v>150</v>
      </c>
      <c r="AW544" s="14" t="s">
        <v>39</v>
      </c>
      <c r="AX544" s="14" t="s">
        <v>86</v>
      </c>
      <c r="AY544" s="217" t="s">
        <v>144</v>
      </c>
    </row>
    <row r="545" spans="1:65" s="2" customFormat="1" ht="49.15" customHeight="1">
      <c r="A545" s="37"/>
      <c r="B545" s="38"/>
      <c r="C545" s="177" t="s">
        <v>867</v>
      </c>
      <c r="D545" s="177" t="s">
        <v>146</v>
      </c>
      <c r="E545" s="178" t="s">
        <v>868</v>
      </c>
      <c r="F545" s="179" t="s">
        <v>869</v>
      </c>
      <c r="G545" s="180" t="s">
        <v>175</v>
      </c>
      <c r="H545" s="181">
        <v>10</v>
      </c>
      <c r="I545" s="182"/>
      <c r="J545" s="183">
        <f>ROUND(I545*H545,2)</f>
        <v>0</v>
      </c>
      <c r="K545" s="179" t="s">
        <v>149</v>
      </c>
      <c r="L545" s="42"/>
      <c r="M545" s="184" t="s">
        <v>32</v>
      </c>
      <c r="N545" s="185" t="s">
        <v>49</v>
      </c>
      <c r="O545" s="67"/>
      <c r="P545" s="186">
        <f>O545*H545</f>
        <v>0</v>
      </c>
      <c r="Q545" s="186">
        <v>0</v>
      </c>
      <c r="R545" s="186">
        <f>Q545*H545</f>
        <v>0</v>
      </c>
      <c r="S545" s="186">
        <v>0</v>
      </c>
      <c r="T545" s="187">
        <f>S545*H545</f>
        <v>0</v>
      </c>
      <c r="U545" s="37"/>
      <c r="V545" s="37"/>
      <c r="W545" s="37"/>
      <c r="X545" s="37"/>
      <c r="Y545" s="37"/>
      <c r="Z545" s="37"/>
      <c r="AA545" s="37"/>
      <c r="AB545" s="37"/>
      <c r="AC545" s="37"/>
      <c r="AD545" s="37"/>
      <c r="AE545" s="37"/>
      <c r="AR545" s="188" t="s">
        <v>262</v>
      </c>
      <c r="AT545" s="188" t="s">
        <v>146</v>
      </c>
      <c r="AU545" s="188" t="s">
        <v>88</v>
      </c>
      <c r="AY545" s="19" t="s">
        <v>144</v>
      </c>
      <c r="BE545" s="189">
        <f>IF(N545="základní",J545,0)</f>
        <v>0</v>
      </c>
      <c r="BF545" s="189">
        <f>IF(N545="snížená",J545,0)</f>
        <v>0</v>
      </c>
      <c r="BG545" s="189">
        <f>IF(N545="zákl. přenesená",J545,0)</f>
        <v>0</v>
      </c>
      <c r="BH545" s="189">
        <f>IF(N545="sníž. přenesená",J545,0)</f>
        <v>0</v>
      </c>
      <c r="BI545" s="189">
        <f>IF(N545="nulová",J545,0)</f>
        <v>0</v>
      </c>
      <c r="BJ545" s="19" t="s">
        <v>86</v>
      </c>
      <c r="BK545" s="189">
        <f>ROUND(I545*H545,2)</f>
        <v>0</v>
      </c>
      <c r="BL545" s="19" t="s">
        <v>262</v>
      </c>
      <c r="BM545" s="188" t="s">
        <v>870</v>
      </c>
    </row>
    <row r="546" spans="1:65" s="2" customFormat="1" ht="11.25">
      <c r="A546" s="37"/>
      <c r="B546" s="38"/>
      <c r="C546" s="39"/>
      <c r="D546" s="190" t="s">
        <v>152</v>
      </c>
      <c r="E546" s="39"/>
      <c r="F546" s="191" t="s">
        <v>871</v>
      </c>
      <c r="G546" s="39"/>
      <c r="H546" s="39"/>
      <c r="I546" s="192"/>
      <c r="J546" s="39"/>
      <c r="K546" s="39"/>
      <c r="L546" s="42"/>
      <c r="M546" s="193"/>
      <c r="N546" s="194"/>
      <c r="O546" s="67"/>
      <c r="P546" s="67"/>
      <c r="Q546" s="67"/>
      <c r="R546" s="67"/>
      <c r="S546" s="67"/>
      <c r="T546" s="68"/>
      <c r="U546" s="37"/>
      <c r="V546" s="37"/>
      <c r="W546" s="37"/>
      <c r="X546" s="37"/>
      <c r="Y546" s="37"/>
      <c r="Z546" s="37"/>
      <c r="AA546" s="37"/>
      <c r="AB546" s="37"/>
      <c r="AC546" s="37"/>
      <c r="AD546" s="37"/>
      <c r="AE546" s="37"/>
      <c r="AT546" s="19" t="s">
        <v>152</v>
      </c>
      <c r="AU546" s="19" t="s">
        <v>88</v>
      </c>
    </row>
    <row r="547" spans="1:65" s="13" customFormat="1" ht="11.25">
      <c r="B547" s="195"/>
      <c r="C547" s="196"/>
      <c r="D547" s="197" t="s">
        <v>154</v>
      </c>
      <c r="E547" s="198" t="s">
        <v>32</v>
      </c>
      <c r="F547" s="199" t="s">
        <v>872</v>
      </c>
      <c r="G547" s="196"/>
      <c r="H547" s="200">
        <v>7</v>
      </c>
      <c r="I547" s="201"/>
      <c r="J547" s="196"/>
      <c r="K547" s="196"/>
      <c r="L547" s="202"/>
      <c r="M547" s="203"/>
      <c r="N547" s="204"/>
      <c r="O547" s="204"/>
      <c r="P547" s="204"/>
      <c r="Q547" s="204"/>
      <c r="R547" s="204"/>
      <c r="S547" s="204"/>
      <c r="T547" s="205"/>
      <c r="AT547" s="206" t="s">
        <v>154</v>
      </c>
      <c r="AU547" s="206" t="s">
        <v>88</v>
      </c>
      <c r="AV547" s="13" t="s">
        <v>88</v>
      </c>
      <c r="AW547" s="13" t="s">
        <v>39</v>
      </c>
      <c r="AX547" s="13" t="s">
        <v>78</v>
      </c>
      <c r="AY547" s="206" t="s">
        <v>144</v>
      </c>
    </row>
    <row r="548" spans="1:65" s="13" customFormat="1" ht="11.25">
      <c r="B548" s="195"/>
      <c r="C548" s="196"/>
      <c r="D548" s="197" t="s">
        <v>154</v>
      </c>
      <c r="E548" s="198" t="s">
        <v>32</v>
      </c>
      <c r="F548" s="199" t="s">
        <v>873</v>
      </c>
      <c r="G548" s="196"/>
      <c r="H548" s="200">
        <v>3</v>
      </c>
      <c r="I548" s="201"/>
      <c r="J548" s="196"/>
      <c r="K548" s="196"/>
      <c r="L548" s="202"/>
      <c r="M548" s="203"/>
      <c r="N548" s="204"/>
      <c r="O548" s="204"/>
      <c r="P548" s="204"/>
      <c r="Q548" s="204"/>
      <c r="R548" s="204"/>
      <c r="S548" s="204"/>
      <c r="T548" s="205"/>
      <c r="AT548" s="206" t="s">
        <v>154</v>
      </c>
      <c r="AU548" s="206" t="s">
        <v>88</v>
      </c>
      <c r="AV548" s="13" t="s">
        <v>88</v>
      </c>
      <c r="AW548" s="13" t="s">
        <v>39</v>
      </c>
      <c r="AX548" s="13" t="s">
        <v>78</v>
      </c>
      <c r="AY548" s="206" t="s">
        <v>144</v>
      </c>
    </row>
    <row r="549" spans="1:65" s="14" customFormat="1" ht="11.25">
      <c r="B549" s="207"/>
      <c r="C549" s="208"/>
      <c r="D549" s="197" t="s">
        <v>154</v>
      </c>
      <c r="E549" s="209" t="s">
        <v>32</v>
      </c>
      <c r="F549" s="210" t="s">
        <v>158</v>
      </c>
      <c r="G549" s="208"/>
      <c r="H549" s="211">
        <v>10</v>
      </c>
      <c r="I549" s="212"/>
      <c r="J549" s="208"/>
      <c r="K549" s="208"/>
      <c r="L549" s="213"/>
      <c r="M549" s="214"/>
      <c r="N549" s="215"/>
      <c r="O549" s="215"/>
      <c r="P549" s="215"/>
      <c r="Q549" s="215"/>
      <c r="R549" s="215"/>
      <c r="S549" s="215"/>
      <c r="T549" s="216"/>
      <c r="AT549" s="217" t="s">
        <v>154</v>
      </c>
      <c r="AU549" s="217" t="s">
        <v>88</v>
      </c>
      <c r="AV549" s="14" t="s">
        <v>150</v>
      </c>
      <c r="AW549" s="14" t="s">
        <v>39</v>
      </c>
      <c r="AX549" s="14" t="s">
        <v>86</v>
      </c>
      <c r="AY549" s="217" t="s">
        <v>144</v>
      </c>
    </row>
    <row r="550" spans="1:65" s="2" customFormat="1" ht="16.5" customHeight="1">
      <c r="A550" s="37"/>
      <c r="B550" s="38"/>
      <c r="C550" s="228" t="s">
        <v>874</v>
      </c>
      <c r="D550" s="228" t="s">
        <v>226</v>
      </c>
      <c r="E550" s="229" t="s">
        <v>875</v>
      </c>
      <c r="F550" s="230" t="s">
        <v>876</v>
      </c>
      <c r="G550" s="231" t="s">
        <v>877</v>
      </c>
      <c r="H550" s="232">
        <v>10</v>
      </c>
      <c r="I550" s="233"/>
      <c r="J550" s="234">
        <f>ROUND(I550*H550,2)</f>
        <v>0</v>
      </c>
      <c r="K550" s="230" t="s">
        <v>149</v>
      </c>
      <c r="L550" s="235"/>
      <c r="M550" s="236" t="s">
        <v>32</v>
      </c>
      <c r="N550" s="237" t="s">
        <v>49</v>
      </c>
      <c r="O550" s="67"/>
      <c r="P550" s="186">
        <f>O550*H550</f>
        <v>0</v>
      </c>
      <c r="Q550" s="186">
        <v>1E-3</v>
      </c>
      <c r="R550" s="186">
        <f>Q550*H550</f>
        <v>0.01</v>
      </c>
      <c r="S550" s="186">
        <v>0</v>
      </c>
      <c r="T550" s="187">
        <f>S550*H550</f>
        <v>0</v>
      </c>
      <c r="U550" s="37"/>
      <c r="V550" s="37"/>
      <c r="W550" s="37"/>
      <c r="X550" s="37"/>
      <c r="Y550" s="37"/>
      <c r="Z550" s="37"/>
      <c r="AA550" s="37"/>
      <c r="AB550" s="37"/>
      <c r="AC550" s="37"/>
      <c r="AD550" s="37"/>
      <c r="AE550" s="37"/>
      <c r="AR550" s="188" t="s">
        <v>377</v>
      </c>
      <c r="AT550" s="188" t="s">
        <v>226</v>
      </c>
      <c r="AU550" s="188" t="s">
        <v>88</v>
      </c>
      <c r="AY550" s="19" t="s">
        <v>144</v>
      </c>
      <c r="BE550" s="189">
        <f>IF(N550="základní",J550,0)</f>
        <v>0</v>
      </c>
      <c r="BF550" s="189">
        <f>IF(N550="snížená",J550,0)</f>
        <v>0</v>
      </c>
      <c r="BG550" s="189">
        <f>IF(N550="zákl. přenesená",J550,0)</f>
        <v>0</v>
      </c>
      <c r="BH550" s="189">
        <f>IF(N550="sníž. přenesená",J550,0)</f>
        <v>0</v>
      </c>
      <c r="BI550" s="189">
        <f>IF(N550="nulová",J550,0)</f>
        <v>0</v>
      </c>
      <c r="BJ550" s="19" t="s">
        <v>86</v>
      </c>
      <c r="BK550" s="189">
        <f>ROUND(I550*H550,2)</f>
        <v>0</v>
      </c>
      <c r="BL550" s="19" t="s">
        <v>262</v>
      </c>
      <c r="BM550" s="188" t="s">
        <v>878</v>
      </c>
    </row>
    <row r="551" spans="1:65" s="2" customFormat="1" ht="33" customHeight="1">
      <c r="A551" s="37"/>
      <c r="B551" s="38"/>
      <c r="C551" s="177" t="s">
        <v>879</v>
      </c>
      <c r="D551" s="177" t="s">
        <v>146</v>
      </c>
      <c r="E551" s="178" t="s">
        <v>880</v>
      </c>
      <c r="F551" s="179" t="s">
        <v>881</v>
      </c>
      <c r="G551" s="180" t="s">
        <v>882</v>
      </c>
      <c r="H551" s="181">
        <v>1</v>
      </c>
      <c r="I551" s="182"/>
      <c r="J551" s="183">
        <f>ROUND(I551*H551,2)</f>
        <v>0</v>
      </c>
      <c r="K551" s="179" t="s">
        <v>149</v>
      </c>
      <c r="L551" s="42"/>
      <c r="M551" s="184" t="s">
        <v>32</v>
      </c>
      <c r="N551" s="185" t="s">
        <v>49</v>
      </c>
      <c r="O551" s="67"/>
      <c r="P551" s="186">
        <f>O551*H551</f>
        <v>0</v>
      </c>
      <c r="Q551" s="186">
        <v>0</v>
      </c>
      <c r="R551" s="186">
        <f>Q551*H551</f>
        <v>0</v>
      </c>
      <c r="S551" s="186">
        <v>0</v>
      </c>
      <c r="T551" s="187">
        <f>S551*H551</f>
        <v>0</v>
      </c>
      <c r="U551" s="37"/>
      <c r="V551" s="37"/>
      <c r="W551" s="37"/>
      <c r="X551" s="37"/>
      <c r="Y551" s="37"/>
      <c r="Z551" s="37"/>
      <c r="AA551" s="37"/>
      <c r="AB551" s="37"/>
      <c r="AC551" s="37"/>
      <c r="AD551" s="37"/>
      <c r="AE551" s="37"/>
      <c r="AR551" s="188" t="s">
        <v>262</v>
      </c>
      <c r="AT551" s="188" t="s">
        <v>146</v>
      </c>
      <c r="AU551" s="188" t="s">
        <v>88</v>
      </c>
      <c r="AY551" s="19" t="s">
        <v>144</v>
      </c>
      <c r="BE551" s="189">
        <f>IF(N551="základní",J551,0)</f>
        <v>0</v>
      </c>
      <c r="BF551" s="189">
        <f>IF(N551="snížená",J551,0)</f>
        <v>0</v>
      </c>
      <c r="BG551" s="189">
        <f>IF(N551="zákl. přenesená",J551,0)</f>
        <v>0</v>
      </c>
      <c r="BH551" s="189">
        <f>IF(N551="sníž. přenesená",J551,0)</f>
        <v>0</v>
      </c>
      <c r="BI551" s="189">
        <f>IF(N551="nulová",J551,0)</f>
        <v>0</v>
      </c>
      <c r="BJ551" s="19" t="s">
        <v>86</v>
      </c>
      <c r="BK551" s="189">
        <f>ROUND(I551*H551,2)</f>
        <v>0</v>
      </c>
      <c r="BL551" s="19" t="s">
        <v>262</v>
      </c>
      <c r="BM551" s="188" t="s">
        <v>883</v>
      </c>
    </row>
    <row r="552" spans="1:65" s="2" customFormat="1" ht="11.25">
      <c r="A552" s="37"/>
      <c r="B552" s="38"/>
      <c r="C552" s="39"/>
      <c r="D552" s="190" t="s">
        <v>152</v>
      </c>
      <c r="E552" s="39"/>
      <c r="F552" s="191" t="s">
        <v>884</v>
      </c>
      <c r="G552" s="39"/>
      <c r="H552" s="39"/>
      <c r="I552" s="192"/>
      <c r="J552" s="39"/>
      <c r="K552" s="39"/>
      <c r="L552" s="42"/>
      <c r="M552" s="193"/>
      <c r="N552" s="194"/>
      <c r="O552" s="67"/>
      <c r="P552" s="67"/>
      <c r="Q552" s="67"/>
      <c r="R552" s="67"/>
      <c r="S552" s="67"/>
      <c r="T552" s="68"/>
      <c r="U552" s="37"/>
      <c r="V552" s="37"/>
      <c r="W552" s="37"/>
      <c r="X552" s="37"/>
      <c r="Y552" s="37"/>
      <c r="Z552" s="37"/>
      <c r="AA552" s="37"/>
      <c r="AB552" s="37"/>
      <c r="AC552" s="37"/>
      <c r="AD552" s="37"/>
      <c r="AE552" s="37"/>
      <c r="AT552" s="19" t="s">
        <v>152</v>
      </c>
      <c r="AU552" s="19" t="s">
        <v>88</v>
      </c>
    </row>
    <row r="553" spans="1:65" s="2" customFormat="1" ht="16.5" customHeight="1">
      <c r="A553" s="37"/>
      <c r="B553" s="38"/>
      <c r="C553" s="177" t="s">
        <v>885</v>
      </c>
      <c r="D553" s="177" t="s">
        <v>146</v>
      </c>
      <c r="E553" s="178" t="s">
        <v>886</v>
      </c>
      <c r="F553" s="179" t="s">
        <v>887</v>
      </c>
      <c r="G553" s="180" t="s">
        <v>340</v>
      </c>
      <c r="H553" s="181">
        <v>2</v>
      </c>
      <c r="I553" s="182"/>
      <c r="J553" s="183">
        <f>ROUND(I553*H553,2)</f>
        <v>0</v>
      </c>
      <c r="K553" s="179" t="s">
        <v>149</v>
      </c>
      <c r="L553" s="42"/>
      <c r="M553" s="184" t="s">
        <v>32</v>
      </c>
      <c r="N553" s="185" t="s">
        <v>49</v>
      </c>
      <c r="O553" s="67"/>
      <c r="P553" s="186">
        <f>O553*H553</f>
        <v>0</v>
      </c>
      <c r="Q553" s="186">
        <v>0</v>
      </c>
      <c r="R553" s="186">
        <f>Q553*H553</f>
        <v>0</v>
      </c>
      <c r="S553" s="186">
        <v>0</v>
      </c>
      <c r="T553" s="187">
        <f>S553*H553</f>
        <v>0</v>
      </c>
      <c r="U553" s="37"/>
      <c r="V553" s="37"/>
      <c r="W553" s="37"/>
      <c r="X553" s="37"/>
      <c r="Y553" s="37"/>
      <c r="Z553" s="37"/>
      <c r="AA553" s="37"/>
      <c r="AB553" s="37"/>
      <c r="AC553" s="37"/>
      <c r="AD553" s="37"/>
      <c r="AE553" s="37"/>
      <c r="AR553" s="188" t="s">
        <v>262</v>
      </c>
      <c r="AT553" s="188" t="s">
        <v>146</v>
      </c>
      <c r="AU553" s="188" t="s">
        <v>88</v>
      </c>
      <c r="AY553" s="19" t="s">
        <v>144</v>
      </c>
      <c r="BE553" s="189">
        <f>IF(N553="základní",J553,0)</f>
        <v>0</v>
      </c>
      <c r="BF553" s="189">
        <f>IF(N553="snížená",J553,0)</f>
        <v>0</v>
      </c>
      <c r="BG553" s="189">
        <f>IF(N553="zákl. přenesená",J553,0)</f>
        <v>0</v>
      </c>
      <c r="BH553" s="189">
        <f>IF(N553="sníž. přenesená",J553,0)</f>
        <v>0</v>
      </c>
      <c r="BI553" s="189">
        <f>IF(N553="nulová",J553,0)</f>
        <v>0</v>
      </c>
      <c r="BJ553" s="19" t="s">
        <v>86</v>
      </c>
      <c r="BK553" s="189">
        <f>ROUND(I553*H553,2)</f>
        <v>0</v>
      </c>
      <c r="BL553" s="19" t="s">
        <v>262</v>
      </c>
      <c r="BM553" s="188" t="s">
        <v>888</v>
      </c>
    </row>
    <row r="554" spans="1:65" s="2" customFormat="1" ht="11.25">
      <c r="A554" s="37"/>
      <c r="B554" s="38"/>
      <c r="C554" s="39"/>
      <c r="D554" s="190" t="s">
        <v>152</v>
      </c>
      <c r="E554" s="39"/>
      <c r="F554" s="191" t="s">
        <v>889</v>
      </c>
      <c r="G554" s="39"/>
      <c r="H554" s="39"/>
      <c r="I554" s="192"/>
      <c r="J554" s="39"/>
      <c r="K554" s="39"/>
      <c r="L554" s="42"/>
      <c r="M554" s="193"/>
      <c r="N554" s="194"/>
      <c r="O554" s="67"/>
      <c r="P554" s="67"/>
      <c r="Q554" s="67"/>
      <c r="R554" s="67"/>
      <c r="S554" s="67"/>
      <c r="T554" s="68"/>
      <c r="U554" s="37"/>
      <c r="V554" s="37"/>
      <c r="W554" s="37"/>
      <c r="X554" s="37"/>
      <c r="Y554" s="37"/>
      <c r="Z554" s="37"/>
      <c r="AA554" s="37"/>
      <c r="AB554" s="37"/>
      <c r="AC554" s="37"/>
      <c r="AD554" s="37"/>
      <c r="AE554" s="37"/>
      <c r="AT554" s="19" t="s">
        <v>152</v>
      </c>
      <c r="AU554" s="19" t="s">
        <v>88</v>
      </c>
    </row>
    <row r="555" spans="1:65" s="2" customFormat="1" ht="24.2" customHeight="1">
      <c r="A555" s="37"/>
      <c r="B555" s="38"/>
      <c r="C555" s="177" t="s">
        <v>890</v>
      </c>
      <c r="D555" s="177" t="s">
        <v>146</v>
      </c>
      <c r="E555" s="178" t="s">
        <v>891</v>
      </c>
      <c r="F555" s="179" t="s">
        <v>892</v>
      </c>
      <c r="G555" s="180" t="s">
        <v>207</v>
      </c>
      <c r="H555" s="181">
        <v>3.5999999999999997E-2</v>
      </c>
      <c r="I555" s="182"/>
      <c r="J555" s="183">
        <f>ROUND(I555*H555,2)</f>
        <v>0</v>
      </c>
      <c r="K555" s="179" t="s">
        <v>149</v>
      </c>
      <c r="L555" s="42"/>
      <c r="M555" s="184" t="s">
        <v>32</v>
      </c>
      <c r="N555" s="185" t="s">
        <v>49</v>
      </c>
      <c r="O555" s="67"/>
      <c r="P555" s="186">
        <f>O555*H555</f>
        <v>0</v>
      </c>
      <c r="Q555" s="186">
        <v>0</v>
      </c>
      <c r="R555" s="186">
        <f>Q555*H555</f>
        <v>0</v>
      </c>
      <c r="S555" s="186">
        <v>0</v>
      </c>
      <c r="T555" s="187">
        <f>S555*H555</f>
        <v>0</v>
      </c>
      <c r="U555" s="37"/>
      <c r="V555" s="37"/>
      <c r="W555" s="37"/>
      <c r="X555" s="37"/>
      <c r="Y555" s="37"/>
      <c r="Z555" s="37"/>
      <c r="AA555" s="37"/>
      <c r="AB555" s="37"/>
      <c r="AC555" s="37"/>
      <c r="AD555" s="37"/>
      <c r="AE555" s="37"/>
      <c r="AR555" s="188" t="s">
        <v>262</v>
      </c>
      <c r="AT555" s="188" t="s">
        <v>146</v>
      </c>
      <c r="AU555" s="188" t="s">
        <v>88</v>
      </c>
      <c r="AY555" s="19" t="s">
        <v>144</v>
      </c>
      <c r="BE555" s="189">
        <f>IF(N555="základní",J555,0)</f>
        <v>0</v>
      </c>
      <c r="BF555" s="189">
        <f>IF(N555="snížená",J555,0)</f>
        <v>0</v>
      </c>
      <c r="BG555" s="189">
        <f>IF(N555="zákl. přenesená",J555,0)</f>
        <v>0</v>
      </c>
      <c r="BH555" s="189">
        <f>IF(N555="sníž. přenesená",J555,0)</f>
        <v>0</v>
      </c>
      <c r="BI555" s="189">
        <f>IF(N555="nulová",J555,0)</f>
        <v>0</v>
      </c>
      <c r="BJ555" s="19" t="s">
        <v>86</v>
      </c>
      <c r="BK555" s="189">
        <f>ROUND(I555*H555,2)</f>
        <v>0</v>
      </c>
      <c r="BL555" s="19" t="s">
        <v>262</v>
      </c>
      <c r="BM555" s="188" t="s">
        <v>893</v>
      </c>
    </row>
    <row r="556" spans="1:65" s="2" customFormat="1" ht="11.25">
      <c r="A556" s="37"/>
      <c r="B556" s="38"/>
      <c r="C556" s="39"/>
      <c r="D556" s="190" t="s">
        <v>152</v>
      </c>
      <c r="E556" s="39"/>
      <c r="F556" s="191" t="s">
        <v>894</v>
      </c>
      <c r="G556" s="39"/>
      <c r="H556" s="39"/>
      <c r="I556" s="192"/>
      <c r="J556" s="39"/>
      <c r="K556" s="39"/>
      <c r="L556" s="42"/>
      <c r="M556" s="193"/>
      <c r="N556" s="194"/>
      <c r="O556" s="67"/>
      <c r="P556" s="67"/>
      <c r="Q556" s="67"/>
      <c r="R556" s="67"/>
      <c r="S556" s="67"/>
      <c r="T556" s="68"/>
      <c r="U556" s="37"/>
      <c r="V556" s="37"/>
      <c r="W556" s="37"/>
      <c r="X556" s="37"/>
      <c r="Y556" s="37"/>
      <c r="Z556" s="37"/>
      <c r="AA556" s="37"/>
      <c r="AB556" s="37"/>
      <c r="AC556" s="37"/>
      <c r="AD556" s="37"/>
      <c r="AE556" s="37"/>
      <c r="AT556" s="19" t="s">
        <v>152</v>
      </c>
      <c r="AU556" s="19" t="s">
        <v>88</v>
      </c>
    </row>
    <row r="557" spans="1:65" s="2" customFormat="1" ht="24.2" customHeight="1">
      <c r="A557" s="37"/>
      <c r="B557" s="38"/>
      <c r="C557" s="177" t="s">
        <v>895</v>
      </c>
      <c r="D557" s="177" t="s">
        <v>146</v>
      </c>
      <c r="E557" s="178" t="s">
        <v>896</v>
      </c>
      <c r="F557" s="179" t="s">
        <v>897</v>
      </c>
      <c r="G557" s="180" t="s">
        <v>207</v>
      </c>
      <c r="H557" s="181">
        <v>3.5999999999999997E-2</v>
      </c>
      <c r="I557" s="182"/>
      <c r="J557" s="183">
        <f>ROUND(I557*H557,2)</f>
        <v>0</v>
      </c>
      <c r="K557" s="179" t="s">
        <v>149</v>
      </c>
      <c r="L557" s="42"/>
      <c r="M557" s="184" t="s">
        <v>32</v>
      </c>
      <c r="N557" s="185" t="s">
        <v>49</v>
      </c>
      <c r="O557" s="67"/>
      <c r="P557" s="186">
        <f>O557*H557</f>
        <v>0</v>
      </c>
      <c r="Q557" s="186">
        <v>0</v>
      </c>
      <c r="R557" s="186">
        <f>Q557*H557</f>
        <v>0</v>
      </c>
      <c r="S557" s="186">
        <v>0</v>
      </c>
      <c r="T557" s="187">
        <f>S557*H557</f>
        <v>0</v>
      </c>
      <c r="U557" s="37"/>
      <c r="V557" s="37"/>
      <c r="W557" s="37"/>
      <c r="X557" s="37"/>
      <c r="Y557" s="37"/>
      <c r="Z557" s="37"/>
      <c r="AA557" s="37"/>
      <c r="AB557" s="37"/>
      <c r="AC557" s="37"/>
      <c r="AD557" s="37"/>
      <c r="AE557" s="37"/>
      <c r="AR557" s="188" t="s">
        <v>262</v>
      </c>
      <c r="AT557" s="188" t="s">
        <v>146</v>
      </c>
      <c r="AU557" s="188" t="s">
        <v>88</v>
      </c>
      <c r="AY557" s="19" t="s">
        <v>144</v>
      </c>
      <c r="BE557" s="189">
        <f>IF(N557="základní",J557,0)</f>
        <v>0</v>
      </c>
      <c r="BF557" s="189">
        <f>IF(N557="snížená",J557,0)</f>
        <v>0</v>
      </c>
      <c r="BG557" s="189">
        <f>IF(N557="zákl. přenesená",J557,0)</f>
        <v>0</v>
      </c>
      <c r="BH557" s="189">
        <f>IF(N557="sníž. přenesená",J557,0)</f>
        <v>0</v>
      </c>
      <c r="BI557" s="189">
        <f>IF(N557="nulová",J557,0)</f>
        <v>0</v>
      </c>
      <c r="BJ557" s="19" t="s">
        <v>86</v>
      </c>
      <c r="BK557" s="189">
        <f>ROUND(I557*H557,2)</f>
        <v>0</v>
      </c>
      <c r="BL557" s="19" t="s">
        <v>262</v>
      </c>
      <c r="BM557" s="188" t="s">
        <v>898</v>
      </c>
    </row>
    <row r="558" spans="1:65" s="2" customFormat="1" ht="11.25">
      <c r="A558" s="37"/>
      <c r="B558" s="38"/>
      <c r="C558" s="39"/>
      <c r="D558" s="190" t="s">
        <v>152</v>
      </c>
      <c r="E558" s="39"/>
      <c r="F558" s="191" t="s">
        <v>899</v>
      </c>
      <c r="G558" s="39"/>
      <c r="H558" s="39"/>
      <c r="I558" s="192"/>
      <c r="J558" s="39"/>
      <c r="K558" s="39"/>
      <c r="L558" s="42"/>
      <c r="M558" s="193"/>
      <c r="N558" s="194"/>
      <c r="O558" s="67"/>
      <c r="P558" s="67"/>
      <c r="Q558" s="67"/>
      <c r="R558" s="67"/>
      <c r="S558" s="67"/>
      <c r="T558" s="68"/>
      <c r="U558" s="37"/>
      <c r="V558" s="37"/>
      <c r="W558" s="37"/>
      <c r="X558" s="37"/>
      <c r="Y558" s="37"/>
      <c r="Z558" s="37"/>
      <c r="AA558" s="37"/>
      <c r="AB558" s="37"/>
      <c r="AC558" s="37"/>
      <c r="AD558" s="37"/>
      <c r="AE558" s="37"/>
      <c r="AT558" s="19" t="s">
        <v>152</v>
      </c>
      <c r="AU558" s="19" t="s">
        <v>88</v>
      </c>
    </row>
    <row r="559" spans="1:65" s="12" customFormat="1" ht="22.9" customHeight="1">
      <c r="B559" s="161"/>
      <c r="C559" s="162"/>
      <c r="D559" s="163" t="s">
        <v>77</v>
      </c>
      <c r="E559" s="175" t="s">
        <v>900</v>
      </c>
      <c r="F559" s="175" t="s">
        <v>901</v>
      </c>
      <c r="G559" s="162"/>
      <c r="H559" s="162"/>
      <c r="I559" s="165"/>
      <c r="J559" s="176">
        <f>BK559</f>
        <v>0</v>
      </c>
      <c r="K559" s="162"/>
      <c r="L559" s="167"/>
      <c r="M559" s="168"/>
      <c r="N559" s="169"/>
      <c r="O559" s="169"/>
      <c r="P559" s="170">
        <f>SUM(P560:P569)</f>
        <v>0</v>
      </c>
      <c r="Q559" s="169"/>
      <c r="R559" s="170">
        <f>SUM(R560:R569)</f>
        <v>0</v>
      </c>
      <c r="S559" s="169"/>
      <c r="T559" s="171">
        <f>SUM(T560:T569)</f>
        <v>0</v>
      </c>
      <c r="AR559" s="172" t="s">
        <v>88</v>
      </c>
      <c r="AT559" s="173" t="s">
        <v>77</v>
      </c>
      <c r="AU559" s="173" t="s">
        <v>86</v>
      </c>
      <c r="AY559" s="172" t="s">
        <v>144</v>
      </c>
      <c r="BK559" s="174">
        <f>SUM(BK560:BK569)</f>
        <v>0</v>
      </c>
    </row>
    <row r="560" spans="1:65" s="2" customFormat="1" ht="37.9" customHeight="1">
      <c r="A560" s="37"/>
      <c r="B560" s="38"/>
      <c r="C560" s="177" t="s">
        <v>902</v>
      </c>
      <c r="D560" s="177" t="s">
        <v>146</v>
      </c>
      <c r="E560" s="178" t="s">
        <v>903</v>
      </c>
      <c r="F560" s="179" t="s">
        <v>904</v>
      </c>
      <c r="G560" s="180" t="s">
        <v>340</v>
      </c>
      <c r="H560" s="181">
        <v>3</v>
      </c>
      <c r="I560" s="182"/>
      <c r="J560" s="183">
        <f>ROUND(I560*H560,2)</f>
        <v>0</v>
      </c>
      <c r="K560" s="179" t="s">
        <v>149</v>
      </c>
      <c r="L560" s="42"/>
      <c r="M560" s="184" t="s">
        <v>32</v>
      </c>
      <c r="N560" s="185" t="s">
        <v>49</v>
      </c>
      <c r="O560" s="67"/>
      <c r="P560" s="186">
        <f>O560*H560</f>
        <v>0</v>
      </c>
      <c r="Q560" s="186">
        <v>0</v>
      </c>
      <c r="R560" s="186">
        <f>Q560*H560</f>
        <v>0</v>
      </c>
      <c r="S560" s="186">
        <v>0</v>
      </c>
      <c r="T560" s="187">
        <f>S560*H560</f>
        <v>0</v>
      </c>
      <c r="U560" s="37"/>
      <c r="V560" s="37"/>
      <c r="W560" s="37"/>
      <c r="X560" s="37"/>
      <c r="Y560" s="37"/>
      <c r="Z560" s="37"/>
      <c r="AA560" s="37"/>
      <c r="AB560" s="37"/>
      <c r="AC560" s="37"/>
      <c r="AD560" s="37"/>
      <c r="AE560" s="37"/>
      <c r="AR560" s="188" t="s">
        <v>262</v>
      </c>
      <c r="AT560" s="188" t="s">
        <v>146</v>
      </c>
      <c r="AU560" s="188" t="s">
        <v>88</v>
      </c>
      <c r="AY560" s="19" t="s">
        <v>144</v>
      </c>
      <c r="BE560" s="189">
        <f>IF(N560="základní",J560,0)</f>
        <v>0</v>
      </c>
      <c r="BF560" s="189">
        <f>IF(N560="snížená",J560,0)</f>
        <v>0</v>
      </c>
      <c r="BG560" s="189">
        <f>IF(N560="zákl. přenesená",J560,0)</f>
        <v>0</v>
      </c>
      <c r="BH560" s="189">
        <f>IF(N560="sníž. přenesená",J560,0)</f>
        <v>0</v>
      </c>
      <c r="BI560" s="189">
        <f>IF(N560="nulová",J560,0)</f>
        <v>0</v>
      </c>
      <c r="BJ560" s="19" t="s">
        <v>86</v>
      </c>
      <c r="BK560" s="189">
        <f>ROUND(I560*H560,2)</f>
        <v>0</v>
      </c>
      <c r="BL560" s="19" t="s">
        <v>262</v>
      </c>
      <c r="BM560" s="188" t="s">
        <v>905</v>
      </c>
    </row>
    <row r="561" spans="1:65" s="2" customFormat="1" ht="11.25">
      <c r="A561" s="37"/>
      <c r="B561" s="38"/>
      <c r="C561" s="39"/>
      <c r="D561" s="190" t="s">
        <v>152</v>
      </c>
      <c r="E561" s="39"/>
      <c r="F561" s="191" t="s">
        <v>906</v>
      </c>
      <c r="G561" s="39"/>
      <c r="H561" s="39"/>
      <c r="I561" s="192"/>
      <c r="J561" s="39"/>
      <c r="K561" s="39"/>
      <c r="L561" s="42"/>
      <c r="M561" s="193"/>
      <c r="N561" s="194"/>
      <c r="O561" s="67"/>
      <c r="P561" s="67"/>
      <c r="Q561" s="67"/>
      <c r="R561" s="67"/>
      <c r="S561" s="67"/>
      <c r="T561" s="68"/>
      <c r="U561" s="37"/>
      <c r="V561" s="37"/>
      <c r="W561" s="37"/>
      <c r="X561" s="37"/>
      <c r="Y561" s="37"/>
      <c r="Z561" s="37"/>
      <c r="AA561" s="37"/>
      <c r="AB561" s="37"/>
      <c r="AC561" s="37"/>
      <c r="AD561" s="37"/>
      <c r="AE561" s="37"/>
      <c r="AT561" s="19" t="s">
        <v>152</v>
      </c>
      <c r="AU561" s="19" t="s">
        <v>88</v>
      </c>
    </row>
    <row r="562" spans="1:65" s="13" customFormat="1" ht="11.25">
      <c r="B562" s="195"/>
      <c r="C562" s="196"/>
      <c r="D562" s="197" t="s">
        <v>154</v>
      </c>
      <c r="E562" s="198" t="s">
        <v>32</v>
      </c>
      <c r="F562" s="199" t="s">
        <v>907</v>
      </c>
      <c r="G562" s="196"/>
      <c r="H562" s="200">
        <v>1</v>
      </c>
      <c r="I562" s="201"/>
      <c r="J562" s="196"/>
      <c r="K562" s="196"/>
      <c r="L562" s="202"/>
      <c r="M562" s="203"/>
      <c r="N562" s="204"/>
      <c r="O562" s="204"/>
      <c r="P562" s="204"/>
      <c r="Q562" s="204"/>
      <c r="R562" s="204"/>
      <c r="S562" s="204"/>
      <c r="T562" s="205"/>
      <c r="AT562" s="206" t="s">
        <v>154</v>
      </c>
      <c r="AU562" s="206" t="s">
        <v>88</v>
      </c>
      <c r="AV562" s="13" t="s">
        <v>88</v>
      </c>
      <c r="AW562" s="13" t="s">
        <v>39</v>
      </c>
      <c r="AX562" s="13" t="s">
        <v>78</v>
      </c>
      <c r="AY562" s="206" t="s">
        <v>144</v>
      </c>
    </row>
    <row r="563" spans="1:65" s="13" customFormat="1" ht="11.25">
      <c r="B563" s="195"/>
      <c r="C563" s="196"/>
      <c r="D563" s="197" t="s">
        <v>154</v>
      </c>
      <c r="E563" s="198" t="s">
        <v>32</v>
      </c>
      <c r="F563" s="199" t="s">
        <v>908</v>
      </c>
      <c r="G563" s="196"/>
      <c r="H563" s="200">
        <v>1</v>
      </c>
      <c r="I563" s="201"/>
      <c r="J563" s="196"/>
      <c r="K563" s="196"/>
      <c r="L563" s="202"/>
      <c r="M563" s="203"/>
      <c r="N563" s="204"/>
      <c r="O563" s="204"/>
      <c r="P563" s="204"/>
      <c r="Q563" s="204"/>
      <c r="R563" s="204"/>
      <c r="S563" s="204"/>
      <c r="T563" s="205"/>
      <c r="AT563" s="206" t="s">
        <v>154</v>
      </c>
      <c r="AU563" s="206" t="s">
        <v>88</v>
      </c>
      <c r="AV563" s="13" t="s">
        <v>88</v>
      </c>
      <c r="AW563" s="13" t="s">
        <v>39</v>
      </c>
      <c r="AX563" s="13" t="s">
        <v>78</v>
      </c>
      <c r="AY563" s="206" t="s">
        <v>144</v>
      </c>
    </row>
    <row r="564" spans="1:65" s="13" customFormat="1" ht="11.25">
      <c r="B564" s="195"/>
      <c r="C564" s="196"/>
      <c r="D564" s="197" t="s">
        <v>154</v>
      </c>
      <c r="E564" s="198" t="s">
        <v>32</v>
      </c>
      <c r="F564" s="199" t="s">
        <v>909</v>
      </c>
      <c r="G564" s="196"/>
      <c r="H564" s="200">
        <v>1</v>
      </c>
      <c r="I564" s="201"/>
      <c r="J564" s="196"/>
      <c r="K564" s="196"/>
      <c r="L564" s="202"/>
      <c r="M564" s="203"/>
      <c r="N564" s="204"/>
      <c r="O564" s="204"/>
      <c r="P564" s="204"/>
      <c r="Q564" s="204"/>
      <c r="R564" s="204"/>
      <c r="S564" s="204"/>
      <c r="T564" s="205"/>
      <c r="AT564" s="206" t="s">
        <v>154</v>
      </c>
      <c r="AU564" s="206" t="s">
        <v>88</v>
      </c>
      <c r="AV564" s="13" t="s">
        <v>88</v>
      </c>
      <c r="AW564" s="13" t="s">
        <v>39</v>
      </c>
      <c r="AX564" s="13" t="s">
        <v>78</v>
      </c>
      <c r="AY564" s="206" t="s">
        <v>144</v>
      </c>
    </row>
    <row r="565" spans="1:65" s="14" customFormat="1" ht="11.25">
      <c r="B565" s="207"/>
      <c r="C565" s="208"/>
      <c r="D565" s="197" t="s">
        <v>154</v>
      </c>
      <c r="E565" s="209" t="s">
        <v>32</v>
      </c>
      <c r="F565" s="210" t="s">
        <v>158</v>
      </c>
      <c r="G565" s="208"/>
      <c r="H565" s="211">
        <v>3</v>
      </c>
      <c r="I565" s="212"/>
      <c r="J565" s="208"/>
      <c r="K565" s="208"/>
      <c r="L565" s="213"/>
      <c r="M565" s="214"/>
      <c r="N565" s="215"/>
      <c r="O565" s="215"/>
      <c r="P565" s="215"/>
      <c r="Q565" s="215"/>
      <c r="R565" s="215"/>
      <c r="S565" s="215"/>
      <c r="T565" s="216"/>
      <c r="AT565" s="217" t="s">
        <v>154</v>
      </c>
      <c r="AU565" s="217" t="s">
        <v>88</v>
      </c>
      <c r="AV565" s="14" t="s">
        <v>150</v>
      </c>
      <c r="AW565" s="14" t="s">
        <v>39</v>
      </c>
      <c r="AX565" s="14" t="s">
        <v>86</v>
      </c>
      <c r="AY565" s="217" t="s">
        <v>144</v>
      </c>
    </row>
    <row r="566" spans="1:65" s="2" customFormat="1" ht="24.2" customHeight="1">
      <c r="A566" s="37"/>
      <c r="B566" s="38"/>
      <c r="C566" s="177" t="s">
        <v>910</v>
      </c>
      <c r="D566" s="177" t="s">
        <v>146</v>
      </c>
      <c r="E566" s="178" t="s">
        <v>911</v>
      </c>
      <c r="F566" s="179" t="s">
        <v>912</v>
      </c>
      <c r="G566" s="180" t="s">
        <v>681</v>
      </c>
      <c r="H566" s="181">
        <v>1</v>
      </c>
      <c r="I566" s="182"/>
      <c r="J566" s="183">
        <f>ROUND(I566*H566,2)</f>
        <v>0</v>
      </c>
      <c r="K566" s="179" t="s">
        <v>149</v>
      </c>
      <c r="L566" s="42"/>
      <c r="M566" s="184" t="s">
        <v>32</v>
      </c>
      <c r="N566" s="185" t="s">
        <v>49</v>
      </c>
      <c r="O566" s="67"/>
      <c r="P566" s="186">
        <f>O566*H566</f>
        <v>0</v>
      </c>
      <c r="Q566" s="186">
        <v>0</v>
      </c>
      <c r="R566" s="186">
        <f>Q566*H566</f>
        <v>0</v>
      </c>
      <c r="S566" s="186">
        <v>0</v>
      </c>
      <c r="T566" s="187">
        <f>S566*H566</f>
        <v>0</v>
      </c>
      <c r="U566" s="37"/>
      <c r="V566" s="37"/>
      <c r="W566" s="37"/>
      <c r="X566" s="37"/>
      <c r="Y566" s="37"/>
      <c r="Z566" s="37"/>
      <c r="AA566" s="37"/>
      <c r="AB566" s="37"/>
      <c r="AC566" s="37"/>
      <c r="AD566" s="37"/>
      <c r="AE566" s="37"/>
      <c r="AR566" s="188" t="s">
        <v>262</v>
      </c>
      <c r="AT566" s="188" t="s">
        <v>146</v>
      </c>
      <c r="AU566" s="188" t="s">
        <v>88</v>
      </c>
      <c r="AY566" s="19" t="s">
        <v>144</v>
      </c>
      <c r="BE566" s="189">
        <f>IF(N566="základní",J566,0)</f>
        <v>0</v>
      </c>
      <c r="BF566" s="189">
        <f>IF(N566="snížená",J566,0)</f>
        <v>0</v>
      </c>
      <c r="BG566" s="189">
        <f>IF(N566="zákl. přenesená",J566,0)</f>
        <v>0</v>
      </c>
      <c r="BH566" s="189">
        <f>IF(N566="sníž. přenesená",J566,0)</f>
        <v>0</v>
      </c>
      <c r="BI566" s="189">
        <f>IF(N566="nulová",J566,0)</f>
        <v>0</v>
      </c>
      <c r="BJ566" s="19" t="s">
        <v>86</v>
      </c>
      <c r="BK566" s="189">
        <f>ROUND(I566*H566,2)</f>
        <v>0</v>
      </c>
      <c r="BL566" s="19" t="s">
        <v>262</v>
      </c>
      <c r="BM566" s="188" t="s">
        <v>913</v>
      </c>
    </row>
    <row r="567" spans="1:65" s="2" customFormat="1" ht="11.25">
      <c r="A567" s="37"/>
      <c r="B567" s="38"/>
      <c r="C567" s="39"/>
      <c r="D567" s="190" t="s">
        <v>152</v>
      </c>
      <c r="E567" s="39"/>
      <c r="F567" s="191" t="s">
        <v>914</v>
      </c>
      <c r="G567" s="39"/>
      <c r="H567" s="39"/>
      <c r="I567" s="192"/>
      <c r="J567" s="39"/>
      <c r="K567" s="39"/>
      <c r="L567" s="42"/>
      <c r="M567" s="193"/>
      <c r="N567" s="194"/>
      <c r="O567" s="67"/>
      <c r="P567" s="67"/>
      <c r="Q567" s="67"/>
      <c r="R567" s="67"/>
      <c r="S567" s="67"/>
      <c r="T567" s="68"/>
      <c r="U567" s="37"/>
      <c r="V567" s="37"/>
      <c r="W567" s="37"/>
      <c r="X567" s="37"/>
      <c r="Y567" s="37"/>
      <c r="Z567" s="37"/>
      <c r="AA567" s="37"/>
      <c r="AB567" s="37"/>
      <c r="AC567" s="37"/>
      <c r="AD567" s="37"/>
      <c r="AE567" s="37"/>
      <c r="AT567" s="19" t="s">
        <v>152</v>
      </c>
      <c r="AU567" s="19" t="s">
        <v>88</v>
      </c>
    </row>
    <row r="568" spans="1:65" s="2" customFormat="1" ht="21.75" customHeight="1">
      <c r="A568" s="37"/>
      <c r="B568" s="38"/>
      <c r="C568" s="177" t="s">
        <v>915</v>
      </c>
      <c r="D568" s="177" t="s">
        <v>146</v>
      </c>
      <c r="E568" s="178" t="s">
        <v>916</v>
      </c>
      <c r="F568" s="179" t="s">
        <v>917</v>
      </c>
      <c r="G568" s="180" t="s">
        <v>681</v>
      </c>
      <c r="H568" s="181">
        <v>1</v>
      </c>
      <c r="I568" s="182"/>
      <c r="J568" s="183">
        <f>ROUND(I568*H568,2)</f>
        <v>0</v>
      </c>
      <c r="K568" s="179" t="s">
        <v>149</v>
      </c>
      <c r="L568" s="42"/>
      <c r="M568" s="184" t="s">
        <v>32</v>
      </c>
      <c r="N568" s="185" t="s">
        <v>49</v>
      </c>
      <c r="O568" s="67"/>
      <c r="P568" s="186">
        <f>O568*H568</f>
        <v>0</v>
      </c>
      <c r="Q568" s="186">
        <v>0</v>
      </c>
      <c r="R568" s="186">
        <f>Q568*H568</f>
        <v>0</v>
      </c>
      <c r="S568" s="186">
        <v>0</v>
      </c>
      <c r="T568" s="187">
        <f>S568*H568</f>
        <v>0</v>
      </c>
      <c r="U568" s="37"/>
      <c r="V568" s="37"/>
      <c r="W568" s="37"/>
      <c r="X568" s="37"/>
      <c r="Y568" s="37"/>
      <c r="Z568" s="37"/>
      <c r="AA568" s="37"/>
      <c r="AB568" s="37"/>
      <c r="AC568" s="37"/>
      <c r="AD568" s="37"/>
      <c r="AE568" s="37"/>
      <c r="AR568" s="188" t="s">
        <v>262</v>
      </c>
      <c r="AT568" s="188" t="s">
        <v>146</v>
      </c>
      <c r="AU568" s="188" t="s">
        <v>88</v>
      </c>
      <c r="AY568" s="19" t="s">
        <v>144</v>
      </c>
      <c r="BE568" s="189">
        <f>IF(N568="základní",J568,0)</f>
        <v>0</v>
      </c>
      <c r="BF568" s="189">
        <f>IF(N568="snížená",J568,0)</f>
        <v>0</v>
      </c>
      <c r="BG568" s="189">
        <f>IF(N568="zákl. přenesená",J568,0)</f>
        <v>0</v>
      </c>
      <c r="BH568" s="189">
        <f>IF(N568="sníž. přenesená",J568,0)</f>
        <v>0</v>
      </c>
      <c r="BI568" s="189">
        <f>IF(N568="nulová",J568,0)</f>
        <v>0</v>
      </c>
      <c r="BJ568" s="19" t="s">
        <v>86</v>
      </c>
      <c r="BK568" s="189">
        <f>ROUND(I568*H568,2)</f>
        <v>0</v>
      </c>
      <c r="BL568" s="19" t="s">
        <v>262</v>
      </c>
      <c r="BM568" s="188" t="s">
        <v>918</v>
      </c>
    </row>
    <row r="569" spans="1:65" s="2" customFormat="1" ht="11.25">
      <c r="A569" s="37"/>
      <c r="B569" s="38"/>
      <c r="C569" s="39"/>
      <c r="D569" s="190" t="s">
        <v>152</v>
      </c>
      <c r="E569" s="39"/>
      <c r="F569" s="191" t="s">
        <v>919</v>
      </c>
      <c r="G569" s="39"/>
      <c r="H569" s="39"/>
      <c r="I569" s="192"/>
      <c r="J569" s="39"/>
      <c r="K569" s="39"/>
      <c r="L569" s="42"/>
      <c r="M569" s="193"/>
      <c r="N569" s="194"/>
      <c r="O569" s="67"/>
      <c r="P569" s="67"/>
      <c r="Q569" s="67"/>
      <c r="R569" s="67"/>
      <c r="S569" s="67"/>
      <c r="T569" s="68"/>
      <c r="U569" s="37"/>
      <c r="V569" s="37"/>
      <c r="W569" s="37"/>
      <c r="X569" s="37"/>
      <c r="Y569" s="37"/>
      <c r="Z569" s="37"/>
      <c r="AA569" s="37"/>
      <c r="AB569" s="37"/>
      <c r="AC569" s="37"/>
      <c r="AD569" s="37"/>
      <c r="AE569" s="37"/>
      <c r="AT569" s="19" t="s">
        <v>152</v>
      </c>
      <c r="AU569" s="19" t="s">
        <v>88</v>
      </c>
    </row>
    <row r="570" spans="1:65" s="12" customFormat="1" ht="22.9" customHeight="1">
      <c r="B570" s="161"/>
      <c r="C570" s="162"/>
      <c r="D570" s="163" t="s">
        <v>77</v>
      </c>
      <c r="E570" s="175" t="s">
        <v>920</v>
      </c>
      <c r="F570" s="175" t="s">
        <v>921</v>
      </c>
      <c r="G570" s="162"/>
      <c r="H570" s="162"/>
      <c r="I570" s="165"/>
      <c r="J570" s="176">
        <f>BK570</f>
        <v>0</v>
      </c>
      <c r="K570" s="162"/>
      <c r="L570" s="167"/>
      <c r="M570" s="168"/>
      <c r="N570" s="169"/>
      <c r="O570" s="169"/>
      <c r="P570" s="170">
        <f>P571</f>
        <v>0</v>
      </c>
      <c r="Q570" s="169"/>
      <c r="R570" s="170">
        <f>R571</f>
        <v>0</v>
      </c>
      <c r="S570" s="169"/>
      <c r="T570" s="171">
        <f>T571</f>
        <v>0</v>
      </c>
      <c r="AR570" s="172" t="s">
        <v>88</v>
      </c>
      <c r="AT570" s="173" t="s">
        <v>77</v>
      </c>
      <c r="AU570" s="173" t="s">
        <v>86</v>
      </c>
      <c r="AY570" s="172" t="s">
        <v>144</v>
      </c>
      <c r="BK570" s="174">
        <f>BK571</f>
        <v>0</v>
      </c>
    </row>
    <row r="571" spans="1:65" s="2" customFormat="1" ht="49.15" customHeight="1">
      <c r="A571" s="37"/>
      <c r="B571" s="38"/>
      <c r="C571" s="177" t="s">
        <v>922</v>
      </c>
      <c r="D571" s="177" t="s">
        <v>146</v>
      </c>
      <c r="E571" s="178" t="s">
        <v>923</v>
      </c>
      <c r="F571" s="179" t="s">
        <v>924</v>
      </c>
      <c r="G571" s="180" t="s">
        <v>340</v>
      </c>
      <c r="H571" s="181">
        <v>1</v>
      </c>
      <c r="I571" s="182"/>
      <c r="J571" s="183">
        <f>ROUND(I571*H571,2)</f>
        <v>0</v>
      </c>
      <c r="K571" s="179" t="s">
        <v>32</v>
      </c>
      <c r="L571" s="42"/>
      <c r="M571" s="184" t="s">
        <v>32</v>
      </c>
      <c r="N571" s="185" t="s">
        <v>49</v>
      </c>
      <c r="O571" s="67"/>
      <c r="P571" s="186">
        <f>O571*H571</f>
        <v>0</v>
      </c>
      <c r="Q571" s="186">
        <v>0</v>
      </c>
      <c r="R571" s="186">
        <f>Q571*H571</f>
        <v>0</v>
      </c>
      <c r="S571" s="186">
        <v>0</v>
      </c>
      <c r="T571" s="187">
        <f>S571*H571</f>
        <v>0</v>
      </c>
      <c r="U571" s="37"/>
      <c r="V571" s="37"/>
      <c r="W571" s="37"/>
      <c r="X571" s="37"/>
      <c r="Y571" s="37"/>
      <c r="Z571" s="37"/>
      <c r="AA571" s="37"/>
      <c r="AB571" s="37"/>
      <c r="AC571" s="37"/>
      <c r="AD571" s="37"/>
      <c r="AE571" s="37"/>
      <c r="AR571" s="188" t="s">
        <v>262</v>
      </c>
      <c r="AT571" s="188" t="s">
        <v>146</v>
      </c>
      <c r="AU571" s="188" t="s">
        <v>88</v>
      </c>
      <c r="AY571" s="19" t="s">
        <v>144</v>
      </c>
      <c r="BE571" s="189">
        <f>IF(N571="základní",J571,0)</f>
        <v>0</v>
      </c>
      <c r="BF571" s="189">
        <f>IF(N571="snížená",J571,0)</f>
        <v>0</v>
      </c>
      <c r="BG571" s="189">
        <f>IF(N571="zákl. přenesená",J571,0)</f>
        <v>0</v>
      </c>
      <c r="BH571" s="189">
        <f>IF(N571="sníž. přenesená",J571,0)</f>
        <v>0</v>
      </c>
      <c r="BI571" s="189">
        <f>IF(N571="nulová",J571,0)</f>
        <v>0</v>
      </c>
      <c r="BJ571" s="19" t="s">
        <v>86</v>
      </c>
      <c r="BK571" s="189">
        <f>ROUND(I571*H571,2)</f>
        <v>0</v>
      </c>
      <c r="BL571" s="19" t="s">
        <v>262</v>
      </c>
      <c r="BM571" s="188" t="s">
        <v>925</v>
      </c>
    </row>
    <row r="572" spans="1:65" s="12" customFormat="1" ht="22.9" customHeight="1">
      <c r="B572" s="161"/>
      <c r="C572" s="162"/>
      <c r="D572" s="163" t="s">
        <v>77</v>
      </c>
      <c r="E572" s="175" t="s">
        <v>926</v>
      </c>
      <c r="F572" s="175" t="s">
        <v>927</v>
      </c>
      <c r="G572" s="162"/>
      <c r="H572" s="162"/>
      <c r="I572" s="165"/>
      <c r="J572" s="176">
        <f>BK572</f>
        <v>0</v>
      </c>
      <c r="K572" s="162"/>
      <c r="L572" s="167"/>
      <c r="M572" s="168"/>
      <c r="N572" s="169"/>
      <c r="O572" s="169"/>
      <c r="P572" s="170">
        <f>SUM(P573:P602)</f>
        <v>0</v>
      </c>
      <c r="Q572" s="169"/>
      <c r="R572" s="170">
        <f>SUM(R573:R602)</f>
        <v>0.17089966000000001</v>
      </c>
      <c r="S572" s="169"/>
      <c r="T572" s="171">
        <f>SUM(T573:T602)</f>
        <v>0.38533029999999996</v>
      </c>
      <c r="AR572" s="172" t="s">
        <v>88</v>
      </c>
      <c r="AT572" s="173" t="s">
        <v>77</v>
      </c>
      <c r="AU572" s="173" t="s">
        <v>86</v>
      </c>
      <c r="AY572" s="172" t="s">
        <v>144</v>
      </c>
      <c r="BK572" s="174">
        <f>SUM(BK573:BK602)</f>
        <v>0</v>
      </c>
    </row>
    <row r="573" spans="1:65" s="2" customFormat="1" ht="24.2" customHeight="1">
      <c r="A573" s="37"/>
      <c r="B573" s="38"/>
      <c r="C573" s="177" t="s">
        <v>928</v>
      </c>
      <c r="D573" s="177" t="s">
        <v>146</v>
      </c>
      <c r="E573" s="178" t="s">
        <v>929</v>
      </c>
      <c r="F573" s="179" t="s">
        <v>930</v>
      </c>
      <c r="G573" s="180" t="s">
        <v>93</v>
      </c>
      <c r="H573" s="181">
        <v>3.0419999999999998</v>
      </c>
      <c r="I573" s="182"/>
      <c r="J573" s="183">
        <f>ROUND(I573*H573,2)</f>
        <v>0</v>
      </c>
      <c r="K573" s="179" t="s">
        <v>149</v>
      </c>
      <c r="L573" s="42"/>
      <c r="M573" s="184" t="s">
        <v>32</v>
      </c>
      <c r="N573" s="185" t="s">
        <v>49</v>
      </c>
      <c r="O573" s="67"/>
      <c r="P573" s="186">
        <f>O573*H573</f>
        <v>0</v>
      </c>
      <c r="Q573" s="186">
        <v>1.0880000000000001E-2</v>
      </c>
      <c r="R573" s="186">
        <f>Q573*H573</f>
        <v>3.3096960000000002E-2</v>
      </c>
      <c r="S573" s="186">
        <v>0</v>
      </c>
      <c r="T573" s="187">
        <f>S573*H573</f>
        <v>0</v>
      </c>
      <c r="U573" s="37"/>
      <c r="V573" s="37"/>
      <c r="W573" s="37"/>
      <c r="X573" s="37"/>
      <c r="Y573" s="37"/>
      <c r="Z573" s="37"/>
      <c r="AA573" s="37"/>
      <c r="AB573" s="37"/>
      <c r="AC573" s="37"/>
      <c r="AD573" s="37"/>
      <c r="AE573" s="37"/>
      <c r="AR573" s="188" t="s">
        <v>262</v>
      </c>
      <c r="AT573" s="188" t="s">
        <v>146</v>
      </c>
      <c r="AU573" s="188" t="s">
        <v>88</v>
      </c>
      <c r="AY573" s="19" t="s">
        <v>144</v>
      </c>
      <c r="BE573" s="189">
        <f>IF(N573="základní",J573,0)</f>
        <v>0</v>
      </c>
      <c r="BF573" s="189">
        <f>IF(N573="snížená",J573,0)</f>
        <v>0</v>
      </c>
      <c r="BG573" s="189">
        <f>IF(N573="zákl. přenesená",J573,0)</f>
        <v>0</v>
      </c>
      <c r="BH573" s="189">
        <f>IF(N573="sníž. přenesená",J573,0)</f>
        <v>0</v>
      </c>
      <c r="BI573" s="189">
        <f>IF(N573="nulová",J573,0)</f>
        <v>0</v>
      </c>
      <c r="BJ573" s="19" t="s">
        <v>86</v>
      </c>
      <c r="BK573" s="189">
        <f>ROUND(I573*H573,2)</f>
        <v>0</v>
      </c>
      <c r="BL573" s="19" t="s">
        <v>262</v>
      </c>
      <c r="BM573" s="188" t="s">
        <v>931</v>
      </c>
    </row>
    <row r="574" spans="1:65" s="2" customFormat="1" ht="11.25">
      <c r="A574" s="37"/>
      <c r="B574" s="38"/>
      <c r="C574" s="39"/>
      <c r="D574" s="190" t="s">
        <v>152</v>
      </c>
      <c r="E574" s="39"/>
      <c r="F574" s="191" t="s">
        <v>932</v>
      </c>
      <c r="G574" s="39"/>
      <c r="H574" s="39"/>
      <c r="I574" s="192"/>
      <c r="J574" s="39"/>
      <c r="K574" s="39"/>
      <c r="L574" s="42"/>
      <c r="M574" s="193"/>
      <c r="N574" s="194"/>
      <c r="O574" s="67"/>
      <c r="P574" s="67"/>
      <c r="Q574" s="67"/>
      <c r="R574" s="67"/>
      <c r="S574" s="67"/>
      <c r="T574" s="68"/>
      <c r="U574" s="37"/>
      <c r="V574" s="37"/>
      <c r="W574" s="37"/>
      <c r="X574" s="37"/>
      <c r="Y574" s="37"/>
      <c r="Z574" s="37"/>
      <c r="AA574" s="37"/>
      <c r="AB574" s="37"/>
      <c r="AC574" s="37"/>
      <c r="AD574" s="37"/>
      <c r="AE574" s="37"/>
      <c r="AT574" s="19" t="s">
        <v>152</v>
      </c>
      <c r="AU574" s="19" t="s">
        <v>88</v>
      </c>
    </row>
    <row r="575" spans="1:65" s="15" customFormat="1" ht="11.25">
      <c r="B575" s="218"/>
      <c r="C575" s="219"/>
      <c r="D575" s="197" t="s">
        <v>154</v>
      </c>
      <c r="E575" s="220" t="s">
        <v>32</v>
      </c>
      <c r="F575" s="221" t="s">
        <v>273</v>
      </c>
      <c r="G575" s="219"/>
      <c r="H575" s="220" t="s">
        <v>32</v>
      </c>
      <c r="I575" s="222"/>
      <c r="J575" s="219"/>
      <c r="K575" s="219"/>
      <c r="L575" s="223"/>
      <c r="M575" s="224"/>
      <c r="N575" s="225"/>
      <c r="O575" s="225"/>
      <c r="P575" s="225"/>
      <c r="Q575" s="225"/>
      <c r="R575" s="225"/>
      <c r="S575" s="225"/>
      <c r="T575" s="226"/>
      <c r="AT575" s="227" t="s">
        <v>154</v>
      </c>
      <c r="AU575" s="227" t="s">
        <v>88</v>
      </c>
      <c r="AV575" s="15" t="s">
        <v>86</v>
      </c>
      <c r="AW575" s="15" t="s">
        <v>39</v>
      </c>
      <c r="AX575" s="15" t="s">
        <v>78</v>
      </c>
      <c r="AY575" s="227" t="s">
        <v>144</v>
      </c>
    </row>
    <row r="576" spans="1:65" s="13" customFormat="1" ht="11.25">
      <c r="B576" s="195"/>
      <c r="C576" s="196"/>
      <c r="D576" s="197" t="s">
        <v>154</v>
      </c>
      <c r="E576" s="198" t="s">
        <v>32</v>
      </c>
      <c r="F576" s="199" t="s">
        <v>933</v>
      </c>
      <c r="G576" s="196"/>
      <c r="H576" s="200">
        <v>3.0419999999999998</v>
      </c>
      <c r="I576" s="201"/>
      <c r="J576" s="196"/>
      <c r="K576" s="196"/>
      <c r="L576" s="202"/>
      <c r="M576" s="203"/>
      <c r="N576" s="204"/>
      <c r="O576" s="204"/>
      <c r="P576" s="204"/>
      <c r="Q576" s="204"/>
      <c r="R576" s="204"/>
      <c r="S576" s="204"/>
      <c r="T576" s="205"/>
      <c r="AT576" s="206" t="s">
        <v>154</v>
      </c>
      <c r="AU576" s="206" t="s">
        <v>88</v>
      </c>
      <c r="AV576" s="13" t="s">
        <v>88</v>
      </c>
      <c r="AW576" s="13" t="s">
        <v>39</v>
      </c>
      <c r="AX576" s="13" t="s">
        <v>86</v>
      </c>
      <c r="AY576" s="206" t="s">
        <v>144</v>
      </c>
    </row>
    <row r="577" spans="1:65" s="2" customFormat="1" ht="16.5" customHeight="1">
      <c r="A577" s="37"/>
      <c r="B577" s="38"/>
      <c r="C577" s="177" t="s">
        <v>934</v>
      </c>
      <c r="D577" s="177" t="s">
        <v>146</v>
      </c>
      <c r="E577" s="178" t="s">
        <v>935</v>
      </c>
      <c r="F577" s="179" t="s">
        <v>936</v>
      </c>
      <c r="G577" s="180" t="s">
        <v>93</v>
      </c>
      <c r="H577" s="181">
        <v>3.0419999999999998</v>
      </c>
      <c r="I577" s="182"/>
      <c r="J577" s="183">
        <f>ROUND(I577*H577,2)</f>
        <v>0</v>
      </c>
      <c r="K577" s="179" t="s">
        <v>149</v>
      </c>
      <c r="L577" s="42"/>
      <c r="M577" s="184" t="s">
        <v>32</v>
      </c>
      <c r="N577" s="185" t="s">
        <v>49</v>
      </c>
      <c r="O577" s="67"/>
      <c r="P577" s="186">
        <f>O577*H577</f>
        <v>0</v>
      </c>
      <c r="Q577" s="186">
        <v>1E-4</v>
      </c>
      <c r="R577" s="186">
        <f>Q577*H577</f>
        <v>3.0420000000000002E-4</v>
      </c>
      <c r="S577" s="186">
        <v>0</v>
      </c>
      <c r="T577" s="187">
        <f>S577*H577</f>
        <v>0</v>
      </c>
      <c r="U577" s="37"/>
      <c r="V577" s="37"/>
      <c r="W577" s="37"/>
      <c r="X577" s="37"/>
      <c r="Y577" s="37"/>
      <c r="Z577" s="37"/>
      <c r="AA577" s="37"/>
      <c r="AB577" s="37"/>
      <c r="AC577" s="37"/>
      <c r="AD577" s="37"/>
      <c r="AE577" s="37"/>
      <c r="AR577" s="188" t="s">
        <v>262</v>
      </c>
      <c r="AT577" s="188" t="s">
        <v>146</v>
      </c>
      <c r="AU577" s="188" t="s">
        <v>88</v>
      </c>
      <c r="AY577" s="19" t="s">
        <v>144</v>
      </c>
      <c r="BE577" s="189">
        <f>IF(N577="základní",J577,0)</f>
        <v>0</v>
      </c>
      <c r="BF577" s="189">
        <f>IF(N577="snížená",J577,0)</f>
        <v>0</v>
      </c>
      <c r="BG577" s="189">
        <f>IF(N577="zákl. přenesená",J577,0)</f>
        <v>0</v>
      </c>
      <c r="BH577" s="189">
        <f>IF(N577="sníž. přenesená",J577,0)</f>
        <v>0</v>
      </c>
      <c r="BI577" s="189">
        <f>IF(N577="nulová",J577,0)</f>
        <v>0</v>
      </c>
      <c r="BJ577" s="19" t="s">
        <v>86</v>
      </c>
      <c r="BK577" s="189">
        <f>ROUND(I577*H577,2)</f>
        <v>0</v>
      </c>
      <c r="BL577" s="19" t="s">
        <v>262</v>
      </c>
      <c r="BM577" s="188" t="s">
        <v>937</v>
      </c>
    </row>
    <row r="578" spans="1:65" s="2" customFormat="1" ht="11.25">
      <c r="A578" s="37"/>
      <c r="B578" s="38"/>
      <c r="C578" s="39"/>
      <c r="D578" s="190" t="s">
        <v>152</v>
      </c>
      <c r="E578" s="39"/>
      <c r="F578" s="191" t="s">
        <v>938</v>
      </c>
      <c r="G578" s="39"/>
      <c r="H578" s="39"/>
      <c r="I578" s="192"/>
      <c r="J578" s="39"/>
      <c r="K578" s="39"/>
      <c r="L578" s="42"/>
      <c r="M578" s="193"/>
      <c r="N578" s="194"/>
      <c r="O578" s="67"/>
      <c r="P578" s="67"/>
      <c r="Q578" s="67"/>
      <c r="R578" s="67"/>
      <c r="S578" s="67"/>
      <c r="T578" s="68"/>
      <c r="U578" s="37"/>
      <c r="V578" s="37"/>
      <c r="W578" s="37"/>
      <c r="X578" s="37"/>
      <c r="Y578" s="37"/>
      <c r="Z578" s="37"/>
      <c r="AA578" s="37"/>
      <c r="AB578" s="37"/>
      <c r="AC578" s="37"/>
      <c r="AD578" s="37"/>
      <c r="AE578" s="37"/>
      <c r="AT578" s="19" t="s">
        <v>152</v>
      </c>
      <c r="AU578" s="19" t="s">
        <v>88</v>
      </c>
    </row>
    <row r="579" spans="1:65" s="2" customFormat="1" ht="24.2" customHeight="1">
      <c r="A579" s="37"/>
      <c r="B579" s="38"/>
      <c r="C579" s="177" t="s">
        <v>939</v>
      </c>
      <c r="D579" s="177" t="s">
        <v>146</v>
      </c>
      <c r="E579" s="178" t="s">
        <v>940</v>
      </c>
      <c r="F579" s="179" t="s">
        <v>941</v>
      </c>
      <c r="G579" s="180" t="s">
        <v>93</v>
      </c>
      <c r="H579" s="181">
        <v>2.31</v>
      </c>
      <c r="I579" s="182"/>
      <c r="J579" s="183">
        <f>ROUND(I579*H579,2)</f>
        <v>0</v>
      </c>
      <c r="K579" s="179" t="s">
        <v>149</v>
      </c>
      <c r="L579" s="42"/>
      <c r="M579" s="184" t="s">
        <v>32</v>
      </c>
      <c r="N579" s="185" t="s">
        <v>49</v>
      </c>
      <c r="O579" s="67"/>
      <c r="P579" s="186">
        <f>O579*H579</f>
        <v>0</v>
      </c>
      <c r="Q579" s="186">
        <v>0</v>
      </c>
      <c r="R579" s="186">
        <f>Q579*H579</f>
        <v>0</v>
      </c>
      <c r="S579" s="186">
        <v>1.7250000000000001E-2</v>
      </c>
      <c r="T579" s="187">
        <f>S579*H579</f>
        <v>3.9847500000000001E-2</v>
      </c>
      <c r="U579" s="37"/>
      <c r="V579" s="37"/>
      <c r="W579" s="37"/>
      <c r="X579" s="37"/>
      <c r="Y579" s="37"/>
      <c r="Z579" s="37"/>
      <c r="AA579" s="37"/>
      <c r="AB579" s="37"/>
      <c r="AC579" s="37"/>
      <c r="AD579" s="37"/>
      <c r="AE579" s="37"/>
      <c r="AR579" s="188" t="s">
        <v>262</v>
      </c>
      <c r="AT579" s="188" t="s">
        <v>146</v>
      </c>
      <c r="AU579" s="188" t="s">
        <v>88</v>
      </c>
      <c r="AY579" s="19" t="s">
        <v>144</v>
      </c>
      <c r="BE579" s="189">
        <f>IF(N579="základní",J579,0)</f>
        <v>0</v>
      </c>
      <c r="BF579" s="189">
        <f>IF(N579="snížená",J579,0)</f>
        <v>0</v>
      </c>
      <c r="BG579" s="189">
        <f>IF(N579="zákl. přenesená",J579,0)</f>
        <v>0</v>
      </c>
      <c r="BH579" s="189">
        <f>IF(N579="sníž. přenesená",J579,0)</f>
        <v>0</v>
      </c>
      <c r="BI579" s="189">
        <f>IF(N579="nulová",J579,0)</f>
        <v>0</v>
      </c>
      <c r="BJ579" s="19" t="s">
        <v>86</v>
      </c>
      <c r="BK579" s="189">
        <f>ROUND(I579*H579,2)</f>
        <v>0</v>
      </c>
      <c r="BL579" s="19" t="s">
        <v>262</v>
      </c>
      <c r="BM579" s="188" t="s">
        <v>942</v>
      </c>
    </row>
    <row r="580" spans="1:65" s="2" customFormat="1" ht="11.25">
      <c r="A580" s="37"/>
      <c r="B580" s="38"/>
      <c r="C580" s="39"/>
      <c r="D580" s="190" t="s">
        <v>152</v>
      </c>
      <c r="E580" s="39"/>
      <c r="F580" s="191" t="s">
        <v>943</v>
      </c>
      <c r="G580" s="39"/>
      <c r="H580" s="39"/>
      <c r="I580" s="192"/>
      <c r="J580" s="39"/>
      <c r="K580" s="39"/>
      <c r="L580" s="42"/>
      <c r="M580" s="193"/>
      <c r="N580" s="194"/>
      <c r="O580" s="67"/>
      <c r="P580" s="67"/>
      <c r="Q580" s="67"/>
      <c r="R580" s="67"/>
      <c r="S580" s="67"/>
      <c r="T580" s="68"/>
      <c r="U580" s="37"/>
      <c r="V580" s="37"/>
      <c r="W580" s="37"/>
      <c r="X580" s="37"/>
      <c r="Y580" s="37"/>
      <c r="Z580" s="37"/>
      <c r="AA580" s="37"/>
      <c r="AB580" s="37"/>
      <c r="AC580" s="37"/>
      <c r="AD580" s="37"/>
      <c r="AE580" s="37"/>
      <c r="AT580" s="19" t="s">
        <v>152</v>
      </c>
      <c r="AU580" s="19" t="s">
        <v>88</v>
      </c>
    </row>
    <row r="581" spans="1:65" s="15" customFormat="1" ht="11.25">
      <c r="B581" s="218"/>
      <c r="C581" s="219"/>
      <c r="D581" s="197" t="s">
        <v>154</v>
      </c>
      <c r="E581" s="220" t="s">
        <v>32</v>
      </c>
      <c r="F581" s="221" t="s">
        <v>335</v>
      </c>
      <c r="G581" s="219"/>
      <c r="H581" s="220" t="s">
        <v>32</v>
      </c>
      <c r="I581" s="222"/>
      <c r="J581" s="219"/>
      <c r="K581" s="219"/>
      <c r="L581" s="223"/>
      <c r="M581" s="224"/>
      <c r="N581" s="225"/>
      <c r="O581" s="225"/>
      <c r="P581" s="225"/>
      <c r="Q581" s="225"/>
      <c r="R581" s="225"/>
      <c r="S581" s="225"/>
      <c r="T581" s="226"/>
      <c r="AT581" s="227" t="s">
        <v>154</v>
      </c>
      <c r="AU581" s="227" t="s">
        <v>88</v>
      </c>
      <c r="AV581" s="15" t="s">
        <v>86</v>
      </c>
      <c r="AW581" s="15" t="s">
        <v>39</v>
      </c>
      <c r="AX581" s="15" t="s">
        <v>78</v>
      </c>
      <c r="AY581" s="227" t="s">
        <v>144</v>
      </c>
    </row>
    <row r="582" spans="1:65" s="13" customFormat="1" ht="11.25">
      <c r="B582" s="195"/>
      <c r="C582" s="196"/>
      <c r="D582" s="197" t="s">
        <v>154</v>
      </c>
      <c r="E582" s="198" t="s">
        <v>32</v>
      </c>
      <c r="F582" s="199" t="s">
        <v>628</v>
      </c>
      <c r="G582" s="196"/>
      <c r="H582" s="200">
        <v>2.31</v>
      </c>
      <c r="I582" s="201"/>
      <c r="J582" s="196"/>
      <c r="K582" s="196"/>
      <c r="L582" s="202"/>
      <c r="M582" s="203"/>
      <c r="N582" s="204"/>
      <c r="O582" s="204"/>
      <c r="P582" s="204"/>
      <c r="Q582" s="204"/>
      <c r="R582" s="204"/>
      <c r="S582" s="204"/>
      <c r="T582" s="205"/>
      <c r="AT582" s="206" t="s">
        <v>154</v>
      </c>
      <c r="AU582" s="206" t="s">
        <v>88</v>
      </c>
      <c r="AV582" s="13" t="s">
        <v>88</v>
      </c>
      <c r="AW582" s="13" t="s">
        <v>39</v>
      </c>
      <c r="AX582" s="13" t="s">
        <v>86</v>
      </c>
      <c r="AY582" s="206" t="s">
        <v>144</v>
      </c>
    </row>
    <row r="583" spans="1:65" s="2" customFormat="1" ht="16.5" customHeight="1">
      <c r="A583" s="37"/>
      <c r="B583" s="38"/>
      <c r="C583" s="177" t="s">
        <v>944</v>
      </c>
      <c r="D583" s="177" t="s">
        <v>146</v>
      </c>
      <c r="E583" s="178" t="s">
        <v>945</v>
      </c>
      <c r="F583" s="179" t="s">
        <v>946</v>
      </c>
      <c r="G583" s="180" t="s">
        <v>93</v>
      </c>
      <c r="H583" s="181">
        <v>33.64</v>
      </c>
      <c r="I583" s="182"/>
      <c r="J583" s="183">
        <f>ROUND(I583*H583,2)</f>
        <v>0</v>
      </c>
      <c r="K583" s="179" t="s">
        <v>149</v>
      </c>
      <c r="L583" s="42"/>
      <c r="M583" s="184" t="s">
        <v>32</v>
      </c>
      <c r="N583" s="185" t="s">
        <v>49</v>
      </c>
      <c r="O583" s="67"/>
      <c r="P583" s="186">
        <f>O583*H583</f>
        <v>0</v>
      </c>
      <c r="Q583" s="186">
        <v>0</v>
      </c>
      <c r="R583" s="186">
        <f>Q583*H583</f>
        <v>0</v>
      </c>
      <c r="S583" s="186">
        <v>1.027E-2</v>
      </c>
      <c r="T583" s="187">
        <f>S583*H583</f>
        <v>0.34548279999999998</v>
      </c>
      <c r="U583" s="37"/>
      <c r="V583" s="37"/>
      <c r="W583" s="37"/>
      <c r="X583" s="37"/>
      <c r="Y583" s="37"/>
      <c r="Z583" s="37"/>
      <c r="AA583" s="37"/>
      <c r="AB583" s="37"/>
      <c r="AC583" s="37"/>
      <c r="AD583" s="37"/>
      <c r="AE583" s="37"/>
      <c r="AR583" s="188" t="s">
        <v>262</v>
      </c>
      <c r="AT583" s="188" t="s">
        <v>146</v>
      </c>
      <c r="AU583" s="188" t="s">
        <v>88</v>
      </c>
      <c r="AY583" s="19" t="s">
        <v>144</v>
      </c>
      <c r="BE583" s="189">
        <f>IF(N583="základní",J583,0)</f>
        <v>0</v>
      </c>
      <c r="BF583" s="189">
        <f>IF(N583="snížená",J583,0)</f>
        <v>0</v>
      </c>
      <c r="BG583" s="189">
        <f>IF(N583="zákl. přenesená",J583,0)</f>
        <v>0</v>
      </c>
      <c r="BH583" s="189">
        <f>IF(N583="sníž. přenesená",J583,0)</f>
        <v>0</v>
      </c>
      <c r="BI583" s="189">
        <f>IF(N583="nulová",J583,0)</f>
        <v>0</v>
      </c>
      <c r="BJ583" s="19" t="s">
        <v>86</v>
      </c>
      <c r="BK583" s="189">
        <f>ROUND(I583*H583,2)</f>
        <v>0</v>
      </c>
      <c r="BL583" s="19" t="s">
        <v>262</v>
      </c>
      <c r="BM583" s="188" t="s">
        <v>947</v>
      </c>
    </row>
    <row r="584" spans="1:65" s="2" customFormat="1" ht="11.25">
      <c r="A584" s="37"/>
      <c r="B584" s="38"/>
      <c r="C584" s="39"/>
      <c r="D584" s="190" t="s">
        <v>152</v>
      </c>
      <c r="E584" s="39"/>
      <c r="F584" s="191" t="s">
        <v>948</v>
      </c>
      <c r="G584" s="39"/>
      <c r="H584" s="39"/>
      <c r="I584" s="192"/>
      <c r="J584" s="39"/>
      <c r="K584" s="39"/>
      <c r="L584" s="42"/>
      <c r="M584" s="193"/>
      <c r="N584" s="194"/>
      <c r="O584" s="67"/>
      <c r="P584" s="67"/>
      <c r="Q584" s="67"/>
      <c r="R584" s="67"/>
      <c r="S584" s="67"/>
      <c r="T584" s="68"/>
      <c r="U584" s="37"/>
      <c r="V584" s="37"/>
      <c r="W584" s="37"/>
      <c r="X584" s="37"/>
      <c r="Y584" s="37"/>
      <c r="Z584" s="37"/>
      <c r="AA584" s="37"/>
      <c r="AB584" s="37"/>
      <c r="AC584" s="37"/>
      <c r="AD584" s="37"/>
      <c r="AE584" s="37"/>
      <c r="AT584" s="19" t="s">
        <v>152</v>
      </c>
      <c r="AU584" s="19" t="s">
        <v>88</v>
      </c>
    </row>
    <row r="585" spans="1:65" s="13" customFormat="1" ht="11.25">
      <c r="B585" s="195"/>
      <c r="C585" s="196"/>
      <c r="D585" s="197" t="s">
        <v>154</v>
      </c>
      <c r="E585" s="198" t="s">
        <v>32</v>
      </c>
      <c r="F585" s="199" t="s">
        <v>949</v>
      </c>
      <c r="G585" s="196"/>
      <c r="H585" s="200">
        <v>21.12</v>
      </c>
      <c r="I585" s="201"/>
      <c r="J585" s="196"/>
      <c r="K585" s="196"/>
      <c r="L585" s="202"/>
      <c r="M585" s="203"/>
      <c r="N585" s="204"/>
      <c r="O585" s="204"/>
      <c r="P585" s="204"/>
      <c r="Q585" s="204"/>
      <c r="R585" s="204"/>
      <c r="S585" s="204"/>
      <c r="T585" s="205"/>
      <c r="AT585" s="206" t="s">
        <v>154</v>
      </c>
      <c r="AU585" s="206" t="s">
        <v>88</v>
      </c>
      <c r="AV585" s="13" t="s">
        <v>88</v>
      </c>
      <c r="AW585" s="13" t="s">
        <v>39</v>
      </c>
      <c r="AX585" s="13" t="s">
        <v>78</v>
      </c>
      <c r="AY585" s="206" t="s">
        <v>144</v>
      </c>
    </row>
    <row r="586" spans="1:65" s="13" customFormat="1" ht="11.25">
      <c r="B586" s="195"/>
      <c r="C586" s="196"/>
      <c r="D586" s="197" t="s">
        <v>154</v>
      </c>
      <c r="E586" s="198" t="s">
        <v>32</v>
      </c>
      <c r="F586" s="199" t="s">
        <v>950</v>
      </c>
      <c r="G586" s="196"/>
      <c r="H586" s="200">
        <v>12.52</v>
      </c>
      <c r="I586" s="201"/>
      <c r="J586" s="196"/>
      <c r="K586" s="196"/>
      <c r="L586" s="202"/>
      <c r="M586" s="203"/>
      <c r="N586" s="204"/>
      <c r="O586" s="204"/>
      <c r="P586" s="204"/>
      <c r="Q586" s="204"/>
      <c r="R586" s="204"/>
      <c r="S586" s="204"/>
      <c r="T586" s="205"/>
      <c r="AT586" s="206" t="s">
        <v>154</v>
      </c>
      <c r="AU586" s="206" t="s">
        <v>88</v>
      </c>
      <c r="AV586" s="13" t="s">
        <v>88</v>
      </c>
      <c r="AW586" s="13" t="s">
        <v>39</v>
      </c>
      <c r="AX586" s="13" t="s">
        <v>78</v>
      </c>
      <c r="AY586" s="206" t="s">
        <v>144</v>
      </c>
    </row>
    <row r="587" spans="1:65" s="14" customFormat="1" ht="11.25">
      <c r="B587" s="207"/>
      <c r="C587" s="208"/>
      <c r="D587" s="197" t="s">
        <v>154</v>
      </c>
      <c r="E587" s="209" t="s">
        <v>32</v>
      </c>
      <c r="F587" s="210" t="s">
        <v>158</v>
      </c>
      <c r="G587" s="208"/>
      <c r="H587" s="211">
        <v>33.64</v>
      </c>
      <c r="I587" s="212"/>
      <c r="J587" s="208"/>
      <c r="K587" s="208"/>
      <c r="L587" s="213"/>
      <c r="M587" s="214"/>
      <c r="N587" s="215"/>
      <c r="O587" s="215"/>
      <c r="P587" s="215"/>
      <c r="Q587" s="215"/>
      <c r="R587" s="215"/>
      <c r="S587" s="215"/>
      <c r="T587" s="216"/>
      <c r="AT587" s="217" t="s">
        <v>154</v>
      </c>
      <c r="AU587" s="217" t="s">
        <v>88</v>
      </c>
      <c r="AV587" s="14" t="s">
        <v>150</v>
      </c>
      <c r="AW587" s="14" t="s">
        <v>39</v>
      </c>
      <c r="AX587" s="14" t="s">
        <v>86</v>
      </c>
      <c r="AY587" s="217" t="s">
        <v>144</v>
      </c>
    </row>
    <row r="588" spans="1:65" s="2" customFormat="1" ht="37.9" customHeight="1">
      <c r="A588" s="37"/>
      <c r="B588" s="38"/>
      <c r="C588" s="177" t="s">
        <v>951</v>
      </c>
      <c r="D588" s="177" t="s">
        <v>146</v>
      </c>
      <c r="E588" s="178" t="s">
        <v>952</v>
      </c>
      <c r="F588" s="179" t="s">
        <v>953</v>
      </c>
      <c r="G588" s="180" t="s">
        <v>175</v>
      </c>
      <c r="H588" s="181">
        <v>3.1</v>
      </c>
      <c r="I588" s="182"/>
      <c r="J588" s="183">
        <f>ROUND(I588*H588,2)</f>
        <v>0</v>
      </c>
      <c r="K588" s="179" t="s">
        <v>149</v>
      </c>
      <c r="L588" s="42"/>
      <c r="M588" s="184" t="s">
        <v>32</v>
      </c>
      <c r="N588" s="185" t="s">
        <v>49</v>
      </c>
      <c r="O588" s="67"/>
      <c r="P588" s="186">
        <f>O588*H588</f>
        <v>0</v>
      </c>
      <c r="Q588" s="186">
        <v>5.0299999999999997E-3</v>
      </c>
      <c r="R588" s="186">
        <f>Q588*H588</f>
        <v>1.5592999999999999E-2</v>
      </c>
      <c r="S588" s="186">
        <v>0</v>
      </c>
      <c r="T588" s="187">
        <f>S588*H588</f>
        <v>0</v>
      </c>
      <c r="U588" s="37"/>
      <c r="V588" s="37"/>
      <c r="W588" s="37"/>
      <c r="X588" s="37"/>
      <c r="Y588" s="37"/>
      <c r="Z588" s="37"/>
      <c r="AA588" s="37"/>
      <c r="AB588" s="37"/>
      <c r="AC588" s="37"/>
      <c r="AD588" s="37"/>
      <c r="AE588" s="37"/>
      <c r="AR588" s="188" t="s">
        <v>262</v>
      </c>
      <c r="AT588" s="188" t="s">
        <v>146</v>
      </c>
      <c r="AU588" s="188" t="s">
        <v>88</v>
      </c>
      <c r="AY588" s="19" t="s">
        <v>144</v>
      </c>
      <c r="BE588" s="189">
        <f>IF(N588="základní",J588,0)</f>
        <v>0</v>
      </c>
      <c r="BF588" s="189">
        <f>IF(N588="snížená",J588,0)</f>
        <v>0</v>
      </c>
      <c r="BG588" s="189">
        <f>IF(N588="zákl. přenesená",J588,0)</f>
        <v>0</v>
      </c>
      <c r="BH588" s="189">
        <f>IF(N588="sníž. přenesená",J588,0)</f>
        <v>0</v>
      </c>
      <c r="BI588" s="189">
        <f>IF(N588="nulová",J588,0)</f>
        <v>0</v>
      </c>
      <c r="BJ588" s="19" t="s">
        <v>86</v>
      </c>
      <c r="BK588" s="189">
        <f>ROUND(I588*H588,2)</f>
        <v>0</v>
      </c>
      <c r="BL588" s="19" t="s">
        <v>262</v>
      </c>
      <c r="BM588" s="188" t="s">
        <v>954</v>
      </c>
    </row>
    <row r="589" spans="1:65" s="2" customFormat="1" ht="11.25">
      <c r="A589" s="37"/>
      <c r="B589" s="38"/>
      <c r="C589" s="39"/>
      <c r="D589" s="190" t="s">
        <v>152</v>
      </c>
      <c r="E589" s="39"/>
      <c r="F589" s="191" t="s">
        <v>955</v>
      </c>
      <c r="G589" s="39"/>
      <c r="H589" s="39"/>
      <c r="I589" s="192"/>
      <c r="J589" s="39"/>
      <c r="K589" s="39"/>
      <c r="L589" s="42"/>
      <c r="M589" s="193"/>
      <c r="N589" s="194"/>
      <c r="O589" s="67"/>
      <c r="P589" s="67"/>
      <c r="Q589" s="67"/>
      <c r="R589" s="67"/>
      <c r="S589" s="67"/>
      <c r="T589" s="68"/>
      <c r="U589" s="37"/>
      <c r="V589" s="37"/>
      <c r="W589" s="37"/>
      <c r="X589" s="37"/>
      <c r="Y589" s="37"/>
      <c r="Z589" s="37"/>
      <c r="AA589" s="37"/>
      <c r="AB589" s="37"/>
      <c r="AC589" s="37"/>
      <c r="AD589" s="37"/>
      <c r="AE589" s="37"/>
      <c r="AT589" s="19" t="s">
        <v>152</v>
      </c>
      <c r="AU589" s="19" t="s">
        <v>88</v>
      </c>
    </row>
    <row r="590" spans="1:65" s="13" customFormat="1" ht="22.5">
      <c r="B590" s="195"/>
      <c r="C590" s="196"/>
      <c r="D590" s="197" t="s">
        <v>154</v>
      </c>
      <c r="E590" s="198" t="s">
        <v>32</v>
      </c>
      <c r="F590" s="199" t="s">
        <v>956</v>
      </c>
      <c r="G590" s="196"/>
      <c r="H590" s="200">
        <v>3.1</v>
      </c>
      <c r="I590" s="201"/>
      <c r="J590" s="196"/>
      <c r="K590" s="196"/>
      <c r="L590" s="202"/>
      <c r="M590" s="203"/>
      <c r="N590" s="204"/>
      <c r="O590" s="204"/>
      <c r="P590" s="204"/>
      <c r="Q590" s="204"/>
      <c r="R590" s="204"/>
      <c r="S590" s="204"/>
      <c r="T590" s="205"/>
      <c r="AT590" s="206" t="s">
        <v>154</v>
      </c>
      <c r="AU590" s="206" t="s">
        <v>88</v>
      </c>
      <c r="AV590" s="13" t="s">
        <v>88</v>
      </c>
      <c r="AW590" s="13" t="s">
        <v>39</v>
      </c>
      <c r="AX590" s="13" t="s">
        <v>78</v>
      </c>
      <c r="AY590" s="206" t="s">
        <v>144</v>
      </c>
    </row>
    <row r="591" spans="1:65" s="14" customFormat="1" ht="11.25">
      <c r="B591" s="207"/>
      <c r="C591" s="208"/>
      <c r="D591" s="197" t="s">
        <v>154</v>
      </c>
      <c r="E591" s="209" t="s">
        <v>32</v>
      </c>
      <c r="F591" s="210" t="s">
        <v>158</v>
      </c>
      <c r="G591" s="208"/>
      <c r="H591" s="211">
        <v>3.1</v>
      </c>
      <c r="I591" s="212"/>
      <c r="J591" s="208"/>
      <c r="K591" s="208"/>
      <c r="L591" s="213"/>
      <c r="M591" s="214"/>
      <c r="N591" s="215"/>
      <c r="O591" s="215"/>
      <c r="P591" s="215"/>
      <c r="Q591" s="215"/>
      <c r="R591" s="215"/>
      <c r="S591" s="215"/>
      <c r="T591" s="216"/>
      <c r="AT591" s="217" t="s">
        <v>154</v>
      </c>
      <c r="AU591" s="217" t="s">
        <v>88</v>
      </c>
      <c r="AV591" s="14" t="s">
        <v>150</v>
      </c>
      <c r="AW591" s="14" t="s">
        <v>39</v>
      </c>
      <c r="AX591" s="14" t="s">
        <v>86</v>
      </c>
      <c r="AY591" s="217" t="s">
        <v>144</v>
      </c>
    </row>
    <row r="592" spans="1:65" s="2" customFormat="1" ht="37.9" customHeight="1">
      <c r="A592" s="37"/>
      <c r="B592" s="38"/>
      <c r="C592" s="177" t="s">
        <v>957</v>
      </c>
      <c r="D592" s="177" t="s">
        <v>146</v>
      </c>
      <c r="E592" s="178" t="s">
        <v>958</v>
      </c>
      <c r="F592" s="179" t="s">
        <v>959</v>
      </c>
      <c r="G592" s="180" t="s">
        <v>93</v>
      </c>
      <c r="H592" s="181">
        <v>35.03</v>
      </c>
      <c r="I592" s="182"/>
      <c r="J592" s="183">
        <f>ROUND(I592*H592,2)</f>
        <v>0</v>
      </c>
      <c r="K592" s="179" t="s">
        <v>149</v>
      </c>
      <c r="L592" s="42"/>
      <c r="M592" s="184" t="s">
        <v>32</v>
      </c>
      <c r="N592" s="185" t="s">
        <v>49</v>
      </c>
      <c r="O592" s="67"/>
      <c r="P592" s="186">
        <f>O592*H592</f>
        <v>0</v>
      </c>
      <c r="Q592" s="186">
        <v>1.17E-3</v>
      </c>
      <c r="R592" s="186">
        <f>Q592*H592</f>
        <v>4.0985100000000003E-2</v>
      </c>
      <c r="S592" s="186">
        <v>0</v>
      </c>
      <c r="T592" s="187">
        <f>S592*H592</f>
        <v>0</v>
      </c>
      <c r="U592" s="37"/>
      <c r="V592" s="37"/>
      <c r="W592" s="37"/>
      <c r="X592" s="37"/>
      <c r="Y592" s="37"/>
      <c r="Z592" s="37"/>
      <c r="AA592" s="37"/>
      <c r="AB592" s="37"/>
      <c r="AC592" s="37"/>
      <c r="AD592" s="37"/>
      <c r="AE592" s="37"/>
      <c r="AR592" s="188" t="s">
        <v>262</v>
      </c>
      <c r="AT592" s="188" t="s">
        <v>146</v>
      </c>
      <c r="AU592" s="188" t="s">
        <v>88</v>
      </c>
      <c r="AY592" s="19" t="s">
        <v>144</v>
      </c>
      <c r="BE592" s="189">
        <f>IF(N592="základní",J592,0)</f>
        <v>0</v>
      </c>
      <c r="BF592" s="189">
        <f>IF(N592="snížená",J592,0)</f>
        <v>0</v>
      </c>
      <c r="BG592" s="189">
        <f>IF(N592="zákl. přenesená",J592,0)</f>
        <v>0</v>
      </c>
      <c r="BH592" s="189">
        <f>IF(N592="sníž. přenesená",J592,0)</f>
        <v>0</v>
      </c>
      <c r="BI592" s="189">
        <f>IF(N592="nulová",J592,0)</f>
        <v>0</v>
      </c>
      <c r="BJ592" s="19" t="s">
        <v>86</v>
      </c>
      <c r="BK592" s="189">
        <f>ROUND(I592*H592,2)</f>
        <v>0</v>
      </c>
      <c r="BL592" s="19" t="s">
        <v>262</v>
      </c>
      <c r="BM592" s="188" t="s">
        <v>960</v>
      </c>
    </row>
    <row r="593" spans="1:65" s="2" customFormat="1" ht="11.25">
      <c r="A593" s="37"/>
      <c r="B593" s="38"/>
      <c r="C593" s="39"/>
      <c r="D593" s="190" t="s">
        <v>152</v>
      </c>
      <c r="E593" s="39"/>
      <c r="F593" s="191" t="s">
        <v>961</v>
      </c>
      <c r="G593" s="39"/>
      <c r="H593" s="39"/>
      <c r="I593" s="192"/>
      <c r="J593" s="39"/>
      <c r="K593" s="39"/>
      <c r="L593" s="42"/>
      <c r="M593" s="193"/>
      <c r="N593" s="194"/>
      <c r="O593" s="67"/>
      <c r="P593" s="67"/>
      <c r="Q593" s="67"/>
      <c r="R593" s="67"/>
      <c r="S593" s="67"/>
      <c r="T593" s="68"/>
      <c r="U593" s="37"/>
      <c r="V593" s="37"/>
      <c r="W593" s="37"/>
      <c r="X593" s="37"/>
      <c r="Y593" s="37"/>
      <c r="Z593" s="37"/>
      <c r="AA593" s="37"/>
      <c r="AB593" s="37"/>
      <c r="AC593" s="37"/>
      <c r="AD593" s="37"/>
      <c r="AE593" s="37"/>
      <c r="AT593" s="19" t="s">
        <v>152</v>
      </c>
      <c r="AU593" s="19" t="s">
        <v>88</v>
      </c>
    </row>
    <row r="594" spans="1:65" s="13" customFormat="1" ht="11.25">
      <c r="B594" s="195"/>
      <c r="C594" s="196"/>
      <c r="D594" s="197" t="s">
        <v>154</v>
      </c>
      <c r="E594" s="198" t="s">
        <v>32</v>
      </c>
      <c r="F594" s="199" t="s">
        <v>962</v>
      </c>
      <c r="G594" s="196"/>
      <c r="H594" s="200">
        <v>29.38</v>
      </c>
      <c r="I594" s="201"/>
      <c r="J594" s="196"/>
      <c r="K594" s="196"/>
      <c r="L594" s="202"/>
      <c r="M594" s="203"/>
      <c r="N594" s="204"/>
      <c r="O594" s="204"/>
      <c r="P594" s="204"/>
      <c r="Q594" s="204"/>
      <c r="R594" s="204"/>
      <c r="S594" s="204"/>
      <c r="T594" s="205"/>
      <c r="AT594" s="206" t="s">
        <v>154</v>
      </c>
      <c r="AU594" s="206" t="s">
        <v>88</v>
      </c>
      <c r="AV594" s="13" t="s">
        <v>88</v>
      </c>
      <c r="AW594" s="13" t="s">
        <v>39</v>
      </c>
      <c r="AX594" s="13" t="s">
        <v>78</v>
      </c>
      <c r="AY594" s="206" t="s">
        <v>144</v>
      </c>
    </row>
    <row r="595" spans="1:65" s="13" customFormat="1" ht="11.25">
      <c r="B595" s="195"/>
      <c r="C595" s="196"/>
      <c r="D595" s="197" t="s">
        <v>154</v>
      </c>
      <c r="E595" s="198" t="s">
        <v>32</v>
      </c>
      <c r="F595" s="199" t="s">
        <v>963</v>
      </c>
      <c r="G595" s="196"/>
      <c r="H595" s="200">
        <v>5.65</v>
      </c>
      <c r="I595" s="201"/>
      <c r="J595" s="196"/>
      <c r="K595" s="196"/>
      <c r="L595" s="202"/>
      <c r="M595" s="203"/>
      <c r="N595" s="204"/>
      <c r="O595" s="204"/>
      <c r="P595" s="204"/>
      <c r="Q595" s="204"/>
      <c r="R595" s="204"/>
      <c r="S595" s="204"/>
      <c r="T595" s="205"/>
      <c r="AT595" s="206" t="s">
        <v>154</v>
      </c>
      <c r="AU595" s="206" t="s">
        <v>88</v>
      </c>
      <c r="AV595" s="13" t="s">
        <v>88</v>
      </c>
      <c r="AW595" s="13" t="s">
        <v>39</v>
      </c>
      <c r="AX595" s="13" t="s">
        <v>78</v>
      </c>
      <c r="AY595" s="206" t="s">
        <v>144</v>
      </c>
    </row>
    <row r="596" spans="1:65" s="14" customFormat="1" ht="11.25">
      <c r="B596" s="207"/>
      <c r="C596" s="208"/>
      <c r="D596" s="197" t="s">
        <v>154</v>
      </c>
      <c r="E596" s="209" t="s">
        <v>32</v>
      </c>
      <c r="F596" s="210" t="s">
        <v>158</v>
      </c>
      <c r="G596" s="208"/>
      <c r="H596" s="211">
        <v>35.03</v>
      </c>
      <c r="I596" s="212"/>
      <c r="J596" s="208"/>
      <c r="K596" s="208"/>
      <c r="L596" s="213"/>
      <c r="M596" s="214"/>
      <c r="N596" s="215"/>
      <c r="O596" s="215"/>
      <c r="P596" s="215"/>
      <c r="Q596" s="215"/>
      <c r="R596" s="215"/>
      <c r="S596" s="215"/>
      <c r="T596" s="216"/>
      <c r="AT596" s="217" t="s">
        <v>154</v>
      </c>
      <c r="AU596" s="217" t="s">
        <v>88</v>
      </c>
      <c r="AV596" s="14" t="s">
        <v>150</v>
      </c>
      <c r="AW596" s="14" t="s">
        <v>39</v>
      </c>
      <c r="AX596" s="14" t="s">
        <v>86</v>
      </c>
      <c r="AY596" s="217" t="s">
        <v>144</v>
      </c>
    </row>
    <row r="597" spans="1:65" s="2" customFormat="1" ht="21.75" customHeight="1">
      <c r="A597" s="37"/>
      <c r="B597" s="38"/>
      <c r="C597" s="228" t="s">
        <v>964</v>
      </c>
      <c r="D597" s="228" t="s">
        <v>226</v>
      </c>
      <c r="E597" s="229" t="s">
        <v>965</v>
      </c>
      <c r="F597" s="230" t="s">
        <v>966</v>
      </c>
      <c r="G597" s="231" t="s">
        <v>93</v>
      </c>
      <c r="H597" s="232">
        <v>36.781999999999996</v>
      </c>
      <c r="I597" s="233"/>
      <c r="J597" s="234">
        <f>ROUND(I597*H597,2)</f>
        <v>0</v>
      </c>
      <c r="K597" s="230" t="s">
        <v>149</v>
      </c>
      <c r="L597" s="235"/>
      <c r="M597" s="236" t="s">
        <v>32</v>
      </c>
      <c r="N597" s="237" t="s">
        <v>49</v>
      </c>
      <c r="O597" s="67"/>
      <c r="P597" s="186">
        <f>O597*H597</f>
        <v>0</v>
      </c>
      <c r="Q597" s="186">
        <v>2.2000000000000001E-3</v>
      </c>
      <c r="R597" s="186">
        <f>Q597*H597</f>
        <v>8.0920400000000003E-2</v>
      </c>
      <c r="S597" s="186">
        <v>0</v>
      </c>
      <c r="T597" s="187">
        <f>S597*H597</f>
        <v>0</v>
      </c>
      <c r="U597" s="37"/>
      <c r="V597" s="37"/>
      <c r="W597" s="37"/>
      <c r="X597" s="37"/>
      <c r="Y597" s="37"/>
      <c r="Z597" s="37"/>
      <c r="AA597" s="37"/>
      <c r="AB597" s="37"/>
      <c r="AC597" s="37"/>
      <c r="AD597" s="37"/>
      <c r="AE597" s="37"/>
      <c r="AR597" s="188" t="s">
        <v>377</v>
      </c>
      <c r="AT597" s="188" t="s">
        <v>226</v>
      </c>
      <c r="AU597" s="188" t="s">
        <v>88</v>
      </c>
      <c r="AY597" s="19" t="s">
        <v>144</v>
      </c>
      <c r="BE597" s="189">
        <f>IF(N597="základní",J597,0)</f>
        <v>0</v>
      </c>
      <c r="BF597" s="189">
        <f>IF(N597="snížená",J597,0)</f>
        <v>0</v>
      </c>
      <c r="BG597" s="189">
        <f>IF(N597="zákl. přenesená",J597,0)</f>
        <v>0</v>
      </c>
      <c r="BH597" s="189">
        <f>IF(N597="sníž. přenesená",J597,0)</f>
        <v>0</v>
      </c>
      <c r="BI597" s="189">
        <f>IF(N597="nulová",J597,0)</f>
        <v>0</v>
      </c>
      <c r="BJ597" s="19" t="s">
        <v>86</v>
      </c>
      <c r="BK597" s="189">
        <f>ROUND(I597*H597,2)</f>
        <v>0</v>
      </c>
      <c r="BL597" s="19" t="s">
        <v>262</v>
      </c>
      <c r="BM597" s="188" t="s">
        <v>967</v>
      </c>
    </row>
    <row r="598" spans="1:65" s="13" customFormat="1" ht="11.25">
      <c r="B598" s="195"/>
      <c r="C598" s="196"/>
      <c r="D598" s="197" t="s">
        <v>154</v>
      </c>
      <c r="E598" s="196"/>
      <c r="F598" s="199" t="s">
        <v>968</v>
      </c>
      <c r="G598" s="196"/>
      <c r="H598" s="200">
        <v>36.781999999999996</v>
      </c>
      <c r="I598" s="201"/>
      <c r="J598" s="196"/>
      <c r="K598" s="196"/>
      <c r="L598" s="202"/>
      <c r="M598" s="203"/>
      <c r="N598" s="204"/>
      <c r="O598" s="204"/>
      <c r="P598" s="204"/>
      <c r="Q598" s="204"/>
      <c r="R598" s="204"/>
      <c r="S598" s="204"/>
      <c r="T598" s="205"/>
      <c r="AT598" s="206" t="s">
        <v>154</v>
      </c>
      <c r="AU598" s="206" t="s">
        <v>88</v>
      </c>
      <c r="AV598" s="13" t="s">
        <v>88</v>
      </c>
      <c r="AW598" s="13" t="s">
        <v>4</v>
      </c>
      <c r="AX598" s="13" t="s">
        <v>86</v>
      </c>
      <c r="AY598" s="206" t="s">
        <v>144</v>
      </c>
    </row>
    <row r="599" spans="1:65" s="2" customFormat="1" ht="24.2" customHeight="1">
      <c r="A599" s="37"/>
      <c r="B599" s="38"/>
      <c r="C599" s="177" t="s">
        <v>969</v>
      </c>
      <c r="D599" s="177" t="s">
        <v>146</v>
      </c>
      <c r="E599" s="178" t="s">
        <v>970</v>
      </c>
      <c r="F599" s="179" t="s">
        <v>971</v>
      </c>
      <c r="G599" s="180" t="s">
        <v>207</v>
      </c>
      <c r="H599" s="181">
        <v>0.17100000000000001</v>
      </c>
      <c r="I599" s="182"/>
      <c r="J599" s="183">
        <f>ROUND(I599*H599,2)</f>
        <v>0</v>
      </c>
      <c r="K599" s="179" t="s">
        <v>149</v>
      </c>
      <c r="L599" s="42"/>
      <c r="M599" s="184" t="s">
        <v>32</v>
      </c>
      <c r="N599" s="185" t="s">
        <v>49</v>
      </c>
      <c r="O599" s="67"/>
      <c r="P599" s="186">
        <f>O599*H599</f>
        <v>0</v>
      </c>
      <c r="Q599" s="186">
        <v>0</v>
      </c>
      <c r="R599" s="186">
        <f>Q599*H599</f>
        <v>0</v>
      </c>
      <c r="S599" s="186">
        <v>0</v>
      </c>
      <c r="T599" s="187">
        <f>S599*H599</f>
        <v>0</v>
      </c>
      <c r="U599" s="37"/>
      <c r="V599" s="37"/>
      <c r="W599" s="37"/>
      <c r="X599" s="37"/>
      <c r="Y599" s="37"/>
      <c r="Z599" s="37"/>
      <c r="AA599" s="37"/>
      <c r="AB599" s="37"/>
      <c r="AC599" s="37"/>
      <c r="AD599" s="37"/>
      <c r="AE599" s="37"/>
      <c r="AR599" s="188" t="s">
        <v>262</v>
      </c>
      <c r="AT599" s="188" t="s">
        <v>146</v>
      </c>
      <c r="AU599" s="188" t="s">
        <v>88</v>
      </c>
      <c r="AY599" s="19" t="s">
        <v>144</v>
      </c>
      <c r="BE599" s="189">
        <f>IF(N599="základní",J599,0)</f>
        <v>0</v>
      </c>
      <c r="BF599" s="189">
        <f>IF(N599="snížená",J599,0)</f>
        <v>0</v>
      </c>
      <c r="BG599" s="189">
        <f>IF(N599="zákl. přenesená",J599,0)</f>
        <v>0</v>
      </c>
      <c r="BH599" s="189">
        <f>IF(N599="sníž. přenesená",J599,0)</f>
        <v>0</v>
      </c>
      <c r="BI599" s="189">
        <f>IF(N599="nulová",J599,0)</f>
        <v>0</v>
      </c>
      <c r="BJ599" s="19" t="s">
        <v>86</v>
      </c>
      <c r="BK599" s="189">
        <f>ROUND(I599*H599,2)</f>
        <v>0</v>
      </c>
      <c r="BL599" s="19" t="s">
        <v>262</v>
      </c>
      <c r="BM599" s="188" t="s">
        <v>972</v>
      </c>
    </row>
    <row r="600" spans="1:65" s="2" customFormat="1" ht="11.25">
      <c r="A600" s="37"/>
      <c r="B600" s="38"/>
      <c r="C600" s="39"/>
      <c r="D600" s="190" t="s">
        <v>152</v>
      </c>
      <c r="E600" s="39"/>
      <c r="F600" s="191" t="s">
        <v>973</v>
      </c>
      <c r="G600" s="39"/>
      <c r="H600" s="39"/>
      <c r="I600" s="192"/>
      <c r="J600" s="39"/>
      <c r="K600" s="39"/>
      <c r="L600" s="42"/>
      <c r="M600" s="193"/>
      <c r="N600" s="194"/>
      <c r="O600" s="67"/>
      <c r="P600" s="67"/>
      <c r="Q600" s="67"/>
      <c r="R600" s="67"/>
      <c r="S600" s="67"/>
      <c r="T600" s="68"/>
      <c r="U600" s="37"/>
      <c r="V600" s="37"/>
      <c r="W600" s="37"/>
      <c r="X600" s="37"/>
      <c r="Y600" s="37"/>
      <c r="Z600" s="37"/>
      <c r="AA600" s="37"/>
      <c r="AB600" s="37"/>
      <c r="AC600" s="37"/>
      <c r="AD600" s="37"/>
      <c r="AE600" s="37"/>
      <c r="AT600" s="19" t="s">
        <v>152</v>
      </c>
      <c r="AU600" s="19" t="s">
        <v>88</v>
      </c>
    </row>
    <row r="601" spans="1:65" s="2" customFormat="1" ht="24.2" customHeight="1">
      <c r="A601" s="37"/>
      <c r="B601" s="38"/>
      <c r="C601" s="177" t="s">
        <v>974</v>
      </c>
      <c r="D601" s="177" t="s">
        <v>146</v>
      </c>
      <c r="E601" s="178" t="s">
        <v>975</v>
      </c>
      <c r="F601" s="179" t="s">
        <v>976</v>
      </c>
      <c r="G601" s="180" t="s">
        <v>207</v>
      </c>
      <c r="H601" s="181">
        <v>0.17100000000000001</v>
      </c>
      <c r="I601" s="182"/>
      <c r="J601" s="183">
        <f>ROUND(I601*H601,2)</f>
        <v>0</v>
      </c>
      <c r="K601" s="179" t="s">
        <v>149</v>
      </c>
      <c r="L601" s="42"/>
      <c r="M601" s="184" t="s">
        <v>32</v>
      </c>
      <c r="N601" s="185" t="s">
        <v>49</v>
      </c>
      <c r="O601" s="67"/>
      <c r="P601" s="186">
        <f>O601*H601</f>
        <v>0</v>
      </c>
      <c r="Q601" s="186">
        <v>0</v>
      </c>
      <c r="R601" s="186">
        <f>Q601*H601</f>
        <v>0</v>
      </c>
      <c r="S601" s="186">
        <v>0</v>
      </c>
      <c r="T601" s="187">
        <f>S601*H601</f>
        <v>0</v>
      </c>
      <c r="U601" s="37"/>
      <c r="V601" s="37"/>
      <c r="W601" s="37"/>
      <c r="X601" s="37"/>
      <c r="Y601" s="37"/>
      <c r="Z601" s="37"/>
      <c r="AA601" s="37"/>
      <c r="AB601" s="37"/>
      <c r="AC601" s="37"/>
      <c r="AD601" s="37"/>
      <c r="AE601" s="37"/>
      <c r="AR601" s="188" t="s">
        <v>262</v>
      </c>
      <c r="AT601" s="188" t="s">
        <v>146</v>
      </c>
      <c r="AU601" s="188" t="s">
        <v>88</v>
      </c>
      <c r="AY601" s="19" t="s">
        <v>144</v>
      </c>
      <c r="BE601" s="189">
        <f>IF(N601="základní",J601,0)</f>
        <v>0</v>
      </c>
      <c r="BF601" s="189">
        <f>IF(N601="snížená",J601,0)</f>
        <v>0</v>
      </c>
      <c r="BG601" s="189">
        <f>IF(N601="zákl. přenesená",J601,0)</f>
        <v>0</v>
      </c>
      <c r="BH601" s="189">
        <f>IF(N601="sníž. přenesená",J601,0)</f>
        <v>0</v>
      </c>
      <c r="BI601" s="189">
        <f>IF(N601="nulová",J601,0)</f>
        <v>0</v>
      </c>
      <c r="BJ601" s="19" t="s">
        <v>86</v>
      </c>
      <c r="BK601" s="189">
        <f>ROUND(I601*H601,2)</f>
        <v>0</v>
      </c>
      <c r="BL601" s="19" t="s">
        <v>262</v>
      </c>
      <c r="BM601" s="188" t="s">
        <v>977</v>
      </c>
    </row>
    <row r="602" spans="1:65" s="2" customFormat="1" ht="11.25">
      <c r="A602" s="37"/>
      <c r="B602" s="38"/>
      <c r="C602" s="39"/>
      <c r="D602" s="190" t="s">
        <v>152</v>
      </c>
      <c r="E602" s="39"/>
      <c r="F602" s="191" t="s">
        <v>978</v>
      </c>
      <c r="G602" s="39"/>
      <c r="H602" s="39"/>
      <c r="I602" s="192"/>
      <c r="J602" s="39"/>
      <c r="K602" s="39"/>
      <c r="L602" s="42"/>
      <c r="M602" s="193"/>
      <c r="N602" s="194"/>
      <c r="O602" s="67"/>
      <c r="P602" s="67"/>
      <c r="Q602" s="67"/>
      <c r="R602" s="67"/>
      <c r="S602" s="67"/>
      <c r="T602" s="68"/>
      <c r="U602" s="37"/>
      <c r="V602" s="37"/>
      <c r="W602" s="37"/>
      <c r="X602" s="37"/>
      <c r="Y602" s="37"/>
      <c r="Z602" s="37"/>
      <c r="AA602" s="37"/>
      <c r="AB602" s="37"/>
      <c r="AC602" s="37"/>
      <c r="AD602" s="37"/>
      <c r="AE602" s="37"/>
      <c r="AT602" s="19" t="s">
        <v>152</v>
      </c>
      <c r="AU602" s="19" t="s">
        <v>88</v>
      </c>
    </row>
    <row r="603" spans="1:65" s="12" customFormat="1" ht="22.9" customHeight="1">
      <c r="B603" s="161"/>
      <c r="C603" s="162"/>
      <c r="D603" s="163" t="s">
        <v>77</v>
      </c>
      <c r="E603" s="175" t="s">
        <v>979</v>
      </c>
      <c r="F603" s="175" t="s">
        <v>980</v>
      </c>
      <c r="G603" s="162"/>
      <c r="H603" s="162"/>
      <c r="I603" s="165"/>
      <c r="J603" s="176">
        <f>BK603</f>
        <v>0</v>
      </c>
      <c r="K603" s="162"/>
      <c r="L603" s="167"/>
      <c r="M603" s="168"/>
      <c r="N603" s="169"/>
      <c r="O603" s="169"/>
      <c r="P603" s="170">
        <f>SUM(P604:P623)</f>
        <v>0</v>
      </c>
      <c r="Q603" s="169"/>
      <c r="R603" s="170">
        <f>SUM(R604:R623)</f>
        <v>3.2857999999999998E-2</v>
      </c>
      <c r="S603" s="169"/>
      <c r="T603" s="171">
        <f>SUM(T604:T623)</f>
        <v>0</v>
      </c>
      <c r="AR603" s="172" t="s">
        <v>88</v>
      </c>
      <c r="AT603" s="173" t="s">
        <v>77</v>
      </c>
      <c r="AU603" s="173" t="s">
        <v>86</v>
      </c>
      <c r="AY603" s="172" t="s">
        <v>144</v>
      </c>
      <c r="BK603" s="174">
        <f>SUM(BK604:BK623)</f>
        <v>0</v>
      </c>
    </row>
    <row r="604" spans="1:65" s="2" customFormat="1" ht="24.2" customHeight="1">
      <c r="A604" s="37"/>
      <c r="B604" s="38"/>
      <c r="C604" s="177" t="s">
        <v>981</v>
      </c>
      <c r="D604" s="177" t="s">
        <v>146</v>
      </c>
      <c r="E604" s="178" t="s">
        <v>982</v>
      </c>
      <c r="F604" s="179" t="s">
        <v>983</v>
      </c>
      <c r="G604" s="180" t="s">
        <v>175</v>
      </c>
      <c r="H604" s="181">
        <v>3.2</v>
      </c>
      <c r="I604" s="182"/>
      <c r="J604" s="183">
        <f>ROUND(I604*H604,2)</f>
        <v>0</v>
      </c>
      <c r="K604" s="179" t="s">
        <v>149</v>
      </c>
      <c r="L604" s="42"/>
      <c r="M604" s="184" t="s">
        <v>32</v>
      </c>
      <c r="N604" s="185" t="s">
        <v>49</v>
      </c>
      <c r="O604" s="67"/>
      <c r="P604" s="186">
        <f>O604*H604</f>
        <v>0</v>
      </c>
      <c r="Q604" s="186">
        <v>4.0000000000000002E-4</v>
      </c>
      <c r="R604" s="186">
        <f>Q604*H604</f>
        <v>1.2800000000000001E-3</v>
      </c>
      <c r="S604" s="186">
        <v>0</v>
      </c>
      <c r="T604" s="187">
        <f>S604*H604</f>
        <v>0</v>
      </c>
      <c r="U604" s="37"/>
      <c r="V604" s="37"/>
      <c r="W604" s="37"/>
      <c r="X604" s="37"/>
      <c r="Y604" s="37"/>
      <c r="Z604" s="37"/>
      <c r="AA604" s="37"/>
      <c r="AB604" s="37"/>
      <c r="AC604" s="37"/>
      <c r="AD604" s="37"/>
      <c r="AE604" s="37"/>
      <c r="AR604" s="188" t="s">
        <v>262</v>
      </c>
      <c r="AT604" s="188" t="s">
        <v>146</v>
      </c>
      <c r="AU604" s="188" t="s">
        <v>88</v>
      </c>
      <c r="AY604" s="19" t="s">
        <v>144</v>
      </c>
      <c r="BE604" s="189">
        <f>IF(N604="základní",J604,0)</f>
        <v>0</v>
      </c>
      <c r="BF604" s="189">
        <f>IF(N604="snížená",J604,0)</f>
        <v>0</v>
      </c>
      <c r="BG604" s="189">
        <f>IF(N604="zákl. přenesená",J604,0)</f>
        <v>0</v>
      </c>
      <c r="BH604" s="189">
        <f>IF(N604="sníž. přenesená",J604,0)</f>
        <v>0</v>
      </c>
      <c r="BI604" s="189">
        <f>IF(N604="nulová",J604,0)</f>
        <v>0</v>
      </c>
      <c r="BJ604" s="19" t="s">
        <v>86</v>
      </c>
      <c r="BK604" s="189">
        <f>ROUND(I604*H604,2)</f>
        <v>0</v>
      </c>
      <c r="BL604" s="19" t="s">
        <v>262</v>
      </c>
      <c r="BM604" s="188" t="s">
        <v>984</v>
      </c>
    </row>
    <row r="605" spans="1:65" s="2" customFormat="1" ht="11.25">
      <c r="A605" s="37"/>
      <c r="B605" s="38"/>
      <c r="C605" s="39"/>
      <c r="D605" s="190" t="s">
        <v>152</v>
      </c>
      <c r="E605" s="39"/>
      <c r="F605" s="191" t="s">
        <v>985</v>
      </c>
      <c r="G605" s="39"/>
      <c r="H605" s="39"/>
      <c r="I605" s="192"/>
      <c r="J605" s="39"/>
      <c r="K605" s="39"/>
      <c r="L605" s="42"/>
      <c r="M605" s="193"/>
      <c r="N605" s="194"/>
      <c r="O605" s="67"/>
      <c r="P605" s="67"/>
      <c r="Q605" s="67"/>
      <c r="R605" s="67"/>
      <c r="S605" s="67"/>
      <c r="T605" s="68"/>
      <c r="U605" s="37"/>
      <c r="V605" s="37"/>
      <c r="W605" s="37"/>
      <c r="X605" s="37"/>
      <c r="Y605" s="37"/>
      <c r="Z605" s="37"/>
      <c r="AA605" s="37"/>
      <c r="AB605" s="37"/>
      <c r="AC605" s="37"/>
      <c r="AD605" s="37"/>
      <c r="AE605" s="37"/>
      <c r="AT605" s="19" t="s">
        <v>152</v>
      </c>
      <c r="AU605" s="19" t="s">
        <v>88</v>
      </c>
    </row>
    <row r="606" spans="1:65" s="2" customFormat="1" ht="37.9" customHeight="1">
      <c r="A606" s="37"/>
      <c r="B606" s="38"/>
      <c r="C606" s="177" t="s">
        <v>986</v>
      </c>
      <c r="D606" s="177" t="s">
        <v>146</v>
      </c>
      <c r="E606" s="178" t="s">
        <v>987</v>
      </c>
      <c r="F606" s="179" t="s">
        <v>988</v>
      </c>
      <c r="G606" s="180" t="s">
        <v>175</v>
      </c>
      <c r="H606" s="181">
        <v>2.2000000000000002</v>
      </c>
      <c r="I606" s="182"/>
      <c r="J606" s="183">
        <f>ROUND(I606*H606,2)</f>
        <v>0</v>
      </c>
      <c r="K606" s="179" t="s">
        <v>149</v>
      </c>
      <c r="L606" s="42"/>
      <c r="M606" s="184" t="s">
        <v>32</v>
      </c>
      <c r="N606" s="185" t="s">
        <v>49</v>
      </c>
      <c r="O606" s="67"/>
      <c r="P606" s="186">
        <f>O606*H606</f>
        <v>0</v>
      </c>
      <c r="Q606" s="186">
        <v>1.67E-3</v>
      </c>
      <c r="R606" s="186">
        <f>Q606*H606</f>
        <v>3.6740000000000002E-3</v>
      </c>
      <c r="S606" s="186">
        <v>0</v>
      </c>
      <c r="T606" s="187">
        <f>S606*H606</f>
        <v>0</v>
      </c>
      <c r="U606" s="37"/>
      <c r="V606" s="37"/>
      <c r="W606" s="37"/>
      <c r="X606" s="37"/>
      <c r="Y606" s="37"/>
      <c r="Z606" s="37"/>
      <c r="AA606" s="37"/>
      <c r="AB606" s="37"/>
      <c r="AC606" s="37"/>
      <c r="AD606" s="37"/>
      <c r="AE606" s="37"/>
      <c r="AR606" s="188" t="s">
        <v>262</v>
      </c>
      <c r="AT606" s="188" t="s">
        <v>146</v>
      </c>
      <c r="AU606" s="188" t="s">
        <v>88</v>
      </c>
      <c r="AY606" s="19" t="s">
        <v>144</v>
      </c>
      <c r="BE606" s="189">
        <f>IF(N606="základní",J606,0)</f>
        <v>0</v>
      </c>
      <c r="BF606" s="189">
        <f>IF(N606="snížená",J606,0)</f>
        <v>0</v>
      </c>
      <c r="BG606" s="189">
        <f>IF(N606="zákl. přenesená",J606,0)</f>
        <v>0</v>
      </c>
      <c r="BH606" s="189">
        <f>IF(N606="sníž. přenesená",J606,0)</f>
        <v>0</v>
      </c>
      <c r="BI606" s="189">
        <f>IF(N606="nulová",J606,0)</f>
        <v>0</v>
      </c>
      <c r="BJ606" s="19" t="s">
        <v>86</v>
      </c>
      <c r="BK606" s="189">
        <f>ROUND(I606*H606,2)</f>
        <v>0</v>
      </c>
      <c r="BL606" s="19" t="s">
        <v>262</v>
      </c>
      <c r="BM606" s="188" t="s">
        <v>989</v>
      </c>
    </row>
    <row r="607" spans="1:65" s="2" customFormat="1" ht="11.25">
      <c r="A607" s="37"/>
      <c r="B607" s="38"/>
      <c r="C607" s="39"/>
      <c r="D607" s="190" t="s">
        <v>152</v>
      </c>
      <c r="E607" s="39"/>
      <c r="F607" s="191" t="s">
        <v>990</v>
      </c>
      <c r="G607" s="39"/>
      <c r="H607" s="39"/>
      <c r="I607" s="192"/>
      <c r="J607" s="39"/>
      <c r="K607" s="39"/>
      <c r="L607" s="42"/>
      <c r="M607" s="193"/>
      <c r="N607" s="194"/>
      <c r="O607" s="67"/>
      <c r="P607" s="67"/>
      <c r="Q607" s="67"/>
      <c r="R607" s="67"/>
      <c r="S607" s="67"/>
      <c r="T607" s="68"/>
      <c r="U607" s="37"/>
      <c r="V607" s="37"/>
      <c r="W607" s="37"/>
      <c r="X607" s="37"/>
      <c r="Y607" s="37"/>
      <c r="Z607" s="37"/>
      <c r="AA607" s="37"/>
      <c r="AB607" s="37"/>
      <c r="AC607" s="37"/>
      <c r="AD607" s="37"/>
      <c r="AE607" s="37"/>
      <c r="AT607" s="19" t="s">
        <v>152</v>
      </c>
      <c r="AU607" s="19" t="s">
        <v>88</v>
      </c>
    </row>
    <row r="608" spans="1:65" s="13" customFormat="1" ht="11.25">
      <c r="B608" s="195"/>
      <c r="C608" s="196"/>
      <c r="D608" s="197" t="s">
        <v>154</v>
      </c>
      <c r="E608" s="198" t="s">
        <v>32</v>
      </c>
      <c r="F608" s="199" t="s">
        <v>991</v>
      </c>
      <c r="G608" s="196"/>
      <c r="H608" s="200">
        <v>2.2000000000000002</v>
      </c>
      <c r="I608" s="201"/>
      <c r="J608" s="196"/>
      <c r="K608" s="196"/>
      <c r="L608" s="202"/>
      <c r="M608" s="203"/>
      <c r="N608" s="204"/>
      <c r="O608" s="204"/>
      <c r="P608" s="204"/>
      <c r="Q608" s="204"/>
      <c r="R608" s="204"/>
      <c r="S608" s="204"/>
      <c r="T608" s="205"/>
      <c r="AT608" s="206" t="s">
        <v>154</v>
      </c>
      <c r="AU608" s="206" t="s">
        <v>88</v>
      </c>
      <c r="AV608" s="13" t="s">
        <v>88</v>
      </c>
      <c r="AW608" s="13" t="s">
        <v>39</v>
      </c>
      <c r="AX608" s="13" t="s">
        <v>78</v>
      </c>
      <c r="AY608" s="206" t="s">
        <v>144</v>
      </c>
    </row>
    <row r="609" spans="1:65" s="14" customFormat="1" ht="11.25">
      <c r="B609" s="207"/>
      <c r="C609" s="208"/>
      <c r="D609" s="197" t="s">
        <v>154</v>
      </c>
      <c r="E609" s="209" t="s">
        <v>32</v>
      </c>
      <c r="F609" s="210" t="s">
        <v>158</v>
      </c>
      <c r="G609" s="208"/>
      <c r="H609" s="211">
        <v>2.2000000000000002</v>
      </c>
      <c r="I609" s="212"/>
      <c r="J609" s="208"/>
      <c r="K609" s="208"/>
      <c r="L609" s="213"/>
      <c r="M609" s="214"/>
      <c r="N609" s="215"/>
      <c r="O609" s="215"/>
      <c r="P609" s="215"/>
      <c r="Q609" s="215"/>
      <c r="R609" s="215"/>
      <c r="S609" s="215"/>
      <c r="T609" s="216"/>
      <c r="AT609" s="217" t="s">
        <v>154</v>
      </c>
      <c r="AU609" s="217" t="s">
        <v>88</v>
      </c>
      <c r="AV609" s="14" t="s">
        <v>150</v>
      </c>
      <c r="AW609" s="14" t="s">
        <v>39</v>
      </c>
      <c r="AX609" s="14" t="s">
        <v>86</v>
      </c>
      <c r="AY609" s="217" t="s">
        <v>144</v>
      </c>
    </row>
    <row r="610" spans="1:65" s="2" customFormat="1" ht="33" customHeight="1">
      <c r="A610" s="37"/>
      <c r="B610" s="38"/>
      <c r="C610" s="177" t="s">
        <v>992</v>
      </c>
      <c r="D610" s="177" t="s">
        <v>146</v>
      </c>
      <c r="E610" s="178" t="s">
        <v>993</v>
      </c>
      <c r="F610" s="179" t="s">
        <v>994</v>
      </c>
      <c r="G610" s="180" t="s">
        <v>175</v>
      </c>
      <c r="H610" s="181">
        <v>3.2</v>
      </c>
      <c r="I610" s="182"/>
      <c r="J610" s="183">
        <f>ROUND(I610*H610,2)</f>
        <v>0</v>
      </c>
      <c r="K610" s="179" t="s">
        <v>149</v>
      </c>
      <c r="L610" s="42"/>
      <c r="M610" s="184" t="s">
        <v>32</v>
      </c>
      <c r="N610" s="185" t="s">
        <v>49</v>
      </c>
      <c r="O610" s="67"/>
      <c r="P610" s="186">
        <f>O610*H610</f>
        <v>0</v>
      </c>
      <c r="Q610" s="186">
        <v>2.2200000000000002E-3</v>
      </c>
      <c r="R610" s="186">
        <f>Q610*H610</f>
        <v>7.1040000000000009E-3</v>
      </c>
      <c r="S610" s="186">
        <v>0</v>
      </c>
      <c r="T610" s="187">
        <f>S610*H610</f>
        <v>0</v>
      </c>
      <c r="U610" s="37"/>
      <c r="V610" s="37"/>
      <c r="W610" s="37"/>
      <c r="X610" s="37"/>
      <c r="Y610" s="37"/>
      <c r="Z610" s="37"/>
      <c r="AA610" s="37"/>
      <c r="AB610" s="37"/>
      <c r="AC610" s="37"/>
      <c r="AD610" s="37"/>
      <c r="AE610" s="37"/>
      <c r="AR610" s="188" t="s">
        <v>262</v>
      </c>
      <c r="AT610" s="188" t="s">
        <v>146</v>
      </c>
      <c r="AU610" s="188" t="s">
        <v>88</v>
      </c>
      <c r="AY610" s="19" t="s">
        <v>144</v>
      </c>
      <c r="BE610" s="189">
        <f>IF(N610="základní",J610,0)</f>
        <v>0</v>
      </c>
      <c r="BF610" s="189">
        <f>IF(N610="snížená",J610,0)</f>
        <v>0</v>
      </c>
      <c r="BG610" s="189">
        <f>IF(N610="zákl. přenesená",J610,0)</f>
        <v>0</v>
      </c>
      <c r="BH610" s="189">
        <f>IF(N610="sníž. přenesená",J610,0)</f>
        <v>0</v>
      </c>
      <c r="BI610" s="189">
        <f>IF(N610="nulová",J610,0)</f>
        <v>0</v>
      </c>
      <c r="BJ610" s="19" t="s">
        <v>86</v>
      </c>
      <c r="BK610" s="189">
        <f>ROUND(I610*H610,2)</f>
        <v>0</v>
      </c>
      <c r="BL610" s="19" t="s">
        <v>262</v>
      </c>
      <c r="BM610" s="188" t="s">
        <v>995</v>
      </c>
    </row>
    <row r="611" spans="1:65" s="2" customFormat="1" ht="11.25">
      <c r="A611" s="37"/>
      <c r="B611" s="38"/>
      <c r="C611" s="39"/>
      <c r="D611" s="190" t="s">
        <v>152</v>
      </c>
      <c r="E611" s="39"/>
      <c r="F611" s="191" t="s">
        <v>996</v>
      </c>
      <c r="G611" s="39"/>
      <c r="H611" s="39"/>
      <c r="I611" s="192"/>
      <c r="J611" s="39"/>
      <c r="K611" s="39"/>
      <c r="L611" s="42"/>
      <c r="M611" s="193"/>
      <c r="N611" s="194"/>
      <c r="O611" s="67"/>
      <c r="P611" s="67"/>
      <c r="Q611" s="67"/>
      <c r="R611" s="67"/>
      <c r="S611" s="67"/>
      <c r="T611" s="68"/>
      <c r="U611" s="37"/>
      <c r="V611" s="37"/>
      <c r="W611" s="37"/>
      <c r="X611" s="37"/>
      <c r="Y611" s="37"/>
      <c r="Z611" s="37"/>
      <c r="AA611" s="37"/>
      <c r="AB611" s="37"/>
      <c r="AC611" s="37"/>
      <c r="AD611" s="37"/>
      <c r="AE611" s="37"/>
      <c r="AT611" s="19" t="s">
        <v>152</v>
      </c>
      <c r="AU611" s="19" t="s">
        <v>88</v>
      </c>
    </row>
    <row r="612" spans="1:65" s="13" customFormat="1" ht="11.25">
      <c r="B612" s="195"/>
      <c r="C612" s="196"/>
      <c r="D612" s="197" t="s">
        <v>154</v>
      </c>
      <c r="E612" s="198" t="s">
        <v>32</v>
      </c>
      <c r="F612" s="199" t="s">
        <v>997</v>
      </c>
      <c r="G612" s="196"/>
      <c r="H612" s="200">
        <v>3.2</v>
      </c>
      <c r="I612" s="201"/>
      <c r="J612" s="196"/>
      <c r="K612" s="196"/>
      <c r="L612" s="202"/>
      <c r="M612" s="203"/>
      <c r="N612" s="204"/>
      <c r="O612" s="204"/>
      <c r="P612" s="204"/>
      <c r="Q612" s="204"/>
      <c r="R612" s="204"/>
      <c r="S612" s="204"/>
      <c r="T612" s="205"/>
      <c r="AT612" s="206" t="s">
        <v>154</v>
      </c>
      <c r="AU612" s="206" t="s">
        <v>88</v>
      </c>
      <c r="AV612" s="13" t="s">
        <v>88</v>
      </c>
      <c r="AW612" s="13" t="s">
        <v>39</v>
      </c>
      <c r="AX612" s="13" t="s">
        <v>86</v>
      </c>
      <c r="AY612" s="206" t="s">
        <v>144</v>
      </c>
    </row>
    <row r="613" spans="1:65" s="2" customFormat="1" ht="33" customHeight="1">
      <c r="A613" s="37"/>
      <c r="B613" s="38"/>
      <c r="C613" s="177" t="s">
        <v>998</v>
      </c>
      <c r="D613" s="177" t="s">
        <v>146</v>
      </c>
      <c r="E613" s="178" t="s">
        <v>999</v>
      </c>
      <c r="F613" s="179" t="s">
        <v>1000</v>
      </c>
      <c r="G613" s="180" t="s">
        <v>175</v>
      </c>
      <c r="H613" s="181">
        <v>3</v>
      </c>
      <c r="I613" s="182"/>
      <c r="J613" s="183">
        <f>ROUND(I613*H613,2)</f>
        <v>0</v>
      </c>
      <c r="K613" s="179" t="s">
        <v>149</v>
      </c>
      <c r="L613" s="42"/>
      <c r="M613" s="184" t="s">
        <v>32</v>
      </c>
      <c r="N613" s="185" t="s">
        <v>49</v>
      </c>
      <c r="O613" s="67"/>
      <c r="P613" s="186">
        <f>O613*H613</f>
        <v>0</v>
      </c>
      <c r="Q613" s="186">
        <v>2.4000000000000001E-4</v>
      </c>
      <c r="R613" s="186">
        <f>Q613*H613</f>
        <v>7.2000000000000005E-4</v>
      </c>
      <c r="S613" s="186">
        <v>0</v>
      </c>
      <c r="T613" s="187">
        <f>S613*H613</f>
        <v>0</v>
      </c>
      <c r="U613" s="37"/>
      <c r="V613" s="37"/>
      <c r="W613" s="37"/>
      <c r="X613" s="37"/>
      <c r="Y613" s="37"/>
      <c r="Z613" s="37"/>
      <c r="AA613" s="37"/>
      <c r="AB613" s="37"/>
      <c r="AC613" s="37"/>
      <c r="AD613" s="37"/>
      <c r="AE613" s="37"/>
      <c r="AR613" s="188" t="s">
        <v>262</v>
      </c>
      <c r="AT613" s="188" t="s">
        <v>146</v>
      </c>
      <c r="AU613" s="188" t="s">
        <v>88</v>
      </c>
      <c r="AY613" s="19" t="s">
        <v>144</v>
      </c>
      <c r="BE613" s="189">
        <f>IF(N613="základní",J613,0)</f>
        <v>0</v>
      </c>
      <c r="BF613" s="189">
        <f>IF(N613="snížená",J613,0)</f>
        <v>0</v>
      </c>
      <c r="BG613" s="189">
        <f>IF(N613="zákl. přenesená",J613,0)</f>
        <v>0</v>
      </c>
      <c r="BH613" s="189">
        <f>IF(N613="sníž. přenesená",J613,0)</f>
        <v>0</v>
      </c>
      <c r="BI613" s="189">
        <f>IF(N613="nulová",J613,0)</f>
        <v>0</v>
      </c>
      <c r="BJ613" s="19" t="s">
        <v>86</v>
      </c>
      <c r="BK613" s="189">
        <f>ROUND(I613*H613,2)</f>
        <v>0</v>
      </c>
      <c r="BL613" s="19" t="s">
        <v>262</v>
      </c>
      <c r="BM613" s="188" t="s">
        <v>1001</v>
      </c>
    </row>
    <row r="614" spans="1:65" s="2" customFormat="1" ht="11.25">
      <c r="A614" s="37"/>
      <c r="B614" s="38"/>
      <c r="C614" s="39"/>
      <c r="D614" s="190" t="s">
        <v>152</v>
      </c>
      <c r="E614" s="39"/>
      <c r="F614" s="191" t="s">
        <v>1002</v>
      </c>
      <c r="G614" s="39"/>
      <c r="H614" s="39"/>
      <c r="I614" s="192"/>
      <c r="J614" s="39"/>
      <c r="K614" s="39"/>
      <c r="L614" s="42"/>
      <c r="M614" s="193"/>
      <c r="N614" s="194"/>
      <c r="O614" s="67"/>
      <c r="P614" s="67"/>
      <c r="Q614" s="67"/>
      <c r="R614" s="67"/>
      <c r="S614" s="67"/>
      <c r="T614" s="68"/>
      <c r="U614" s="37"/>
      <c r="V614" s="37"/>
      <c r="W614" s="37"/>
      <c r="X614" s="37"/>
      <c r="Y614" s="37"/>
      <c r="Z614" s="37"/>
      <c r="AA614" s="37"/>
      <c r="AB614" s="37"/>
      <c r="AC614" s="37"/>
      <c r="AD614" s="37"/>
      <c r="AE614" s="37"/>
      <c r="AT614" s="19" t="s">
        <v>152</v>
      </c>
      <c r="AU614" s="19" t="s">
        <v>88</v>
      </c>
    </row>
    <row r="615" spans="1:65" s="2" customFormat="1" ht="44.25" customHeight="1">
      <c r="A615" s="37"/>
      <c r="B615" s="38"/>
      <c r="C615" s="177" t="s">
        <v>1003</v>
      </c>
      <c r="D615" s="177" t="s">
        <v>146</v>
      </c>
      <c r="E615" s="178" t="s">
        <v>1004</v>
      </c>
      <c r="F615" s="179" t="s">
        <v>1005</v>
      </c>
      <c r="G615" s="180" t="s">
        <v>175</v>
      </c>
      <c r="H615" s="181">
        <v>3</v>
      </c>
      <c r="I615" s="182"/>
      <c r="J615" s="183">
        <f>ROUND(I615*H615,2)</f>
        <v>0</v>
      </c>
      <c r="K615" s="179" t="s">
        <v>149</v>
      </c>
      <c r="L615" s="42"/>
      <c r="M615" s="184" t="s">
        <v>32</v>
      </c>
      <c r="N615" s="185" t="s">
        <v>49</v>
      </c>
      <c r="O615" s="67"/>
      <c r="P615" s="186">
        <f>O615*H615</f>
        <v>0</v>
      </c>
      <c r="Q615" s="186">
        <v>3.5100000000000001E-3</v>
      </c>
      <c r="R615" s="186">
        <f>Q615*H615</f>
        <v>1.0530000000000001E-2</v>
      </c>
      <c r="S615" s="186">
        <v>0</v>
      </c>
      <c r="T615" s="187">
        <f>S615*H615</f>
        <v>0</v>
      </c>
      <c r="U615" s="37"/>
      <c r="V615" s="37"/>
      <c r="W615" s="37"/>
      <c r="X615" s="37"/>
      <c r="Y615" s="37"/>
      <c r="Z615" s="37"/>
      <c r="AA615" s="37"/>
      <c r="AB615" s="37"/>
      <c r="AC615" s="37"/>
      <c r="AD615" s="37"/>
      <c r="AE615" s="37"/>
      <c r="AR615" s="188" t="s">
        <v>262</v>
      </c>
      <c r="AT615" s="188" t="s">
        <v>146</v>
      </c>
      <c r="AU615" s="188" t="s">
        <v>88</v>
      </c>
      <c r="AY615" s="19" t="s">
        <v>144</v>
      </c>
      <c r="BE615" s="189">
        <f>IF(N615="základní",J615,0)</f>
        <v>0</v>
      </c>
      <c r="BF615" s="189">
        <f>IF(N615="snížená",J615,0)</f>
        <v>0</v>
      </c>
      <c r="BG615" s="189">
        <f>IF(N615="zákl. přenesená",J615,0)</f>
        <v>0</v>
      </c>
      <c r="BH615" s="189">
        <f>IF(N615="sníž. přenesená",J615,0)</f>
        <v>0</v>
      </c>
      <c r="BI615" s="189">
        <f>IF(N615="nulová",J615,0)</f>
        <v>0</v>
      </c>
      <c r="BJ615" s="19" t="s">
        <v>86</v>
      </c>
      <c r="BK615" s="189">
        <f>ROUND(I615*H615,2)</f>
        <v>0</v>
      </c>
      <c r="BL615" s="19" t="s">
        <v>262</v>
      </c>
      <c r="BM615" s="188" t="s">
        <v>1006</v>
      </c>
    </row>
    <row r="616" spans="1:65" s="2" customFormat="1" ht="11.25">
      <c r="A616" s="37"/>
      <c r="B616" s="38"/>
      <c r="C616" s="39"/>
      <c r="D616" s="190" t="s">
        <v>152</v>
      </c>
      <c r="E616" s="39"/>
      <c r="F616" s="191" t="s">
        <v>1007</v>
      </c>
      <c r="G616" s="39"/>
      <c r="H616" s="39"/>
      <c r="I616" s="192"/>
      <c r="J616" s="39"/>
      <c r="K616" s="39"/>
      <c r="L616" s="42"/>
      <c r="M616" s="193"/>
      <c r="N616" s="194"/>
      <c r="O616" s="67"/>
      <c r="P616" s="67"/>
      <c r="Q616" s="67"/>
      <c r="R616" s="67"/>
      <c r="S616" s="67"/>
      <c r="T616" s="68"/>
      <c r="U616" s="37"/>
      <c r="V616" s="37"/>
      <c r="W616" s="37"/>
      <c r="X616" s="37"/>
      <c r="Y616" s="37"/>
      <c r="Z616" s="37"/>
      <c r="AA616" s="37"/>
      <c r="AB616" s="37"/>
      <c r="AC616" s="37"/>
      <c r="AD616" s="37"/>
      <c r="AE616" s="37"/>
      <c r="AT616" s="19" t="s">
        <v>152</v>
      </c>
      <c r="AU616" s="19" t="s">
        <v>88</v>
      </c>
    </row>
    <row r="617" spans="1:65" s="13" customFormat="1" ht="11.25">
      <c r="B617" s="195"/>
      <c r="C617" s="196"/>
      <c r="D617" s="197" t="s">
        <v>154</v>
      </c>
      <c r="E617" s="198" t="s">
        <v>32</v>
      </c>
      <c r="F617" s="199" t="s">
        <v>1008</v>
      </c>
      <c r="G617" s="196"/>
      <c r="H617" s="200">
        <v>3</v>
      </c>
      <c r="I617" s="201"/>
      <c r="J617" s="196"/>
      <c r="K617" s="196"/>
      <c r="L617" s="202"/>
      <c r="M617" s="203"/>
      <c r="N617" s="204"/>
      <c r="O617" s="204"/>
      <c r="P617" s="204"/>
      <c r="Q617" s="204"/>
      <c r="R617" s="204"/>
      <c r="S617" s="204"/>
      <c r="T617" s="205"/>
      <c r="AT617" s="206" t="s">
        <v>154</v>
      </c>
      <c r="AU617" s="206" t="s">
        <v>88</v>
      </c>
      <c r="AV617" s="13" t="s">
        <v>88</v>
      </c>
      <c r="AW617" s="13" t="s">
        <v>39</v>
      </c>
      <c r="AX617" s="13" t="s">
        <v>86</v>
      </c>
      <c r="AY617" s="206" t="s">
        <v>144</v>
      </c>
    </row>
    <row r="618" spans="1:65" s="2" customFormat="1" ht="24.2" customHeight="1">
      <c r="A618" s="37"/>
      <c r="B618" s="38"/>
      <c r="C618" s="177" t="s">
        <v>1009</v>
      </c>
      <c r="D618" s="177" t="s">
        <v>146</v>
      </c>
      <c r="E618" s="178" t="s">
        <v>1010</v>
      </c>
      <c r="F618" s="179" t="s">
        <v>1011</v>
      </c>
      <c r="G618" s="180" t="s">
        <v>175</v>
      </c>
      <c r="H618" s="181">
        <v>5</v>
      </c>
      <c r="I618" s="182"/>
      <c r="J618" s="183">
        <f>ROUND(I618*H618,2)</f>
        <v>0</v>
      </c>
      <c r="K618" s="179" t="s">
        <v>149</v>
      </c>
      <c r="L618" s="42"/>
      <c r="M618" s="184" t="s">
        <v>32</v>
      </c>
      <c r="N618" s="185" t="s">
        <v>49</v>
      </c>
      <c r="O618" s="67"/>
      <c r="P618" s="186">
        <f>O618*H618</f>
        <v>0</v>
      </c>
      <c r="Q618" s="186">
        <v>1.91E-3</v>
      </c>
      <c r="R618" s="186">
        <f>Q618*H618</f>
        <v>9.5499999999999995E-3</v>
      </c>
      <c r="S618" s="186">
        <v>0</v>
      </c>
      <c r="T618" s="187">
        <f>S618*H618</f>
        <v>0</v>
      </c>
      <c r="U618" s="37"/>
      <c r="V618" s="37"/>
      <c r="W618" s="37"/>
      <c r="X618" s="37"/>
      <c r="Y618" s="37"/>
      <c r="Z618" s="37"/>
      <c r="AA618" s="37"/>
      <c r="AB618" s="37"/>
      <c r="AC618" s="37"/>
      <c r="AD618" s="37"/>
      <c r="AE618" s="37"/>
      <c r="AR618" s="188" t="s">
        <v>262</v>
      </c>
      <c r="AT618" s="188" t="s">
        <v>146</v>
      </c>
      <c r="AU618" s="188" t="s">
        <v>88</v>
      </c>
      <c r="AY618" s="19" t="s">
        <v>144</v>
      </c>
      <c r="BE618" s="189">
        <f>IF(N618="základní",J618,0)</f>
        <v>0</v>
      </c>
      <c r="BF618" s="189">
        <f>IF(N618="snížená",J618,0)</f>
        <v>0</v>
      </c>
      <c r="BG618" s="189">
        <f>IF(N618="zákl. přenesená",J618,0)</f>
        <v>0</v>
      </c>
      <c r="BH618" s="189">
        <f>IF(N618="sníž. přenesená",J618,0)</f>
        <v>0</v>
      </c>
      <c r="BI618" s="189">
        <f>IF(N618="nulová",J618,0)</f>
        <v>0</v>
      </c>
      <c r="BJ618" s="19" t="s">
        <v>86</v>
      </c>
      <c r="BK618" s="189">
        <f>ROUND(I618*H618,2)</f>
        <v>0</v>
      </c>
      <c r="BL618" s="19" t="s">
        <v>262</v>
      </c>
      <c r="BM618" s="188" t="s">
        <v>1012</v>
      </c>
    </row>
    <row r="619" spans="1:65" s="2" customFormat="1" ht="11.25">
      <c r="A619" s="37"/>
      <c r="B619" s="38"/>
      <c r="C619" s="39"/>
      <c r="D619" s="190" t="s">
        <v>152</v>
      </c>
      <c r="E619" s="39"/>
      <c r="F619" s="191" t="s">
        <v>1013</v>
      </c>
      <c r="G619" s="39"/>
      <c r="H619" s="39"/>
      <c r="I619" s="192"/>
      <c r="J619" s="39"/>
      <c r="K619" s="39"/>
      <c r="L619" s="42"/>
      <c r="M619" s="193"/>
      <c r="N619" s="194"/>
      <c r="O619" s="67"/>
      <c r="P619" s="67"/>
      <c r="Q619" s="67"/>
      <c r="R619" s="67"/>
      <c r="S619" s="67"/>
      <c r="T619" s="68"/>
      <c r="U619" s="37"/>
      <c r="V619" s="37"/>
      <c r="W619" s="37"/>
      <c r="X619" s="37"/>
      <c r="Y619" s="37"/>
      <c r="Z619" s="37"/>
      <c r="AA619" s="37"/>
      <c r="AB619" s="37"/>
      <c r="AC619" s="37"/>
      <c r="AD619" s="37"/>
      <c r="AE619" s="37"/>
      <c r="AT619" s="19" t="s">
        <v>152</v>
      </c>
      <c r="AU619" s="19" t="s">
        <v>88</v>
      </c>
    </row>
    <row r="620" spans="1:65" s="2" customFormat="1" ht="24.2" customHeight="1">
      <c r="A620" s="37"/>
      <c r="B620" s="38"/>
      <c r="C620" s="177" t="s">
        <v>1014</v>
      </c>
      <c r="D620" s="177" t="s">
        <v>146</v>
      </c>
      <c r="E620" s="178" t="s">
        <v>1015</v>
      </c>
      <c r="F620" s="179" t="s">
        <v>1016</v>
      </c>
      <c r="G620" s="180" t="s">
        <v>207</v>
      </c>
      <c r="H620" s="181">
        <v>3.3000000000000002E-2</v>
      </c>
      <c r="I620" s="182"/>
      <c r="J620" s="183">
        <f>ROUND(I620*H620,2)</f>
        <v>0</v>
      </c>
      <c r="K620" s="179" t="s">
        <v>149</v>
      </c>
      <c r="L620" s="42"/>
      <c r="M620" s="184" t="s">
        <v>32</v>
      </c>
      <c r="N620" s="185" t="s">
        <v>49</v>
      </c>
      <c r="O620" s="67"/>
      <c r="P620" s="186">
        <f>O620*H620</f>
        <v>0</v>
      </c>
      <c r="Q620" s="186">
        <v>0</v>
      </c>
      <c r="R620" s="186">
        <f>Q620*H620</f>
        <v>0</v>
      </c>
      <c r="S620" s="186">
        <v>0</v>
      </c>
      <c r="T620" s="187">
        <f>S620*H620</f>
        <v>0</v>
      </c>
      <c r="U620" s="37"/>
      <c r="V620" s="37"/>
      <c r="W620" s="37"/>
      <c r="X620" s="37"/>
      <c r="Y620" s="37"/>
      <c r="Z620" s="37"/>
      <c r="AA620" s="37"/>
      <c r="AB620" s="37"/>
      <c r="AC620" s="37"/>
      <c r="AD620" s="37"/>
      <c r="AE620" s="37"/>
      <c r="AR620" s="188" t="s">
        <v>262</v>
      </c>
      <c r="AT620" s="188" t="s">
        <v>146</v>
      </c>
      <c r="AU620" s="188" t="s">
        <v>88</v>
      </c>
      <c r="AY620" s="19" t="s">
        <v>144</v>
      </c>
      <c r="BE620" s="189">
        <f>IF(N620="základní",J620,0)</f>
        <v>0</v>
      </c>
      <c r="BF620" s="189">
        <f>IF(N620="snížená",J620,0)</f>
        <v>0</v>
      </c>
      <c r="BG620" s="189">
        <f>IF(N620="zákl. přenesená",J620,0)</f>
        <v>0</v>
      </c>
      <c r="BH620" s="189">
        <f>IF(N620="sníž. přenesená",J620,0)</f>
        <v>0</v>
      </c>
      <c r="BI620" s="189">
        <f>IF(N620="nulová",J620,0)</f>
        <v>0</v>
      </c>
      <c r="BJ620" s="19" t="s">
        <v>86</v>
      </c>
      <c r="BK620" s="189">
        <f>ROUND(I620*H620,2)</f>
        <v>0</v>
      </c>
      <c r="BL620" s="19" t="s">
        <v>262</v>
      </c>
      <c r="BM620" s="188" t="s">
        <v>1017</v>
      </c>
    </row>
    <row r="621" spans="1:65" s="2" customFormat="1" ht="11.25">
      <c r="A621" s="37"/>
      <c r="B621" s="38"/>
      <c r="C621" s="39"/>
      <c r="D621" s="190" t="s">
        <v>152</v>
      </c>
      <c r="E621" s="39"/>
      <c r="F621" s="191" t="s">
        <v>1018</v>
      </c>
      <c r="G621" s="39"/>
      <c r="H621" s="39"/>
      <c r="I621" s="192"/>
      <c r="J621" s="39"/>
      <c r="K621" s="39"/>
      <c r="L621" s="42"/>
      <c r="M621" s="193"/>
      <c r="N621" s="194"/>
      <c r="O621" s="67"/>
      <c r="P621" s="67"/>
      <c r="Q621" s="67"/>
      <c r="R621" s="67"/>
      <c r="S621" s="67"/>
      <c r="T621" s="68"/>
      <c r="U621" s="37"/>
      <c r="V621" s="37"/>
      <c r="W621" s="37"/>
      <c r="X621" s="37"/>
      <c r="Y621" s="37"/>
      <c r="Z621" s="37"/>
      <c r="AA621" s="37"/>
      <c r="AB621" s="37"/>
      <c r="AC621" s="37"/>
      <c r="AD621" s="37"/>
      <c r="AE621" s="37"/>
      <c r="AT621" s="19" t="s">
        <v>152</v>
      </c>
      <c r="AU621" s="19" t="s">
        <v>88</v>
      </c>
    </row>
    <row r="622" spans="1:65" s="2" customFormat="1" ht="24.2" customHeight="1">
      <c r="A622" s="37"/>
      <c r="B622" s="38"/>
      <c r="C622" s="177" t="s">
        <v>1019</v>
      </c>
      <c r="D622" s="177" t="s">
        <v>146</v>
      </c>
      <c r="E622" s="178" t="s">
        <v>1020</v>
      </c>
      <c r="F622" s="179" t="s">
        <v>1021</v>
      </c>
      <c r="G622" s="180" t="s">
        <v>207</v>
      </c>
      <c r="H622" s="181">
        <v>3.3000000000000002E-2</v>
      </c>
      <c r="I622" s="182"/>
      <c r="J622" s="183">
        <f>ROUND(I622*H622,2)</f>
        <v>0</v>
      </c>
      <c r="K622" s="179" t="s">
        <v>149</v>
      </c>
      <c r="L622" s="42"/>
      <c r="M622" s="184" t="s">
        <v>32</v>
      </c>
      <c r="N622" s="185" t="s">
        <v>49</v>
      </c>
      <c r="O622" s="67"/>
      <c r="P622" s="186">
        <f>O622*H622</f>
        <v>0</v>
      </c>
      <c r="Q622" s="186">
        <v>0</v>
      </c>
      <c r="R622" s="186">
        <f>Q622*H622</f>
        <v>0</v>
      </c>
      <c r="S622" s="186">
        <v>0</v>
      </c>
      <c r="T622" s="187">
        <f>S622*H622</f>
        <v>0</v>
      </c>
      <c r="U622" s="37"/>
      <c r="V622" s="37"/>
      <c r="W622" s="37"/>
      <c r="X622" s="37"/>
      <c r="Y622" s="37"/>
      <c r="Z622" s="37"/>
      <c r="AA622" s="37"/>
      <c r="AB622" s="37"/>
      <c r="AC622" s="37"/>
      <c r="AD622" s="37"/>
      <c r="AE622" s="37"/>
      <c r="AR622" s="188" t="s">
        <v>262</v>
      </c>
      <c r="AT622" s="188" t="s">
        <v>146</v>
      </c>
      <c r="AU622" s="188" t="s">
        <v>88</v>
      </c>
      <c r="AY622" s="19" t="s">
        <v>144</v>
      </c>
      <c r="BE622" s="189">
        <f>IF(N622="základní",J622,0)</f>
        <v>0</v>
      </c>
      <c r="BF622" s="189">
        <f>IF(N622="snížená",J622,0)</f>
        <v>0</v>
      </c>
      <c r="BG622" s="189">
        <f>IF(N622="zákl. přenesená",J622,0)</f>
        <v>0</v>
      </c>
      <c r="BH622" s="189">
        <f>IF(N622="sníž. přenesená",J622,0)</f>
        <v>0</v>
      </c>
      <c r="BI622" s="189">
        <f>IF(N622="nulová",J622,0)</f>
        <v>0</v>
      </c>
      <c r="BJ622" s="19" t="s">
        <v>86</v>
      </c>
      <c r="BK622" s="189">
        <f>ROUND(I622*H622,2)</f>
        <v>0</v>
      </c>
      <c r="BL622" s="19" t="s">
        <v>262</v>
      </c>
      <c r="BM622" s="188" t="s">
        <v>1022</v>
      </c>
    </row>
    <row r="623" spans="1:65" s="2" customFormat="1" ht="11.25">
      <c r="A623" s="37"/>
      <c r="B623" s="38"/>
      <c r="C623" s="39"/>
      <c r="D623" s="190" t="s">
        <v>152</v>
      </c>
      <c r="E623" s="39"/>
      <c r="F623" s="191" t="s">
        <v>1023</v>
      </c>
      <c r="G623" s="39"/>
      <c r="H623" s="39"/>
      <c r="I623" s="192"/>
      <c r="J623" s="39"/>
      <c r="K623" s="39"/>
      <c r="L623" s="42"/>
      <c r="M623" s="193"/>
      <c r="N623" s="194"/>
      <c r="O623" s="67"/>
      <c r="P623" s="67"/>
      <c r="Q623" s="67"/>
      <c r="R623" s="67"/>
      <c r="S623" s="67"/>
      <c r="T623" s="68"/>
      <c r="U623" s="37"/>
      <c r="V623" s="37"/>
      <c r="W623" s="37"/>
      <c r="X623" s="37"/>
      <c r="Y623" s="37"/>
      <c r="Z623" s="37"/>
      <c r="AA623" s="37"/>
      <c r="AB623" s="37"/>
      <c r="AC623" s="37"/>
      <c r="AD623" s="37"/>
      <c r="AE623" s="37"/>
      <c r="AT623" s="19" t="s">
        <v>152</v>
      </c>
      <c r="AU623" s="19" t="s">
        <v>88</v>
      </c>
    </row>
    <row r="624" spans="1:65" s="12" customFormat="1" ht="22.9" customHeight="1">
      <c r="B624" s="161"/>
      <c r="C624" s="162"/>
      <c r="D624" s="163" t="s">
        <v>77</v>
      </c>
      <c r="E624" s="175" t="s">
        <v>1024</v>
      </c>
      <c r="F624" s="175" t="s">
        <v>1025</v>
      </c>
      <c r="G624" s="162"/>
      <c r="H624" s="162"/>
      <c r="I624" s="165"/>
      <c r="J624" s="176">
        <f>BK624</f>
        <v>0</v>
      </c>
      <c r="K624" s="162"/>
      <c r="L624" s="167"/>
      <c r="M624" s="168"/>
      <c r="N624" s="169"/>
      <c r="O624" s="169"/>
      <c r="P624" s="170">
        <f>SUM(P625:P648)</f>
        <v>0</v>
      </c>
      <c r="Q624" s="169"/>
      <c r="R624" s="170">
        <f>SUM(R625:R648)</f>
        <v>0.35</v>
      </c>
      <c r="S624" s="169"/>
      <c r="T624" s="171">
        <f>SUM(T625:T648)</f>
        <v>0.34800000000000003</v>
      </c>
      <c r="AR624" s="172" t="s">
        <v>88</v>
      </c>
      <c r="AT624" s="173" t="s">
        <v>77</v>
      </c>
      <c r="AU624" s="173" t="s">
        <v>86</v>
      </c>
      <c r="AY624" s="172" t="s">
        <v>144</v>
      </c>
      <c r="BK624" s="174">
        <f>SUM(BK625:BK648)</f>
        <v>0</v>
      </c>
    </row>
    <row r="625" spans="1:65" s="2" customFormat="1" ht="37.9" customHeight="1">
      <c r="A625" s="37"/>
      <c r="B625" s="38"/>
      <c r="C625" s="177" t="s">
        <v>1026</v>
      </c>
      <c r="D625" s="177" t="s">
        <v>146</v>
      </c>
      <c r="E625" s="178" t="s">
        <v>1027</v>
      </c>
      <c r="F625" s="179" t="s">
        <v>1028</v>
      </c>
      <c r="G625" s="180" t="s">
        <v>175</v>
      </c>
      <c r="H625" s="181">
        <v>1.2</v>
      </c>
      <c r="I625" s="182"/>
      <c r="J625" s="183">
        <f>ROUND(I625*H625,2)</f>
        <v>0</v>
      </c>
      <c r="K625" s="179" t="s">
        <v>32</v>
      </c>
      <c r="L625" s="42"/>
      <c r="M625" s="184" t="s">
        <v>32</v>
      </c>
      <c r="N625" s="185" t="s">
        <v>49</v>
      </c>
      <c r="O625" s="67"/>
      <c r="P625" s="186">
        <f>O625*H625</f>
        <v>0</v>
      </c>
      <c r="Q625" s="186">
        <v>0</v>
      </c>
      <c r="R625" s="186">
        <f>Q625*H625</f>
        <v>0</v>
      </c>
      <c r="S625" s="186">
        <v>0</v>
      </c>
      <c r="T625" s="187">
        <f>S625*H625</f>
        <v>0</v>
      </c>
      <c r="U625" s="37"/>
      <c r="V625" s="37"/>
      <c r="W625" s="37"/>
      <c r="X625" s="37"/>
      <c r="Y625" s="37"/>
      <c r="Z625" s="37"/>
      <c r="AA625" s="37"/>
      <c r="AB625" s="37"/>
      <c r="AC625" s="37"/>
      <c r="AD625" s="37"/>
      <c r="AE625" s="37"/>
      <c r="AR625" s="188" t="s">
        <v>262</v>
      </c>
      <c r="AT625" s="188" t="s">
        <v>146</v>
      </c>
      <c r="AU625" s="188" t="s">
        <v>88</v>
      </c>
      <c r="AY625" s="19" t="s">
        <v>144</v>
      </c>
      <c r="BE625" s="189">
        <f>IF(N625="základní",J625,0)</f>
        <v>0</v>
      </c>
      <c r="BF625" s="189">
        <f>IF(N625="snížená",J625,0)</f>
        <v>0</v>
      </c>
      <c r="BG625" s="189">
        <f>IF(N625="zákl. přenesená",J625,0)</f>
        <v>0</v>
      </c>
      <c r="BH625" s="189">
        <f>IF(N625="sníž. přenesená",J625,0)</f>
        <v>0</v>
      </c>
      <c r="BI625" s="189">
        <f>IF(N625="nulová",J625,0)</f>
        <v>0</v>
      </c>
      <c r="BJ625" s="19" t="s">
        <v>86</v>
      </c>
      <c r="BK625" s="189">
        <f>ROUND(I625*H625,2)</f>
        <v>0</v>
      </c>
      <c r="BL625" s="19" t="s">
        <v>262</v>
      </c>
      <c r="BM625" s="188" t="s">
        <v>1029</v>
      </c>
    </row>
    <row r="626" spans="1:65" s="2" customFormat="1" ht="44.25" customHeight="1">
      <c r="A626" s="37"/>
      <c r="B626" s="38"/>
      <c r="C626" s="177" t="s">
        <v>1030</v>
      </c>
      <c r="D626" s="177" t="s">
        <v>146</v>
      </c>
      <c r="E626" s="178" t="s">
        <v>1031</v>
      </c>
      <c r="F626" s="179" t="s">
        <v>1032</v>
      </c>
      <c r="G626" s="180" t="s">
        <v>340</v>
      </c>
      <c r="H626" s="181">
        <v>1</v>
      </c>
      <c r="I626" s="182"/>
      <c r="J626" s="183">
        <f>ROUND(I626*H626,2)</f>
        <v>0</v>
      </c>
      <c r="K626" s="179" t="s">
        <v>32</v>
      </c>
      <c r="L626" s="42"/>
      <c r="M626" s="184" t="s">
        <v>32</v>
      </c>
      <c r="N626" s="185" t="s">
        <v>49</v>
      </c>
      <c r="O626" s="67"/>
      <c r="P626" s="186">
        <f>O626*H626</f>
        <v>0</v>
      </c>
      <c r="Q626" s="186">
        <v>0</v>
      </c>
      <c r="R626" s="186">
        <f>Q626*H626</f>
        <v>0</v>
      </c>
      <c r="S626" s="186">
        <v>0</v>
      </c>
      <c r="T626" s="187">
        <f>S626*H626</f>
        <v>0</v>
      </c>
      <c r="U626" s="37"/>
      <c r="V626" s="37"/>
      <c r="W626" s="37"/>
      <c r="X626" s="37"/>
      <c r="Y626" s="37"/>
      <c r="Z626" s="37"/>
      <c r="AA626" s="37"/>
      <c r="AB626" s="37"/>
      <c r="AC626" s="37"/>
      <c r="AD626" s="37"/>
      <c r="AE626" s="37"/>
      <c r="AR626" s="188" t="s">
        <v>262</v>
      </c>
      <c r="AT626" s="188" t="s">
        <v>146</v>
      </c>
      <c r="AU626" s="188" t="s">
        <v>88</v>
      </c>
      <c r="AY626" s="19" t="s">
        <v>144</v>
      </c>
      <c r="BE626" s="189">
        <f>IF(N626="základní",J626,0)</f>
        <v>0</v>
      </c>
      <c r="BF626" s="189">
        <f>IF(N626="snížená",J626,0)</f>
        <v>0</v>
      </c>
      <c r="BG626" s="189">
        <f>IF(N626="zákl. přenesená",J626,0)</f>
        <v>0</v>
      </c>
      <c r="BH626" s="189">
        <f>IF(N626="sníž. přenesená",J626,0)</f>
        <v>0</v>
      </c>
      <c r="BI626" s="189">
        <f>IF(N626="nulová",J626,0)</f>
        <v>0</v>
      </c>
      <c r="BJ626" s="19" t="s">
        <v>86</v>
      </c>
      <c r="BK626" s="189">
        <f>ROUND(I626*H626,2)</f>
        <v>0</v>
      </c>
      <c r="BL626" s="19" t="s">
        <v>262</v>
      </c>
      <c r="BM626" s="188" t="s">
        <v>1033</v>
      </c>
    </row>
    <row r="627" spans="1:65" s="2" customFormat="1" ht="24.2" customHeight="1">
      <c r="A627" s="37"/>
      <c r="B627" s="38"/>
      <c r="C627" s="177" t="s">
        <v>1034</v>
      </c>
      <c r="D627" s="177" t="s">
        <v>146</v>
      </c>
      <c r="E627" s="178" t="s">
        <v>1035</v>
      </c>
      <c r="F627" s="179" t="s">
        <v>1036</v>
      </c>
      <c r="G627" s="180" t="s">
        <v>93</v>
      </c>
      <c r="H627" s="181">
        <v>4.8</v>
      </c>
      <c r="I627" s="182"/>
      <c r="J627" s="183">
        <f>ROUND(I627*H627,2)</f>
        <v>0</v>
      </c>
      <c r="K627" s="179" t="s">
        <v>149</v>
      </c>
      <c r="L627" s="42"/>
      <c r="M627" s="184" t="s">
        <v>32</v>
      </c>
      <c r="N627" s="185" t="s">
        <v>49</v>
      </c>
      <c r="O627" s="67"/>
      <c r="P627" s="186">
        <f>O627*H627</f>
        <v>0</v>
      </c>
      <c r="Q627" s="186">
        <v>0</v>
      </c>
      <c r="R627" s="186">
        <f>Q627*H627</f>
        <v>0</v>
      </c>
      <c r="S627" s="186">
        <v>0</v>
      </c>
      <c r="T627" s="187">
        <f>S627*H627</f>
        <v>0</v>
      </c>
      <c r="U627" s="37"/>
      <c r="V627" s="37"/>
      <c r="W627" s="37"/>
      <c r="X627" s="37"/>
      <c r="Y627" s="37"/>
      <c r="Z627" s="37"/>
      <c r="AA627" s="37"/>
      <c r="AB627" s="37"/>
      <c r="AC627" s="37"/>
      <c r="AD627" s="37"/>
      <c r="AE627" s="37"/>
      <c r="AR627" s="188" t="s">
        <v>262</v>
      </c>
      <c r="AT627" s="188" t="s">
        <v>146</v>
      </c>
      <c r="AU627" s="188" t="s">
        <v>88</v>
      </c>
      <c r="AY627" s="19" t="s">
        <v>144</v>
      </c>
      <c r="BE627" s="189">
        <f>IF(N627="základní",J627,0)</f>
        <v>0</v>
      </c>
      <c r="BF627" s="189">
        <f>IF(N627="snížená",J627,0)</f>
        <v>0</v>
      </c>
      <c r="BG627" s="189">
        <f>IF(N627="zákl. přenesená",J627,0)</f>
        <v>0</v>
      </c>
      <c r="BH627" s="189">
        <f>IF(N627="sníž. přenesená",J627,0)</f>
        <v>0</v>
      </c>
      <c r="BI627" s="189">
        <f>IF(N627="nulová",J627,0)</f>
        <v>0</v>
      </c>
      <c r="BJ627" s="19" t="s">
        <v>86</v>
      </c>
      <c r="BK627" s="189">
        <f>ROUND(I627*H627,2)</f>
        <v>0</v>
      </c>
      <c r="BL627" s="19" t="s">
        <v>262</v>
      </c>
      <c r="BM627" s="188" t="s">
        <v>1037</v>
      </c>
    </row>
    <row r="628" spans="1:65" s="2" customFormat="1" ht="11.25">
      <c r="A628" s="37"/>
      <c r="B628" s="38"/>
      <c r="C628" s="39"/>
      <c r="D628" s="190" t="s">
        <v>152</v>
      </c>
      <c r="E628" s="39"/>
      <c r="F628" s="191" t="s">
        <v>1038</v>
      </c>
      <c r="G628" s="39"/>
      <c r="H628" s="39"/>
      <c r="I628" s="192"/>
      <c r="J628" s="39"/>
      <c r="K628" s="39"/>
      <c r="L628" s="42"/>
      <c r="M628" s="193"/>
      <c r="N628" s="194"/>
      <c r="O628" s="67"/>
      <c r="P628" s="67"/>
      <c r="Q628" s="67"/>
      <c r="R628" s="67"/>
      <c r="S628" s="67"/>
      <c r="T628" s="68"/>
      <c r="U628" s="37"/>
      <c r="V628" s="37"/>
      <c r="W628" s="37"/>
      <c r="X628" s="37"/>
      <c r="Y628" s="37"/>
      <c r="Z628" s="37"/>
      <c r="AA628" s="37"/>
      <c r="AB628" s="37"/>
      <c r="AC628" s="37"/>
      <c r="AD628" s="37"/>
      <c r="AE628" s="37"/>
      <c r="AT628" s="19" t="s">
        <v>152</v>
      </c>
      <c r="AU628" s="19" t="s">
        <v>88</v>
      </c>
    </row>
    <row r="629" spans="1:65" s="15" customFormat="1" ht="11.25">
      <c r="B629" s="218"/>
      <c r="C629" s="219"/>
      <c r="D629" s="197" t="s">
        <v>154</v>
      </c>
      <c r="E629" s="220" t="s">
        <v>32</v>
      </c>
      <c r="F629" s="221" t="s">
        <v>1039</v>
      </c>
      <c r="G629" s="219"/>
      <c r="H629" s="220" t="s">
        <v>32</v>
      </c>
      <c r="I629" s="222"/>
      <c r="J629" s="219"/>
      <c r="K629" s="219"/>
      <c r="L629" s="223"/>
      <c r="M629" s="224"/>
      <c r="N629" s="225"/>
      <c r="O629" s="225"/>
      <c r="P629" s="225"/>
      <c r="Q629" s="225"/>
      <c r="R629" s="225"/>
      <c r="S629" s="225"/>
      <c r="T629" s="226"/>
      <c r="AT629" s="227" t="s">
        <v>154</v>
      </c>
      <c r="AU629" s="227" t="s">
        <v>88</v>
      </c>
      <c r="AV629" s="15" t="s">
        <v>86</v>
      </c>
      <c r="AW629" s="15" t="s">
        <v>39</v>
      </c>
      <c r="AX629" s="15" t="s">
        <v>78</v>
      </c>
      <c r="AY629" s="227" t="s">
        <v>144</v>
      </c>
    </row>
    <row r="630" spans="1:65" s="13" customFormat="1" ht="11.25">
      <c r="B630" s="195"/>
      <c r="C630" s="196"/>
      <c r="D630" s="197" t="s">
        <v>154</v>
      </c>
      <c r="E630" s="198" t="s">
        <v>32</v>
      </c>
      <c r="F630" s="199" t="s">
        <v>1040</v>
      </c>
      <c r="G630" s="196"/>
      <c r="H630" s="200">
        <v>4.8</v>
      </c>
      <c r="I630" s="201"/>
      <c r="J630" s="196"/>
      <c r="K630" s="196"/>
      <c r="L630" s="202"/>
      <c r="M630" s="203"/>
      <c r="N630" s="204"/>
      <c r="O630" s="204"/>
      <c r="P630" s="204"/>
      <c r="Q630" s="204"/>
      <c r="R630" s="204"/>
      <c r="S630" s="204"/>
      <c r="T630" s="205"/>
      <c r="AT630" s="206" t="s">
        <v>154</v>
      </c>
      <c r="AU630" s="206" t="s">
        <v>88</v>
      </c>
      <c r="AV630" s="13" t="s">
        <v>88</v>
      </c>
      <c r="AW630" s="13" t="s">
        <v>39</v>
      </c>
      <c r="AX630" s="13" t="s">
        <v>78</v>
      </c>
      <c r="AY630" s="206" t="s">
        <v>144</v>
      </c>
    </row>
    <row r="631" spans="1:65" s="14" customFormat="1" ht="11.25">
      <c r="B631" s="207"/>
      <c r="C631" s="208"/>
      <c r="D631" s="197" t="s">
        <v>154</v>
      </c>
      <c r="E631" s="209" t="s">
        <v>32</v>
      </c>
      <c r="F631" s="210" t="s">
        <v>158</v>
      </c>
      <c r="G631" s="208"/>
      <c r="H631" s="211">
        <v>4.8</v>
      </c>
      <c r="I631" s="212"/>
      <c r="J631" s="208"/>
      <c r="K631" s="208"/>
      <c r="L631" s="213"/>
      <c r="M631" s="214"/>
      <c r="N631" s="215"/>
      <c r="O631" s="215"/>
      <c r="P631" s="215"/>
      <c r="Q631" s="215"/>
      <c r="R631" s="215"/>
      <c r="S631" s="215"/>
      <c r="T631" s="216"/>
      <c r="AT631" s="217" t="s">
        <v>154</v>
      </c>
      <c r="AU631" s="217" t="s">
        <v>88</v>
      </c>
      <c r="AV631" s="14" t="s">
        <v>150</v>
      </c>
      <c r="AW631" s="14" t="s">
        <v>39</v>
      </c>
      <c r="AX631" s="14" t="s">
        <v>86</v>
      </c>
      <c r="AY631" s="217" t="s">
        <v>144</v>
      </c>
    </row>
    <row r="632" spans="1:65" s="2" customFormat="1" ht="33" customHeight="1">
      <c r="A632" s="37"/>
      <c r="B632" s="38"/>
      <c r="C632" s="177" t="s">
        <v>1041</v>
      </c>
      <c r="D632" s="177" t="s">
        <v>146</v>
      </c>
      <c r="E632" s="178" t="s">
        <v>1042</v>
      </c>
      <c r="F632" s="179" t="s">
        <v>1043</v>
      </c>
      <c r="G632" s="180" t="s">
        <v>340</v>
      </c>
      <c r="H632" s="181">
        <v>2</v>
      </c>
      <c r="I632" s="182"/>
      <c r="J632" s="183">
        <f>ROUND(I632*H632,2)</f>
        <v>0</v>
      </c>
      <c r="K632" s="179" t="s">
        <v>149</v>
      </c>
      <c r="L632" s="42"/>
      <c r="M632" s="184" t="s">
        <v>32</v>
      </c>
      <c r="N632" s="185" t="s">
        <v>49</v>
      </c>
      <c r="O632" s="67"/>
      <c r="P632" s="186">
        <f>O632*H632</f>
        <v>0</v>
      </c>
      <c r="Q632" s="186">
        <v>0</v>
      </c>
      <c r="R632" s="186">
        <f>Q632*H632</f>
        <v>0</v>
      </c>
      <c r="S632" s="186">
        <v>7.0000000000000001E-3</v>
      </c>
      <c r="T632" s="187">
        <f>S632*H632</f>
        <v>1.4E-2</v>
      </c>
      <c r="U632" s="37"/>
      <c r="V632" s="37"/>
      <c r="W632" s="37"/>
      <c r="X632" s="37"/>
      <c r="Y632" s="37"/>
      <c r="Z632" s="37"/>
      <c r="AA632" s="37"/>
      <c r="AB632" s="37"/>
      <c r="AC632" s="37"/>
      <c r="AD632" s="37"/>
      <c r="AE632" s="37"/>
      <c r="AR632" s="188" t="s">
        <v>262</v>
      </c>
      <c r="AT632" s="188" t="s">
        <v>146</v>
      </c>
      <c r="AU632" s="188" t="s">
        <v>88</v>
      </c>
      <c r="AY632" s="19" t="s">
        <v>144</v>
      </c>
      <c r="BE632" s="189">
        <f>IF(N632="základní",J632,0)</f>
        <v>0</v>
      </c>
      <c r="BF632" s="189">
        <f>IF(N632="snížená",J632,0)</f>
        <v>0</v>
      </c>
      <c r="BG632" s="189">
        <f>IF(N632="zákl. přenesená",J632,0)</f>
        <v>0</v>
      </c>
      <c r="BH632" s="189">
        <f>IF(N632="sníž. přenesená",J632,0)</f>
        <v>0</v>
      </c>
      <c r="BI632" s="189">
        <f>IF(N632="nulová",J632,0)</f>
        <v>0</v>
      </c>
      <c r="BJ632" s="19" t="s">
        <v>86</v>
      </c>
      <c r="BK632" s="189">
        <f>ROUND(I632*H632,2)</f>
        <v>0</v>
      </c>
      <c r="BL632" s="19" t="s">
        <v>262</v>
      </c>
      <c r="BM632" s="188" t="s">
        <v>1044</v>
      </c>
    </row>
    <row r="633" spans="1:65" s="2" customFormat="1" ht="11.25">
      <c r="A633" s="37"/>
      <c r="B633" s="38"/>
      <c r="C633" s="39"/>
      <c r="D633" s="190" t="s">
        <v>152</v>
      </c>
      <c r="E633" s="39"/>
      <c r="F633" s="191" t="s">
        <v>1045</v>
      </c>
      <c r="G633" s="39"/>
      <c r="H633" s="39"/>
      <c r="I633" s="192"/>
      <c r="J633" s="39"/>
      <c r="K633" s="39"/>
      <c r="L633" s="42"/>
      <c r="M633" s="193"/>
      <c r="N633" s="194"/>
      <c r="O633" s="67"/>
      <c r="P633" s="67"/>
      <c r="Q633" s="67"/>
      <c r="R633" s="67"/>
      <c r="S633" s="67"/>
      <c r="T633" s="68"/>
      <c r="U633" s="37"/>
      <c r="V633" s="37"/>
      <c r="W633" s="37"/>
      <c r="X633" s="37"/>
      <c r="Y633" s="37"/>
      <c r="Z633" s="37"/>
      <c r="AA633" s="37"/>
      <c r="AB633" s="37"/>
      <c r="AC633" s="37"/>
      <c r="AD633" s="37"/>
      <c r="AE633" s="37"/>
      <c r="AT633" s="19" t="s">
        <v>152</v>
      </c>
      <c r="AU633" s="19" t="s">
        <v>88</v>
      </c>
    </row>
    <row r="634" spans="1:65" s="15" customFormat="1" ht="11.25">
      <c r="B634" s="218"/>
      <c r="C634" s="219"/>
      <c r="D634" s="197" t="s">
        <v>154</v>
      </c>
      <c r="E634" s="220" t="s">
        <v>32</v>
      </c>
      <c r="F634" s="221" t="s">
        <v>1046</v>
      </c>
      <c r="G634" s="219"/>
      <c r="H634" s="220" t="s">
        <v>32</v>
      </c>
      <c r="I634" s="222"/>
      <c r="J634" s="219"/>
      <c r="K634" s="219"/>
      <c r="L634" s="223"/>
      <c r="M634" s="224"/>
      <c r="N634" s="225"/>
      <c r="O634" s="225"/>
      <c r="P634" s="225"/>
      <c r="Q634" s="225"/>
      <c r="R634" s="225"/>
      <c r="S634" s="225"/>
      <c r="T634" s="226"/>
      <c r="AT634" s="227" t="s">
        <v>154</v>
      </c>
      <c r="AU634" s="227" t="s">
        <v>88</v>
      </c>
      <c r="AV634" s="15" t="s">
        <v>86</v>
      </c>
      <c r="AW634" s="15" t="s">
        <v>39</v>
      </c>
      <c r="AX634" s="15" t="s">
        <v>78</v>
      </c>
      <c r="AY634" s="227" t="s">
        <v>144</v>
      </c>
    </row>
    <row r="635" spans="1:65" s="13" customFormat="1" ht="11.25">
      <c r="B635" s="195"/>
      <c r="C635" s="196"/>
      <c r="D635" s="197" t="s">
        <v>154</v>
      </c>
      <c r="E635" s="198" t="s">
        <v>32</v>
      </c>
      <c r="F635" s="199" t="s">
        <v>1047</v>
      </c>
      <c r="G635" s="196"/>
      <c r="H635" s="200">
        <v>2</v>
      </c>
      <c r="I635" s="201"/>
      <c r="J635" s="196"/>
      <c r="K635" s="196"/>
      <c r="L635" s="202"/>
      <c r="M635" s="203"/>
      <c r="N635" s="204"/>
      <c r="O635" s="204"/>
      <c r="P635" s="204"/>
      <c r="Q635" s="204"/>
      <c r="R635" s="204"/>
      <c r="S635" s="204"/>
      <c r="T635" s="205"/>
      <c r="AT635" s="206" t="s">
        <v>154</v>
      </c>
      <c r="AU635" s="206" t="s">
        <v>88</v>
      </c>
      <c r="AV635" s="13" t="s">
        <v>88</v>
      </c>
      <c r="AW635" s="13" t="s">
        <v>39</v>
      </c>
      <c r="AX635" s="13" t="s">
        <v>86</v>
      </c>
      <c r="AY635" s="206" t="s">
        <v>144</v>
      </c>
    </row>
    <row r="636" spans="1:65" s="2" customFormat="1" ht="24.2" customHeight="1">
      <c r="A636" s="37"/>
      <c r="B636" s="38"/>
      <c r="C636" s="177" t="s">
        <v>1048</v>
      </c>
      <c r="D636" s="177" t="s">
        <v>146</v>
      </c>
      <c r="E636" s="178" t="s">
        <v>1049</v>
      </c>
      <c r="F636" s="179" t="s">
        <v>1050</v>
      </c>
      <c r="G636" s="180" t="s">
        <v>340</v>
      </c>
      <c r="H636" s="181">
        <v>3</v>
      </c>
      <c r="I636" s="182"/>
      <c r="J636" s="183">
        <f>ROUND(I636*H636,2)</f>
        <v>0</v>
      </c>
      <c r="K636" s="179" t="s">
        <v>149</v>
      </c>
      <c r="L636" s="42"/>
      <c r="M636" s="184" t="s">
        <v>32</v>
      </c>
      <c r="N636" s="185" t="s">
        <v>49</v>
      </c>
      <c r="O636" s="67"/>
      <c r="P636" s="186">
        <f>O636*H636</f>
        <v>0</v>
      </c>
      <c r="Q636" s="186">
        <v>0</v>
      </c>
      <c r="R636" s="186">
        <f>Q636*H636</f>
        <v>0</v>
      </c>
      <c r="S636" s="186">
        <v>2.4E-2</v>
      </c>
      <c r="T636" s="187">
        <f>S636*H636</f>
        <v>7.2000000000000008E-2</v>
      </c>
      <c r="U636" s="37"/>
      <c r="V636" s="37"/>
      <c r="W636" s="37"/>
      <c r="X636" s="37"/>
      <c r="Y636" s="37"/>
      <c r="Z636" s="37"/>
      <c r="AA636" s="37"/>
      <c r="AB636" s="37"/>
      <c r="AC636" s="37"/>
      <c r="AD636" s="37"/>
      <c r="AE636" s="37"/>
      <c r="AR636" s="188" t="s">
        <v>262</v>
      </c>
      <c r="AT636" s="188" t="s">
        <v>146</v>
      </c>
      <c r="AU636" s="188" t="s">
        <v>88</v>
      </c>
      <c r="AY636" s="19" t="s">
        <v>144</v>
      </c>
      <c r="BE636" s="189">
        <f>IF(N636="základní",J636,0)</f>
        <v>0</v>
      </c>
      <c r="BF636" s="189">
        <f>IF(N636="snížená",J636,0)</f>
        <v>0</v>
      </c>
      <c r="BG636" s="189">
        <f>IF(N636="zákl. přenesená",J636,0)</f>
        <v>0</v>
      </c>
      <c r="BH636" s="189">
        <f>IF(N636="sníž. přenesená",J636,0)</f>
        <v>0</v>
      </c>
      <c r="BI636" s="189">
        <f>IF(N636="nulová",J636,0)</f>
        <v>0</v>
      </c>
      <c r="BJ636" s="19" t="s">
        <v>86</v>
      </c>
      <c r="BK636" s="189">
        <f>ROUND(I636*H636,2)</f>
        <v>0</v>
      </c>
      <c r="BL636" s="19" t="s">
        <v>262</v>
      </c>
      <c r="BM636" s="188" t="s">
        <v>1051</v>
      </c>
    </row>
    <row r="637" spans="1:65" s="2" customFormat="1" ht="11.25">
      <c r="A637" s="37"/>
      <c r="B637" s="38"/>
      <c r="C637" s="39"/>
      <c r="D637" s="190" t="s">
        <v>152</v>
      </c>
      <c r="E637" s="39"/>
      <c r="F637" s="191" t="s">
        <v>1052</v>
      </c>
      <c r="G637" s="39"/>
      <c r="H637" s="39"/>
      <c r="I637" s="192"/>
      <c r="J637" s="39"/>
      <c r="K637" s="39"/>
      <c r="L637" s="42"/>
      <c r="M637" s="193"/>
      <c r="N637" s="194"/>
      <c r="O637" s="67"/>
      <c r="P637" s="67"/>
      <c r="Q637" s="67"/>
      <c r="R637" s="67"/>
      <c r="S637" s="67"/>
      <c r="T637" s="68"/>
      <c r="U637" s="37"/>
      <c r="V637" s="37"/>
      <c r="W637" s="37"/>
      <c r="X637" s="37"/>
      <c r="Y637" s="37"/>
      <c r="Z637" s="37"/>
      <c r="AA637" s="37"/>
      <c r="AB637" s="37"/>
      <c r="AC637" s="37"/>
      <c r="AD637" s="37"/>
      <c r="AE637" s="37"/>
      <c r="AT637" s="19" t="s">
        <v>152</v>
      </c>
      <c r="AU637" s="19" t="s">
        <v>88</v>
      </c>
    </row>
    <row r="638" spans="1:65" s="13" customFormat="1" ht="11.25">
      <c r="B638" s="195"/>
      <c r="C638" s="196"/>
      <c r="D638" s="197" t="s">
        <v>154</v>
      </c>
      <c r="E638" s="198" t="s">
        <v>32</v>
      </c>
      <c r="F638" s="199" t="s">
        <v>1053</v>
      </c>
      <c r="G638" s="196"/>
      <c r="H638" s="200">
        <v>3</v>
      </c>
      <c r="I638" s="201"/>
      <c r="J638" s="196"/>
      <c r="K638" s="196"/>
      <c r="L638" s="202"/>
      <c r="M638" s="203"/>
      <c r="N638" s="204"/>
      <c r="O638" s="204"/>
      <c r="P638" s="204"/>
      <c r="Q638" s="204"/>
      <c r="R638" s="204"/>
      <c r="S638" s="204"/>
      <c r="T638" s="205"/>
      <c r="AT638" s="206" t="s">
        <v>154</v>
      </c>
      <c r="AU638" s="206" t="s">
        <v>88</v>
      </c>
      <c r="AV638" s="13" t="s">
        <v>88</v>
      </c>
      <c r="AW638" s="13" t="s">
        <v>39</v>
      </c>
      <c r="AX638" s="13" t="s">
        <v>86</v>
      </c>
      <c r="AY638" s="206" t="s">
        <v>144</v>
      </c>
    </row>
    <row r="639" spans="1:65" s="2" customFormat="1" ht="24.2" customHeight="1">
      <c r="A639" s="37"/>
      <c r="B639" s="38"/>
      <c r="C639" s="177" t="s">
        <v>1054</v>
      </c>
      <c r="D639" s="177" t="s">
        <v>146</v>
      </c>
      <c r="E639" s="178" t="s">
        <v>1055</v>
      </c>
      <c r="F639" s="179" t="s">
        <v>1056</v>
      </c>
      <c r="G639" s="180" t="s">
        <v>340</v>
      </c>
      <c r="H639" s="181">
        <v>2</v>
      </c>
      <c r="I639" s="182"/>
      <c r="J639" s="183">
        <f>ROUND(I639*H639,2)</f>
        <v>0</v>
      </c>
      <c r="K639" s="179" t="s">
        <v>149</v>
      </c>
      <c r="L639" s="42"/>
      <c r="M639" s="184" t="s">
        <v>32</v>
      </c>
      <c r="N639" s="185" t="s">
        <v>49</v>
      </c>
      <c r="O639" s="67"/>
      <c r="P639" s="186">
        <f>O639*H639</f>
        <v>0</v>
      </c>
      <c r="Q639" s="186">
        <v>0</v>
      </c>
      <c r="R639" s="186">
        <f>Q639*H639</f>
        <v>0</v>
      </c>
      <c r="S639" s="186">
        <v>0.13100000000000001</v>
      </c>
      <c r="T639" s="187">
        <f>S639*H639</f>
        <v>0.26200000000000001</v>
      </c>
      <c r="U639" s="37"/>
      <c r="V639" s="37"/>
      <c r="W639" s="37"/>
      <c r="X639" s="37"/>
      <c r="Y639" s="37"/>
      <c r="Z639" s="37"/>
      <c r="AA639" s="37"/>
      <c r="AB639" s="37"/>
      <c r="AC639" s="37"/>
      <c r="AD639" s="37"/>
      <c r="AE639" s="37"/>
      <c r="AR639" s="188" t="s">
        <v>262</v>
      </c>
      <c r="AT639" s="188" t="s">
        <v>146</v>
      </c>
      <c r="AU639" s="188" t="s">
        <v>88</v>
      </c>
      <c r="AY639" s="19" t="s">
        <v>144</v>
      </c>
      <c r="BE639" s="189">
        <f>IF(N639="základní",J639,0)</f>
        <v>0</v>
      </c>
      <c r="BF639" s="189">
        <f>IF(N639="snížená",J639,0)</f>
        <v>0</v>
      </c>
      <c r="BG639" s="189">
        <f>IF(N639="zákl. přenesená",J639,0)</f>
        <v>0</v>
      </c>
      <c r="BH639" s="189">
        <f>IF(N639="sníž. přenesená",J639,0)</f>
        <v>0</v>
      </c>
      <c r="BI639" s="189">
        <f>IF(N639="nulová",J639,0)</f>
        <v>0</v>
      </c>
      <c r="BJ639" s="19" t="s">
        <v>86</v>
      </c>
      <c r="BK639" s="189">
        <f>ROUND(I639*H639,2)</f>
        <v>0</v>
      </c>
      <c r="BL639" s="19" t="s">
        <v>262</v>
      </c>
      <c r="BM639" s="188" t="s">
        <v>1057</v>
      </c>
    </row>
    <row r="640" spans="1:65" s="2" customFormat="1" ht="11.25">
      <c r="A640" s="37"/>
      <c r="B640" s="38"/>
      <c r="C640" s="39"/>
      <c r="D640" s="190" t="s">
        <v>152</v>
      </c>
      <c r="E640" s="39"/>
      <c r="F640" s="191" t="s">
        <v>1058</v>
      </c>
      <c r="G640" s="39"/>
      <c r="H640" s="39"/>
      <c r="I640" s="192"/>
      <c r="J640" s="39"/>
      <c r="K640" s="39"/>
      <c r="L640" s="42"/>
      <c r="M640" s="193"/>
      <c r="N640" s="194"/>
      <c r="O640" s="67"/>
      <c r="P640" s="67"/>
      <c r="Q640" s="67"/>
      <c r="R640" s="67"/>
      <c r="S640" s="67"/>
      <c r="T640" s="68"/>
      <c r="U640" s="37"/>
      <c r="V640" s="37"/>
      <c r="W640" s="37"/>
      <c r="X640" s="37"/>
      <c r="Y640" s="37"/>
      <c r="Z640" s="37"/>
      <c r="AA640" s="37"/>
      <c r="AB640" s="37"/>
      <c r="AC640" s="37"/>
      <c r="AD640" s="37"/>
      <c r="AE640" s="37"/>
      <c r="AT640" s="19" t="s">
        <v>152</v>
      </c>
      <c r="AU640" s="19" t="s">
        <v>88</v>
      </c>
    </row>
    <row r="641" spans="1:65" s="2" customFormat="1" ht="37.9" customHeight="1">
      <c r="A641" s="37"/>
      <c r="B641" s="38"/>
      <c r="C641" s="177" t="s">
        <v>1059</v>
      </c>
      <c r="D641" s="177" t="s">
        <v>146</v>
      </c>
      <c r="E641" s="178" t="s">
        <v>1060</v>
      </c>
      <c r="F641" s="179" t="s">
        <v>1061</v>
      </c>
      <c r="G641" s="180" t="s">
        <v>340</v>
      </c>
      <c r="H641" s="181">
        <v>1</v>
      </c>
      <c r="I641" s="182"/>
      <c r="J641" s="183">
        <f>ROUND(I641*H641,2)</f>
        <v>0</v>
      </c>
      <c r="K641" s="179" t="s">
        <v>32</v>
      </c>
      <c r="L641" s="42"/>
      <c r="M641" s="184" t="s">
        <v>32</v>
      </c>
      <c r="N641" s="185" t="s">
        <v>49</v>
      </c>
      <c r="O641" s="67"/>
      <c r="P641" s="186">
        <f>O641*H641</f>
        <v>0</v>
      </c>
      <c r="Q641" s="186">
        <v>0.1</v>
      </c>
      <c r="R641" s="186">
        <f>Q641*H641</f>
        <v>0.1</v>
      </c>
      <c r="S641" s="186">
        <v>0</v>
      </c>
      <c r="T641" s="187">
        <f>S641*H641</f>
        <v>0</v>
      </c>
      <c r="U641" s="37"/>
      <c r="V641" s="37"/>
      <c r="W641" s="37"/>
      <c r="X641" s="37"/>
      <c r="Y641" s="37"/>
      <c r="Z641" s="37"/>
      <c r="AA641" s="37"/>
      <c r="AB641" s="37"/>
      <c r="AC641" s="37"/>
      <c r="AD641" s="37"/>
      <c r="AE641" s="37"/>
      <c r="AR641" s="188" t="s">
        <v>262</v>
      </c>
      <c r="AT641" s="188" t="s">
        <v>146</v>
      </c>
      <c r="AU641" s="188" t="s">
        <v>88</v>
      </c>
      <c r="AY641" s="19" t="s">
        <v>144</v>
      </c>
      <c r="BE641" s="189">
        <f>IF(N641="základní",J641,0)</f>
        <v>0</v>
      </c>
      <c r="BF641" s="189">
        <f>IF(N641="snížená",J641,0)</f>
        <v>0</v>
      </c>
      <c r="BG641" s="189">
        <f>IF(N641="zákl. přenesená",J641,0)</f>
        <v>0</v>
      </c>
      <c r="BH641" s="189">
        <f>IF(N641="sníž. přenesená",J641,0)</f>
        <v>0</v>
      </c>
      <c r="BI641" s="189">
        <f>IF(N641="nulová",J641,0)</f>
        <v>0</v>
      </c>
      <c r="BJ641" s="19" t="s">
        <v>86</v>
      </c>
      <c r="BK641" s="189">
        <f>ROUND(I641*H641,2)</f>
        <v>0</v>
      </c>
      <c r="BL641" s="19" t="s">
        <v>262</v>
      </c>
      <c r="BM641" s="188" t="s">
        <v>1062</v>
      </c>
    </row>
    <row r="642" spans="1:65" s="2" customFormat="1" ht="48.75">
      <c r="A642" s="37"/>
      <c r="B642" s="38"/>
      <c r="C642" s="39"/>
      <c r="D642" s="197" t="s">
        <v>1063</v>
      </c>
      <c r="E642" s="39"/>
      <c r="F642" s="249" t="s">
        <v>1064</v>
      </c>
      <c r="G642" s="39"/>
      <c r="H642" s="39"/>
      <c r="I642" s="192"/>
      <c r="J642" s="39"/>
      <c r="K642" s="39"/>
      <c r="L642" s="42"/>
      <c r="M642" s="193"/>
      <c r="N642" s="194"/>
      <c r="O642" s="67"/>
      <c r="P642" s="67"/>
      <c r="Q642" s="67"/>
      <c r="R642" s="67"/>
      <c r="S642" s="67"/>
      <c r="T642" s="68"/>
      <c r="U642" s="37"/>
      <c r="V642" s="37"/>
      <c r="W642" s="37"/>
      <c r="X642" s="37"/>
      <c r="Y642" s="37"/>
      <c r="Z642" s="37"/>
      <c r="AA642" s="37"/>
      <c r="AB642" s="37"/>
      <c r="AC642" s="37"/>
      <c r="AD642" s="37"/>
      <c r="AE642" s="37"/>
      <c r="AT642" s="19" t="s">
        <v>1063</v>
      </c>
      <c r="AU642" s="19" t="s">
        <v>88</v>
      </c>
    </row>
    <row r="643" spans="1:65" s="2" customFormat="1" ht="33" customHeight="1">
      <c r="A643" s="37"/>
      <c r="B643" s="38"/>
      <c r="C643" s="177" t="s">
        <v>1065</v>
      </c>
      <c r="D643" s="177" t="s">
        <v>146</v>
      </c>
      <c r="E643" s="178" t="s">
        <v>1066</v>
      </c>
      <c r="F643" s="179" t="s">
        <v>1067</v>
      </c>
      <c r="G643" s="180" t="s">
        <v>340</v>
      </c>
      <c r="H643" s="181">
        <v>1</v>
      </c>
      <c r="I643" s="182"/>
      <c r="J643" s="183">
        <f>ROUND(I643*H643,2)</f>
        <v>0</v>
      </c>
      <c r="K643" s="179" t="s">
        <v>32</v>
      </c>
      <c r="L643" s="42"/>
      <c r="M643" s="184" t="s">
        <v>32</v>
      </c>
      <c r="N643" s="185" t="s">
        <v>49</v>
      </c>
      <c r="O643" s="67"/>
      <c r="P643" s="186">
        <f>O643*H643</f>
        <v>0</v>
      </c>
      <c r="Q643" s="186">
        <v>0.25</v>
      </c>
      <c r="R643" s="186">
        <f>Q643*H643</f>
        <v>0.25</v>
      </c>
      <c r="S643" s="186">
        <v>0</v>
      </c>
      <c r="T643" s="187">
        <f>S643*H643</f>
        <v>0</v>
      </c>
      <c r="U643" s="37"/>
      <c r="V643" s="37"/>
      <c r="W643" s="37"/>
      <c r="X643" s="37"/>
      <c r="Y643" s="37"/>
      <c r="Z643" s="37"/>
      <c r="AA643" s="37"/>
      <c r="AB643" s="37"/>
      <c r="AC643" s="37"/>
      <c r="AD643" s="37"/>
      <c r="AE643" s="37"/>
      <c r="AR643" s="188" t="s">
        <v>262</v>
      </c>
      <c r="AT643" s="188" t="s">
        <v>146</v>
      </c>
      <c r="AU643" s="188" t="s">
        <v>88</v>
      </c>
      <c r="AY643" s="19" t="s">
        <v>144</v>
      </c>
      <c r="BE643" s="189">
        <f>IF(N643="základní",J643,0)</f>
        <v>0</v>
      </c>
      <c r="BF643" s="189">
        <f>IF(N643="snížená",J643,0)</f>
        <v>0</v>
      </c>
      <c r="BG643" s="189">
        <f>IF(N643="zákl. přenesená",J643,0)</f>
        <v>0</v>
      </c>
      <c r="BH643" s="189">
        <f>IF(N643="sníž. přenesená",J643,0)</f>
        <v>0</v>
      </c>
      <c r="BI643" s="189">
        <f>IF(N643="nulová",J643,0)</f>
        <v>0</v>
      </c>
      <c r="BJ643" s="19" t="s">
        <v>86</v>
      </c>
      <c r="BK643" s="189">
        <f>ROUND(I643*H643,2)</f>
        <v>0</v>
      </c>
      <c r="BL643" s="19" t="s">
        <v>262</v>
      </c>
      <c r="BM643" s="188" t="s">
        <v>1068</v>
      </c>
    </row>
    <row r="644" spans="1:65" s="2" customFormat="1" ht="58.5">
      <c r="A644" s="37"/>
      <c r="B644" s="38"/>
      <c r="C644" s="39"/>
      <c r="D644" s="197" t="s">
        <v>1063</v>
      </c>
      <c r="E644" s="39"/>
      <c r="F644" s="249" t="s">
        <v>1069</v>
      </c>
      <c r="G644" s="39"/>
      <c r="H644" s="39"/>
      <c r="I644" s="192"/>
      <c r="J644" s="39"/>
      <c r="K644" s="39"/>
      <c r="L644" s="42"/>
      <c r="M644" s="193"/>
      <c r="N644" s="194"/>
      <c r="O644" s="67"/>
      <c r="P644" s="67"/>
      <c r="Q644" s="67"/>
      <c r="R644" s="67"/>
      <c r="S644" s="67"/>
      <c r="T644" s="68"/>
      <c r="U644" s="37"/>
      <c r="V644" s="37"/>
      <c r="W644" s="37"/>
      <c r="X644" s="37"/>
      <c r="Y644" s="37"/>
      <c r="Z644" s="37"/>
      <c r="AA644" s="37"/>
      <c r="AB644" s="37"/>
      <c r="AC644" s="37"/>
      <c r="AD644" s="37"/>
      <c r="AE644" s="37"/>
      <c r="AT644" s="19" t="s">
        <v>1063</v>
      </c>
      <c r="AU644" s="19" t="s">
        <v>88</v>
      </c>
    </row>
    <row r="645" spans="1:65" s="2" customFormat="1" ht="24.2" customHeight="1">
      <c r="A645" s="37"/>
      <c r="B645" s="38"/>
      <c r="C645" s="177" t="s">
        <v>1070</v>
      </c>
      <c r="D645" s="177" t="s">
        <v>146</v>
      </c>
      <c r="E645" s="178" t="s">
        <v>1071</v>
      </c>
      <c r="F645" s="179" t="s">
        <v>1072</v>
      </c>
      <c r="G645" s="180" t="s">
        <v>207</v>
      </c>
      <c r="H645" s="181">
        <v>0.35</v>
      </c>
      <c r="I645" s="182"/>
      <c r="J645" s="183">
        <f>ROUND(I645*H645,2)</f>
        <v>0</v>
      </c>
      <c r="K645" s="179" t="s">
        <v>149</v>
      </c>
      <c r="L645" s="42"/>
      <c r="M645" s="184" t="s">
        <v>32</v>
      </c>
      <c r="N645" s="185" t="s">
        <v>49</v>
      </c>
      <c r="O645" s="67"/>
      <c r="P645" s="186">
        <f>O645*H645</f>
        <v>0</v>
      </c>
      <c r="Q645" s="186">
        <v>0</v>
      </c>
      <c r="R645" s="186">
        <f>Q645*H645</f>
        <v>0</v>
      </c>
      <c r="S645" s="186">
        <v>0</v>
      </c>
      <c r="T645" s="187">
        <f>S645*H645</f>
        <v>0</v>
      </c>
      <c r="U645" s="37"/>
      <c r="V645" s="37"/>
      <c r="W645" s="37"/>
      <c r="X645" s="37"/>
      <c r="Y645" s="37"/>
      <c r="Z645" s="37"/>
      <c r="AA645" s="37"/>
      <c r="AB645" s="37"/>
      <c r="AC645" s="37"/>
      <c r="AD645" s="37"/>
      <c r="AE645" s="37"/>
      <c r="AR645" s="188" t="s">
        <v>262</v>
      </c>
      <c r="AT645" s="188" t="s">
        <v>146</v>
      </c>
      <c r="AU645" s="188" t="s">
        <v>88</v>
      </c>
      <c r="AY645" s="19" t="s">
        <v>144</v>
      </c>
      <c r="BE645" s="189">
        <f>IF(N645="základní",J645,0)</f>
        <v>0</v>
      </c>
      <c r="BF645" s="189">
        <f>IF(N645="snížená",J645,0)</f>
        <v>0</v>
      </c>
      <c r="BG645" s="189">
        <f>IF(N645="zákl. přenesená",J645,0)</f>
        <v>0</v>
      </c>
      <c r="BH645" s="189">
        <f>IF(N645="sníž. přenesená",J645,0)</f>
        <v>0</v>
      </c>
      <c r="BI645" s="189">
        <f>IF(N645="nulová",J645,0)</f>
        <v>0</v>
      </c>
      <c r="BJ645" s="19" t="s">
        <v>86</v>
      </c>
      <c r="BK645" s="189">
        <f>ROUND(I645*H645,2)</f>
        <v>0</v>
      </c>
      <c r="BL645" s="19" t="s">
        <v>262</v>
      </c>
      <c r="BM645" s="188" t="s">
        <v>1073</v>
      </c>
    </row>
    <row r="646" spans="1:65" s="2" customFormat="1" ht="11.25">
      <c r="A646" s="37"/>
      <c r="B646" s="38"/>
      <c r="C646" s="39"/>
      <c r="D646" s="190" t="s">
        <v>152</v>
      </c>
      <c r="E646" s="39"/>
      <c r="F646" s="191" t="s">
        <v>1074</v>
      </c>
      <c r="G646" s="39"/>
      <c r="H646" s="39"/>
      <c r="I646" s="192"/>
      <c r="J646" s="39"/>
      <c r="K646" s="39"/>
      <c r="L646" s="42"/>
      <c r="M646" s="193"/>
      <c r="N646" s="194"/>
      <c r="O646" s="67"/>
      <c r="P646" s="67"/>
      <c r="Q646" s="67"/>
      <c r="R646" s="67"/>
      <c r="S646" s="67"/>
      <c r="T646" s="68"/>
      <c r="U646" s="37"/>
      <c r="V646" s="37"/>
      <c r="W646" s="37"/>
      <c r="X646" s="37"/>
      <c r="Y646" s="37"/>
      <c r="Z646" s="37"/>
      <c r="AA646" s="37"/>
      <c r="AB646" s="37"/>
      <c r="AC646" s="37"/>
      <c r="AD646" s="37"/>
      <c r="AE646" s="37"/>
      <c r="AT646" s="19" t="s">
        <v>152</v>
      </c>
      <c r="AU646" s="19" t="s">
        <v>88</v>
      </c>
    </row>
    <row r="647" spans="1:65" s="2" customFormat="1" ht="24.2" customHeight="1">
      <c r="A647" s="37"/>
      <c r="B647" s="38"/>
      <c r="C647" s="177" t="s">
        <v>1075</v>
      </c>
      <c r="D647" s="177" t="s">
        <v>146</v>
      </c>
      <c r="E647" s="178" t="s">
        <v>1076</v>
      </c>
      <c r="F647" s="179" t="s">
        <v>1077</v>
      </c>
      <c r="G647" s="180" t="s">
        <v>207</v>
      </c>
      <c r="H647" s="181">
        <v>0.35</v>
      </c>
      <c r="I647" s="182"/>
      <c r="J647" s="183">
        <f>ROUND(I647*H647,2)</f>
        <v>0</v>
      </c>
      <c r="K647" s="179" t="s">
        <v>149</v>
      </c>
      <c r="L647" s="42"/>
      <c r="M647" s="184" t="s">
        <v>32</v>
      </c>
      <c r="N647" s="185" t="s">
        <v>49</v>
      </c>
      <c r="O647" s="67"/>
      <c r="P647" s="186">
        <f>O647*H647</f>
        <v>0</v>
      </c>
      <c r="Q647" s="186">
        <v>0</v>
      </c>
      <c r="R647" s="186">
        <f>Q647*H647</f>
        <v>0</v>
      </c>
      <c r="S647" s="186">
        <v>0</v>
      </c>
      <c r="T647" s="187">
        <f>S647*H647</f>
        <v>0</v>
      </c>
      <c r="U647" s="37"/>
      <c r="V647" s="37"/>
      <c r="W647" s="37"/>
      <c r="X647" s="37"/>
      <c r="Y647" s="37"/>
      <c r="Z647" s="37"/>
      <c r="AA647" s="37"/>
      <c r="AB647" s="37"/>
      <c r="AC647" s="37"/>
      <c r="AD647" s="37"/>
      <c r="AE647" s="37"/>
      <c r="AR647" s="188" t="s">
        <v>262</v>
      </c>
      <c r="AT647" s="188" t="s">
        <v>146</v>
      </c>
      <c r="AU647" s="188" t="s">
        <v>88</v>
      </c>
      <c r="AY647" s="19" t="s">
        <v>144</v>
      </c>
      <c r="BE647" s="189">
        <f>IF(N647="základní",J647,0)</f>
        <v>0</v>
      </c>
      <c r="BF647" s="189">
        <f>IF(N647="snížená",J647,0)</f>
        <v>0</v>
      </c>
      <c r="BG647" s="189">
        <f>IF(N647="zákl. přenesená",J647,0)</f>
        <v>0</v>
      </c>
      <c r="BH647" s="189">
        <f>IF(N647="sníž. přenesená",J647,0)</f>
        <v>0</v>
      </c>
      <c r="BI647" s="189">
        <f>IF(N647="nulová",J647,0)</f>
        <v>0</v>
      </c>
      <c r="BJ647" s="19" t="s">
        <v>86</v>
      </c>
      <c r="BK647" s="189">
        <f>ROUND(I647*H647,2)</f>
        <v>0</v>
      </c>
      <c r="BL647" s="19" t="s">
        <v>262</v>
      </c>
      <c r="BM647" s="188" t="s">
        <v>1078</v>
      </c>
    </row>
    <row r="648" spans="1:65" s="2" customFormat="1" ht="11.25">
      <c r="A648" s="37"/>
      <c r="B648" s="38"/>
      <c r="C648" s="39"/>
      <c r="D648" s="190" t="s">
        <v>152</v>
      </c>
      <c r="E648" s="39"/>
      <c r="F648" s="191" t="s">
        <v>1079</v>
      </c>
      <c r="G648" s="39"/>
      <c r="H648" s="39"/>
      <c r="I648" s="192"/>
      <c r="J648" s="39"/>
      <c r="K648" s="39"/>
      <c r="L648" s="42"/>
      <c r="M648" s="193"/>
      <c r="N648" s="194"/>
      <c r="O648" s="67"/>
      <c r="P648" s="67"/>
      <c r="Q648" s="67"/>
      <c r="R648" s="67"/>
      <c r="S648" s="67"/>
      <c r="T648" s="68"/>
      <c r="U648" s="37"/>
      <c r="V648" s="37"/>
      <c r="W648" s="37"/>
      <c r="X648" s="37"/>
      <c r="Y648" s="37"/>
      <c r="Z648" s="37"/>
      <c r="AA648" s="37"/>
      <c r="AB648" s="37"/>
      <c r="AC648" s="37"/>
      <c r="AD648" s="37"/>
      <c r="AE648" s="37"/>
      <c r="AT648" s="19" t="s">
        <v>152</v>
      </c>
      <c r="AU648" s="19" t="s">
        <v>88</v>
      </c>
    </row>
    <row r="649" spans="1:65" s="12" customFormat="1" ht="22.9" customHeight="1">
      <c r="B649" s="161"/>
      <c r="C649" s="162"/>
      <c r="D649" s="163" t="s">
        <v>77</v>
      </c>
      <c r="E649" s="175" t="s">
        <v>1080</v>
      </c>
      <c r="F649" s="175" t="s">
        <v>1081</v>
      </c>
      <c r="G649" s="162"/>
      <c r="H649" s="162"/>
      <c r="I649" s="165"/>
      <c r="J649" s="176">
        <f>BK649</f>
        <v>0</v>
      </c>
      <c r="K649" s="162"/>
      <c r="L649" s="167"/>
      <c r="M649" s="168"/>
      <c r="N649" s="169"/>
      <c r="O649" s="169"/>
      <c r="P649" s="170">
        <f>SUM(P650:P679)</f>
        <v>0</v>
      </c>
      <c r="Q649" s="169"/>
      <c r="R649" s="170">
        <f>SUM(R650:R679)</f>
        <v>1.54793</v>
      </c>
      <c r="S649" s="169"/>
      <c r="T649" s="171">
        <f>SUM(T650:T679)</f>
        <v>0</v>
      </c>
      <c r="AR649" s="172" t="s">
        <v>88</v>
      </c>
      <c r="AT649" s="173" t="s">
        <v>77</v>
      </c>
      <c r="AU649" s="173" t="s">
        <v>86</v>
      </c>
      <c r="AY649" s="172" t="s">
        <v>144</v>
      </c>
      <c r="BK649" s="174">
        <f>SUM(BK650:BK679)</f>
        <v>0</v>
      </c>
    </row>
    <row r="650" spans="1:65" s="2" customFormat="1" ht="24.2" customHeight="1">
      <c r="A650" s="37"/>
      <c r="B650" s="38"/>
      <c r="C650" s="177" t="s">
        <v>1082</v>
      </c>
      <c r="D650" s="177" t="s">
        <v>146</v>
      </c>
      <c r="E650" s="178" t="s">
        <v>1083</v>
      </c>
      <c r="F650" s="179" t="s">
        <v>1084</v>
      </c>
      <c r="G650" s="180" t="s">
        <v>877</v>
      </c>
      <c r="H650" s="181">
        <v>2192</v>
      </c>
      <c r="I650" s="182"/>
      <c r="J650" s="183">
        <f>ROUND(I650*H650,2)</f>
        <v>0</v>
      </c>
      <c r="K650" s="179" t="s">
        <v>32</v>
      </c>
      <c r="L650" s="42"/>
      <c r="M650" s="184" t="s">
        <v>32</v>
      </c>
      <c r="N650" s="185" t="s">
        <v>49</v>
      </c>
      <c r="O650" s="67"/>
      <c r="P650" s="186">
        <f>O650*H650</f>
        <v>0</v>
      </c>
      <c r="Q650" s="186">
        <v>0</v>
      </c>
      <c r="R650" s="186">
        <f>Q650*H650</f>
        <v>0</v>
      </c>
      <c r="S650" s="186">
        <v>0</v>
      </c>
      <c r="T650" s="187">
        <f>S650*H650</f>
        <v>0</v>
      </c>
      <c r="U650" s="37"/>
      <c r="V650" s="37"/>
      <c r="W650" s="37"/>
      <c r="X650" s="37"/>
      <c r="Y650" s="37"/>
      <c r="Z650" s="37"/>
      <c r="AA650" s="37"/>
      <c r="AB650" s="37"/>
      <c r="AC650" s="37"/>
      <c r="AD650" s="37"/>
      <c r="AE650" s="37"/>
      <c r="AR650" s="188" t="s">
        <v>262</v>
      </c>
      <c r="AT650" s="188" t="s">
        <v>146</v>
      </c>
      <c r="AU650" s="188" t="s">
        <v>88</v>
      </c>
      <c r="AY650" s="19" t="s">
        <v>144</v>
      </c>
      <c r="BE650" s="189">
        <f>IF(N650="základní",J650,0)</f>
        <v>0</v>
      </c>
      <c r="BF650" s="189">
        <f>IF(N650="snížená",J650,0)</f>
        <v>0</v>
      </c>
      <c r="BG650" s="189">
        <f>IF(N650="zákl. přenesená",J650,0)</f>
        <v>0</v>
      </c>
      <c r="BH650" s="189">
        <f>IF(N650="sníž. přenesená",J650,0)</f>
        <v>0</v>
      </c>
      <c r="BI650" s="189">
        <f>IF(N650="nulová",J650,0)</f>
        <v>0</v>
      </c>
      <c r="BJ650" s="19" t="s">
        <v>86</v>
      </c>
      <c r="BK650" s="189">
        <f>ROUND(I650*H650,2)</f>
        <v>0</v>
      </c>
      <c r="BL650" s="19" t="s">
        <v>262</v>
      </c>
      <c r="BM650" s="188" t="s">
        <v>1085</v>
      </c>
    </row>
    <row r="651" spans="1:65" s="15" customFormat="1" ht="11.25">
      <c r="B651" s="218"/>
      <c r="C651" s="219"/>
      <c r="D651" s="197" t="s">
        <v>154</v>
      </c>
      <c r="E651" s="220" t="s">
        <v>32</v>
      </c>
      <c r="F651" s="221" t="s">
        <v>1086</v>
      </c>
      <c r="G651" s="219"/>
      <c r="H651" s="220" t="s">
        <v>32</v>
      </c>
      <c r="I651" s="222"/>
      <c r="J651" s="219"/>
      <c r="K651" s="219"/>
      <c r="L651" s="223"/>
      <c r="M651" s="224"/>
      <c r="N651" s="225"/>
      <c r="O651" s="225"/>
      <c r="P651" s="225"/>
      <c r="Q651" s="225"/>
      <c r="R651" s="225"/>
      <c r="S651" s="225"/>
      <c r="T651" s="226"/>
      <c r="AT651" s="227" t="s">
        <v>154</v>
      </c>
      <c r="AU651" s="227" t="s">
        <v>88</v>
      </c>
      <c r="AV651" s="15" t="s">
        <v>86</v>
      </c>
      <c r="AW651" s="15" t="s">
        <v>39</v>
      </c>
      <c r="AX651" s="15" t="s">
        <v>78</v>
      </c>
      <c r="AY651" s="227" t="s">
        <v>144</v>
      </c>
    </row>
    <row r="652" spans="1:65" s="13" customFormat="1" ht="11.25">
      <c r="B652" s="195"/>
      <c r="C652" s="196"/>
      <c r="D652" s="197" t="s">
        <v>154</v>
      </c>
      <c r="E652" s="198" t="s">
        <v>32</v>
      </c>
      <c r="F652" s="199" t="s">
        <v>1087</v>
      </c>
      <c r="G652" s="196"/>
      <c r="H652" s="200">
        <v>2192</v>
      </c>
      <c r="I652" s="201"/>
      <c r="J652" s="196"/>
      <c r="K652" s="196"/>
      <c r="L652" s="202"/>
      <c r="M652" s="203"/>
      <c r="N652" s="204"/>
      <c r="O652" s="204"/>
      <c r="P652" s="204"/>
      <c r="Q652" s="204"/>
      <c r="R652" s="204"/>
      <c r="S652" s="204"/>
      <c r="T652" s="205"/>
      <c r="AT652" s="206" t="s">
        <v>154</v>
      </c>
      <c r="AU652" s="206" t="s">
        <v>88</v>
      </c>
      <c r="AV652" s="13" t="s">
        <v>88</v>
      </c>
      <c r="AW652" s="13" t="s">
        <v>39</v>
      </c>
      <c r="AX652" s="13" t="s">
        <v>78</v>
      </c>
      <c r="AY652" s="206" t="s">
        <v>144</v>
      </c>
    </row>
    <row r="653" spans="1:65" s="14" customFormat="1" ht="11.25">
      <c r="B653" s="207"/>
      <c r="C653" s="208"/>
      <c r="D653" s="197" t="s">
        <v>154</v>
      </c>
      <c r="E653" s="209" t="s">
        <v>32</v>
      </c>
      <c r="F653" s="210" t="s">
        <v>158</v>
      </c>
      <c r="G653" s="208"/>
      <c r="H653" s="211">
        <v>2192</v>
      </c>
      <c r="I653" s="212"/>
      <c r="J653" s="208"/>
      <c r="K653" s="208"/>
      <c r="L653" s="213"/>
      <c r="M653" s="214"/>
      <c r="N653" s="215"/>
      <c r="O653" s="215"/>
      <c r="P653" s="215"/>
      <c r="Q653" s="215"/>
      <c r="R653" s="215"/>
      <c r="S653" s="215"/>
      <c r="T653" s="216"/>
      <c r="AT653" s="217" t="s">
        <v>154</v>
      </c>
      <c r="AU653" s="217" t="s">
        <v>88</v>
      </c>
      <c r="AV653" s="14" t="s">
        <v>150</v>
      </c>
      <c r="AW653" s="14" t="s">
        <v>39</v>
      </c>
      <c r="AX653" s="14" t="s">
        <v>86</v>
      </c>
      <c r="AY653" s="217" t="s">
        <v>144</v>
      </c>
    </row>
    <row r="654" spans="1:65" s="2" customFormat="1" ht="24.2" customHeight="1">
      <c r="A654" s="37"/>
      <c r="B654" s="38"/>
      <c r="C654" s="177" t="s">
        <v>1088</v>
      </c>
      <c r="D654" s="177" t="s">
        <v>146</v>
      </c>
      <c r="E654" s="178" t="s">
        <v>1089</v>
      </c>
      <c r="F654" s="179" t="s">
        <v>1090</v>
      </c>
      <c r="G654" s="180" t="s">
        <v>340</v>
      </c>
      <c r="H654" s="181">
        <v>32</v>
      </c>
      <c r="I654" s="182"/>
      <c r="J654" s="183">
        <f>ROUND(I654*H654,2)</f>
        <v>0</v>
      </c>
      <c r="K654" s="179" t="s">
        <v>32</v>
      </c>
      <c r="L654" s="42"/>
      <c r="M654" s="184" t="s">
        <v>32</v>
      </c>
      <c r="N654" s="185" t="s">
        <v>49</v>
      </c>
      <c r="O654" s="67"/>
      <c r="P654" s="186">
        <f>O654*H654</f>
        <v>0</v>
      </c>
      <c r="Q654" s="186">
        <v>0</v>
      </c>
      <c r="R654" s="186">
        <f>Q654*H654</f>
        <v>0</v>
      </c>
      <c r="S654" s="186">
        <v>0</v>
      </c>
      <c r="T654" s="187">
        <f>S654*H654</f>
        <v>0</v>
      </c>
      <c r="U654" s="37"/>
      <c r="V654" s="37"/>
      <c r="W654" s="37"/>
      <c r="X654" s="37"/>
      <c r="Y654" s="37"/>
      <c r="Z654" s="37"/>
      <c r="AA654" s="37"/>
      <c r="AB654" s="37"/>
      <c r="AC654" s="37"/>
      <c r="AD654" s="37"/>
      <c r="AE654" s="37"/>
      <c r="AR654" s="188" t="s">
        <v>262</v>
      </c>
      <c r="AT654" s="188" t="s">
        <v>146</v>
      </c>
      <c r="AU654" s="188" t="s">
        <v>88</v>
      </c>
      <c r="AY654" s="19" t="s">
        <v>144</v>
      </c>
      <c r="BE654" s="189">
        <f>IF(N654="základní",J654,0)</f>
        <v>0</v>
      </c>
      <c r="BF654" s="189">
        <f>IF(N654="snížená",J654,0)</f>
        <v>0</v>
      </c>
      <c r="BG654" s="189">
        <f>IF(N654="zákl. přenesená",J654,0)</f>
        <v>0</v>
      </c>
      <c r="BH654" s="189">
        <f>IF(N654="sníž. přenesená",J654,0)</f>
        <v>0</v>
      </c>
      <c r="BI654" s="189">
        <f>IF(N654="nulová",J654,0)</f>
        <v>0</v>
      </c>
      <c r="BJ654" s="19" t="s">
        <v>86</v>
      </c>
      <c r="BK654" s="189">
        <f>ROUND(I654*H654,2)</f>
        <v>0</v>
      </c>
      <c r="BL654" s="19" t="s">
        <v>262</v>
      </c>
      <c r="BM654" s="188" t="s">
        <v>1091</v>
      </c>
    </row>
    <row r="655" spans="1:65" s="2" customFormat="1" ht="16.5" customHeight="1">
      <c r="A655" s="37"/>
      <c r="B655" s="38"/>
      <c r="C655" s="177" t="s">
        <v>1092</v>
      </c>
      <c r="D655" s="177" t="s">
        <v>146</v>
      </c>
      <c r="E655" s="178" t="s">
        <v>1093</v>
      </c>
      <c r="F655" s="179" t="s">
        <v>1094</v>
      </c>
      <c r="G655" s="180" t="s">
        <v>877</v>
      </c>
      <c r="H655" s="181">
        <v>59</v>
      </c>
      <c r="I655" s="182"/>
      <c r="J655" s="183">
        <f>ROUND(I655*H655,2)</f>
        <v>0</v>
      </c>
      <c r="K655" s="179" t="s">
        <v>32</v>
      </c>
      <c r="L655" s="42"/>
      <c r="M655" s="184" t="s">
        <v>32</v>
      </c>
      <c r="N655" s="185" t="s">
        <v>49</v>
      </c>
      <c r="O655" s="67"/>
      <c r="P655" s="186">
        <f>O655*H655</f>
        <v>0</v>
      </c>
      <c r="Q655" s="186">
        <v>0</v>
      </c>
      <c r="R655" s="186">
        <f>Q655*H655</f>
        <v>0</v>
      </c>
      <c r="S655" s="186">
        <v>0</v>
      </c>
      <c r="T655" s="187">
        <f>S655*H655</f>
        <v>0</v>
      </c>
      <c r="U655" s="37"/>
      <c r="V655" s="37"/>
      <c r="W655" s="37"/>
      <c r="X655" s="37"/>
      <c r="Y655" s="37"/>
      <c r="Z655" s="37"/>
      <c r="AA655" s="37"/>
      <c r="AB655" s="37"/>
      <c r="AC655" s="37"/>
      <c r="AD655" s="37"/>
      <c r="AE655" s="37"/>
      <c r="AR655" s="188" t="s">
        <v>262</v>
      </c>
      <c r="AT655" s="188" t="s">
        <v>146</v>
      </c>
      <c r="AU655" s="188" t="s">
        <v>88</v>
      </c>
      <c r="AY655" s="19" t="s">
        <v>144</v>
      </c>
      <c r="BE655" s="189">
        <f>IF(N655="základní",J655,0)</f>
        <v>0</v>
      </c>
      <c r="BF655" s="189">
        <f>IF(N655="snížená",J655,0)</f>
        <v>0</v>
      </c>
      <c r="BG655" s="189">
        <f>IF(N655="zákl. přenesená",J655,0)</f>
        <v>0</v>
      </c>
      <c r="BH655" s="189">
        <f>IF(N655="sníž. přenesená",J655,0)</f>
        <v>0</v>
      </c>
      <c r="BI655" s="189">
        <f>IF(N655="nulová",J655,0)</f>
        <v>0</v>
      </c>
      <c r="BJ655" s="19" t="s">
        <v>86</v>
      </c>
      <c r="BK655" s="189">
        <f>ROUND(I655*H655,2)</f>
        <v>0</v>
      </c>
      <c r="BL655" s="19" t="s">
        <v>262</v>
      </c>
      <c r="BM655" s="188" t="s">
        <v>1095</v>
      </c>
    </row>
    <row r="656" spans="1:65" s="15" customFormat="1" ht="11.25">
      <c r="B656" s="218"/>
      <c r="C656" s="219"/>
      <c r="D656" s="197" t="s">
        <v>154</v>
      </c>
      <c r="E656" s="220" t="s">
        <v>32</v>
      </c>
      <c r="F656" s="221" t="s">
        <v>1096</v>
      </c>
      <c r="G656" s="219"/>
      <c r="H656" s="220" t="s">
        <v>32</v>
      </c>
      <c r="I656" s="222"/>
      <c r="J656" s="219"/>
      <c r="K656" s="219"/>
      <c r="L656" s="223"/>
      <c r="M656" s="224"/>
      <c r="N656" s="225"/>
      <c r="O656" s="225"/>
      <c r="P656" s="225"/>
      <c r="Q656" s="225"/>
      <c r="R656" s="225"/>
      <c r="S656" s="225"/>
      <c r="T656" s="226"/>
      <c r="AT656" s="227" t="s">
        <v>154</v>
      </c>
      <c r="AU656" s="227" t="s">
        <v>88</v>
      </c>
      <c r="AV656" s="15" t="s">
        <v>86</v>
      </c>
      <c r="AW656" s="15" t="s">
        <v>39</v>
      </c>
      <c r="AX656" s="15" t="s">
        <v>78</v>
      </c>
      <c r="AY656" s="227" t="s">
        <v>144</v>
      </c>
    </row>
    <row r="657" spans="1:65" s="13" customFormat="1" ht="11.25">
      <c r="B657" s="195"/>
      <c r="C657" s="196"/>
      <c r="D657" s="197" t="s">
        <v>154</v>
      </c>
      <c r="E657" s="198" t="s">
        <v>32</v>
      </c>
      <c r="F657" s="199" t="s">
        <v>1097</v>
      </c>
      <c r="G657" s="196"/>
      <c r="H657" s="200">
        <v>59</v>
      </c>
      <c r="I657" s="201"/>
      <c r="J657" s="196"/>
      <c r="K657" s="196"/>
      <c r="L657" s="202"/>
      <c r="M657" s="203"/>
      <c r="N657" s="204"/>
      <c r="O657" s="204"/>
      <c r="P657" s="204"/>
      <c r="Q657" s="204"/>
      <c r="R657" s="204"/>
      <c r="S657" s="204"/>
      <c r="T657" s="205"/>
      <c r="AT657" s="206" t="s">
        <v>154</v>
      </c>
      <c r="AU657" s="206" t="s">
        <v>88</v>
      </c>
      <c r="AV657" s="13" t="s">
        <v>88</v>
      </c>
      <c r="AW657" s="13" t="s">
        <v>39</v>
      </c>
      <c r="AX657" s="13" t="s">
        <v>78</v>
      </c>
      <c r="AY657" s="206" t="s">
        <v>144</v>
      </c>
    </row>
    <row r="658" spans="1:65" s="14" customFormat="1" ht="11.25">
      <c r="B658" s="207"/>
      <c r="C658" s="208"/>
      <c r="D658" s="197" t="s">
        <v>154</v>
      </c>
      <c r="E658" s="209" t="s">
        <v>32</v>
      </c>
      <c r="F658" s="210" t="s">
        <v>158</v>
      </c>
      <c r="G658" s="208"/>
      <c r="H658" s="211">
        <v>59</v>
      </c>
      <c r="I658" s="212"/>
      <c r="J658" s="208"/>
      <c r="K658" s="208"/>
      <c r="L658" s="213"/>
      <c r="M658" s="214"/>
      <c r="N658" s="215"/>
      <c r="O658" s="215"/>
      <c r="P658" s="215"/>
      <c r="Q658" s="215"/>
      <c r="R658" s="215"/>
      <c r="S658" s="215"/>
      <c r="T658" s="216"/>
      <c r="AT658" s="217" t="s">
        <v>154</v>
      </c>
      <c r="AU658" s="217" t="s">
        <v>88</v>
      </c>
      <c r="AV658" s="14" t="s">
        <v>150</v>
      </c>
      <c r="AW658" s="14" t="s">
        <v>39</v>
      </c>
      <c r="AX658" s="14" t="s">
        <v>86</v>
      </c>
      <c r="AY658" s="217" t="s">
        <v>144</v>
      </c>
    </row>
    <row r="659" spans="1:65" s="2" customFormat="1" ht="24.2" customHeight="1">
      <c r="A659" s="37"/>
      <c r="B659" s="38"/>
      <c r="C659" s="177" t="s">
        <v>1098</v>
      </c>
      <c r="D659" s="177" t="s">
        <v>146</v>
      </c>
      <c r="E659" s="178" t="s">
        <v>1099</v>
      </c>
      <c r="F659" s="179" t="s">
        <v>1090</v>
      </c>
      <c r="G659" s="180" t="s">
        <v>340</v>
      </c>
      <c r="H659" s="181">
        <v>8</v>
      </c>
      <c r="I659" s="182"/>
      <c r="J659" s="183">
        <f>ROUND(I659*H659,2)</f>
        <v>0</v>
      </c>
      <c r="K659" s="179" t="s">
        <v>32</v>
      </c>
      <c r="L659" s="42"/>
      <c r="M659" s="184" t="s">
        <v>32</v>
      </c>
      <c r="N659" s="185" t="s">
        <v>49</v>
      </c>
      <c r="O659" s="67"/>
      <c r="P659" s="186">
        <f>O659*H659</f>
        <v>0</v>
      </c>
      <c r="Q659" s="186">
        <v>0</v>
      </c>
      <c r="R659" s="186">
        <f>Q659*H659</f>
        <v>0</v>
      </c>
      <c r="S659" s="186">
        <v>0</v>
      </c>
      <c r="T659" s="187">
        <f>S659*H659</f>
        <v>0</v>
      </c>
      <c r="U659" s="37"/>
      <c r="V659" s="37"/>
      <c r="W659" s="37"/>
      <c r="X659" s="37"/>
      <c r="Y659" s="37"/>
      <c r="Z659" s="37"/>
      <c r="AA659" s="37"/>
      <c r="AB659" s="37"/>
      <c r="AC659" s="37"/>
      <c r="AD659" s="37"/>
      <c r="AE659" s="37"/>
      <c r="AR659" s="188" t="s">
        <v>262</v>
      </c>
      <c r="AT659" s="188" t="s">
        <v>146</v>
      </c>
      <c r="AU659" s="188" t="s">
        <v>88</v>
      </c>
      <c r="AY659" s="19" t="s">
        <v>144</v>
      </c>
      <c r="BE659" s="189">
        <f>IF(N659="základní",J659,0)</f>
        <v>0</v>
      </c>
      <c r="BF659" s="189">
        <f>IF(N659="snížená",J659,0)</f>
        <v>0</v>
      </c>
      <c r="BG659" s="189">
        <f>IF(N659="zákl. přenesená",J659,0)</f>
        <v>0</v>
      </c>
      <c r="BH659" s="189">
        <f>IF(N659="sníž. přenesená",J659,0)</f>
        <v>0</v>
      </c>
      <c r="BI659" s="189">
        <f>IF(N659="nulová",J659,0)</f>
        <v>0</v>
      </c>
      <c r="BJ659" s="19" t="s">
        <v>86</v>
      </c>
      <c r="BK659" s="189">
        <f>ROUND(I659*H659,2)</f>
        <v>0</v>
      </c>
      <c r="BL659" s="19" t="s">
        <v>262</v>
      </c>
      <c r="BM659" s="188" t="s">
        <v>1100</v>
      </c>
    </row>
    <row r="660" spans="1:65" s="2" customFormat="1" ht="24.2" customHeight="1">
      <c r="A660" s="37"/>
      <c r="B660" s="38"/>
      <c r="C660" s="177" t="s">
        <v>1101</v>
      </c>
      <c r="D660" s="177" t="s">
        <v>146</v>
      </c>
      <c r="E660" s="178" t="s">
        <v>1102</v>
      </c>
      <c r="F660" s="179" t="s">
        <v>1103</v>
      </c>
      <c r="G660" s="180" t="s">
        <v>877</v>
      </c>
      <c r="H660" s="181">
        <v>221</v>
      </c>
      <c r="I660" s="182"/>
      <c r="J660" s="183">
        <f>ROUND(I660*H660,2)</f>
        <v>0</v>
      </c>
      <c r="K660" s="179" t="s">
        <v>32</v>
      </c>
      <c r="L660" s="42"/>
      <c r="M660" s="184" t="s">
        <v>32</v>
      </c>
      <c r="N660" s="185" t="s">
        <v>49</v>
      </c>
      <c r="O660" s="67"/>
      <c r="P660" s="186">
        <f>O660*H660</f>
        <v>0</v>
      </c>
      <c r="Q660" s="186">
        <v>0</v>
      </c>
      <c r="R660" s="186">
        <f>Q660*H660</f>
        <v>0</v>
      </c>
      <c r="S660" s="186">
        <v>0</v>
      </c>
      <c r="T660" s="187">
        <f>S660*H660</f>
        <v>0</v>
      </c>
      <c r="U660" s="37"/>
      <c r="V660" s="37"/>
      <c r="W660" s="37"/>
      <c r="X660" s="37"/>
      <c r="Y660" s="37"/>
      <c r="Z660" s="37"/>
      <c r="AA660" s="37"/>
      <c r="AB660" s="37"/>
      <c r="AC660" s="37"/>
      <c r="AD660" s="37"/>
      <c r="AE660" s="37"/>
      <c r="AR660" s="188" t="s">
        <v>262</v>
      </c>
      <c r="AT660" s="188" t="s">
        <v>146</v>
      </c>
      <c r="AU660" s="188" t="s">
        <v>88</v>
      </c>
      <c r="AY660" s="19" t="s">
        <v>144</v>
      </c>
      <c r="BE660" s="189">
        <f>IF(N660="základní",J660,0)</f>
        <v>0</v>
      </c>
      <c r="BF660" s="189">
        <f>IF(N660="snížená",J660,0)</f>
        <v>0</v>
      </c>
      <c r="BG660" s="189">
        <f>IF(N660="zákl. přenesená",J660,0)</f>
        <v>0</v>
      </c>
      <c r="BH660" s="189">
        <f>IF(N660="sníž. přenesená",J660,0)</f>
        <v>0</v>
      </c>
      <c r="BI660" s="189">
        <f>IF(N660="nulová",J660,0)</f>
        <v>0</v>
      </c>
      <c r="BJ660" s="19" t="s">
        <v>86</v>
      </c>
      <c r="BK660" s="189">
        <f>ROUND(I660*H660,2)</f>
        <v>0</v>
      </c>
      <c r="BL660" s="19" t="s">
        <v>262</v>
      </c>
      <c r="BM660" s="188" t="s">
        <v>1104</v>
      </c>
    </row>
    <row r="661" spans="1:65" s="15" customFormat="1" ht="11.25">
      <c r="B661" s="218"/>
      <c r="C661" s="219"/>
      <c r="D661" s="197" t="s">
        <v>154</v>
      </c>
      <c r="E661" s="220" t="s">
        <v>32</v>
      </c>
      <c r="F661" s="221" t="s">
        <v>1105</v>
      </c>
      <c r="G661" s="219"/>
      <c r="H661" s="220" t="s">
        <v>32</v>
      </c>
      <c r="I661" s="222"/>
      <c r="J661" s="219"/>
      <c r="K661" s="219"/>
      <c r="L661" s="223"/>
      <c r="M661" s="224"/>
      <c r="N661" s="225"/>
      <c r="O661" s="225"/>
      <c r="P661" s="225"/>
      <c r="Q661" s="225"/>
      <c r="R661" s="225"/>
      <c r="S661" s="225"/>
      <c r="T661" s="226"/>
      <c r="AT661" s="227" t="s">
        <v>154</v>
      </c>
      <c r="AU661" s="227" t="s">
        <v>88</v>
      </c>
      <c r="AV661" s="15" t="s">
        <v>86</v>
      </c>
      <c r="AW661" s="15" t="s">
        <v>39</v>
      </c>
      <c r="AX661" s="15" t="s">
        <v>78</v>
      </c>
      <c r="AY661" s="227" t="s">
        <v>144</v>
      </c>
    </row>
    <row r="662" spans="1:65" s="13" customFormat="1" ht="11.25">
      <c r="B662" s="195"/>
      <c r="C662" s="196"/>
      <c r="D662" s="197" t="s">
        <v>154</v>
      </c>
      <c r="E662" s="198" t="s">
        <v>32</v>
      </c>
      <c r="F662" s="199" t="s">
        <v>1106</v>
      </c>
      <c r="G662" s="196"/>
      <c r="H662" s="200">
        <v>221</v>
      </c>
      <c r="I662" s="201"/>
      <c r="J662" s="196"/>
      <c r="K662" s="196"/>
      <c r="L662" s="202"/>
      <c r="M662" s="203"/>
      <c r="N662" s="204"/>
      <c r="O662" s="204"/>
      <c r="P662" s="204"/>
      <c r="Q662" s="204"/>
      <c r="R662" s="204"/>
      <c r="S662" s="204"/>
      <c r="T662" s="205"/>
      <c r="AT662" s="206" t="s">
        <v>154</v>
      </c>
      <c r="AU662" s="206" t="s">
        <v>88</v>
      </c>
      <c r="AV662" s="13" t="s">
        <v>88</v>
      </c>
      <c r="AW662" s="13" t="s">
        <v>39</v>
      </c>
      <c r="AX662" s="13" t="s">
        <v>78</v>
      </c>
      <c r="AY662" s="206" t="s">
        <v>144</v>
      </c>
    </row>
    <row r="663" spans="1:65" s="14" customFormat="1" ht="11.25">
      <c r="B663" s="207"/>
      <c r="C663" s="208"/>
      <c r="D663" s="197" t="s">
        <v>154</v>
      </c>
      <c r="E663" s="209" t="s">
        <v>32</v>
      </c>
      <c r="F663" s="210" t="s">
        <v>158</v>
      </c>
      <c r="G663" s="208"/>
      <c r="H663" s="211">
        <v>221</v>
      </c>
      <c r="I663" s="212"/>
      <c r="J663" s="208"/>
      <c r="K663" s="208"/>
      <c r="L663" s="213"/>
      <c r="M663" s="214"/>
      <c r="N663" s="215"/>
      <c r="O663" s="215"/>
      <c r="P663" s="215"/>
      <c r="Q663" s="215"/>
      <c r="R663" s="215"/>
      <c r="S663" s="215"/>
      <c r="T663" s="216"/>
      <c r="AT663" s="217" t="s">
        <v>154</v>
      </c>
      <c r="AU663" s="217" t="s">
        <v>88</v>
      </c>
      <c r="AV663" s="14" t="s">
        <v>150</v>
      </c>
      <c r="AW663" s="14" t="s">
        <v>39</v>
      </c>
      <c r="AX663" s="14" t="s">
        <v>86</v>
      </c>
      <c r="AY663" s="217" t="s">
        <v>144</v>
      </c>
    </row>
    <row r="664" spans="1:65" s="2" customFormat="1" ht="24.2" customHeight="1">
      <c r="A664" s="37"/>
      <c r="B664" s="38"/>
      <c r="C664" s="177" t="s">
        <v>1107</v>
      </c>
      <c r="D664" s="177" t="s">
        <v>146</v>
      </c>
      <c r="E664" s="178" t="s">
        <v>1108</v>
      </c>
      <c r="F664" s="179" t="s">
        <v>1090</v>
      </c>
      <c r="G664" s="180" t="s">
        <v>340</v>
      </c>
      <c r="H664" s="181">
        <v>16</v>
      </c>
      <c r="I664" s="182"/>
      <c r="J664" s="183">
        <f>ROUND(I664*H664,2)</f>
        <v>0</v>
      </c>
      <c r="K664" s="179" t="s">
        <v>32</v>
      </c>
      <c r="L664" s="42"/>
      <c r="M664" s="184" t="s">
        <v>32</v>
      </c>
      <c r="N664" s="185" t="s">
        <v>49</v>
      </c>
      <c r="O664" s="67"/>
      <c r="P664" s="186">
        <f>O664*H664</f>
        <v>0</v>
      </c>
      <c r="Q664" s="186">
        <v>0</v>
      </c>
      <c r="R664" s="186">
        <f>Q664*H664</f>
        <v>0</v>
      </c>
      <c r="S664" s="186">
        <v>0</v>
      </c>
      <c r="T664" s="187">
        <f>S664*H664</f>
        <v>0</v>
      </c>
      <c r="U664" s="37"/>
      <c r="V664" s="37"/>
      <c r="W664" s="37"/>
      <c r="X664" s="37"/>
      <c r="Y664" s="37"/>
      <c r="Z664" s="37"/>
      <c r="AA664" s="37"/>
      <c r="AB664" s="37"/>
      <c r="AC664" s="37"/>
      <c r="AD664" s="37"/>
      <c r="AE664" s="37"/>
      <c r="AR664" s="188" t="s">
        <v>262</v>
      </c>
      <c r="AT664" s="188" t="s">
        <v>146</v>
      </c>
      <c r="AU664" s="188" t="s">
        <v>88</v>
      </c>
      <c r="AY664" s="19" t="s">
        <v>144</v>
      </c>
      <c r="BE664" s="189">
        <f>IF(N664="základní",J664,0)</f>
        <v>0</v>
      </c>
      <c r="BF664" s="189">
        <f>IF(N664="snížená",J664,0)</f>
        <v>0</v>
      </c>
      <c r="BG664" s="189">
        <f>IF(N664="zákl. přenesená",J664,0)</f>
        <v>0</v>
      </c>
      <c r="BH664" s="189">
        <f>IF(N664="sníž. přenesená",J664,0)</f>
        <v>0</v>
      </c>
      <c r="BI664" s="189">
        <f>IF(N664="nulová",J664,0)</f>
        <v>0</v>
      </c>
      <c r="BJ664" s="19" t="s">
        <v>86</v>
      </c>
      <c r="BK664" s="189">
        <f>ROUND(I664*H664,2)</f>
        <v>0</v>
      </c>
      <c r="BL664" s="19" t="s">
        <v>262</v>
      </c>
      <c r="BM664" s="188" t="s">
        <v>1109</v>
      </c>
    </row>
    <row r="665" spans="1:65" s="2" customFormat="1" ht="24.2" customHeight="1">
      <c r="A665" s="37"/>
      <c r="B665" s="38"/>
      <c r="C665" s="177" t="s">
        <v>1110</v>
      </c>
      <c r="D665" s="177" t="s">
        <v>146</v>
      </c>
      <c r="E665" s="178" t="s">
        <v>1111</v>
      </c>
      <c r="F665" s="179" t="s">
        <v>1112</v>
      </c>
      <c r="G665" s="180" t="s">
        <v>93</v>
      </c>
      <c r="H665" s="181">
        <v>27</v>
      </c>
      <c r="I665" s="182"/>
      <c r="J665" s="183">
        <f>ROUND(I665*H665,2)</f>
        <v>0</v>
      </c>
      <c r="K665" s="179" t="s">
        <v>149</v>
      </c>
      <c r="L665" s="42"/>
      <c r="M665" s="184" t="s">
        <v>32</v>
      </c>
      <c r="N665" s="185" t="s">
        <v>49</v>
      </c>
      <c r="O665" s="67"/>
      <c r="P665" s="186">
        <f>O665*H665</f>
        <v>0</v>
      </c>
      <c r="Q665" s="186">
        <v>4.8999999999999998E-4</v>
      </c>
      <c r="R665" s="186">
        <f>Q665*H665</f>
        <v>1.3229999999999999E-2</v>
      </c>
      <c r="S665" s="186">
        <v>0</v>
      </c>
      <c r="T665" s="187">
        <f>S665*H665</f>
        <v>0</v>
      </c>
      <c r="U665" s="37"/>
      <c r="V665" s="37"/>
      <c r="W665" s="37"/>
      <c r="X665" s="37"/>
      <c r="Y665" s="37"/>
      <c r="Z665" s="37"/>
      <c r="AA665" s="37"/>
      <c r="AB665" s="37"/>
      <c r="AC665" s="37"/>
      <c r="AD665" s="37"/>
      <c r="AE665" s="37"/>
      <c r="AR665" s="188" t="s">
        <v>262</v>
      </c>
      <c r="AT665" s="188" t="s">
        <v>146</v>
      </c>
      <c r="AU665" s="188" t="s">
        <v>88</v>
      </c>
      <c r="AY665" s="19" t="s">
        <v>144</v>
      </c>
      <c r="BE665" s="189">
        <f>IF(N665="základní",J665,0)</f>
        <v>0</v>
      </c>
      <c r="BF665" s="189">
        <f>IF(N665="snížená",J665,0)</f>
        <v>0</v>
      </c>
      <c r="BG665" s="189">
        <f>IF(N665="zákl. přenesená",J665,0)</f>
        <v>0</v>
      </c>
      <c r="BH665" s="189">
        <f>IF(N665="sníž. přenesená",J665,0)</f>
        <v>0</v>
      </c>
      <c r="BI665" s="189">
        <f>IF(N665="nulová",J665,0)</f>
        <v>0</v>
      </c>
      <c r="BJ665" s="19" t="s">
        <v>86</v>
      </c>
      <c r="BK665" s="189">
        <f>ROUND(I665*H665,2)</f>
        <v>0</v>
      </c>
      <c r="BL665" s="19" t="s">
        <v>262</v>
      </c>
      <c r="BM665" s="188" t="s">
        <v>1113</v>
      </c>
    </row>
    <row r="666" spans="1:65" s="2" customFormat="1" ht="11.25">
      <c r="A666" s="37"/>
      <c r="B666" s="38"/>
      <c r="C666" s="39"/>
      <c r="D666" s="190" t="s">
        <v>152</v>
      </c>
      <c r="E666" s="39"/>
      <c r="F666" s="191" t="s">
        <v>1114</v>
      </c>
      <c r="G666" s="39"/>
      <c r="H666" s="39"/>
      <c r="I666" s="192"/>
      <c r="J666" s="39"/>
      <c r="K666" s="39"/>
      <c r="L666" s="42"/>
      <c r="M666" s="193"/>
      <c r="N666" s="194"/>
      <c r="O666" s="67"/>
      <c r="P666" s="67"/>
      <c r="Q666" s="67"/>
      <c r="R666" s="67"/>
      <c r="S666" s="67"/>
      <c r="T666" s="68"/>
      <c r="U666" s="37"/>
      <c r="V666" s="37"/>
      <c r="W666" s="37"/>
      <c r="X666" s="37"/>
      <c r="Y666" s="37"/>
      <c r="Z666" s="37"/>
      <c r="AA666" s="37"/>
      <c r="AB666" s="37"/>
      <c r="AC666" s="37"/>
      <c r="AD666" s="37"/>
      <c r="AE666" s="37"/>
      <c r="AT666" s="19" t="s">
        <v>152</v>
      </c>
      <c r="AU666" s="19" t="s">
        <v>88</v>
      </c>
    </row>
    <row r="667" spans="1:65" s="15" customFormat="1" ht="11.25">
      <c r="B667" s="218"/>
      <c r="C667" s="219"/>
      <c r="D667" s="197" t="s">
        <v>154</v>
      </c>
      <c r="E667" s="220" t="s">
        <v>32</v>
      </c>
      <c r="F667" s="221" t="s">
        <v>1086</v>
      </c>
      <c r="G667" s="219"/>
      <c r="H667" s="220" t="s">
        <v>32</v>
      </c>
      <c r="I667" s="222"/>
      <c r="J667" s="219"/>
      <c r="K667" s="219"/>
      <c r="L667" s="223"/>
      <c r="M667" s="224"/>
      <c r="N667" s="225"/>
      <c r="O667" s="225"/>
      <c r="P667" s="225"/>
      <c r="Q667" s="225"/>
      <c r="R667" s="225"/>
      <c r="S667" s="225"/>
      <c r="T667" s="226"/>
      <c r="AT667" s="227" t="s">
        <v>154</v>
      </c>
      <c r="AU667" s="227" t="s">
        <v>88</v>
      </c>
      <c r="AV667" s="15" t="s">
        <v>86</v>
      </c>
      <c r="AW667" s="15" t="s">
        <v>39</v>
      </c>
      <c r="AX667" s="15" t="s">
        <v>78</v>
      </c>
      <c r="AY667" s="227" t="s">
        <v>144</v>
      </c>
    </row>
    <row r="668" spans="1:65" s="13" customFormat="1" ht="11.25">
      <c r="B668" s="195"/>
      <c r="C668" s="196"/>
      <c r="D668" s="197" t="s">
        <v>154</v>
      </c>
      <c r="E668" s="198" t="s">
        <v>32</v>
      </c>
      <c r="F668" s="199" t="s">
        <v>1115</v>
      </c>
      <c r="G668" s="196"/>
      <c r="H668" s="200">
        <v>27</v>
      </c>
      <c r="I668" s="201"/>
      <c r="J668" s="196"/>
      <c r="K668" s="196"/>
      <c r="L668" s="202"/>
      <c r="M668" s="203"/>
      <c r="N668" s="204"/>
      <c r="O668" s="204"/>
      <c r="P668" s="204"/>
      <c r="Q668" s="204"/>
      <c r="R668" s="204"/>
      <c r="S668" s="204"/>
      <c r="T668" s="205"/>
      <c r="AT668" s="206" t="s">
        <v>154</v>
      </c>
      <c r="AU668" s="206" t="s">
        <v>88</v>
      </c>
      <c r="AV668" s="13" t="s">
        <v>88</v>
      </c>
      <c r="AW668" s="13" t="s">
        <v>39</v>
      </c>
      <c r="AX668" s="13" t="s">
        <v>86</v>
      </c>
      <c r="AY668" s="206" t="s">
        <v>144</v>
      </c>
    </row>
    <row r="669" spans="1:65" s="2" customFormat="1" ht="16.5" customHeight="1">
      <c r="A669" s="37"/>
      <c r="B669" s="38"/>
      <c r="C669" s="228" t="s">
        <v>1116</v>
      </c>
      <c r="D669" s="228" t="s">
        <v>226</v>
      </c>
      <c r="E669" s="229" t="s">
        <v>1117</v>
      </c>
      <c r="F669" s="230" t="s">
        <v>1118</v>
      </c>
      <c r="G669" s="231" t="s">
        <v>93</v>
      </c>
      <c r="H669" s="232">
        <v>27</v>
      </c>
      <c r="I669" s="233"/>
      <c r="J669" s="234">
        <f>ROUND(I669*H669,2)</f>
        <v>0</v>
      </c>
      <c r="K669" s="230" t="s">
        <v>149</v>
      </c>
      <c r="L669" s="235"/>
      <c r="M669" s="236" t="s">
        <v>32</v>
      </c>
      <c r="N669" s="237" t="s">
        <v>49</v>
      </c>
      <c r="O669" s="67"/>
      <c r="P669" s="186">
        <f>O669*H669</f>
        <v>0</v>
      </c>
      <c r="Q669" s="186">
        <v>1.61E-2</v>
      </c>
      <c r="R669" s="186">
        <f>Q669*H669</f>
        <v>0.43469999999999998</v>
      </c>
      <c r="S669" s="186">
        <v>0</v>
      </c>
      <c r="T669" s="187">
        <f>S669*H669</f>
        <v>0</v>
      </c>
      <c r="U669" s="37"/>
      <c r="V669" s="37"/>
      <c r="W669" s="37"/>
      <c r="X669" s="37"/>
      <c r="Y669" s="37"/>
      <c r="Z669" s="37"/>
      <c r="AA669" s="37"/>
      <c r="AB669" s="37"/>
      <c r="AC669" s="37"/>
      <c r="AD669" s="37"/>
      <c r="AE669" s="37"/>
      <c r="AR669" s="188" t="s">
        <v>377</v>
      </c>
      <c r="AT669" s="188" t="s">
        <v>226</v>
      </c>
      <c r="AU669" s="188" t="s">
        <v>88</v>
      </c>
      <c r="AY669" s="19" t="s">
        <v>144</v>
      </c>
      <c r="BE669" s="189">
        <f>IF(N669="základní",J669,0)</f>
        <v>0</v>
      </c>
      <c r="BF669" s="189">
        <f>IF(N669="snížená",J669,0)</f>
        <v>0</v>
      </c>
      <c r="BG669" s="189">
        <f>IF(N669="zákl. přenesená",J669,0)</f>
        <v>0</v>
      </c>
      <c r="BH669" s="189">
        <f>IF(N669="sníž. přenesená",J669,0)</f>
        <v>0</v>
      </c>
      <c r="BI669" s="189">
        <f>IF(N669="nulová",J669,0)</f>
        <v>0</v>
      </c>
      <c r="BJ669" s="19" t="s">
        <v>86</v>
      </c>
      <c r="BK669" s="189">
        <f>ROUND(I669*H669,2)</f>
        <v>0</v>
      </c>
      <c r="BL669" s="19" t="s">
        <v>262</v>
      </c>
      <c r="BM669" s="188" t="s">
        <v>1119</v>
      </c>
    </row>
    <row r="670" spans="1:65" s="2" customFormat="1" ht="37.9" customHeight="1">
      <c r="A670" s="37"/>
      <c r="B670" s="38"/>
      <c r="C670" s="177" t="s">
        <v>1120</v>
      </c>
      <c r="D670" s="177" t="s">
        <v>146</v>
      </c>
      <c r="E670" s="178" t="s">
        <v>1121</v>
      </c>
      <c r="F670" s="179" t="s">
        <v>1122</v>
      </c>
      <c r="G670" s="180" t="s">
        <v>340</v>
      </c>
      <c r="H670" s="181">
        <v>1</v>
      </c>
      <c r="I670" s="182"/>
      <c r="J670" s="183">
        <f>ROUND(I670*H670,2)</f>
        <v>0</v>
      </c>
      <c r="K670" s="179" t="s">
        <v>32</v>
      </c>
      <c r="L670" s="42"/>
      <c r="M670" s="184" t="s">
        <v>32</v>
      </c>
      <c r="N670" s="185" t="s">
        <v>49</v>
      </c>
      <c r="O670" s="67"/>
      <c r="P670" s="186">
        <f>O670*H670</f>
        <v>0</v>
      </c>
      <c r="Q670" s="186">
        <v>0.5</v>
      </c>
      <c r="R670" s="186">
        <f>Q670*H670</f>
        <v>0.5</v>
      </c>
      <c r="S670" s="186">
        <v>0</v>
      </c>
      <c r="T670" s="187">
        <f>S670*H670</f>
        <v>0</v>
      </c>
      <c r="U670" s="37"/>
      <c r="V670" s="37"/>
      <c r="W670" s="37"/>
      <c r="X670" s="37"/>
      <c r="Y670" s="37"/>
      <c r="Z670" s="37"/>
      <c r="AA670" s="37"/>
      <c r="AB670" s="37"/>
      <c r="AC670" s="37"/>
      <c r="AD670" s="37"/>
      <c r="AE670" s="37"/>
      <c r="AR670" s="188" t="s">
        <v>262</v>
      </c>
      <c r="AT670" s="188" t="s">
        <v>146</v>
      </c>
      <c r="AU670" s="188" t="s">
        <v>88</v>
      </c>
      <c r="AY670" s="19" t="s">
        <v>144</v>
      </c>
      <c r="BE670" s="189">
        <f>IF(N670="základní",J670,0)</f>
        <v>0</v>
      </c>
      <c r="BF670" s="189">
        <f>IF(N670="snížená",J670,0)</f>
        <v>0</v>
      </c>
      <c r="BG670" s="189">
        <f>IF(N670="zákl. přenesená",J670,0)</f>
        <v>0</v>
      </c>
      <c r="BH670" s="189">
        <f>IF(N670="sníž. přenesená",J670,0)</f>
        <v>0</v>
      </c>
      <c r="BI670" s="189">
        <f>IF(N670="nulová",J670,0)</f>
        <v>0</v>
      </c>
      <c r="BJ670" s="19" t="s">
        <v>86</v>
      </c>
      <c r="BK670" s="189">
        <f>ROUND(I670*H670,2)</f>
        <v>0</v>
      </c>
      <c r="BL670" s="19" t="s">
        <v>262</v>
      </c>
      <c r="BM670" s="188" t="s">
        <v>1123</v>
      </c>
    </row>
    <row r="671" spans="1:65" s="2" customFormat="1" ht="58.5">
      <c r="A671" s="37"/>
      <c r="B671" s="38"/>
      <c r="C671" s="39"/>
      <c r="D671" s="197" t="s">
        <v>1063</v>
      </c>
      <c r="E671" s="39"/>
      <c r="F671" s="249" t="s">
        <v>1069</v>
      </c>
      <c r="G671" s="39"/>
      <c r="H671" s="39"/>
      <c r="I671" s="192"/>
      <c r="J671" s="39"/>
      <c r="K671" s="39"/>
      <c r="L671" s="42"/>
      <c r="M671" s="193"/>
      <c r="N671" s="194"/>
      <c r="O671" s="67"/>
      <c r="P671" s="67"/>
      <c r="Q671" s="67"/>
      <c r="R671" s="67"/>
      <c r="S671" s="67"/>
      <c r="T671" s="68"/>
      <c r="U671" s="37"/>
      <c r="V671" s="37"/>
      <c r="W671" s="37"/>
      <c r="X671" s="37"/>
      <c r="Y671" s="37"/>
      <c r="Z671" s="37"/>
      <c r="AA671" s="37"/>
      <c r="AB671" s="37"/>
      <c r="AC671" s="37"/>
      <c r="AD671" s="37"/>
      <c r="AE671" s="37"/>
      <c r="AT671" s="19" t="s">
        <v>1063</v>
      </c>
      <c r="AU671" s="19" t="s">
        <v>88</v>
      </c>
    </row>
    <row r="672" spans="1:65" s="2" customFormat="1" ht="37.9" customHeight="1">
      <c r="A672" s="37"/>
      <c r="B672" s="38"/>
      <c r="C672" s="177" t="s">
        <v>1124</v>
      </c>
      <c r="D672" s="177" t="s">
        <v>146</v>
      </c>
      <c r="E672" s="178" t="s">
        <v>1125</v>
      </c>
      <c r="F672" s="179" t="s">
        <v>1126</v>
      </c>
      <c r="G672" s="180" t="s">
        <v>340</v>
      </c>
      <c r="H672" s="181">
        <v>1</v>
      </c>
      <c r="I672" s="182"/>
      <c r="J672" s="183">
        <f>ROUND(I672*H672,2)</f>
        <v>0</v>
      </c>
      <c r="K672" s="179" t="s">
        <v>32</v>
      </c>
      <c r="L672" s="42"/>
      <c r="M672" s="184" t="s">
        <v>32</v>
      </c>
      <c r="N672" s="185" t="s">
        <v>49</v>
      </c>
      <c r="O672" s="67"/>
      <c r="P672" s="186">
        <f>O672*H672</f>
        <v>0</v>
      </c>
      <c r="Q672" s="186">
        <v>0.5</v>
      </c>
      <c r="R672" s="186">
        <f>Q672*H672</f>
        <v>0.5</v>
      </c>
      <c r="S672" s="186">
        <v>0</v>
      </c>
      <c r="T672" s="187">
        <f>S672*H672</f>
        <v>0</v>
      </c>
      <c r="U672" s="37"/>
      <c r="V672" s="37"/>
      <c r="W672" s="37"/>
      <c r="X672" s="37"/>
      <c r="Y672" s="37"/>
      <c r="Z672" s="37"/>
      <c r="AA672" s="37"/>
      <c r="AB672" s="37"/>
      <c r="AC672" s="37"/>
      <c r="AD672" s="37"/>
      <c r="AE672" s="37"/>
      <c r="AR672" s="188" t="s">
        <v>262</v>
      </c>
      <c r="AT672" s="188" t="s">
        <v>146</v>
      </c>
      <c r="AU672" s="188" t="s">
        <v>88</v>
      </c>
      <c r="AY672" s="19" t="s">
        <v>144</v>
      </c>
      <c r="BE672" s="189">
        <f>IF(N672="základní",J672,0)</f>
        <v>0</v>
      </c>
      <c r="BF672" s="189">
        <f>IF(N672="snížená",J672,0)</f>
        <v>0</v>
      </c>
      <c r="BG672" s="189">
        <f>IF(N672="zákl. přenesená",J672,0)</f>
        <v>0</v>
      </c>
      <c r="BH672" s="189">
        <f>IF(N672="sníž. přenesená",J672,0)</f>
        <v>0</v>
      </c>
      <c r="BI672" s="189">
        <f>IF(N672="nulová",J672,0)</f>
        <v>0</v>
      </c>
      <c r="BJ672" s="19" t="s">
        <v>86</v>
      </c>
      <c r="BK672" s="189">
        <f>ROUND(I672*H672,2)</f>
        <v>0</v>
      </c>
      <c r="BL672" s="19" t="s">
        <v>262</v>
      </c>
      <c r="BM672" s="188" t="s">
        <v>1127</v>
      </c>
    </row>
    <row r="673" spans="1:65" s="2" customFormat="1" ht="58.5">
      <c r="A673" s="37"/>
      <c r="B673" s="38"/>
      <c r="C673" s="39"/>
      <c r="D673" s="197" t="s">
        <v>1063</v>
      </c>
      <c r="E673" s="39"/>
      <c r="F673" s="249" t="s">
        <v>1069</v>
      </c>
      <c r="G673" s="39"/>
      <c r="H673" s="39"/>
      <c r="I673" s="192"/>
      <c r="J673" s="39"/>
      <c r="K673" s="39"/>
      <c r="L673" s="42"/>
      <c r="M673" s="193"/>
      <c r="N673" s="194"/>
      <c r="O673" s="67"/>
      <c r="P673" s="67"/>
      <c r="Q673" s="67"/>
      <c r="R673" s="67"/>
      <c r="S673" s="67"/>
      <c r="T673" s="68"/>
      <c r="U673" s="37"/>
      <c r="V673" s="37"/>
      <c r="W673" s="37"/>
      <c r="X673" s="37"/>
      <c r="Y673" s="37"/>
      <c r="Z673" s="37"/>
      <c r="AA673" s="37"/>
      <c r="AB673" s="37"/>
      <c r="AC673" s="37"/>
      <c r="AD673" s="37"/>
      <c r="AE673" s="37"/>
      <c r="AT673" s="19" t="s">
        <v>1063</v>
      </c>
      <c r="AU673" s="19" t="s">
        <v>88</v>
      </c>
    </row>
    <row r="674" spans="1:65" s="2" customFormat="1" ht="44.25" customHeight="1">
      <c r="A674" s="37"/>
      <c r="B674" s="38"/>
      <c r="C674" s="177" t="s">
        <v>1128</v>
      </c>
      <c r="D674" s="177" t="s">
        <v>146</v>
      </c>
      <c r="E674" s="178" t="s">
        <v>1129</v>
      </c>
      <c r="F674" s="179" t="s">
        <v>1130</v>
      </c>
      <c r="G674" s="180" t="s">
        <v>340</v>
      </c>
      <c r="H674" s="181">
        <v>1</v>
      </c>
      <c r="I674" s="182"/>
      <c r="J674" s="183">
        <f>ROUND(I674*H674,2)</f>
        <v>0</v>
      </c>
      <c r="K674" s="179" t="s">
        <v>32</v>
      </c>
      <c r="L674" s="42"/>
      <c r="M674" s="184" t="s">
        <v>32</v>
      </c>
      <c r="N674" s="185" t="s">
        <v>49</v>
      </c>
      <c r="O674" s="67"/>
      <c r="P674" s="186">
        <f>O674*H674</f>
        <v>0</v>
      </c>
      <c r="Q674" s="186">
        <v>0.1</v>
      </c>
      <c r="R674" s="186">
        <f>Q674*H674</f>
        <v>0.1</v>
      </c>
      <c r="S674" s="186">
        <v>0</v>
      </c>
      <c r="T674" s="187">
        <f>S674*H674</f>
        <v>0</v>
      </c>
      <c r="U674" s="37"/>
      <c r="V674" s="37"/>
      <c r="W674" s="37"/>
      <c r="X674" s="37"/>
      <c r="Y674" s="37"/>
      <c r="Z674" s="37"/>
      <c r="AA674" s="37"/>
      <c r="AB674" s="37"/>
      <c r="AC674" s="37"/>
      <c r="AD674" s="37"/>
      <c r="AE674" s="37"/>
      <c r="AR674" s="188" t="s">
        <v>262</v>
      </c>
      <c r="AT674" s="188" t="s">
        <v>146</v>
      </c>
      <c r="AU674" s="188" t="s">
        <v>88</v>
      </c>
      <c r="AY674" s="19" t="s">
        <v>144</v>
      </c>
      <c r="BE674" s="189">
        <f>IF(N674="základní",J674,0)</f>
        <v>0</v>
      </c>
      <c r="BF674" s="189">
        <f>IF(N674="snížená",J674,0)</f>
        <v>0</v>
      </c>
      <c r="BG674" s="189">
        <f>IF(N674="zákl. přenesená",J674,0)</f>
        <v>0</v>
      </c>
      <c r="BH674" s="189">
        <f>IF(N674="sníž. přenesená",J674,0)</f>
        <v>0</v>
      </c>
      <c r="BI674" s="189">
        <f>IF(N674="nulová",J674,0)</f>
        <v>0</v>
      </c>
      <c r="BJ674" s="19" t="s">
        <v>86</v>
      </c>
      <c r="BK674" s="189">
        <f>ROUND(I674*H674,2)</f>
        <v>0</v>
      </c>
      <c r="BL674" s="19" t="s">
        <v>262</v>
      </c>
      <c r="BM674" s="188" t="s">
        <v>1131</v>
      </c>
    </row>
    <row r="675" spans="1:65" s="2" customFormat="1" ht="48.75">
      <c r="A675" s="37"/>
      <c r="B675" s="38"/>
      <c r="C675" s="39"/>
      <c r="D675" s="197" t="s">
        <v>1063</v>
      </c>
      <c r="E675" s="39"/>
      <c r="F675" s="249" t="s">
        <v>1064</v>
      </c>
      <c r="G675" s="39"/>
      <c r="H675" s="39"/>
      <c r="I675" s="192"/>
      <c r="J675" s="39"/>
      <c r="K675" s="39"/>
      <c r="L675" s="42"/>
      <c r="M675" s="193"/>
      <c r="N675" s="194"/>
      <c r="O675" s="67"/>
      <c r="P675" s="67"/>
      <c r="Q675" s="67"/>
      <c r="R675" s="67"/>
      <c r="S675" s="67"/>
      <c r="T675" s="68"/>
      <c r="U675" s="37"/>
      <c r="V675" s="37"/>
      <c r="W675" s="37"/>
      <c r="X675" s="37"/>
      <c r="Y675" s="37"/>
      <c r="Z675" s="37"/>
      <c r="AA675" s="37"/>
      <c r="AB675" s="37"/>
      <c r="AC675" s="37"/>
      <c r="AD675" s="37"/>
      <c r="AE675" s="37"/>
      <c r="AT675" s="19" t="s">
        <v>1063</v>
      </c>
      <c r="AU675" s="19" t="s">
        <v>88</v>
      </c>
    </row>
    <row r="676" spans="1:65" s="2" customFormat="1" ht="24.2" customHeight="1">
      <c r="A676" s="37"/>
      <c r="B676" s="38"/>
      <c r="C676" s="177" t="s">
        <v>1132</v>
      </c>
      <c r="D676" s="177" t="s">
        <v>146</v>
      </c>
      <c r="E676" s="178" t="s">
        <v>1133</v>
      </c>
      <c r="F676" s="179" t="s">
        <v>1134</v>
      </c>
      <c r="G676" s="180" t="s">
        <v>207</v>
      </c>
      <c r="H676" s="181">
        <v>1.548</v>
      </c>
      <c r="I676" s="182"/>
      <c r="J676" s="183">
        <f>ROUND(I676*H676,2)</f>
        <v>0</v>
      </c>
      <c r="K676" s="179" t="s">
        <v>149</v>
      </c>
      <c r="L676" s="42"/>
      <c r="M676" s="184" t="s">
        <v>32</v>
      </c>
      <c r="N676" s="185" t="s">
        <v>49</v>
      </c>
      <c r="O676" s="67"/>
      <c r="P676" s="186">
        <f>O676*H676</f>
        <v>0</v>
      </c>
      <c r="Q676" s="186">
        <v>0</v>
      </c>
      <c r="R676" s="186">
        <f>Q676*H676</f>
        <v>0</v>
      </c>
      <c r="S676" s="186">
        <v>0</v>
      </c>
      <c r="T676" s="187">
        <f>S676*H676</f>
        <v>0</v>
      </c>
      <c r="U676" s="37"/>
      <c r="V676" s="37"/>
      <c r="W676" s="37"/>
      <c r="X676" s="37"/>
      <c r="Y676" s="37"/>
      <c r="Z676" s="37"/>
      <c r="AA676" s="37"/>
      <c r="AB676" s="37"/>
      <c r="AC676" s="37"/>
      <c r="AD676" s="37"/>
      <c r="AE676" s="37"/>
      <c r="AR676" s="188" t="s">
        <v>262</v>
      </c>
      <c r="AT676" s="188" t="s">
        <v>146</v>
      </c>
      <c r="AU676" s="188" t="s">
        <v>88</v>
      </c>
      <c r="AY676" s="19" t="s">
        <v>144</v>
      </c>
      <c r="BE676" s="189">
        <f>IF(N676="základní",J676,0)</f>
        <v>0</v>
      </c>
      <c r="BF676" s="189">
        <f>IF(N676="snížená",J676,0)</f>
        <v>0</v>
      </c>
      <c r="BG676" s="189">
        <f>IF(N676="zákl. přenesená",J676,0)</f>
        <v>0</v>
      </c>
      <c r="BH676" s="189">
        <f>IF(N676="sníž. přenesená",J676,0)</f>
        <v>0</v>
      </c>
      <c r="BI676" s="189">
        <f>IF(N676="nulová",J676,0)</f>
        <v>0</v>
      </c>
      <c r="BJ676" s="19" t="s">
        <v>86</v>
      </c>
      <c r="BK676" s="189">
        <f>ROUND(I676*H676,2)</f>
        <v>0</v>
      </c>
      <c r="BL676" s="19" t="s">
        <v>262</v>
      </c>
      <c r="BM676" s="188" t="s">
        <v>1135</v>
      </c>
    </row>
    <row r="677" spans="1:65" s="2" customFormat="1" ht="11.25">
      <c r="A677" s="37"/>
      <c r="B677" s="38"/>
      <c r="C677" s="39"/>
      <c r="D677" s="190" t="s">
        <v>152</v>
      </c>
      <c r="E677" s="39"/>
      <c r="F677" s="191" t="s">
        <v>1136</v>
      </c>
      <c r="G677" s="39"/>
      <c r="H677" s="39"/>
      <c r="I677" s="192"/>
      <c r="J677" s="39"/>
      <c r="K677" s="39"/>
      <c r="L677" s="42"/>
      <c r="M677" s="193"/>
      <c r="N677" s="194"/>
      <c r="O677" s="67"/>
      <c r="P677" s="67"/>
      <c r="Q677" s="67"/>
      <c r="R677" s="67"/>
      <c r="S677" s="67"/>
      <c r="T677" s="68"/>
      <c r="U677" s="37"/>
      <c r="V677" s="37"/>
      <c r="W677" s="37"/>
      <c r="X677" s="37"/>
      <c r="Y677" s="37"/>
      <c r="Z677" s="37"/>
      <c r="AA677" s="37"/>
      <c r="AB677" s="37"/>
      <c r="AC677" s="37"/>
      <c r="AD677" s="37"/>
      <c r="AE677" s="37"/>
      <c r="AT677" s="19" t="s">
        <v>152</v>
      </c>
      <c r="AU677" s="19" t="s">
        <v>88</v>
      </c>
    </row>
    <row r="678" spans="1:65" s="2" customFormat="1" ht="24.2" customHeight="1">
      <c r="A678" s="37"/>
      <c r="B678" s="38"/>
      <c r="C678" s="177" t="s">
        <v>1137</v>
      </c>
      <c r="D678" s="177" t="s">
        <v>146</v>
      </c>
      <c r="E678" s="178" t="s">
        <v>1138</v>
      </c>
      <c r="F678" s="179" t="s">
        <v>1139</v>
      </c>
      <c r="G678" s="180" t="s">
        <v>207</v>
      </c>
      <c r="H678" s="181">
        <v>1.548</v>
      </c>
      <c r="I678" s="182"/>
      <c r="J678" s="183">
        <f>ROUND(I678*H678,2)</f>
        <v>0</v>
      </c>
      <c r="K678" s="179" t="s">
        <v>149</v>
      </c>
      <c r="L678" s="42"/>
      <c r="M678" s="184" t="s">
        <v>32</v>
      </c>
      <c r="N678" s="185" t="s">
        <v>49</v>
      </c>
      <c r="O678" s="67"/>
      <c r="P678" s="186">
        <f>O678*H678</f>
        <v>0</v>
      </c>
      <c r="Q678" s="186">
        <v>0</v>
      </c>
      <c r="R678" s="186">
        <f>Q678*H678</f>
        <v>0</v>
      </c>
      <c r="S678" s="186">
        <v>0</v>
      </c>
      <c r="T678" s="187">
        <f>S678*H678</f>
        <v>0</v>
      </c>
      <c r="U678" s="37"/>
      <c r="V678" s="37"/>
      <c r="W678" s="37"/>
      <c r="X678" s="37"/>
      <c r="Y678" s="37"/>
      <c r="Z678" s="37"/>
      <c r="AA678" s="37"/>
      <c r="AB678" s="37"/>
      <c r="AC678" s="37"/>
      <c r="AD678" s="37"/>
      <c r="AE678" s="37"/>
      <c r="AR678" s="188" t="s">
        <v>262</v>
      </c>
      <c r="AT678" s="188" t="s">
        <v>146</v>
      </c>
      <c r="AU678" s="188" t="s">
        <v>88</v>
      </c>
      <c r="AY678" s="19" t="s">
        <v>144</v>
      </c>
      <c r="BE678" s="189">
        <f>IF(N678="základní",J678,0)</f>
        <v>0</v>
      </c>
      <c r="BF678" s="189">
        <f>IF(N678="snížená",J678,0)</f>
        <v>0</v>
      </c>
      <c r="BG678" s="189">
        <f>IF(N678="zákl. přenesená",J678,0)</f>
        <v>0</v>
      </c>
      <c r="BH678" s="189">
        <f>IF(N678="sníž. přenesená",J678,0)</f>
        <v>0</v>
      </c>
      <c r="BI678" s="189">
        <f>IF(N678="nulová",J678,0)</f>
        <v>0</v>
      </c>
      <c r="BJ678" s="19" t="s">
        <v>86</v>
      </c>
      <c r="BK678" s="189">
        <f>ROUND(I678*H678,2)</f>
        <v>0</v>
      </c>
      <c r="BL678" s="19" t="s">
        <v>262</v>
      </c>
      <c r="BM678" s="188" t="s">
        <v>1140</v>
      </c>
    </row>
    <row r="679" spans="1:65" s="2" customFormat="1" ht="11.25">
      <c r="A679" s="37"/>
      <c r="B679" s="38"/>
      <c r="C679" s="39"/>
      <c r="D679" s="190" t="s">
        <v>152</v>
      </c>
      <c r="E679" s="39"/>
      <c r="F679" s="191" t="s">
        <v>1141</v>
      </c>
      <c r="G679" s="39"/>
      <c r="H679" s="39"/>
      <c r="I679" s="192"/>
      <c r="J679" s="39"/>
      <c r="K679" s="39"/>
      <c r="L679" s="42"/>
      <c r="M679" s="193"/>
      <c r="N679" s="194"/>
      <c r="O679" s="67"/>
      <c r="P679" s="67"/>
      <c r="Q679" s="67"/>
      <c r="R679" s="67"/>
      <c r="S679" s="67"/>
      <c r="T679" s="68"/>
      <c r="U679" s="37"/>
      <c r="V679" s="37"/>
      <c r="W679" s="37"/>
      <c r="X679" s="37"/>
      <c r="Y679" s="37"/>
      <c r="Z679" s="37"/>
      <c r="AA679" s="37"/>
      <c r="AB679" s="37"/>
      <c r="AC679" s="37"/>
      <c r="AD679" s="37"/>
      <c r="AE679" s="37"/>
      <c r="AT679" s="19" t="s">
        <v>152</v>
      </c>
      <c r="AU679" s="19" t="s">
        <v>88</v>
      </c>
    </row>
    <row r="680" spans="1:65" s="12" customFormat="1" ht="22.9" customHeight="1">
      <c r="B680" s="161"/>
      <c r="C680" s="162"/>
      <c r="D680" s="163" t="s">
        <v>77</v>
      </c>
      <c r="E680" s="175" t="s">
        <v>1142</v>
      </c>
      <c r="F680" s="175" t="s">
        <v>1143</v>
      </c>
      <c r="G680" s="162"/>
      <c r="H680" s="162"/>
      <c r="I680" s="165"/>
      <c r="J680" s="176">
        <f>BK680</f>
        <v>0</v>
      </c>
      <c r="K680" s="162"/>
      <c r="L680" s="167"/>
      <c r="M680" s="168"/>
      <c r="N680" s="169"/>
      <c r="O680" s="169"/>
      <c r="P680" s="170">
        <f>SUM(P681:P723)</f>
        <v>0</v>
      </c>
      <c r="Q680" s="169"/>
      <c r="R680" s="170">
        <f>SUM(R681:R723)</f>
        <v>0.58846190000000009</v>
      </c>
      <c r="S680" s="169"/>
      <c r="T680" s="171">
        <f>SUM(T681:T723)</f>
        <v>0.12625500000000001</v>
      </c>
      <c r="AR680" s="172" t="s">
        <v>88</v>
      </c>
      <c r="AT680" s="173" t="s">
        <v>77</v>
      </c>
      <c r="AU680" s="173" t="s">
        <v>86</v>
      </c>
      <c r="AY680" s="172" t="s">
        <v>144</v>
      </c>
      <c r="BK680" s="174">
        <f>SUM(BK681:BK723)</f>
        <v>0</v>
      </c>
    </row>
    <row r="681" spans="1:65" s="2" customFormat="1" ht="24.2" customHeight="1">
      <c r="A681" s="37"/>
      <c r="B681" s="38"/>
      <c r="C681" s="177" t="s">
        <v>1144</v>
      </c>
      <c r="D681" s="177" t="s">
        <v>146</v>
      </c>
      <c r="E681" s="178" t="s">
        <v>1145</v>
      </c>
      <c r="F681" s="179" t="s">
        <v>1146</v>
      </c>
      <c r="G681" s="180" t="s">
        <v>93</v>
      </c>
      <c r="H681" s="181">
        <v>54.002000000000002</v>
      </c>
      <c r="I681" s="182"/>
      <c r="J681" s="183">
        <f>ROUND(I681*H681,2)</f>
        <v>0</v>
      </c>
      <c r="K681" s="179" t="s">
        <v>149</v>
      </c>
      <c r="L681" s="42"/>
      <c r="M681" s="184" t="s">
        <v>32</v>
      </c>
      <c r="N681" s="185" t="s">
        <v>49</v>
      </c>
      <c r="O681" s="67"/>
      <c r="P681" s="186">
        <f>O681*H681</f>
        <v>0</v>
      </c>
      <c r="Q681" s="186">
        <v>0</v>
      </c>
      <c r="R681" s="186">
        <f>Q681*H681</f>
        <v>0</v>
      </c>
      <c r="S681" s="186">
        <v>0</v>
      </c>
      <c r="T681" s="187">
        <f>S681*H681</f>
        <v>0</v>
      </c>
      <c r="U681" s="37"/>
      <c r="V681" s="37"/>
      <c r="W681" s="37"/>
      <c r="X681" s="37"/>
      <c r="Y681" s="37"/>
      <c r="Z681" s="37"/>
      <c r="AA681" s="37"/>
      <c r="AB681" s="37"/>
      <c r="AC681" s="37"/>
      <c r="AD681" s="37"/>
      <c r="AE681" s="37"/>
      <c r="AR681" s="188" t="s">
        <v>262</v>
      </c>
      <c r="AT681" s="188" t="s">
        <v>146</v>
      </c>
      <c r="AU681" s="188" t="s">
        <v>88</v>
      </c>
      <c r="AY681" s="19" t="s">
        <v>144</v>
      </c>
      <c r="BE681" s="189">
        <f>IF(N681="základní",J681,0)</f>
        <v>0</v>
      </c>
      <c r="BF681" s="189">
        <f>IF(N681="snížená",J681,0)</f>
        <v>0</v>
      </c>
      <c r="BG681" s="189">
        <f>IF(N681="zákl. přenesená",J681,0)</f>
        <v>0</v>
      </c>
      <c r="BH681" s="189">
        <f>IF(N681="sníž. přenesená",J681,0)</f>
        <v>0</v>
      </c>
      <c r="BI681" s="189">
        <f>IF(N681="nulová",J681,0)</f>
        <v>0</v>
      </c>
      <c r="BJ681" s="19" t="s">
        <v>86</v>
      </c>
      <c r="BK681" s="189">
        <f>ROUND(I681*H681,2)</f>
        <v>0</v>
      </c>
      <c r="BL681" s="19" t="s">
        <v>262</v>
      </c>
      <c r="BM681" s="188" t="s">
        <v>1147</v>
      </c>
    </row>
    <row r="682" spans="1:65" s="2" customFormat="1" ht="11.25">
      <c r="A682" s="37"/>
      <c r="B682" s="38"/>
      <c r="C682" s="39"/>
      <c r="D682" s="190" t="s">
        <v>152</v>
      </c>
      <c r="E682" s="39"/>
      <c r="F682" s="191" t="s">
        <v>1148</v>
      </c>
      <c r="G682" s="39"/>
      <c r="H682" s="39"/>
      <c r="I682" s="192"/>
      <c r="J682" s="39"/>
      <c r="K682" s="39"/>
      <c r="L682" s="42"/>
      <c r="M682" s="193"/>
      <c r="N682" s="194"/>
      <c r="O682" s="67"/>
      <c r="P682" s="67"/>
      <c r="Q682" s="67"/>
      <c r="R682" s="67"/>
      <c r="S682" s="67"/>
      <c r="T682" s="68"/>
      <c r="U682" s="37"/>
      <c r="V682" s="37"/>
      <c r="W682" s="37"/>
      <c r="X682" s="37"/>
      <c r="Y682" s="37"/>
      <c r="Z682" s="37"/>
      <c r="AA682" s="37"/>
      <c r="AB682" s="37"/>
      <c r="AC682" s="37"/>
      <c r="AD682" s="37"/>
      <c r="AE682" s="37"/>
      <c r="AT682" s="19" t="s">
        <v>152</v>
      </c>
      <c r="AU682" s="19" t="s">
        <v>88</v>
      </c>
    </row>
    <row r="683" spans="1:65" s="13" customFormat="1" ht="11.25">
      <c r="B683" s="195"/>
      <c r="C683" s="196"/>
      <c r="D683" s="197" t="s">
        <v>154</v>
      </c>
      <c r="E683" s="198" t="s">
        <v>32</v>
      </c>
      <c r="F683" s="199" t="s">
        <v>92</v>
      </c>
      <c r="G683" s="196"/>
      <c r="H683" s="200">
        <v>54.002000000000002</v>
      </c>
      <c r="I683" s="201"/>
      <c r="J683" s="196"/>
      <c r="K683" s="196"/>
      <c r="L683" s="202"/>
      <c r="M683" s="203"/>
      <c r="N683" s="204"/>
      <c r="O683" s="204"/>
      <c r="P683" s="204"/>
      <c r="Q683" s="204"/>
      <c r="R683" s="204"/>
      <c r="S683" s="204"/>
      <c r="T683" s="205"/>
      <c r="AT683" s="206" t="s">
        <v>154</v>
      </c>
      <c r="AU683" s="206" t="s">
        <v>88</v>
      </c>
      <c r="AV683" s="13" t="s">
        <v>88</v>
      </c>
      <c r="AW683" s="13" t="s">
        <v>39</v>
      </c>
      <c r="AX683" s="13" t="s">
        <v>86</v>
      </c>
      <c r="AY683" s="206" t="s">
        <v>144</v>
      </c>
    </row>
    <row r="684" spans="1:65" s="2" customFormat="1" ht="16.5" customHeight="1">
      <c r="A684" s="37"/>
      <c r="B684" s="38"/>
      <c r="C684" s="177" t="s">
        <v>1149</v>
      </c>
      <c r="D684" s="177" t="s">
        <v>146</v>
      </c>
      <c r="E684" s="178" t="s">
        <v>1150</v>
      </c>
      <c r="F684" s="179" t="s">
        <v>1151</v>
      </c>
      <c r="G684" s="180" t="s">
        <v>93</v>
      </c>
      <c r="H684" s="181">
        <v>54.002000000000002</v>
      </c>
      <c r="I684" s="182"/>
      <c r="J684" s="183">
        <f>ROUND(I684*H684,2)</f>
        <v>0</v>
      </c>
      <c r="K684" s="179" t="s">
        <v>149</v>
      </c>
      <c r="L684" s="42"/>
      <c r="M684" s="184" t="s">
        <v>32</v>
      </c>
      <c r="N684" s="185" t="s">
        <v>49</v>
      </c>
      <c r="O684" s="67"/>
      <c r="P684" s="186">
        <f>O684*H684</f>
        <v>0</v>
      </c>
      <c r="Q684" s="186">
        <v>0</v>
      </c>
      <c r="R684" s="186">
        <f>Q684*H684</f>
        <v>0</v>
      </c>
      <c r="S684" s="186">
        <v>0</v>
      </c>
      <c r="T684" s="187">
        <f>S684*H684</f>
        <v>0</v>
      </c>
      <c r="U684" s="37"/>
      <c r="V684" s="37"/>
      <c r="W684" s="37"/>
      <c r="X684" s="37"/>
      <c r="Y684" s="37"/>
      <c r="Z684" s="37"/>
      <c r="AA684" s="37"/>
      <c r="AB684" s="37"/>
      <c r="AC684" s="37"/>
      <c r="AD684" s="37"/>
      <c r="AE684" s="37"/>
      <c r="AR684" s="188" t="s">
        <v>262</v>
      </c>
      <c r="AT684" s="188" t="s">
        <v>146</v>
      </c>
      <c r="AU684" s="188" t="s">
        <v>88</v>
      </c>
      <c r="AY684" s="19" t="s">
        <v>144</v>
      </c>
      <c r="BE684" s="189">
        <f>IF(N684="základní",J684,0)</f>
        <v>0</v>
      </c>
      <c r="BF684" s="189">
        <f>IF(N684="snížená",J684,0)</f>
        <v>0</v>
      </c>
      <c r="BG684" s="189">
        <f>IF(N684="zákl. přenesená",J684,0)</f>
        <v>0</v>
      </c>
      <c r="BH684" s="189">
        <f>IF(N684="sníž. přenesená",J684,0)</f>
        <v>0</v>
      </c>
      <c r="BI684" s="189">
        <f>IF(N684="nulová",J684,0)</f>
        <v>0</v>
      </c>
      <c r="BJ684" s="19" t="s">
        <v>86</v>
      </c>
      <c r="BK684" s="189">
        <f>ROUND(I684*H684,2)</f>
        <v>0</v>
      </c>
      <c r="BL684" s="19" t="s">
        <v>262</v>
      </c>
      <c r="BM684" s="188" t="s">
        <v>1152</v>
      </c>
    </row>
    <row r="685" spans="1:65" s="2" customFormat="1" ht="11.25">
      <c r="A685" s="37"/>
      <c r="B685" s="38"/>
      <c r="C685" s="39"/>
      <c r="D685" s="190" t="s">
        <v>152</v>
      </c>
      <c r="E685" s="39"/>
      <c r="F685" s="191" t="s">
        <v>1153</v>
      </c>
      <c r="G685" s="39"/>
      <c r="H685" s="39"/>
      <c r="I685" s="192"/>
      <c r="J685" s="39"/>
      <c r="K685" s="39"/>
      <c r="L685" s="42"/>
      <c r="M685" s="193"/>
      <c r="N685" s="194"/>
      <c r="O685" s="67"/>
      <c r="P685" s="67"/>
      <c r="Q685" s="67"/>
      <c r="R685" s="67"/>
      <c r="S685" s="67"/>
      <c r="T685" s="68"/>
      <c r="U685" s="37"/>
      <c r="V685" s="37"/>
      <c r="W685" s="37"/>
      <c r="X685" s="37"/>
      <c r="Y685" s="37"/>
      <c r="Z685" s="37"/>
      <c r="AA685" s="37"/>
      <c r="AB685" s="37"/>
      <c r="AC685" s="37"/>
      <c r="AD685" s="37"/>
      <c r="AE685" s="37"/>
      <c r="AT685" s="19" t="s">
        <v>152</v>
      </c>
      <c r="AU685" s="19" t="s">
        <v>88</v>
      </c>
    </row>
    <row r="686" spans="1:65" s="13" customFormat="1" ht="11.25">
      <c r="B686" s="195"/>
      <c r="C686" s="196"/>
      <c r="D686" s="197" t="s">
        <v>154</v>
      </c>
      <c r="E686" s="198" t="s">
        <v>32</v>
      </c>
      <c r="F686" s="199" t="s">
        <v>92</v>
      </c>
      <c r="G686" s="196"/>
      <c r="H686" s="200">
        <v>54.002000000000002</v>
      </c>
      <c r="I686" s="201"/>
      <c r="J686" s="196"/>
      <c r="K686" s="196"/>
      <c r="L686" s="202"/>
      <c r="M686" s="203"/>
      <c r="N686" s="204"/>
      <c r="O686" s="204"/>
      <c r="P686" s="204"/>
      <c r="Q686" s="204"/>
      <c r="R686" s="204"/>
      <c r="S686" s="204"/>
      <c r="T686" s="205"/>
      <c r="AT686" s="206" t="s">
        <v>154</v>
      </c>
      <c r="AU686" s="206" t="s">
        <v>88</v>
      </c>
      <c r="AV686" s="13" t="s">
        <v>88</v>
      </c>
      <c r="AW686" s="13" t="s">
        <v>39</v>
      </c>
      <c r="AX686" s="13" t="s">
        <v>86</v>
      </c>
      <c r="AY686" s="206" t="s">
        <v>144</v>
      </c>
    </row>
    <row r="687" spans="1:65" s="2" customFormat="1" ht="24.2" customHeight="1">
      <c r="A687" s="37"/>
      <c r="B687" s="38"/>
      <c r="C687" s="177" t="s">
        <v>1154</v>
      </c>
      <c r="D687" s="177" t="s">
        <v>146</v>
      </c>
      <c r="E687" s="178" t="s">
        <v>1155</v>
      </c>
      <c r="F687" s="179" t="s">
        <v>1156</v>
      </c>
      <c r="G687" s="180" t="s">
        <v>93</v>
      </c>
      <c r="H687" s="181">
        <v>54.002000000000002</v>
      </c>
      <c r="I687" s="182"/>
      <c r="J687" s="183">
        <f>ROUND(I687*H687,2)</f>
        <v>0</v>
      </c>
      <c r="K687" s="179" t="s">
        <v>149</v>
      </c>
      <c r="L687" s="42"/>
      <c r="M687" s="184" t="s">
        <v>32</v>
      </c>
      <c r="N687" s="185" t="s">
        <v>49</v>
      </c>
      <c r="O687" s="67"/>
      <c r="P687" s="186">
        <f>O687*H687</f>
        <v>0</v>
      </c>
      <c r="Q687" s="186">
        <v>3.0000000000000001E-5</v>
      </c>
      <c r="R687" s="186">
        <f>Q687*H687</f>
        <v>1.6200600000000002E-3</v>
      </c>
      <c r="S687" s="186">
        <v>0</v>
      </c>
      <c r="T687" s="187">
        <f>S687*H687</f>
        <v>0</v>
      </c>
      <c r="U687" s="37"/>
      <c r="V687" s="37"/>
      <c r="W687" s="37"/>
      <c r="X687" s="37"/>
      <c r="Y687" s="37"/>
      <c r="Z687" s="37"/>
      <c r="AA687" s="37"/>
      <c r="AB687" s="37"/>
      <c r="AC687" s="37"/>
      <c r="AD687" s="37"/>
      <c r="AE687" s="37"/>
      <c r="AR687" s="188" t="s">
        <v>262</v>
      </c>
      <c r="AT687" s="188" t="s">
        <v>146</v>
      </c>
      <c r="AU687" s="188" t="s">
        <v>88</v>
      </c>
      <c r="AY687" s="19" t="s">
        <v>144</v>
      </c>
      <c r="BE687" s="189">
        <f>IF(N687="základní",J687,0)</f>
        <v>0</v>
      </c>
      <c r="BF687" s="189">
        <f>IF(N687="snížená",J687,0)</f>
        <v>0</v>
      </c>
      <c r="BG687" s="189">
        <f>IF(N687="zákl. přenesená",J687,0)</f>
        <v>0</v>
      </c>
      <c r="BH687" s="189">
        <f>IF(N687="sníž. přenesená",J687,0)</f>
        <v>0</v>
      </c>
      <c r="BI687" s="189">
        <f>IF(N687="nulová",J687,0)</f>
        <v>0</v>
      </c>
      <c r="BJ687" s="19" t="s">
        <v>86</v>
      </c>
      <c r="BK687" s="189">
        <f>ROUND(I687*H687,2)</f>
        <v>0</v>
      </c>
      <c r="BL687" s="19" t="s">
        <v>262</v>
      </c>
      <c r="BM687" s="188" t="s">
        <v>1157</v>
      </c>
    </row>
    <row r="688" spans="1:65" s="2" customFormat="1" ht="11.25">
      <c r="A688" s="37"/>
      <c r="B688" s="38"/>
      <c r="C688" s="39"/>
      <c r="D688" s="190" t="s">
        <v>152</v>
      </c>
      <c r="E688" s="39"/>
      <c r="F688" s="191" t="s">
        <v>1158</v>
      </c>
      <c r="G688" s="39"/>
      <c r="H688" s="39"/>
      <c r="I688" s="192"/>
      <c r="J688" s="39"/>
      <c r="K688" s="39"/>
      <c r="L688" s="42"/>
      <c r="M688" s="193"/>
      <c r="N688" s="194"/>
      <c r="O688" s="67"/>
      <c r="P688" s="67"/>
      <c r="Q688" s="67"/>
      <c r="R688" s="67"/>
      <c r="S688" s="67"/>
      <c r="T688" s="68"/>
      <c r="U688" s="37"/>
      <c r="V688" s="37"/>
      <c r="W688" s="37"/>
      <c r="X688" s="37"/>
      <c r="Y688" s="37"/>
      <c r="Z688" s="37"/>
      <c r="AA688" s="37"/>
      <c r="AB688" s="37"/>
      <c r="AC688" s="37"/>
      <c r="AD688" s="37"/>
      <c r="AE688" s="37"/>
      <c r="AT688" s="19" t="s">
        <v>152</v>
      </c>
      <c r="AU688" s="19" t="s">
        <v>88</v>
      </c>
    </row>
    <row r="689" spans="1:65" s="13" customFormat="1" ht="11.25">
      <c r="B689" s="195"/>
      <c r="C689" s="196"/>
      <c r="D689" s="197" t="s">
        <v>154</v>
      </c>
      <c r="E689" s="198" t="s">
        <v>32</v>
      </c>
      <c r="F689" s="199" t="s">
        <v>92</v>
      </c>
      <c r="G689" s="196"/>
      <c r="H689" s="200">
        <v>54.002000000000002</v>
      </c>
      <c r="I689" s="201"/>
      <c r="J689" s="196"/>
      <c r="K689" s="196"/>
      <c r="L689" s="202"/>
      <c r="M689" s="203"/>
      <c r="N689" s="204"/>
      <c r="O689" s="204"/>
      <c r="P689" s="204"/>
      <c r="Q689" s="204"/>
      <c r="R689" s="204"/>
      <c r="S689" s="204"/>
      <c r="T689" s="205"/>
      <c r="AT689" s="206" t="s">
        <v>154</v>
      </c>
      <c r="AU689" s="206" t="s">
        <v>88</v>
      </c>
      <c r="AV689" s="13" t="s">
        <v>88</v>
      </c>
      <c r="AW689" s="13" t="s">
        <v>39</v>
      </c>
      <c r="AX689" s="13" t="s">
        <v>86</v>
      </c>
      <c r="AY689" s="206" t="s">
        <v>144</v>
      </c>
    </row>
    <row r="690" spans="1:65" s="2" customFormat="1" ht="37.9" customHeight="1">
      <c r="A690" s="37"/>
      <c r="B690" s="38"/>
      <c r="C690" s="177" t="s">
        <v>1159</v>
      </c>
      <c r="D690" s="177" t="s">
        <v>146</v>
      </c>
      <c r="E690" s="178" t="s">
        <v>1160</v>
      </c>
      <c r="F690" s="179" t="s">
        <v>1161</v>
      </c>
      <c r="G690" s="180" t="s">
        <v>93</v>
      </c>
      <c r="H690" s="181">
        <v>54.002000000000002</v>
      </c>
      <c r="I690" s="182"/>
      <c r="J690" s="183">
        <f>ROUND(I690*H690,2)</f>
        <v>0</v>
      </c>
      <c r="K690" s="179" t="s">
        <v>149</v>
      </c>
      <c r="L690" s="42"/>
      <c r="M690" s="184" t="s">
        <v>32</v>
      </c>
      <c r="N690" s="185" t="s">
        <v>49</v>
      </c>
      <c r="O690" s="67"/>
      <c r="P690" s="186">
        <f>O690*H690</f>
        <v>0</v>
      </c>
      <c r="Q690" s="186">
        <v>7.5799999999999999E-3</v>
      </c>
      <c r="R690" s="186">
        <f>Q690*H690</f>
        <v>0.40933516000000003</v>
      </c>
      <c r="S690" s="186">
        <v>0</v>
      </c>
      <c r="T690" s="187">
        <f>S690*H690</f>
        <v>0</v>
      </c>
      <c r="U690" s="37"/>
      <c r="V690" s="37"/>
      <c r="W690" s="37"/>
      <c r="X690" s="37"/>
      <c r="Y690" s="37"/>
      <c r="Z690" s="37"/>
      <c r="AA690" s="37"/>
      <c r="AB690" s="37"/>
      <c r="AC690" s="37"/>
      <c r="AD690" s="37"/>
      <c r="AE690" s="37"/>
      <c r="AR690" s="188" t="s">
        <v>262</v>
      </c>
      <c r="AT690" s="188" t="s">
        <v>146</v>
      </c>
      <c r="AU690" s="188" t="s">
        <v>88</v>
      </c>
      <c r="AY690" s="19" t="s">
        <v>144</v>
      </c>
      <c r="BE690" s="189">
        <f>IF(N690="základní",J690,0)</f>
        <v>0</v>
      </c>
      <c r="BF690" s="189">
        <f>IF(N690="snížená",J690,0)</f>
        <v>0</v>
      </c>
      <c r="BG690" s="189">
        <f>IF(N690="zákl. přenesená",J690,0)</f>
        <v>0</v>
      </c>
      <c r="BH690" s="189">
        <f>IF(N690="sníž. přenesená",J690,0)</f>
        <v>0</v>
      </c>
      <c r="BI690" s="189">
        <f>IF(N690="nulová",J690,0)</f>
        <v>0</v>
      </c>
      <c r="BJ690" s="19" t="s">
        <v>86</v>
      </c>
      <c r="BK690" s="189">
        <f>ROUND(I690*H690,2)</f>
        <v>0</v>
      </c>
      <c r="BL690" s="19" t="s">
        <v>262</v>
      </c>
      <c r="BM690" s="188" t="s">
        <v>1162</v>
      </c>
    </row>
    <row r="691" spans="1:65" s="2" customFormat="1" ht="11.25">
      <c r="A691" s="37"/>
      <c r="B691" s="38"/>
      <c r="C691" s="39"/>
      <c r="D691" s="190" t="s">
        <v>152</v>
      </c>
      <c r="E691" s="39"/>
      <c r="F691" s="191" t="s">
        <v>1163</v>
      </c>
      <c r="G691" s="39"/>
      <c r="H691" s="39"/>
      <c r="I691" s="192"/>
      <c r="J691" s="39"/>
      <c r="K691" s="39"/>
      <c r="L691" s="42"/>
      <c r="M691" s="193"/>
      <c r="N691" s="194"/>
      <c r="O691" s="67"/>
      <c r="P691" s="67"/>
      <c r="Q691" s="67"/>
      <c r="R691" s="67"/>
      <c r="S691" s="67"/>
      <c r="T691" s="68"/>
      <c r="U691" s="37"/>
      <c r="V691" s="37"/>
      <c r="W691" s="37"/>
      <c r="X691" s="37"/>
      <c r="Y691" s="37"/>
      <c r="Z691" s="37"/>
      <c r="AA691" s="37"/>
      <c r="AB691" s="37"/>
      <c r="AC691" s="37"/>
      <c r="AD691" s="37"/>
      <c r="AE691" s="37"/>
      <c r="AT691" s="19" t="s">
        <v>152</v>
      </c>
      <c r="AU691" s="19" t="s">
        <v>88</v>
      </c>
    </row>
    <row r="692" spans="1:65" s="13" customFormat="1" ht="11.25">
      <c r="B692" s="195"/>
      <c r="C692" s="196"/>
      <c r="D692" s="197" t="s">
        <v>154</v>
      </c>
      <c r="E692" s="198" t="s">
        <v>32</v>
      </c>
      <c r="F692" s="199" t="s">
        <v>92</v>
      </c>
      <c r="G692" s="196"/>
      <c r="H692" s="200">
        <v>54.002000000000002</v>
      </c>
      <c r="I692" s="201"/>
      <c r="J692" s="196"/>
      <c r="K692" s="196"/>
      <c r="L692" s="202"/>
      <c r="M692" s="203"/>
      <c r="N692" s="204"/>
      <c r="O692" s="204"/>
      <c r="P692" s="204"/>
      <c r="Q692" s="204"/>
      <c r="R692" s="204"/>
      <c r="S692" s="204"/>
      <c r="T692" s="205"/>
      <c r="AT692" s="206" t="s">
        <v>154</v>
      </c>
      <c r="AU692" s="206" t="s">
        <v>88</v>
      </c>
      <c r="AV692" s="13" t="s">
        <v>88</v>
      </c>
      <c r="AW692" s="13" t="s">
        <v>39</v>
      </c>
      <c r="AX692" s="13" t="s">
        <v>86</v>
      </c>
      <c r="AY692" s="206" t="s">
        <v>144</v>
      </c>
    </row>
    <row r="693" spans="1:65" s="2" customFormat="1" ht="24.2" customHeight="1">
      <c r="A693" s="37"/>
      <c r="B693" s="38"/>
      <c r="C693" s="177" t="s">
        <v>1164</v>
      </c>
      <c r="D693" s="177" t="s">
        <v>146</v>
      </c>
      <c r="E693" s="178" t="s">
        <v>1165</v>
      </c>
      <c r="F693" s="179" t="s">
        <v>1166</v>
      </c>
      <c r="G693" s="180" t="s">
        <v>93</v>
      </c>
      <c r="H693" s="181">
        <v>50.502000000000002</v>
      </c>
      <c r="I693" s="182"/>
      <c r="J693" s="183">
        <f>ROUND(I693*H693,2)</f>
        <v>0</v>
      </c>
      <c r="K693" s="179" t="s">
        <v>149</v>
      </c>
      <c r="L693" s="42"/>
      <c r="M693" s="184" t="s">
        <v>32</v>
      </c>
      <c r="N693" s="185" t="s">
        <v>49</v>
      </c>
      <c r="O693" s="67"/>
      <c r="P693" s="186">
        <f>O693*H693</f>
        <v>0</v>
      </c>
      <c r="Q693" s="186">
        <v>0</v>
      </c>
      <c r="R693" s="186">
        <f>Q693*H693</f>
        <v>0</v>
      </c>
      <c r="S693" s="186">
        <v>2.5000000000000001E-3</v>
      </c>
      <c r="T693" s="187">
        <f>S693*H693</f>
        <v>0.12625500000000001</v>
      </c>
      <c r="U693" s="37"/>
      <c r="V693" s="37"/>
      <c r="W693" s="37"/>
      <c r="X693" s="37"/>
      <c r="Y693" s="37"/>
      <c r="Z693" s="37"/>
      <c r="AA693" s="37"/>
      <c r="AB693" s="37"/>
      <c r="AC693" s="37"/>
      <c r="AD693" s="37"/>
      <c r="AE693" s="37"/>
      <c r="AR693" s="188" t="s">
        <v>262</v>
      </c>
      <c r="AT693" s="188" t="s">
        <v>146</v>
      </c>
      <c r="AU693" s="188" t="s">
        <v>88</v>
      </c>
      <c r="AY693" s="19" t="s">
        <v>144</v>
      </c>
      <c r="BE693" s="189">
        <f>IF(N693="základní",J693,0)</f>
        <v>0</v>
      </c>
      <c r="BF693" s="189">
        <f>IF(N693="snížená",J693,0)</f>
        <v>0</v>
      </c>
      <c r="BG693" s="189">
        <f>IF(N693="zákl. přenesená",J693,0)</f>
        <v>0</v>
      </c>
      <c r="BH693" s="189">
        <f>IF(N693="sníž. přenesená",J693,0)</f>
        <v>0</v>
      </c>
      <c r="BI693" s="189">
        <f>IF(N693="nulová",J693,0)</f>
        <v>0</v>
      </c>
      <c r="BJ693" s="19" t="s">
        <v>86</v>
      </c>
      <c r="BK693" s="189">
        <f>ROUND(I693*H693,2)</f>
        <v>0</v>
      </c>
      <c r="BL693" s="19" t="s">
        <v>262</v>
      </c>
      <c r="BM693" s="188" t="s">
        <v>1167</v>
      </c>
    </row>
    <row r="694" spans="1:65" s="2" customFormat="1" ht="11.25">
      <c r="A694" s="37"/>
      <c r="B694" s="38"/>
      <c r="C694" s="39"/>
      <c r="D694" s="190" t="s">
        <v>152</v>
      </c>
      <c r="E694" s="39"/>
      <c r="F694" s="191" t="s">
        <v>1168</v>
      </c>
      <c r="G694" s="39"/>
      <c r="H694" s="39"/>
      <c r="I694" s="192"/>
      <c r="J694" s="39"/>
      <c r="K694" s="39"/>
      <c r="L694" s="42"/>
      <c r="M694" s="193"/>
      <c r="N694" s="194"/>
      <c r="O694" s="67"/>
      <c r="P694" s="67"/>
      <c r="Q694" s="67"/>
      <c r="R694" s="67"/>
      <c r="S694" s="67"/>
      <c r="T694" s="68"/>
      <c r="U694" s="37"/>
      <c r="V694" s="37"/>
      <c r="W694" s="37"/>
      <c r="X694" s="37"/>
      <c r="Y694" s="37"/>
      <c r="Z694" s="37"/>
      <c r="AA694" s="37"/>
      <c r="AB694" s="37"/>
      <c r="AC694" s="37"/>
      <c r="AD694" s="37"/>
      <c r="AE694" s="37"/>
      <c r="AT694" s="19" t="s">
        <v>152</v>
      </c>
      <c r="AU694" s="19" t="s">
        <v>88</v>
      </c>
    </row>
    <row r="695" spans="1:65" s="15" customFormat="1" ht="11.25">
      <c r="B695" s="218"/>
      <c r="C695" s="219"/>
      <c r="D695" s="197" t="s">
        <v>154</v>
      </c>
      <c r="E695" s="220" t="s">
        <v>32</v>
      </c>
      <c r="F695" s="221" t="s">
        <v>335</v>
      </c>
      <c r="G695" s="219"/>
      <c r="H695" s="220" t="s">
        <v>32</v>
      </c>
      <c r="I695" s="222"/>
      <c r="J695" s="219"/>
      <c r="K695" s="219"/>
      <c r="L695" s="223"/>
      <c r="M695" s="224"/>
      <c r="N695" s="225"/>
      <c r="O695" s="225"/>
      <c r="P695" s="225"/>
      <c r="Q695" s="225"/>
      <c r="R695" s="225"/>
      <c r="S695" s="225"/>
      <c r="T695" s="226"/>
      <c r="AT695" s="227" t="s">
        <v>154</v>
      </c>
      <c r="AU695" s="227" t="s">
        <v>88</v>
      </c>
      <c r="AV695" s="15" t="s">
        <v>86</v>
      </c>
      <c r="AW695" s="15" t="s">
        <v>39</v>
      </c>
      <c r="AX695" s="15" t="s">
        <v>78</v>
      </c>
      <c r="AY695" s="227" t="s">
        <v>144</v>
      </c>
    </row>
    <row r="696" spans="1:65" s="13" customFormat="1" ht="11.25">
      <c r="B696" s="195"/>
      <c r="C696" s="196"/>
      <c r="D696" s="197" t="s">
        <v>154</v>
      </c>
      <c r="E696" s="198" t="s">
        <v>32</v>
      </c>
      <c r="F696" s="199" t="s">
        <v>1169</v>
      </c>
      <c r="G696" s="196"/>
      <c r="H696" s="200">
        <v>0</v>
      </c>
      <c r="I696" s="201"/>
      <c r="J696" s="196"/>
      <c r="K696" s="196"/>
      <c r="L696" s="202"/>
      <c r="M696" s="203"/>
      <c r="N696" s="204"/>
      <c r="O696" s="204"/>
      <c r="P696" s="204"/>
      <c r="Q696" s="204"/>
      <c r="R696" s="204"/>
      <c r="S696" s="204"/>
      <c r="T696" s="205"/>
      <c r="AT696" s="206" t="s">
        <v>154</v>
      </c>
      <c r="AU696" s="206" t="s">
        <v>88</v>
      </c>
      <c r="AV696" s="13" t="s">
        <v>88</v>
      </c>
      <c r="AW696" s="13" t="s">
        <v>39</v>
      </c>
      <c r="AX696" s="13" t="s">
        <v>78</v>
      </c>
      <c r="AY696" s="206" t="s">
        <v>144</v>
      </c>
    </row>
    <row r="697" spans="1:65" s="13" customFormat="1" ht="11.25">
      <c r="B697" s="195"/>
      <c r="C697" s="196"/>
      <c r="D697" s="197" t="s">
        <v>154</v>
      </c>
      <c r="E697" s="198" t="s">
        <v>32</v>
      </c>
      <c r="F697" s="199" t="s">
        <v>1170</v>
      </c>
      <c r="G697" s="196"/>
      <c r="H697" s="200">
        <v>15.02</v>
      </c>
      <c r="I697" s="201"/>
      <c r="J697" s="196"/>
      <c r="K697" s="196"/>
      <c r="L697" s="202"/>
      <c r="M697" s="203"/>
      <c r="N697" s="204"/>
      <c r="O697" s="204"/>
      <c r="P697" s="204"/>
      <c r="Q697" s="204"/>
      <c r="R697" s="204"/>
      <c r="S697" s="204"/>
      <c r="T697" s="205"/>
      <c r="AT697" s="206" t="s">
        <v>154</v>
      </c>
      <c r="AU697" s="206" t="s">
        <v>88</v>
      </c>
      <c r="AV697" s="13" t="s">
        <v>88</v>
      </c>
      <c r="AW697" s="13" t="s">
        <v>39</v>
      </c>
      <c r="AX697" s="13" t="s">
        <v>78</v>
      </c>
      <c r="AY697" s="206" t="s">
        <v>144</v>
      </c>
    </row>
    <row r="698" spans="1:65" s="13" customFormat="1" ht="11.25">
      <c r="B698" s="195"/>
      <c r="C698" s="196"/>
      <c r="D698" s="197" t="s">
        <v>154</v>
      </c>
      <c r="E698" s="198" t="s">
        <v>32</v>
      </c>
      <c r="F698" s="199" t="s">
        <v>1171</v>
      </c>
      <c r="G698" s="196"/>
      <c r="H698" s="200">
        <v>29.38</v>
      </c>
      <c r="I698" s="201"/>
      <c r="J698" s="196"/>
      <c r="K698" s="196"/>
      <c r="L698" s="202"/>
      <c r="M698" s="203"/>
      <c r="N698" s="204"/>
      <c r="O698" s="204"/>
      <c r="P698" s="204"/>
      <c r="Q698" s="204"/>
      <c r="R698" s="204"/>
      <c r="S698" s="204"/>
      <c r="T698" s="205"/>
      <c r="AT698" s="206" t="s">
        <v>154</v>
      </c>
      <c r="AU698" s="206" t="s">
        <v>88</v>
      </c>
      <c r="AV698" s="13" t="s">
        <v>88</v>
      </c>
      <c r="AW698" s="13" t="s">
        <v>39</v>
      </c>
      <c r="AX698" s="13" t="s">
        <v>78</v>
      </c>
      <c r="AY698" s="206" t="s">
        <v>144</v>
      </c>
    </row>
    <row r="699" spans="1:65" s="13" customFormat="1" ht="11.25">
      <c r="B699" s="195"/>
      <c r="C699" s="196"/>
      <c r="D699" s="197" t="s">
        <v>154</v>
      </c>
      <c r="E699" s="198" t="s">
        <v>32</v>
      </c>
      <c r="F699" s="199" t="s">
        <v>1172</v>
      </c>
      <c r="G699" s="196"/>
      <c r="H699" s="200">
        <v>6.1020000000000003</v>
      </c>
      <c r="I699" s="201"/>
      <c r="J699" s="196"/>
      <c r="K699" s="196"/>
      <c r="L699" s="202"/>
      <c r="M699" s="203"/>
      <c r="N699" s="204"/>
      <c r="O699" s="204"/>
      <c r="P699" s="204"/>
      <c r="Q699" s="204"/>
      <c r="R699" s="204"/>
      <c r="S699" s="204"/>
      <c r="T699" s="205"/>
      <c r="AT699" s="206" t="s">
        <v>154</v>
      </c>
      <c r="AU699" s="206" t="s">
        <v>88</v>
      </c>
      <c r="AV699" s="13" t="s">
        <v>88</v>
      </c>
      <c r="AW699" s="13" t="s">
        <v>39</v>
      </c>
      <c r="AX699" s="13" t="s">
        <v>78</v>
      </c>
      <c r="AY699" s="206" t="s">
        <v>144</v>
      </c>
    </row>
    <row r="700" spans="1:65" s="14" customFormat="1" ht="11.25">
      <c r="B700" s="207"/>
      <c r="C700" s="208"/>
      <c r="D700" s="197" t="s">
        <v>154</v>
      </c>
      <c r="E700" s="209" t="s">
        <v>32</v>
      </c>
      <c r="F700" s="210" t="s">
        <v>158</v>
      </c>
      <c r="G700" s="208"/>
      <c r="H700" s="211">
        <v>50.502000000000002</v>
      </c>
      <c r="I700" s="212"/>
      <c r="J700" s="208"/>
      <c r="K700" s="208"/>
      <c r="L700" s="213"/>
      <c r="M700" s="214"/>
      <c r="N700" s="215"/>
      <c r="O700" s="215"/>
      <c r="P700" s="215"/>
      <c r="Q700" s="215"/>
      <c r="R700" s="215"/>
      <c r="S700" s="215"/>
      <c r="T700" s="216"/>
      <c r="AT700" s="217" t="s">
        <v>154</v>
      </c>
      <c r="AU700" s="217" t="s">
        <v>88</v>
      </c>
      <c r="AV700" s="14" t="s">
        <v>150</v>
      </c>
      <c r="AW700" s="14" t="s">
        <v>39</v>
      </c>
      <c r="AX700" s="14" t="s">
        <v>86</v>
      </c>
      <c r="AY700" s="217" t="s">
        <v>144</v>
      </c>
    </row>
    <row r="701" spans="1:65" s="2" customFormat="1" ht="16.5" customHeight="1">
      <c r="A701" s="37"/>
      <c r="B701" s="38"/>
      <c r="C701" s="177" t="s">
        <v>1173</v>
      </c>
      <c r="D701" s="177" t="s">
        <v>146</v>
      </c>
      <c r="E701" s="178" t="s">
        <v>1174</v>
      </c>
      <c r="F701" s="179" t="s">
        <v>1175</v>
      </c>
      <c r="G701" s="180" t="s">
        <v>93</v>
      </c>
      <c r="H701" s="181">
        <v>54.002000000000002</v>
      </c>
      <c r="I701" s="182"/>
      <c r="J701" s="183">
        <f>ROUND(I701*H701,2)</f>
        <v>0</v>
      </c>
      <c r="K701" s="179" t="s">
        <v>149</v>
      </c>
      <c r="L701" s="42"/>
      <c r="M701" s="184" t="s">
        <v>32</v>
      </c>
      <c r="N701" s="185" t="s">
        <v>49</v>
      </c>
      <c r="O701" s="67"/>
      <c r="P701" s="186">
        <f>O701*H701</f>
        <v>0</v>
      </c>
      <c r="Q701" s="186">
        <v>2.9999999999999997E-4</v>
      </c>
      <c r="R701" s="186">
        <f>Q701*H701</f>
        <v>1.6200599999999999E-2</v>
      </c>
      <c r="S701" s="186">
        <v>0</v>
      </c>
      <c r="T701" s="187">
        <f>S701*H701</f>
        <v>0</v>
      </c>
      <c r="U701" s="37"/>
      <c r="V701" s="37"/>
      <c r="W701" s="37"/>
      <c r="X701" s="37"/>
      <c r="Y701" s="37"/>
      <c r="Z701" s="37"/>
      <c r="AA701" s="37"/>
      <c r="AB701" s="37"/>
      <c r="AC701" s="37"/>
      <c r="AD701" s="37"/>
      <c r="AE701" s="37"/>
      <c r="AR701" s="188" t="s">
        <v>262</v>
      </c>
      <c r="AT701" s="188" t="s">
        <v>146</v>
      </c>
      <c r="AU701" s="188" t="s">
        <v>88</v>
      </c>
      <c r="AY701" s="19" t="s">
        <v>144</v>
      </c>
      <c r="BE701" s="189">
        <f>IF(N701="základní",J701,0)</f>
        <v>0</v>
      </c>
      <c r="BF701" s="189">
        <f>IF(N701="snížená",J701,0)</f>
        <v>0</v>
      </c>
      <c r="BG701" s="189">
        <f>IF(N701="zákl. přenesená",J701,0)</f>
        <v>0</v>
      </c>
      <c r="BH701" s="189">
        <f>IF(N701="sníž. přenesená",J701,0)</f>
        <v>0</v>
      </c>
      <c r="BI701" s="189">
        <f>IF(N701="nulová",J701,0)</f>
        <v>0</v>
      </c>
      <c r="BJ701" s="19" t="s">
        <v>86</v>
      </c>
      <c r="BK701" s="189">
        <f>ROUND(I701*H701,2)</f>
        <v>0</v>
      </c>
      <c r="BL701" s="19" t="s">
        <v>262</v>
      </c>
      <c r="BM701" s="188" t="s">
        <v>1176</v>
      </c>
    </row>
    <row r="702" spans="1:65" s="2" customFormat="1" ht="11.25">
      <c r="A702" s="37"/>
      <c r="B702" s="38"/>
      <c r="C702" s="39"/>
      <c r="D702" s="190" t="s">
        <v>152</v>
      </c>
      <c r="E702" s="39"/>
      <c r="F702" s="191" t="s">
        <v>1177</v>
      </c>
      <c r="G702" s="39"/>
      <c r="H702" s="39"/>
      <c r="I702" s="192"/>
      <c r="J702" s="39"/>
      <c r="K702" s="39"/>
      <c r="L702" s="42"/>
      <c r="M702" s="193"/>
      <c r="N702" s="194"/>
      <c r="O702" s="67"/>
      <c r="P702" s="67"/>
      <c r="Q702" s="67"/>
      <c r="R702" s="67"/>
      <c r="S702" s="67"/>
      <c r="T702" s="68"/>
      <c r="U702" s="37"/>
      <c r="V702" s="37"/>
      <c r="W702" s="37"/>
      <c r="X702" s="37"/>
      <c r="Y702" s="37"/>
      <c r="Z702" s="37"/>
      <c r="AA702" s="37"/>
      <c r="AB702" s="37"/>
      <c r="AC702" s="37"/>
      <c r="AD702" s="37"/>
      <c r="AE702" s="37"/>
      <c r="AT702" s="19" t="s">
        <v>152</v>
      </c>
      <c r="AU702" s="19" t="s">
        <v>88</v>
      </c>
    </row>
    <row r="703" spans="1:65" s="15" customFormat="1" ht="11.25">
      <c r="B703" s="218"/>
      <c r="C703" s="219"/>
      <c r="D703" s="197" t="s">
        <v>154</v>
      </c>
      <c r="E703" s="220" t="s">
        <v>32</v>
      </c>
      <c r="F703" s="221" t="s">
        <v>273</v>
      </c>
      <c r="G703" s="219"/>
      <c r="H703" s="220" t="s">
        <v>32</v>
      </c>
      <c r="I703" s="222"/>
      <c r="J703" s="219"/>
      <c r="K703" s="219"/>
      <c r="L703" s="223"/>
      <c r="M703" s="224"/>
      <c r="N703" s="225"/>
      <c r="O703" s="225"/>
      <c r="P703" s="225"/>
      <c r="Q703" s="225"/>
      <c r="R703" s="225"/>
      <c r="S703" s="225"/>
      <c r="T703" s="226"/>
      <c r="AT703" s="227" t="s">
        <v>154</v>
      </c>
      <c r="AU703" s="227" t="s">
        <v>88</v>
      </c>
      <c r="AV703" s="15" t="s">
        <v>86</v>
      </c>
      <c r="AW703" s="15" t="s">
        <v>39</v>
      </c>
      <c r="AX703" s="15" t="s">
        <v>78</v>
      </c>
      <c r="AY703" s="227" t="s">
        <v>144</v>
      </c>
    </row>
    <row r="704" spans="1:65" s="13" customFormat="1" ht="11.25">
      <c r="B704" s="195"/>
      <c r="C704" s="196"/>
      <c r="D704" s="197" t="s">
        <v>154</v>
      </c>
      <c r="E704" s="198" t="s">
        <v>32</v>
      </c>
      <c r="F704" s="199" t="s">
        <v>1178</v>
      </c>
      <c r="G704" s="196"/>
      <c r="H704" s="200">
        <v>2</v>
      </c>
      <c r="I704" s="201"/>
      <c r="J704" s="196"/>
      <c r="K704" s="196"/>
      <c r="L704" s="202"/>
      <c r="M704" s="203"/>
      <c r="N704" s="204"/>
      <c r="O704" s="204"/>
      <c r="P704" s="204"/>
      <c r="Q704" s="204"/>
      <c r="R704" s="204"/>
      <c r="S704" s="204"/>
      <c r="T704" s="205"/>
      <c r="AT704" s="206" t="s">
        <v>154</v>
      </c>
      <c r="AU704" s="206" t="s">
        <v>88</v>
      </c>
      <c r="AV704" s="13" t="s">
        <v>88</v>
      </c>
      <c r="AW704" s="13" t="s">
        <v>39</v>
      </c>
      <c r="AX704" s="13" t="s">
        <v>78</v>
      </c>
      <c r="AY704" s="206" t="s">
        <v>144</v>
      </c>
    </row>
    <row r="705" spans="1:65" s="13" customFormat="1" ht="11.25">
      <c r="B705" s="195"/>
      <c r="C705" s="196"/>
      <c r="D705" s="197" t="s">
        <v>154</v>
      </c>
      <c r="E705" s="198" t="s">
        <v>32</v>
      </c>
      <c r="F705" s="199" t="s">
        <v>1170</v>
      </c>
      <c r="G705" s="196"/>
      <c r="H705" s="200">
        <v>15.02</v>
      </c>
      <c r="I705" s="201"/>
      <c r="J705" s="196"/>
      <c r="K705" s="196"/>
      <c r="L705" s="202"/>
      <c r="M705" s="203"/>
      <c r="N705" s="204"/>
      <c r="O705" s="204"/>
      <c r="P705" s="204"/>
      <c r="Q705" s="204"/>
      <c r="R705" s="204"/>
      <c r="S705" s="204"/>
      <c r="T705" s="205"/>
      <c r="AT705" s="206" t="s">
        <v>154</v>
      </c>
      <c r="AU705" s="206" t="s">
        <v>88</v>
      </c>
      <c r="AV705" s="13" t="s">
        <v>88</v>
      </c>
      <c r="AW705" s="13" t="s">
        <v>39</v>
      </c>
      <c r="AX705" s="13" t="s">
        <v>78</v>
      </c>
      <c r="AY705" s="206" t="s">
        <v>144</v>
      </c>
    </row>
    <row r="706" spans="1:65" s="13" customFormat="1" ht="11.25">
      <c r="B706" s="195"/>
      <c r="C706" s="196"/>
      <c r="D706" s="197" t="s">
        <v>154</v>
      </c>
      <c r="E706" s="198" t="s">
        <v>32</v>
      </c>
      <c r="F706" s="199" t="s">
        <v>554</v>
      </c>
      <c r="G706" s="196"/>
      <c r="H706" s="200">
        <v>29.38</v>
      </c>
      <c r="I706" s="201"/>
      <c r="J706" s="196"/>
      <c r="K706" s="196"/>
      <c r="L706" s="202"/>
      <c r="M706" s="203"/>
      <c r="N706" s="204"/>
      <c r="O706" s="204"/>
      <c r="P706" s="204"/>
      <c r="Q706" s="204"/>
      <c r="R706" s="204"/>
      <c r="S706" s="204"/>
      <c r="T706" s="205"/>
      <c r="AT706" s="206" t="s">
        <v>154</v>
      </c>
      <c r="AU706" s="206" t="s">
        <v>88</v>
      </c>
      <c r="AV706" s="13" t="s">
        <v>88</v>
      </c>
      <c r="AW706" s="13" t="s">
        <v>39</v>
      </c>
      <c r="AX706" s="13" t="s">
        <v>78</v>
      </c>
      <c r="AY706" s="206" t="s">
        <v>144</v>
      </c>
    </row>
    <row r="707" spans="1:65" s="13" customFormat="1" ht="11.25">
      <c r="B707" s="195"/>
      <c r="C707" s="196"/>
      <c r="D707" s="197" t="s">
        <v>154</v>
      </c>
      <c r="E707" s="198" t="s">
        <v>32</v>
      </c>
      <c r="F707" s="199" t="s">
        <v>1179</v>
      </c>
      <c r="G707" s="196"/>
      <c r="H707" s="200">
        <v>7.6020000000000003</v>
      </c>
      <c r="I707" s="201"/>
      <c r="J707" s="196"/>
      <c r="K707" s="196"/>
      <c r="L707" s="202"/>
      <c r="M707" s="203"/>
      <c r="N707" s="204"/>
      <c r="O707" s="204"/>
      <c r="P707" s="204"/>
      <c r="Q707" s="204"/>
      <c r="R707" s="204"/>
      <c r="S707" s="204"/>
      <c r="T707" s="205"/>
      <c r="AT707" s="206" t="s">
        <v>154</v>
      </c>
      <c r="AU707" s="206" t="s">
        <v>88</v>
      </c>
      <c r="AV707" s="13" t="s">
        <v>88</v>
      </c>
      <c r="AW707" s="13" t="s">
        <v>39</v>
      </c>
      <c r="AX707" s="13" t="s">
        <v>78</v>
      </c>
      <c r="AY707" s="206" t="s">
        <v>144</v>
      </c>
    </row>
    <row r="708" spans="1:65" s="14" customFormat="1" ht="11.25">
      <c r="B708" s="207"/>
      <c r="C708" s="208"/>
      <c r="D708" s="197" t="s">
        <v>154</v>
      </c>
      <c r="E708" s="209" t="s">
        <v>92</v>
      </c>
      <c r="F708" s="210" t="s">
        <v>158</v>
      </c>
      <c r="G708" s="208"/>
      <c r="H708" s="211">
        <v>54.002000000000002</v>
      </c>
      <c r="I708" s="212"/>
      <c r="J708" s="208"/>
      <c r="K708" s="208"/>
      <c r="L708" s="213"/>
      <c r="M708" s="214"/>
      <c r="N708" s="215"/>
      <c r="O708" s="215"/>
      <c r="P708" s="215"/>
      <c r="Q708" s="215"/>
      <c r="R708" s="215"/>
      <c r="S708" s="215"/>
      <c r="T708" s="216"/>
      <c r="AT708" s="217" t="s">
        <v>154</v>
      </c>
      <c r="AU708" s="217" t="s">
        <v>88</v>
      </c>
      <c r="AV708" s="14" t="s">
        <v>150</v>
      </c>
      <c r="AW708" s="14" t="s">
        <v>39</v>
      </c>
      <c r="AX708" s="14" t="s">
        <v>86</v>
      </c>
      <c r="AY708" s="217" t="s">
        <v>144</v>
      </c>
    </row>
    <row r="709" spans="1:65" s="2" customFormat="1" ht="55.5" customHeight="1">
      <c r="A709" s="37"/>
      <c r="B709" s="38"/>
      <c r="C709" s="228" t="s">
        <v>1180</v>
      </c>
      <c r="D709" s="228" t="s">
        <v>226</v>
      </c>
      <c r="E709" s="229" t="s">
        <v>1181</v>
      </c>
      <c r="F709" s="230" t="s">
        <v>1182</v>
      </c>
      <c r="G709" s="231" t="s">
        <v>93</v>
      </c>
      <c r="H709" s="232">
        <v>54.002000000000002</v>
      </c>
      <c r="I709" s="233"/>
      <c r="J709" s="234">
        <f>ROUND(I709*H709,2)</f>
        <v>0</v>
      </c>
      <c r="K709" s="230" t="s">
        <v>149</v>
      </c>
      <c r="L709" s="235"/>
      <c r="M709" s="236" t="s">
        <v>32</v>
      </c>
      <c r="N709" s="237" t="s">
        <v>49</v>
      </c>
      <c r="O709" s="67"/>
      <c r="P709" s="186">
        <f>O709*H709</f>
        <v>0</v>
      </c>
      <c r="Q709" s="186">
        <v>2.5999999999999999E-3</v>
      </c>
      <c r="R709" s="186">
        <f>Q709*H709</f>
        <v>0.14040520000000001</v>
      </c>
      <c r="S709" s="186">
        <v>0</v>
      </c>
      <c r="T709" s="187">
        <f>S709*H709</f>
        <v>0</v>
      </c>
      <c r="U709" s="37"/>
      <c r="V709" s="37"/>
      <c r="W709" s="37"/>
      <c r="X709" s="37"/>
      <c r="Y709" s="37"/>
      <c r="Z709" s="37"/>
      <c r="AA709" s="37"/>
      <c r="AB709" s="37"/>
      <c r="AC709" s="37"/>
      <c r="AD709" s="37"/>
      <c r="AE709" s="37"/>
      <c r="AR709" s="188" t="s">
        <v>944</v>
      </c>
      <c r="AT709" s="188" t="s">
        <v>226</v>
      </c>
      <c r="AU709" s="188" t="s">
        <v>88</v>
      </c>
      <c r="AY709" s="19" t="s">
        <v>144</v>
      </c>
      <c r="BE709" s="189">
        <f>IF(N709="základní",J709,0)</f>
        <v>0</v>
      </c>
      <c r="BF709" s="189">
        <f>IF(N709="snížená",J709,0)</f>
        <v>0</v>
      </c>
      <c r="BG709" s="189">
        <f>IF(N709="zákl. přenesená",J709,0)</f>
        <v>0</v>
      </c>
      <c r="BH709" s="189">
        <f>IF(N709="sníž. přenesená",J709,0)</f>
        <v>0</v>
      </c>
      <c r="BI709" s="189">
        <f>IF(N709="nulová",J709,0)</f>
        <v>0</v>
      </c>
      <c r="BJ709" s="19" t="s">
        <v>86</v>
      </c>
      <c r="BK709" s="189">
        <f>ROUND(I709*H709,2)</f>
        <v>0</v>
      </c>
      <c r="BL709" s="19" t="s">
        <v>944</v>
      </c>
      <c r="BM709" s="188" t="s">
        <v>1183</v>
      </c>
    </row>
    <row r="710" spans="1:65" s="2" customFormat="1" ht="16.5" customHeight="1">
      <c r="A710" s="37"/>
      <c r="B710" s="38"/>
      <c r="C710" s="177" t="s">
        <v>1184</v>
      </c>
      <c r="D710" s="177" t="s">
        <v>146</v>
      </c>
      <c r="E710" s="178" t="s">
        <v>1185</v>
      </c>
      <c r="F710" s="179" t="s">
        <v>1186</v>
      </c>
      <c r="G710" s="180" t="s">
        <v>175</v>
      </c>
      <c r="H710" s="181">
        <v>50.05</v>
      </c>
      <c r="I710" s="182"/>
      <c r="J710" s="183">
        <f>ROUND(I710*H710,2)</f>
        <v>0</v>
      </c>
      <c r="K710" s="179" t="s">
        <v>149</v>
      </c>
      <c r="L710" s="42"/>
      <c r="M710" s="184" t="s">
        <v>32</v>
      </c>
      <c r="N710" s="185" t="s">
        <v>49</v>
      </c>
      <c r="O710" s="67"/>
      <c r="P710" s="186">
        <f>O710*H710</f>
        <v>0</v>
      </c>
      <c r="Q710" s="186">
        <v>3.0000000000000001E-5</v>
      </c>
      <c r="R710" s="186">
        <f>Q710*H710</f>
        <v>1.5015E-3</v>
      </c>
      <c r="S710" s="186">
        <v>0</v>
      </c>
      <c r="T710" s="187">
        <f>S710*H710</f>
        <v>0</v>
      </c>
      <c r="U710" s="37"/>
      <c r="V710" s="37"/>
      <c r="W710" s="37"/>
      <c r="X710" s="37"/>
      <c r="Y710" s="37"/>
      <c r="Z710" s="37"/>
      <c r="AA710" s="37"/>
      <c r="AB710" s="37"/>
      <c r="AC710" s="37"/>
      <c r="AD710" s="37"/>
      <c r="AE710" s="37"/>
      <c r="AR710" s="188" t="s">
        <v>262</v>
      </c>
      <c r="AT710" s="188" t="s">
        <v>146</v>
      </c>
      <c r="AU710" s="188" t="s">
        <v>88</v>
      </c>
      <c r="AY710" s="19" t="s">
        <v>144</v>
      </c>
      <c r="BE710" s="189">
        <f>IF(N710="základní",J710,0)</f>
        <v>0</v>
      </c>
      <c r="BF710" s="189">
        <f>IF(N710="snížená",J710,0)</f>
        <v>0</v>
      </c>
      <c r="BG710" s="189">
        <f>IF(N710="zákl. přenesená",J710,0)</f>
        <v>0</v>
      </c>
      <c r="BH710" s="189">
        <f>IF(N710="sníž. přenesená",J710,0)</f>
        <v>0</v>
      </c>
      <c r="BI710" s="189">
        <f>IF(N710="nulová",J710,0)</f>
        <v>0</v>
      </c>
      <c r="BJ710" s="19" t="s">
        <v>86</v>
      </c>
      <c r="BK710" s="189">
        <f>ROUND(I710*H710,2)</f>
        <v>0</v>
      </c>
      <c r="BL710" s="19" t="s">
        <v>262</v>
      </c>
      <c r="BM710" s="188" t="s">
        <v>1187</v>
      </c>
    </row>
    <row r="711" spans="1:65" s="2" customFormat="1" ht="11.25">
      <c r="A711" s="37"/>
      <c r="B711" s="38"/>
      <c r="C711" s="39"/>
      <c r="D711" s="190" t="s">
        <v>152</v>
      </c>
      <c r="E711" s="39"/>
      <c r="F711" s="191" t="s">
        <v>1188</v>
      </c>
      <c r="G711" s="39"/>
      <c r="H711" s="39"/>
      <c r="I711" s="192"/>
      <c r="J711" s="39"/>
      <c r="K711" s="39"/>
      <c r="L711" s="42"/>
      <c r="M711" s="193"/>
      <c r="N711" s="194"/>
      <c r="O711" s="67"/>
      <c r="P711" s="67"/>
      <c r="Q711" s="67"/>
      <c r="R711" s="67"/>
      <c r="S711" s="67"/>
      <c r="T711" s="68"/>
      <c r="U711" s="37"/>
      <c r="V711" s="37"/>
      <c r="W711" s="37"/>
      <c r="X711" s="37"/>
      <c r="Y711" s="37"/>
      <c r="Z711" s="37"/>
      <c r="AA711" s="37"/>
      <c r="AB711" s="37"/>
      <c r="AC711" s="37"/>
      <c r="AD711" s="37"/>
      <c r="AE711" s="37"/>
      <c r="AT711" s="19" t="s">
        <v>152</v>
      </c>
      <c r="AU711" s="19" t="s">
        <v>88</v>
      </c>
    </row>
    <row r="712" spans="1:65" s="15" customFormat="1" ht="11.25">
      <c r="B712" s="218"/>
      <c r="C712" s="219"/>
      <c r="D712" s="197" t="s">
        <v>154</v>
      </c>
      <c r="E712" s="220" t="s">
        <v>32</v>
      </c>
      <c r="F712" s="221" t="s">
        <v>273</v>
      </c>
      <c r="G712" s="219"/>
      <c r="H712" s="220" t="s">
        <v>32</v>
      </c>
      <c r="I712" s="222"/>
      <c r="J712" s="219"/>
      <c r="K712" s="219"/>
      <c r="L712" s="223"/>
      <c r="M712" s="224"/>
      <c r="N712" s="225"/>
      <c r="O712" s="225"/>
      <c r="P712" s="225"/>
      <c r="Q712" s="225"/>
      <c r="R712" s="225"/>
      <c r="S712" s="225"/>
      <c r="T712" s="226"/>
      <c r="AT712" s="227" t="s">
        <v>154</v>
      </c>
      <c r="AU712" s="227" t="s">
        <v>88</v>
      </c>
      <c r="AV712" s="15" t="s">
        <v>86</v>
      </c>
      <c r="AW712" s="15" t="s">
        <v>39</v>
      </c>
      <c r="AX712" s="15" t="s">
        <v>78</v>
      </c>
      <c r="AY712" s="227" t="s">
        <v>144</v>
      </c>
    </row>
    <row r="713" spans="1:65" s="13" customFormat="1" ht="11.25">
      <c r="B713" s="195"/>
      <c r="C713" s="196"/>
      <c r="D713" s="197" t="s">
        <v>154</v>
      </c>
      <c r="E713" s="198" t="s">
        <v>32</v>
      </c>
      <c r="F713" s="199" t="s">
        <v>1189</v>
      </c>
      <c r="G713" s="196"/>
      <c r="H713" s="200">
        <v>2</v>
      </c>
      <c r="I713" s="201"/>
      <c r="J713" s="196"/>
      <c r="K713" s="196"/>
      <c r="L713" s="202"/>
      <c r="M713" s="203"/>
      <c r="N713" s="204"/>
      <c r="O713" s="204"/>
      <c r="P713" s="204"/>
      <c r="Q713" s="204"/>
      <c r="R713" s="204"/>
      <c r="S713" s="204"/>
      <c r="T713" s="205"/>
      <c r="AT713" s="206" t="s">
        <v>154</v>
      </c>
      <c r="AU713" s="206" t="s">
        <v>88</v>
      </c>
      <c r="AV713" s="13" t="s">
        <v>88</v>
      </c>
      <c r="AW713" s="13" t="s">
        <v>39</v>
      </c>
      <c r="AX713" s="13" t="s">
        <v>78</v>
      </c>
      <c r="AY713" s="206" t="s">
        <v>144</v>
      </c>
    </row>
    <row r="714" spans="1:65" s="13" customFormat="1" ht="11.25">
      <c r="B714" s="195"/>
      <c r="C714" s="196"/>
      <c r="D714" s="197" t="s">
        <v>154</v>
      </c>
      <c r="E714" s="198" t="s">
        <v>32</v>
      </c>
      <c r="F714" s="199" t="s">
        <v>1190</v>
      </c>
      <c r="G714" s="196"/>
      <c r="H714" s="200">
        <v>16.739999999999998</v>
      </c>
      <c r="I714" s="201"/>
      <c r="J714" s="196"/>
      <c r="K714" s="196"/>
      <c r="L714" s="202"/>
      <c r="M714" s="203"/>
      <c r="N714" s="204"/>
      <c r="O714" s="204"/>
      <c r="P714" s="204"/>
      <c r="Q714" s="204"/>
      <c r="R714" s="204"/>
      <c r="S714" s="204"/>
      <c r="T714" s="205"/>
      <c r="AT714" s="206" t="s">
        <v>154</v>
      </c>
      <c r="AU714" s="206" t="s">
        <v>88</v>
      </c>
      <c r="AV714" s="13" t="s">
        <v>88</v>
      </c>
      <c r="AW714" s="13" t="s">
        <v>39</v>
      </c>
      <c r="AX714" s="13" t="s">
        <v>78</v>
      </c>
      <c r="AY714" s="206" t="s">
        <v>144</v>
      </c>
    </row>
    <row r="715" spans="1:65" s="13" customFormat="1" ht="11.25">
      <c r="B715" s="195"/>
      <c r="C715" s="196"/>
      <c r="D715" s="197" t="s">
        <v>154</v>
      </c>
      <c r="E715" s="198" t="s">
        <v>32</v>
      </c>
      <c r="F715" s="199" t="s">
        <v>1191</v>
      </c>
      <c r="G715" s="196"/>
      <c r="H715" s="200">
        <v>19.809999999999999</v>
      </c>
      <c r="I715" s="201"/>
      <c r="J715" s="196"/>
      <c r="K715" s="196"/>
      <c r="L715" s="202"/>
      <c r="M715" s="203"/>
      <c r="N715" s="204"/>
      <c r="O715" s="204"/>
      <c r="P715" s="204"/>
      <c r="Q715" s="204"/>
      <c r="R715" s="204"/>
      <c r="S715" s="204"/>
      <c r="T715" s="205"/>
      <c r="AT715" s="206" t="s">
        <v>154</v>
      </c>
      <c r="AU715" s="206" t="s">
        <v>88</v>
      </c>
      <c r="AV715" s="13" t="s">
        <v>88</v>
      </c>
      <c r="AW715" s="13" t="s">
        <v>39</v>
      </c>
      <c r="AX715" s="13" t="s">
        <v>78</v>
      </c>
      <c r="AY715" s="206" t="s">
        <v>144</v>
      </c>
    </row>
    <row r="716" spans="1:65" s="13" customFormat="1" ht="11.25">
      <c r="B716" s="195"/>
      <c r="C716" s="196"/>
      <c r="D716" s="197" t="s">
        <v>154</v>
      </c>
      <c r="E716" s="198" t="s">
        <v>32</v>
      </c>
      <c r="F716" s="199" t="s">
        <v>1192</v>
      </c>
      <c r="G716" s="196"/>
      <c r="H716" s="200">
        <v>11.5</v>
      </c>
      <c r="I716" s="201"/>
      <c r="J716" s="196"/>
      <c r="K716" s="196"/>
      <c r="L716" s="202"/>
      <c r="M716" s="203"/>
      <c r="N716" s="204"/>
      <c r="O716" s="204"/>
      <c r="P716" s="204"/>
      <c r="Q716" s="204"/>
      <c r="R716" s="204"/>
      <c r="S716" s="204"/>
      <c r="T716" s="205"/>
      <c r="AT716" s="206" t="s">
        <v>154</v>
      </c>
      <c r="AU716" s="206" t="s">
        <v>88</v>
      </c>
      <c r="AV716" s="13" t="s">
        <v>88</v>
      </c>
      <c r="AW716" s="13" t="s">
        <v>39</v>
      </c>
      <c r="AX716" s="13" t="s">
        <v>78</v>
      </c>
      <c r="AY716" s="206" t="s">
        <v>144</v>
      </c>
    </row>
    <row r="717" spans="1:65" s="14" customFormat="1" ht="11.25">
      <c r="B717" s="207"/>
      <c r="C717" s="208"/>
      <c r="D717" s="197" t="s">
        <v>154</v>
      </c>
      <c r="E717" s="209" t="s">
        <v>32</v>
      </c>
      <c r="F717" s="210" t="s">
        <v>158</v>
      </c>
      <c r="G717" s="208"/>
      <c r="H717" s="211">
        <v>50.05</v>
      </c>
      <c r="I717" s="212"/>
      <c r="J717" s="208"/>
      <c r="K717" s="208"/>
      <c r="L717" s="213"/>
      <c r="M717" s="214"/>
      <c r="N717" s="215"/>
      <c r="O717" s="215"/>
      <c r="P717" s="215"/>
      <c r="Q717" s="215"/>
      <c r="R717" s="215"/>
      <c r="S717" s="215"/>
      <c r="T717" s="216"/>
      <c r="AT717" s="217" t="s">
        <v>154</v>
      </c>
      <c r="AU717" s="217" t="s">
        <v>88</v>
      </c>
      <c r="AV717" s="14" t="s">
        <v>150</v>
      </c>
      <c r="AW717" s="14" t="s">
        <v>39</v>
      </c>
      <c r="AX717" s="14" t="s">
        <v>86</v>
      </c>
      <c r="AY717" s="217" t="s">
        <v>144</v>
      </c>
    </row>
    <row r="718" spans="1:65" s="2" customFormat="1" ht="16.5" customHeight="1">
      <c r="A718" s="37"/>
      <c r="B718" s="38"/>
      <c r="C718" s="228" t="s">
        <v>1193</v>
      </c>
      <c r="D718" s="228" t="s">
        <v>226</v>
      </c>
      <c r="E718" s="229" t="s">
        <v>1194</v>
      </c>
      <c r="F718" s="230" t="s">
        <v>1195</v>
      </c>
      <c r="G718" s="231" t="s">
        <v>175</v>
      </c>
      <c r="H718" s="232">
        <v>51.051000000000002</v>
      </c>
      <c r="I718" s="233"/>
      <c r="J718" s="234">
        <f>ROUND(I718*H718,2)</f>
        <v>0</v>
      </c>
      <c r="K718" s="230" t="s">
        <v>149</v>
      </c>
      <c r="L718" s="235"/>
      <c r="M718" s="236" t="s">
        <v>32</v>
      </c>
      <c r="N718" s="237" t="s">
        <v>49</v>
      </c>
      <c r="O718" s="67"/>
      <c r="P718" s="186">
        <f>O718*H718</f>
        <v>0</v>
      </c>
      <c r="Q718" s="186">
        <v>3.8000000000000002E-4</v>
      </c>
      <c r="R718" s="186">
        <f>Q718*H718</f>
        <v>1.9399380000000001E-2</v>
      </c>
      <c r="S718" s="186">
        <v>0</v>
      </c>
      <c r="T718" s="187">
        <f>S718*H718</f>
        <v>0</v>
      </c>
      <c r="U718" s="37"/>
      <c r="V718" s="37"/>
      <c r="W718" s="37"/>
      <c r="X718" s="37"/>
      <c r="Y718" s="37"/>
      <c r="Z718" s="37"/>
      <c r="AA718" s="37"/>
      <c r="AB718" s="37"/>
      <c r="AC718" s="37"/>
      <c r="AD718" s="37"/>
      <c r="AE718" s="37"/>
      <c r="AR718" s="188" t="s">
        <v>377</v>
      </c>
      <c r="AT718" s="188" t="s">
        <v>226</v>
      </c>
      <c r="AU718" s="188" t="s">
        <v>88</v>
      </c>
      <c r="AY718" s="19" t="s">
        <v>144</v>
      </c>
      <c r="BE718" s="189">
        <f>IF(N718="základní",J718,0)</f>
        <v>0</v>
      </c>
      <c r="BF718" s="189">
        <f>IF(N718="snížená",J718,0)</f>
        <v>0</v>
      </c>
      <c r="BG718" s="189">
        <f>IF(N718="zákl. přenesená",J718,0)</f>
        <v>0</v>
      </c>
      <c r="BH718" s="189">
        <f>IF(N718="sníž. přenesená",J718,0)</f>
        <v>0</v>
      </c>
      <c r="BI718" s="189">
        <f>IF(N718="nulová",J718,0)</f>
        <v>0</v>
      </c>
      <c r="BJ718" s="19" t="s">
        <v>86</v>
      </c>
      <c r="BK718" s="189">
        <f>ROUND(I718*H718,2)</f>
        <v>0</v>
      </c>
      <c r="BL718" s="19" t="s">
        <v>262</v>
      </c>
      <c r="BM718" s="188" t="s">
        <v>1196</v>
      </c>
    </row>
    <row r="719" spans="1:65" s="13" customFormat="1" ht="11.25">
      <c r="B719" s="195"/>
      <c r="C719" s="196"/>
      <c r="D719" s="197" t="s">
        <v>154</v>
      </c>
      <c r="E719" s="196"/>
      <c r="F719" s="199" t="s">
        <v>1197</v>
      </c>
      <c r="G719" s="196"/>
      <c r="H719" s="200">
        <v>51.051000000000002</v>
      </c>
      <c r="I719" s="201"/>
      <c r="J719" s="196"/>
      <c r="K719" s="196"/>
      <c r="L719" s="202"/>
      <c r="M719" s="203"/>
      <c r="N719" s="204"/>
      <c r="O719" s="204"/>
      <c r="P719" s="204"/>
      <c r="Q719" s="204"/>
      <c r="R719" s="204"/>
      <c r="S719" s="204"/>
      <c r="T719" s="205"/>
      <c r="AT719" s="206" t="s">
        <v>154</v>
      </c>
      <c r="AU719" s="206" t="s">
        <v>88</v>
      </c>
      <c r="AV719" s="13" t="s">
        <v>88</v>
      </c>
      <c r="AW719" s="13" t="s">
        <v>4</v>
      </c>
      <c r="AX719" s="13" t="s">
        <v>86</v>
      </c>
      <c r="AY719" s="206" t="s">
        <v>144</v>
      </c>
    </row>
    <row r="720" spans="1:65" s="2" customFormat="1" ht="24.2" customHeight="1">
      <c r="A720" s="37"/>
      <c r="B720" s="38"/>
      <c r="C720" s="177" t="s">
        <v>1198</v>
      </c>
      <c r="D720" s="177" t="s">
        <v>146</v>
      </c>
      <c r="E720" s="178" t="s">
        <v>1199</v>
      </c>
      <c r="F720" s="179" t="s">
        <v>1200</v>
      </c>
      <c r="G720" s="180" t="s">
        <v>207</v>
      </c>
      <c r="H720" s="181">
        <v>0.44800000000000001</v>
      </c>
      <c r="I720" s="182"/>
      <c r="J720" s="183">
        <f>ROUND(I720*H720,2)</f>
        <v>0</v>
      </c>
      <c r="K720" s="179" t="s">
        <v>149</v>
      </c>
      <c r="L720" s="42"/>
      <c r="M720" s="184" t="s">
        <v>32</v>
      </c>
      <c r="N720" s="185" t="s">
        <v>49</v>
      </c>
      <c r="O720" s="67"/>
      <c r="P720" s="186">
        <f>O720*H720</f>
        <v>0</v>
      </c>
      <c r="Q720" s="186">
        <v>0</v>
      </c>
      <c r="R720" s="186">
        <f>Q720*H720</f>
        <v>0</v>
      </c>
      <c r="S720" s="186">
        <v>0</v>
      </c>
      <c r="T720" s="187">
        <f>S720*H720</f>
        <v>0</v>
      </c>
      <c r="U720" s="37"/>
      <c r="V720" s="37"/>
      <c r="W720" s="37"/>
      <c r="X720" s="37"/>
      <c r="Y720" s="37"/>
      <c r="Z720" s="37"/>
      <c r="AA720" s="37"/>
      <c r="AB720" s="37"/>
      <c r="AC720" s="37"/>
      <c r="AD720" s="37"/>
      <c r="AE720" s="37"/>
      <c r="AR720" s="188" t="s">
        <v>262</v>
      </c>
      <c r="AT720" s="188" t="s">
        <v>146</v>
      </c>
      <c r="AU720" s="188" t="s">
        <v>88</v>
      </c>
      <c r="AY720" s="19" t="s">
        <v>144</v>
      </c>
      <c r="BE720" s="189">
        <f>IF(N720="základní",J720,0)</f>
        <v>0</v>
      </c>
      <c r="BF720" s="189">
        <f>IF(N720="snížená",J720,0)</f>
        <v>0</v>
      </c>
      <c r="BG720" s="189">
        <f>IF(N720="zákl. přenesená",J720,0)</f>
        <v>0</v>
      </c>
      <c r="BH720" s="189">
        <f>IF(N720="sníž. přenesená",J720,0)</f>
        <v>0</v>
      </c>
      <c r="BI720" s="189">
        <f>IF(N720="nulová",J720,0)</f>
        <v>0</v>
      </c>
      <c r="BJ720" s="19" t="s">
        <v>86</v>
      </c>
      <c r="BK720" s="189">
        <f>ROUND(I720*H720,2)</f>
        <v>0</v>
      </c>
      <c r="BL720" s="19" t="s">
        <v>262</v>
      </c>
      <c r="BM720" s="188" t="s">
        <v>1201</v>
      </c>
    </row>
    <row r="721" spans="1:65" s="2" customFormat="1" ht="11.25">
      <c r="A721" s="37"/>
      <c r="B721" s="38"/>
      <c r="C721" s="39"/>
      <c r="D721" s="190" t="s">
        <v>152</v>
      </c>
      <c r="E721" s="39"/>
      <c r="F721" s="191" t="s">
        <v>1202</v>
      </c>
      <c r="G721" s="39"/>
      <c r="H721" s="39"/>
      <c r="I721" s="192"/>
      <c r="J721" s="39"/>
      <c r="K721" s="39"/>
      <c r="L721" s="42"/>
      <c r="M721" s="193"/>
      <c r="N721" s="194"/>
      <c r="O721" s="67"/>
      <c r="P721" s="67"/>
      <c r="Q721" s="67"/>
      <c r="R721" s="67"/>
      <c r="S721" s="67"/>
      <c r="T721" s="68"/>
      <c r="U721" s="37"/>
      <c r="V721" s="37"/>
      <c r="W721" s="37"/>
      <c r="X721" s="37"/>
      <c r="Y721" s="37"/>
      <c r="Z721" s="37"/>
      <c r="AA721" s="37"/>
      <c r="AB721" s="37"/>
      <c r="AC721" s="37"/>
      <c r="AD721" s="37"/>
      <c r="AE721" s="37"/>
      <c r="AT721" s="19" t="s">
        <v>152</v>
      </c>
      <c r="AU721" s="19" t="s">
        <v>88</v>
      </c>
    </row>
    <row r="722" spans="1:65" s="2" customFormat="1" ht="24.2" customHeight="1">
      <c r="A722" s="37"/>
      <c r="B722" s="38"/>
      <c r="C722" s="177" t="s">
        <v>1203</v>
      </c>
      <c r="D722" s="177" t="s">
        <v>146</v>
      </c>
      <c r="E722" s="178" t="s">
        <v>1204</v>
      </c>
      <c r="F722" s="179" t="s">
        <v>1205</v>
      </c>
      <c r="G722" s="180" t="s">
        <v>207</v>
      </c>
      <c r="H722" s="181">
        <v>0.44800000000000001</v>
      </c>
      <c r="I722" s="182"/>
      <c r="J722" s="183">
        <f>ROUND(I722*H722,2)</f>
        <v>0</v>
      </c>
      <c r="K722" s="179" t="s">
        <v>149</v>
      </c>
      <c r="L722" s="42"/>
      <c r="M722" s="184" t="s">
        <v>32</v>
      </c>
      <c r="N722" s="185" t="s">
        <v>49</v>
      </c>
      <c r="O722" s="67"/>
      <c r="P722" s="186">
        <f>O722*H722</f>
        <v>0</v>
      </c>
      <c r="Q722" s="186">
        <v>0</v>
      </c>
      <c r="R722" s="186">
        <f>Q722*H722</f>
        <v>0</v>
      </c>
      <c r="S722" s="186">
        <v>0</v>
      </c>
      <c r="T722" s="187">
        <f>S722*H722</f>
        <v>0</v>
      </c>
      <c r="U722" s="37"/>
      <c r="V722" s="37"/>
      <c r="W722" s="37"/>
      <c r="X722" s="37"/>
      <c r="Y722" s="37"/>
      <c r="Z722" s="37"/>
      <c r="AA722" s="37"/>
      <c r="AB722" s="37"/>
      <c r="AC722" s="37"/>
      <c r="AD722" s="37"/>
      <c r="AE722" s="37"/>
      <c r="AR722" s="188" t="s">
        <v>262</v>
      </c>
      <c r="AT722" s="188" t="s">
        <v>146</v>
      </c>
      <c r="AU722" s="188" t="s">
        <v>88</v>
      </c>
      <c r="AY722" s="19" t="s">
        <v>144</v>
      </c>
      <c r="BE722" s="189">
        <f>IF(N722="základní",J722,0)</f>
        <v>0</v>
      </c>
      <c r="BF722" s="189">
        <f>IF(N722="snížená",J722,0)</f>
        <v>0</v>
      </c>
      <c r="BG722" s="189">
        <f>IF(N722="zákl. přenesená",J722,0)</f>
        <v>0</v>
      </c>
      <c r="BH722" s="189">
        <f>IF(N722="sníž. přenesená",J722,0)</f>
        <v>0</v>
      </c>
      <c r="BI722" s="189">
        <f>IF(N722="nulová",J722,0)</f>
        <v>0</v>
      </c>
      <c r="BJ722" s="19" t="s">
        <v>86</v>
      </c>
      <c r="BK722" s="189">
        <f>ROUND(I722*H722,2)</f>
        <v>0</v>
      </c>
      <c r="BL722" s="19" t="s">
        <v>262</v>
      </c>
      <c r="BM722" s="188" t="s">
        <v>1206</v>
      </c>
    </row>
    <row r="723" spans="1:65" s="2" customFormat="1" ht="11.25">
      <c r="A723" s="37"/>
      <c r="B723" s="38"/>
      <c r="C723" s="39"/>
      <c r="D723" s="190" t="s">
        <v>152</v>
      </c>
      <c r="E723" s="39"/>
      <c r="F723" s="191" t="s">
        <v>1207</v>
      </c>
      <c r="G723" s="39"/>
      <c r="H723" s="39"/>
      <c r="I723" s="192"/>
      <c r="J723" s="39"/>
      <c r="K723" s="39"/>
      <c r="L723" s="42"/>
      <c r="M723" s="193"/>
      <c r="N723" s="194"/>
      <c r="O723" s="67"/>
      <c r="P723" s="67"/>
      <c r="Q723" s="67"/>
      <c r="R723" s="67"/>
      <c r="S723" s="67"/>
      <c r="T723" s="68"/>
      <c r="U723" s="37"/>
      <c r="V723" s="37"/>
      <c r="W723" s="37"/>
      <c r="X723" s="37"/>
      <c r="Y723" s="37"/>
      <c r="Z723" s="37"/>
      <c r="AA723" s="37"/>
      <c r="AB723" s="37"/>
      <c r="AC723" s="37"/>
      <c r="AD723" s="37"/>
      <c r="AE723" s="37"/>
      <c r="AT723" s="19" t="s">
        <v>152</v>
      </c>
      <c r="AU723" s="19" t="s">
        <v>88</v>
      </c>
    </row>
    <row r="724" spans="1:65" s="12" customFormat="1" ht="22.9" customHeight="1">
      <c r="B724" s="161"/>
      <c r="C724" s="162"/>
      <c r="D724" s="163" t="s">
        <v>77</v>
      </c>
      <c r="E724" s="175" t="s">
        <v>1208</v>
      </c>
      <c r="F724" s="175" t="s">
        <v>1209</v>
      </c>
      <c r="G724" s="162"/>
      <c r="H724" s="162"/>
      <c r="I724" s="165"/>
      <c r="J724" s="176">
        <f>BK724</f>
        <v>0</v>
      </c>
      <c r="K724" s="162"/>
      <c r="L724" s="167"/>
      <c r="M724" s="168"/>
      <c r="N724" s="169"/>
      <c r="O724" s="169"/>
      <c r="P724" s="170">
        <f>SUM(P725:P736)</f>
        <v>0</v>
      </c>
      <c r="Q724" s="169"/>
      <c r="R724" s="170">
        <f>SUM(R725:R736)</f>
        <v>7.6499999999999984E-4</v>
      </c>
      <c r="S724" s="169"/>
      <c r="T724" s="171">
        <f>SUM(T725:T736)</f>
        <v>0.63570000000000004</v>
      </c>
      <c r="AR724" s="172" t="s">
        <v>88</v>
      </c>
      <c r="AT724" s="173" t="s">
        <v>77</v>
      </c>
      <c r="AU724" s="173" t="s">
        <v>86</v>
      </c>
      <c r="AY724" s="172" t="s">
        <v>144</v>
      </c>
      <c r="BK724" s="174">
        <f>SUM(BK725:BK736)</f>
        <v>0</v>
      </c>
    </row>
    <row r="725" spans="1:65" s="2" customFormat="1" ht="16.5" customHeight="1">
      <c r="A725" s="37"/>
      <c r="B725" s="38"/>
      <c r="C725" s="177" t="s">
        <v>1210</v>
      </c>
      <c r="D725" s="177" t="s">
        <v>146</v>
      </c>
      <c r="E725" s="178" t="s">
        <v>1211</v>
      </c>
      <c r="F725" s="179" t="s">
        <v>1212</v>
      </c>
      <c r="G725" s="180" t="s">
        <v>93</v>
      </c>
      <c r="H725" s="181">
        <v>2.5499999999999998</v>
      </c>
      <c r="I725" s="182"/>
      <c r="J725" s="183">
        <f>ROUND(I725*H725,2)</f>
        <v>0</v>
      </c>
      <c r="K725" s="179" t="s">
        <v>149</v>
      </c>
      <c r="L725" s="42"/>
      <c r="M725" s="184" t="s">
        <v>32</v>
      </c>
      <c r="N725" s="185" t="s">
        <v>49</v>
      </c>
      <c r="O725" s="67"/>
      <c r="P725" s="186">
        <f>O725*H725</f>
        <v>0</v>
      </c>
      <c r="Q725" s="186">
        <v>2.9999999999999997E-4</v>
      </c>
      <c r="R725" s="186">
        <f>Q725*H725</f>
        <v>7.6499999999999984E-4</v>
      </c>
      <c r="S725" s="186">
        <v>0</v>
      </c>
      <c r="T725" s="187">
        <f>S725*H725</f>
        <v>0</v>
      </c>
      <c r="U725" s="37"/>
      <c r="V725" s="37"/>
      <c r="W725" s="37"/>
      <c r="X725" s="37"/>
      <c r="Y725" s="37"/>
      <c r="Z725" s="37"/>
      <c r="AA725" s="37"/>
      <c r="AB725" s="37"/>
      <c r="AC725" s="37"/>
      <c r="AD725" s="37"/>
      <c r="AE725" s="37"/>
      <c r="AR725" s="188" t="s">
        <v>262</v>
      </c>
      <c r="AT725" s="188" t="s">
        <v>146</v>
      </c>
      <c r="AU725" s="188" t="s">
        <v>88</v>
      </c>
      <c r="AY725" s="19" t="s">
        <v>144</v>
      </c>
      <c r="BE725" s="189">
        <f>IF(N725="základní",J725,0)</f>
        <v>0</v>
      </c>
      <c r="BF725" s="189">
        <f>IF(N725="snížená",J725,0)</f>
        <v>0</v>
      </c>
      <c r="BG725" s="189">
        <f>IF(N725="zákl. přenesená",J725,0)</f>
        <v>0</v>
      </c>
      <c r="BH725" s="189">
        <f>IF(N725="sníž. přenesená",J725,0)</f>
        <v>0</v>
      </c>
      <c r="BI725" s="189">
        <f>IF(N725="nulová",J725,0)</f>
        <v>0</v>
      </c>
      <c r="BJ725" s="19" t="s">
        <v>86</v>
      </c>
      <c r="BK725" s="189">
        <f>ROUND(I725*H725,2)</f>
        <v>0</v>
      </c>
      <c r="BL725" s="19" t="s">
        <v>262</v>
      </c>
      <c r="BM725" s="188" t="s">
        <v>1213</v>
      </c>
    </row>
    <row r="726" spans="1:65" s="2" customFormat="1" ht="11.25">
      <c r="A726" s="37"/>
      <c r="B726" s="38"/>
      <c r="C726" s="39"/>
      <c r="D726" s="190" t="s">
        <v>152</v>
      </c>
      <c r="E726" s="39"/>
      <c r="F726" s="191" t="s">
        <v>1214</v>
      </c>
      <c r="G726" s="39"/>
      <c r="H726" s="39"/>
      <c r="I726" s="192"/>
      <c r="J726" s="39"/>
      <c r="K726" s="39"/>
      <c r="L726" s="42"/>
      <c r="M726" s="193"/>
      <c r="N726" s="194"/>
      <c r="O726" s="67"/>
      <c r="P726" s="67"/>
      <c r="Q726" s="67"/>
      <c r="R726" s="67"/>
      <c r="S726" s="67"/>
      <c r="T726" s="68"/>
      <c r="U726" s="37"/>
      <c r="V726" s="37"/>
      <c r="W726" s="37"/>
      <c r="X726" s="37"/>
      <c r="Y726" s="37"/>
      <c r="Z726" s="37"/>
      <c r="AA726" s="37"/>
      <c r="AB726" s="37"/>
      <c r="AC726" s="37"/>
      <c r="AD726" s="37"/>
      <c r="AE726" s="37"/>
      <c r="AT726" s="19" t="s">
        <v>152</v>
      </c>
      <c r="AU726" s="19" t="s">
        <v>88</v>
      </c>
    </row>
    <row r="727" spans="1:65" s="2" customFormat="1" ht="24.2" customHeight="1">
      <c r="A727" s="37"/>
      <c r="B727" s="38"/>
      <c r="C727" s="177" t="s">
        <v>1215</v>
      </c>
      <c r="D727" s="177" t="s">
        <v>146</v>
      </c>
      <c r="E727" s="178" t="s">
        <v>1216</v>
      </c>
      <c r="F727" s="179" t="s">
        <v>1217</v>
      </c>
      <c r="G727" s="180" t="s">
        <v>93</v>
      </c>
      <c r="H727" s="181">
        <v>7.8</v>
      </c>
      <c r="I727" s="182"/>
      <c r="J727" s="183">
        <f>ROUND(I727*H727,2)</f>
        <v>0</v>
      </c>
      <c r="K727" s="179" t="s">
        <v>149</v>
      </c>
      <c r="L727" s="42"/>
      <c r="M727" s="184" t="s">
        <v>32</v>
      </c>
      <c r="N727" s="185" t="s">
        <v>49</v>
      </c>
      <c r="O727" s="67"/>
      <c r="P727" s="186">
        <f>O727*H727</f>
        <v>0</v>
      </c>
      <c r="Q727" s="186">
        <v>0</v>
      </c>
      <c r="R727" s="186">
        <f>Q727*H727</f>
        <v>0</v>
      </c>
      <c r="S727" s="186">
        <v>8.1500000000000003E-2</v>
      </c>
      <c r="T727" s="187">
        <f>S727*H727</f>
        <v>0.63570000000000004</v>
      </c>
      <c r="U727" s="37"/>
      <c r="V727" s="37"/>
      <c r="W727" s="37"/>
      <c r="X727" s="37"/>
      <c r="Y727" s="37"/>
      <c r="Z727" s="37"/>
      <c r="AA727" s="37"/>
      <c r="AB727" s="37"/>
      <c r="AC727" s="37"/>
      <c r="AD727" s="37"/>
      <c r="AE727" s="37"/>
      <c r="AR727" s="188" t="s">
        <v>262</v>
      </c>
      <c r="AT727" s="188" t="s">
        <v>146</v>
      </c>
      <c r="AU727" s="188" t="s">
        <v>88</v>
      </c>
      <c r="AY727" s="19" t="s">
        <v>144</v>
      </c>
      <c r="BE727" s="189">
        <f>IF(N727="základní",J727,0)</f>
        <v>0</v>
      </c>
      <c r="BF727" s="189">
        <f>IF(N727="snížená",J727,0)</f>
        <v>0</v>
      </c>
      <c r="BG727" s="189">
        <f>IF(N727="zákl. přenesená",J727,0)</f>
        <v>0</v>
      </c>
      <c r="BH727" s="189">
        <f>IF(N727="sníž. přenesená",J727,0)</f>
        <v>0</v>
      </c>
      <c r="BI727" s="189">
        <f>IF(N727="nulová",J727,0)</f>
        <v>0</v>
      </c>
      <c r="BJ727" s="19" t="s">
        <v>86</v>
      </c>
      <c r="BK727" s="189">
        <f>ROUND(I727*H727,2)</f>
        <v>0</v>
      </c>
      <c r="BL727" s="19" t="s">
        <v>262</v>
      </c>
      <c r="BM727" s="188" t="s">
        <v>1218</v>
      </c>
    </row>
    <row r="728" spans="1:65" s="2" customFormat="1" ht="11.25">
      <c r="A728" s="37"/>
      <c r="B728" s="38"/>
      <c r="C728" s="39"/>
      <c r="D728" s="190" t="s">
        <v>152</v>
      </c>
      <c r="E728" s="39"/>
      <c r="F728" s="191" t="s">
        <v>1219</v>
      </c>
      <c r="G728" s="39"/>
      <c r="H728" s="39"/>
      <c r="I728" s="192"/>
      <c r="J728" s="39"/>
      <c r="K728" s="39"/>
      <c r="L728" s="42"/>
      <c r="M728" s="193"/>
      <c r="N728" s="194"/>
      <c r="O728" s="67"/>
      <c r="P728" s="67"/>
      <c r="Q728" s="67"/>
      <c r="R728" s="67"/>
      <c r="S728" s="67"/>
      <c r="T728" s="68"/>
      <c r="U728" s="37"/>
      <c r="V728" s="37"/>
      <c r="W728" s="37"/>
      <c r="X728" s="37"/>
      <c r="Y728" s="37"/>
      <c r="Z728" s="37"/>
      <c r="AA728" s="37"/>
      <c r="AB728" s="37"/>
      <c r="AC728" s="37"/>
      <c r="AD728" s="37"/>
      <c r="AE728" s="37"/>
      <c r="AT728" s="19" t="s">
        <v>152</v>
      </c>
      <c r="AU728" s="19" t="s">
        <v>88</v>
      </c>
    </row>
    <row r="729" spans="1:65" s="15" customFormat="1" ht="11.25">
      <c r="B729" s="218"/>
      <c r="C729" s="219"/>
      <c r="D729" s="197" t="s">
        <v>154</v>
      </c>
      <c r="E729" s="220" t="s">
        <v>32</v>
      </c>
      <c r="F729" s="221" t="s">
        <v>335</v>
      </c>
      <c r="G729" s="219"/>
      <c r="H729" s="220" t="s">
        <v>32</v>
      </c>
      <c r="I729" s="222"/>
      <c r="J729" s="219"/>
      <c r="K729" s="219"/>
      <c r="L729" s="223"/>
      <c r="M729" s="224"/>
      <c r="N729" s="225"/>
      <c r="O729" s="225"/>
      <c r="P729" s="225"/>
      <c r="Q729" s="225"/>
      <c r="R729" s="225"/>
      <c r="S729" s="225"/>
      <c r="T729" s="226"/>
      <c r="AT729" s="227" t="s">
        <v>154</v>
      </c>
      <c r="AU729" s="227" t="s">
        <v>88</v>
      </c>
      <c r="AV729" s="15" t="s">
        <v>86</v>
      </c>
      <c r="AW729" s="15" t="s">
        <v>39</v>
      </c>
      <c r="AX729" s="15" t="s">
        <v>78</v>
      </c>
      <c r="AY729" s="227" t="s">
        <v>144</v>
      </c>
    </row>
    <row r="730" spans="1:65" s="13" customFormat="1" ht="11.25">
      <c r="B730" s="195"/>
      <c r="C730" s="196"/>
      <c r="D730" s="197" t="s">
        <v>154</v>
      </c>
      <c r="E730" s="198" t="s">
        <v>32</v>
      </c>
      <c r="F730" s="199" t="s">
        <v>671</v>
      </c>
      <c r="G730" s="196"/>
      <c r="H730" s="200">
        <v>3</v>
      </c>
      <c r="I730" s="201"/>
      <c r="J730" s="196"/>
      <c r="K730" s="196"/>
      <c r="L730" s="202"/>
      <c r="M730" s="203"/>
      <c r="N730" s="204"/>
      <c r="O730" s="204"/>
      <c r="P730" s="204"/>
      <c r="Q730" s="204"/>
      <c r="R730" s="204"/>
      <c r="S730" s="204"/>
      <c r="T730" s="205"/>
      <c r="AT730" s="206" t="s">
        <v>154</v>
      </c>
      <c r="AU730" s="206" t="s">
        <v>88</v>
      </c>
      <c r="AV730" s="13" t="s">
        <v>88</v>
      </c>
      <c r="AW730" s="13" t="s">
        <v>39</v>
      </c>
      <c r="AX730" s="13" t="s">
        <v>78</v>
      </c>
      <c r="AY730" s="206" t="s">
        <v>144</v>
      </c>
    </row>
    <row r="731" spans="1:65" s="13" customFormat="1" ht="11.25">
      <c r="B731" s="195"/>
      <c r="C731" s="196"/>
      <c r="D731" s="197" t="s">
        <v>154</v>
      </c>
      <c r="E731" s="198" t="s">
        <v>32</v>
      </c>
      <c r="F731" s="199" t="s">
        <v>672</v>
      </c>
      <c r="G731" s="196"/>
      <c r="H731" s="200">
        <v>4.8</v>
      </c>
      <c r="I731" s="201"/>
      <c r="J731" s="196"/>
      <c r="K731" s="196"/>
      <c r="L731" s="202"/>
      <c r="M731" s="203"/>
      <c r="N731" s="204"/>
      <c r="O731" s="204"/>
      <c r="P731" s="204"/>
      <c r="Q731" s="204"/>
      <c r="R731" s="204"/>
      <c r="S731" s="204"/>
      <c r="T731" s="205"/>
      <c r="AT731" s="206" t="s">
        <v>154</v>
      </c>
      <c r="AU731" s="206" t="s">
        <v>88</v>
      </c>
      <c r="AV731" s="13" t="s">
        <v>88</v>
      </c>
      <c r="AW731" s="13" t="s">
        <v>39</v>
      </c>
      <c r="AX731" s="13" t="s">
        <v>78</v>
      </c>
      <c r="AY731" s="206" t="s">
        <v>144</v>
      </c>
    </row>
    <row r="732" spans="1:65" s="14" customFormat="1" ht="11.25">
      <c r="B732" s="207"/>
      <c r="C732" s="208"/>
      <c r="D732" s="197" t="s">
        <v>154</v>
      </c>
      <c r="E732" s="209" t="s">
        <v>32</v>
      </c>
      <c r="F732" s="210" t="s">
        <v>158</v>
      </c>
      <c r="G732" s="208"/>
      <c r="H732" s="211">
        <v>7.8</v>
      </c>
      <c r="I732" s="212"/>
      <c r="J732" s="208"/>
      <c r="K732" s="208"/>
      <c r="L732" s="213"/>
      <c r="M732" s="214"/>
      <c r="N732" s="215"/>
      <c r="O732" s="215"/>
      <c r="P732" s="215"/>
      <c r="Q732" s="215"/>
      <c r="R732" s="215"/>
      <c r="S732" s="215"/>
      <c r="T732" s="216"/>
      <c r="AT732" s="217" t="s">
        <v>154</v>
      </c>
      <c r="AU732" s="217" t="s">
        <v>88</v>
      </c>
      <c r="AV732" s="14" t="s">
        <v>150</v>
      </c>
      <c r="AW732" s="14" t="s">
        <v>39</v>
      </c>
      <c r="AX732" s="14" t="s">
        <v>86</v>
      </c>
      <c r="AY732" s="217" t="s">
        <v>144</v>
      </c>
    </row>
    <row r="733" spans="1:65" s="2" customFormat="1" ht="24.2" customHeight="1">
      <c r="A733" s="37"/>
      <c r="B733" s="38"/>
      <c r="C733" s="177" t="s">
        <v>1220</v>
      </c>
      <c r="D733" s="177" t="s">
        <v>146</v>
      </c>
      <c r="E733" s="178" t="s">
        <v>1221</v>
      </c>
      <c r="F733" s="179" t="s">
        <v>1222</v>
      </c>
      <c r="G733" s="180" t="s">
        <v>207</v>
      </c>
      <c r="H733" s="181">
        <v>1E-3</v>
      </c>
      <c r="I733" s="182"/>
      <c r="J733" s="183">
        <f>ROUND(I733*H733,2)</f>
        <v>0</v>
      </c>
      <c r="K733" s="179" t="s">
        <v>149</v>
      </c>
      <c r="L733" s="42"/>
      <c r="M733" s="184" t="s">
        <v>32</v>
      </c>
      <c r="N733" s="185" t="s">
        <v>49</v>
      </c>
      <c r="O733" s="67"/>
      <c r="P733" s="186">
        <f>O733*H733</f>
        <v>0</v>
      </c>
      <c r="Q733" s="186">
        <v>0</v>
      </c>
      <c r="R733" s="186">
        <f>Q733*H733</f>
        <v>0</v>
      </c>
      <c r="S733" s="186">
        <v>0</v>
      </c>
      <c r="T733" s="187">
        <f>S733*H733</f>
        <v>0</v>
      </c>
      <c r="U733" s="37"/>
      <c r="V733" s="37"/>
      <c r="W733" s="37"/>
      <c r="X733" s="37"/>
      <c r="Y733" s="37"/>
      <c r="Z733" s="37"/>
      <c r="AA733" s="37"/>
      <c r="AB733" s="37"/>
      <c r="AC733" s="37"/>
      <c r="AD733" s="37"/>
      <c r="AE733" s="37"/>
      <c r="AR733" s="188" t="s">
        <v>262</v>
      </c>
      <c r="AT733" s="188" t="s">
        <v>146</v>
      </c>
      <c r="AU733" s="188" t="s">
        <v>88</v>
      </c>
      <c r="AY733" s="19" t="s">
        <v>144</v>
      </c>
      <c r="BE733" s="189">
        <f>IF(N733="základní",J733,0)</f>
        <v>0</v>
      </c>
      <c r="BF733" s="189">
        <f>IF(N733="snížená",J733,0)</f>
        <v>0</v>
      </c>
      <c r="BG733" s="189">
        <f>IF(N733="zákl. přenesená",J733,0)</f>
        <v>0</v>
      </c>
      <c r="BH733" s="189">
        <f>IF(N733="sníž. přenesená",J733,0)</f>
        <v>0</v>
      </c>
      <c r="BI733" s="189">
        <f>IF(N733="nulová",J733,0)</f>
        <v>0</v>
      </c>
      <c r="BJ733" s="19" t="s">
        <v>86</v>
      </c>
      <c r="BK733" s="189">
        <f>ROUND(I733*H733,2)</f>
        <v>0</v>
      </c>
      <c r="BL733" s="19" t="s">
        <v>262</v>
      </c>
      <c r="BM733" s="188" t="s">
        <v>1223</v>
      </c>
    </row>
    <row r="734" spans="1:65" s="2" customFormat="1" ht="11.25">
      <c r="A734" s="37"/>
      <c r="B734" s="38"/>
      <c r="C734" s="39"/>
      <c r="D734" s="190" t="s">
        <v>152</v>
      </c>
      <c r="E734" s="39"/>
      <c r="F734" s="191" t="s">
        <v>1224</v>
      </c>
      <c r="G734" s="39"/>
      <c r="H734" s="39"/>
      <c r="I734" s="192"/>
      <c r="J734" s="39"/>
      <c r="K734" s="39"/>
      <c r="L734" s="42"/>
      <c r="M734" s="193"/>
      <c r="N734" s="194"/>
      <c r="O734" s="67"/>
      <c r="P734" s="67"/>
      <c r="Q734" s="67"/>
      <c r="R734" s="67"/>
      <c r="S734" s="67"/>
      <c r="T734" s="68"/>
      <c r="U734" s="37"/>
      <c r="V734" s="37"/>
      <c r="W734" s="37"/>
      <c r="X734" s="37"/>
      <c r="Y734" s="37"/>
      <c r="Z734" s="37"/>
      <c r="AA734" s="37"/>
      <c r="AB734" s="37"/>
      <c r="AC734" s="37"/>
      <c r="AD734" s="37"/>
      <c r="AE734" s="37"/>
      <c r="AT734" s="19" t="s">
        <v>152</v>
      </c>
      <c r="AU734" s="19" t="s">
        <v>88</v>
      </c>
    </row>
    <row r="735" spans="1:65" s="2" customFormat="1" ht="24.2" customHeight="1">
      <c r="A735" s="37"/>
      <c r="B735" s="38"/>
      <c r="C735" s="177" t="s">
        <v>1225</v>
      </c>
      <c r="D735" s="177" t="s">
        <v>146</v>
      </c>
      <c r="E735" s="178" t="s">
        <v>1226</v>
      </c>
      <c r="F735" s="179" t="s">
        <v>1227</v>
      </c>
      <c r="G735" s="180" t="s">
        <v>207</v>
      </c>
      <c r="H735" s="181">
        <v>1E-3</v>
      </c>
      <c r="I735" s="182"/>
      <c r="J735" s="183">
        <f>ROUND(I735*H735,2)</f>
        <v>0</v>
      </c>
      <c r="K735" s="179" t="s">
        <v>149</v>
      </c>
      <c r="L735" s="42"/>
      <c r="M735" s="184" t="s">
        <v>32</v>
      </c>
      <c r="N735" s="185" t="s">
        <v>49</v>
      </c>
      <c r="O735" s="67"/>
      <c r="P735" s="186">
        <f>O735*H735</f>
        <v>0</v>
      </c>
      <c r="Q735" s="186">
        <v>0</v>
      </c>
      <c r="R735" s="186">
        <f>Q735*H735</f>
        <v>0</v>
      </c>
      <c r="S735" s="186">
        <v>0</v>
      </c>
      <c r="T735" s="187">
        <f>S735*H735</f>
        <v>0</v>
      </c>
      <c r="U735" s="37"/>
      <c r="V735" s="37"/>
      <c r="W735" s="37"/>
      <c r="X735" s="37"/>
      <c r="Y735" s="37"/>
      <c r="Z735" s="37"/>
      <c r="AA735" s="37"/>
      <c r="AB735" s="37"/>
      <c r="AC735" s="37"/>
      <c r="AD735" s="37"/>
      <c r="AE735" s="37"/>
      <c r="AR735" s="188" t="s">
        <v>262</v>
      </c>
      <c r="AT735" s="188" t="s">
        <v>146</v>
      </c>
      <c r="AU735" s="188" t="s">
        <v>88</v>
      </c>
      <c r="AY735" s="19" t="s">
        <v>144</v>
      </c>
      <c r="BE735" s="189">
        <f>IF(N735="základní",J735,0)</f>
        <v>0</v>
      </c>
      <c r="BF735" s="189">
        <f>IF(N735="snížená",J735,0)</f>
        <v>0</v>
      </c>
      <c r="BG735" s="189">
        <f>IF(N735="zákl. přenesená",J735,0)</f>
        <v>0</v>
      </c>
      <c r="BH735" s="189">
        <f>IF(N735="sníž. přenesená",J735,0)</f>
        <v>0</v>
      </c>
      <c r="BI735" s="189">
        <f>IF(N735="nulová",J735,0)</f>
        <v>0</v>
      </c>
      <c r="BJ735" s="19" t="s">
        <v>86</v>
      </c>
      <c r="BK735" s="189">
        <f>ROUND(I735*H735,2)</f>
        <v>0</v>
      </c>
      <c r="BL735" s="19" t="s">
        <v>262</v>
      </c>
      <c r="BM735" s="188" t="s">
        <v>1228</v>
      </c>
    </row>
    <row r="736" spans="1:65" s="2" customFormat="1" ht="11.25">
      <c r="A736" s="37"/>
      <c r="B736" s="38"/>
      <c r="C736" s="39"/>
      <c r="D736" s="190" t="s">
        <v>152</v>
      </c>
      <c r="E736" s="39"/>
      <c r="F736" s="191" t="s">
        <v>1229</v>
      </c>
      <c r="G736" s="39"/>
      <c r="H736" s="39"/>
      <c r="I736" s="192"/>
      <c r="J736" s="39"/>
      <c r="K736" s="39"/>
      <c r="L736" s="42"/>
      <c r="M736" s="193"/>
      <c r="N736" s="194"/>
      <c r="O736" s="67"/>
      <c r="P736" s="67"/>
      <c r="Q736" s="67"/>
      <c r="R736" s="67"/>
      <c r="S736" s="67"/>
      <c r="T736" s="68"/>
      <c r="U736" s="37"/>
      <c r="V736" s="37"/>
      <c r="W736" s="37"/>
      <c r="X736" s="37"/>
      <c r="Y736" s="37"/>
      <c r="Z736" s="37"/>
      <c r="AA736" s="37"/>
      <c r="AB736" s="37"/>
      <c r="AC736" s="37"/>
      <c r="AD736" s="37"/>
      <c r="AE736" s="37"/>
      <c r="AT736" s="19" t="s">
        <v>152</v>
      </c>
      <c r="AU736" s="19" t="s">
        <v>88</v>
      </c>
    </row>
    <row r="737" spans="1:65" s="12" customFormat="1" ht="22.9" customHeight="1">
      <c r="B737" s="161"/>
      <c r="C737" s="162"/>
      <c r="D737" s="163" t="s">
        <v>77</v>
      </c>
      <c r="E737" s="175" t="s">
        <v>1230</v>
      </c>
      <c r="F737" s="175" t="s">
        <v>1231</v>
      </c>
      <c r="G737" s="162"/>
      <c r="H737" s="162"/>
      <c r="I737" s="165"/>
      <c r="J737" s="176">
        <f>BK737</f>
        <v>0</v>
      </c>
      <c r="K737" s="162"/>
      <c r="L737" s="167"/>
      <c r="M737" s="168"/>
      <c r="N737" s="169"/>
      <c r="O737" s="169"/>
      <c r="P737" s="170">
        <f>SUM(P738:P744)</f>
        <v>0</v>
      </c>
      <c r="Q737" s="169"/>
      <c r="R737" s="170">
        <f>SUM(R738:R744)</f>
        <v>4.6549999999999998E-4</v>
      </c>
      <c r="S737" s="169"/>
      <c r="T737" s="171">
        <f>SUM(T738:T744)</f>
        <v>0</v>
      </c>
      <c r="AR737" s="172" t="s">
        <v>88</v>
      </c>
      <c r="AT737" s="173" t="s">
        <v>77</v>
      </c>
      <c r="AU737" s="173" t="s">
        <v>86</v>
      </c>
      <c r="AY737" s="172" t="s">
        <v>144</v>
      </c>
      <c r="BK737" s="174">
        <f>SUM(BK738:BK744)</f>
        <v>0</v>
      </c>
    </row>
    <row r="738" spans="1:65" s="2" customFormat="1" ht="24.2" customHeight="1">
      <c r="A738" s="37"/>
      <c r="B738" s="38"/>
      <c r="C738" s="177" t="s">
        <v>1232</v>
      </c>
      <c r="D738" s="177" t="s">
        <v>146</v>
      </c>
      <c r="E738" s="178" t="s">
        <v>1233</v>
      </c>
      <c r="F738" s="179" t="s">
        <v>1234</v>
      </c>
      <c r="G738" s="180" t="s">
        <v>93</v>
      </c>
      <c r="H738" s="181">
        <v>1.2250000000000001</v>
      </c>
      <c r="I738" s="182"/>
      <c r="J738" s="183">
        <f>ROUND(I738*H738,2)</f>
        <v>0</v>
      </c>
      <c r="K738" s="179" t="s">
        <v>149</v>
      </c>
      <c r="L738" s="42"/>
      <c r="M738" s="184" t="s">
        <v>32</v>
      </c>
      <c r="N738" s="185" t="s">
        <v>49</v>
      </c>
      <c r="O738" s="67"/>
      <c r="P738" s="186">
        <f>O738*H738</f>
        <v>0</v>
      </c>
      <c r="Q738" s="186">
        <v>1.3999999999999999E-4</v>
      </c>
      <c r="R738" s="186">
        <f>Q738*H738</f>
        <v>1.7149999999999999E-4</v>
      </c>
      <c r="S738" s="186">
        <v>0</v>
      </c>
      <c r="T738" s="187">
        <f>S738*H738</f>
        <v>0</v>
      </c>
      <c r="U738" s="37"/>
      <c r="V738" s="37"/>
      <c r="W738" s="37"/>
      <c r="X738" s="37"/>
      <c r="Y738" s="37"/>
      <c r="Z738" s="37"/>
      <c r="AA738" s="37"/>
      <c r="AB738" s="37"/>
      <c r="AC738" s="37"/>
      <c r="AD738" s="37"/>
      <c r="AE738" s="37"/>
      <c r="AR738" s="188" t="s">
        <v>262</v>
      </c>
      <c r="AT738" s="188" t="s">
        <v>146</v>
      </c>
      <c r="AU738" s="188" t="s">
        <v>88</v>
      </c>
      <c r="AY738" s="19" t="s">
        <v>144</v>
      </c>
      <c r="BE738" s="189">
        <f>IF(N738="základní",J738,0)</f>
        <v>0</v>
      </c>
      <c r="BF738" s="189">
        <f>IF(N738="snížená",J738,0)</f>
        <v>0</v>
      </c>
      <c r="BG738" s="189">
        <f>IF(N738="zákl. přenesená",J738,0)</f>
        <v>0</v>
      </c>
      <c r="BH738" s="189">
        <f>IF(N738="sníž. přenesená",J738,0)</f>
        <v>0</v>
      </c>
      <c r="BI738" s="189">
        <f>IF(N738="nulová",J738,0)</f>
        <v>0</v>
      </c>
      <c r="BJ738" s="19" t="s">
        <v>86</v>
      </c>
      <c r="BK738" s="189">
        <f>ROUND(I738*H738,2)</f>
        <v>0</v>
      </c>
      <c r="BL738" s="19" t="s">
        <v>262</v>
      </c>
      <c r="BM738" s="188" t="s">
        <v>1235</v>
      </c>
    </row>
    <row r="739" spans="1:65" s="2" customFormat="1" ht="11.25">
      <c r="A739" s="37"/>
      <c r="B739" s="38"/>
      <c r="C739" s="39"/>
      <c r="D739" s="190" t="s">
        <v>152</v>
      </c>
      <c r="E739" s="39"/>
      <c r="F739" s="191" t="s">
        <v>1236</v>
      </c>
      <c r="G739" s="39"/>
      <c r="H739" s="39"/>
      <c r="I739" s="192"/>
      <c r="J739" s="39"/>
      <c r="K739" s="39"/>
      <c r="L739" s="42"/>
      <c r="M739" s="193"/>
      <c r="N739" s="194"/>
      <c r="O739" s="67"/>
      <c r="P739" s="67"/>
      <c r="Q739" s="67"/>
      <c r="R739" s="67"/>
      <c r="S739" s="67"/>
      <c r="T739" s="68"/>
      <c r="U739" s="37"/>
      <c r="V739" s="37"/>
      <c r="W739" s="37"/>
      <c r="X739" s="37"/>
      <c r="Y739" s="37"/>
      <c r="Z739" s="37"/>
      <c r="AA739" s="37"/>
      <c r="AB739" s="37"/>
      <c r="AC739" s="37"/>
      <c r="AD739" s="37"/>
      <c r="AE739" s="37"/>
      <c r="AT739" s="19" t="s">
        <v>152</v>
      </c>
      <c r="AU739" s="19" t="s">
        <v>88</v>
      </c>
    </row>
    <row r="740" spans="1:65" s="13" customFormat="1" ht="11.25">
      <c r="B740" s="195"/>
      <c r="C740" s="196"/>
      <c r="D740" s="197" t="s">
        <v>154</v>
      </c>
      <c r="E740" s="198" t="s">
        <v>32</v>
      </c>
      <c r="F740" s="199" t="s">
        <v>1237</v>
      </c>
      <c r="G740" s="196"/>
      <c r="H740" s="200">
        <v>1.2250000000000001</v>
      </c>
      <c r="I740" s="201"/>
      <c r="J740" s="196"/>
      <c r="K740" s="196"/>
      <c r="L740" s="202"/>
      <c r="M740" s="203"/>
      <c r="N740" s="204"/>
      <c r="O740" s="204"/>
      <c r="P740" s="204"/>
      <c r="Q740" s="204"/>
      <c r="R740" s="204"/>
      <c r="S740" s="204"/>
      <c r="T740" s="205"/>
      <c r="AT740" s="206" t="s">
        <v>154</v>
      </c>
      <c r="AU740" s="206" t="s">
        <v>88</v>
      </c>
      <c r="AV740" s="13" t="s">
        <v>88</v>
      </c>
      <c r="AW740" s="13" t="s">
        <v>39</v>
      </c>
      <c r="AX740" s="13" t="s">
        <v>86</v>
      </c>
      <c r="AY740" s="206" t="s">
        <v>144</v>
      </c>
    </row>
    <row r="741" spans="1:65" s="2" customFormat="1" ht="24.2" customHeight="1">
      <c r="A741" s="37"/>
      <c r="B741" s="38"/>
      <c r="C741" s="177" t="s">
        <v>1238</v>
      </c>
      <c r="D741" s="177" t="s">
        <v>146</v>
      </c>
      <c r="E741" s="178" t="s">
        <v>1239</v>
      </c>
      <c r="F741" s="179" t="s">
        <v>1240</v>
      </c>
      <c r="G741" s="180" t="s">
        <v>93</v>
      </c>
      <c r="H741" s="181">
        <v>1.2250000000000001</v>
      </c>
      <c r="I741" s="182"/>
      <c r="J741" s="183">
        <f>ROUND(I741*H741,2)</f>
        <v>0</v>
      </c>
      <c r="K741" s="179" t="s">
        <v>149</v>
      </c>
      <c r="L741" s="42"/>
      <c r="M741" s="184" t="s">
        <v>32</v>
      </c>
      <c r="N741" s="185" t="s">
        <v>49</v>
      </c>
      <c r="O741" s="67"/>
      <c r="P741" s="186">
        <f>O741*H741</f>
        <v>0</v>
      </c>
      <c r="Q741" s="186">
        <v>1.2E-4</v>
      </c>
      <c r="R741" s="186">
        <f>Q741*H741</f>
        <v>1.4700000000000002E-4</v>
      </c>
      <c r="S741" s="186">
        <v>0</v>
      </c>
      <c r="T741" s="187">
        <f>S741*H741</f>
        <v>0</v>
      </c>
      <c r="U741" s="37"/>
      <c r="V741" s="37"/>
      <c r="W741" s="37"/>
      <c r="X741" s="37"/>
      <c r="Y741" s="37"/>
      <c r="Z741" s="37"/>
      <c r="AA741" s="37"/>
      <c r="AB741" s="37"/>
      <c r="AC741" s="37"/>
      <c r="AD741" s="37"/>
      <c r="AE741" s="37"/>
      <c r="AR741" s="188" t="s">
        <v>262</v>
      </c>
      <c r="AT741" s="188" t="s">
        <v>146</v>
      </c>
      <c r="AU741" s="188" t="s">
        <v>88</v>
      </c>
      <c r="AY741" s="19" t="s">
        <v>144</v>
      </c>
      <c r="BE741" s="189">
        <f>IF(N741="základní",J741,0)</f>
        <v>0</v>
      </c>
      <c r="BF741" s="189">
        <f>IF(N741="snížená",J741,0)</f>
        <v>0</v>
      </c>
      <c r="BG741" s="189">
        <f>IF(N741="zákl. přenesená",J741,0)</f>
        <v>0</v>
      </c>
      <c r="BH741" s="189">
        <f>IF(N741="sníž. přenesená",J741,0)</f>
        <v>0</v>
      </c>
      <c r="BI741" s="189">
        <f>IF(N741="nulová",J741,0)</f>
        <v>0</v>
      </c>
      <c r="BJ741" s="19" t="s">
        <v>86</v>
      </c>
      <c r="BK741" s="189">
        <f>ROUND(I741*H741,2)</f>
        <v>0</v>
      </c>
      <c r="BL741" s="19" t="s">
        <v>262</v>
      </c>
      <c r="BM741" s="188" t="s">
        <v>1241</v>
      </c>
    </row>
    <row r="742" spans="1:65" s="2" customFormat="1" ht="11.25">
      <c r="A742" s="37"/>
      <c r="B742" s="38"/>
      <c r="C742" s="39"/>
      <c r="D742" s="190" t="s">
        <v>152</v>
      </c>
      <c r="E742" s="39"/>
      <c r="F742" s="191" t="s">
        <v>1242</v>
      </c>
      <c r="G742" s="39"/>
      <c r="H742" s="39"/>
      <c r="I742" s="192"/>
      <c r="J742" s="39"/>
      <c r="K742" s="39"/>
      <c r="L742" s="42"/>
      <c r="M742" s="193"/>
      <c r="N742" s="194"/>
      <c r="O742" s="67"/>
      <c r="P742" s="67"/>
      <c r="Q742" s="67"/>
      <c r="R742" s="67"/>
      <c r="S742" s="67"/>
      <c r="T742" s="68"/>
      <c r="U742" s="37"/>
      <c r="V742" s="37"/>
      <c r="W742" s="37"/>
      <c r="X742" s="37"/>
      <c r="Y742" s="37"/>
      <c r="Z742" s="37"/>
      <c r="AA742" s="37"/>
      <c r="AB742" s="37"/>
      <c r="AC742" s="37"/>
      <c r="AD742" s="37"/>
      <c r="AE742" s="37"/>
      <c r="AT742" s="19" t="s">
        <v>152</v>
      </c>
      <c r="AU742" s="19" t="s">
        <v>88</v>
      </c>
    </row>
    <row r="743" spans="1:65" s="2" customFormat="1" ht="24.2" customHeight="1">
      <c r="A743" s="37"/>
      <c r="B743" s="38"/>
      <c r="C743" s="177" t="s">
        <v>1243</v>
      </c>
      <c r="D743" s="177" t="s">
        <v>146</v>
      </c>
      <c r="E743" s="178" t="s">
        <v>1244</v>
      </c>
      <c r="F743" s="179" t="s">
        <v>1245</v>
      </c>
      <c r="G743" s="180" t="s">
        <v>93</v>
      </c>
      <c r="H743" s="181">
        <v>1.2250000000000001</v>
      </c>
      <c r="I743" s="182"/>
      <c r="J743" s="183">
        <f>ROUND(I743*H743,2)</f>
        <v>0</v>
      </c>
      <c r="K743" s="179" t="s">
        <v>149</v>
      </c>
      <c r="L743" s="42"/>
      <c r="M743" s="184" t="s">
        <v>32</v>
      </c>
      <c r="N743" s="185" t="s">
        <v>49</v>
      </c>
      <c r="O743" s="67"/>
      <c r="P743" s="186">
        <f>O743*H743</f>
        <v>0</v>
      </c>
      <c r="Q743" s="186">
        <v>1.2E-4</v>
      </c>
      <c r="R743" s="186">
        <f>Q743*H743</f>
        <v>1.4700000000000002E-4</v>
      </c>
      <c r="S743" s="186">
        <v>0</v>
      </c>
      <c r="T743" s="187">
        <f>S743*H743</f>
        <v>0</v>
      </c>
      <c r="U743" s="37"/>
      <c r="V743" s="37"/>
      <c r="W743" s="37"/>
      <c r="X743" s="37"/>
      <c r="Y743" s="37"/>
      <c r="Z743" s="37"/>
      <c r="AA743" s="37"/>
      <c r="AB743" s="37"/>
      <c r="AC743" s="37"/>
      <c r="AD743" s="37"/>
      <c r="AE743" s="37"/>
      <c r="AR743" s="188" t="s">
        <v>262</v>
      </c>
      <c r="AT743" s="188" t="s">
        <v>146</v>
      </c>
      <c r="AU743" s="188" t="s">
        <v>88</v>
      </c>
      <c r="AY743" s="19" t="s">
        <v>144</v>
      </c>
      <c r="BE743" s="189">
        <f>IF(N743="základní",J743,0)</f>
        <v>0</v>
      </c>
      <c r="BF743" s="189">
        <f>IF(N743="snížená",J743,0)</f>
        <v>0</v>
      </c>
      <c r="BG743" s="189">
        <f>IF(N743="zákl. přenesená",J743,0)</f>
        <v>0</v>
      </c>
      <c r="BH743" s="189">
        <f>IF(N743="sníž. přenesená",J743,0)</f>
        <v>0</v>
      </c>
      <c r="BI743" s="189">
        <f>IF(N743="nulová",J743,0)</f>
        <v>0</v>
      </c>
      <c r="BJ743" s="19" t="s">
        <v>86</v>
      </c>
      <c r="BK743" s="189">
        <f>ROUND(I743*H743,2)</f>
        <v>0</v>
      </c>
      <c r="BL743" s="19" t="s">
        <v>262</v>
      </c>
      <c r="BM743" s="188" t="s">
        <v>1246</v>
      </c>
    </row>
    <row r="744" spans="1:65" s="2" customFormat="1" ht="11.25">
      <c r="A744" s="37"/>
      <c r="B744" s="38"/>
      <c r="C744" s="39"/>
      <c r="D744" s="190" t="s">
        <v>152</v>
      </c>
      <c r="E744" s="39"/>
      <c r="F744" s="191" t="s">
        <v>1247</v>
      </c>
      <c r="G744" s="39"/>
      <c r="H744" s="39"/>
      <c r="I744" s="192"/>
      <c r="J744" s="39"/>
      <c r="K744" s="39"/>
      <c r="L744" s="42"/>
      <c r="M744" s="193"/>
      <c r="N744" s="194"/>
      <c r="O744" s="67"/>
      <c r="P744" s="67"/>
      <c r="Q744" s="67"/>
      <c r="R744" s="67"/>
      <c r="S744" s="67"/>
      <c r="T744" s="68"/>
      <c r="U744" s="37"/>
      <c r="V744" s="37"/>
      <c r="W744" s="37"/>
      <c r="X744" s="37"/>
      <c r="Y744" s="37"/>
      <c r="Z744" s="37"/>
      <c r="AA744" s="37"/>
      <c r="AB744" s="37"/>
      <c r="AC744" s="37"/>
      <c r="AD744" s="37"/>
      <c r="AE744" s="37"/>
      <c r="AT744" s="19" t="s">
        <v>152</v>
      </c>
      <c r="AU744" s="19" t="s">
        <v>88</v>
      </c>
    </row>
    <row r="745" spans="1:65" s="12" customFormat="1" ht="22.9" customHeight="1">
      <c r="B745" s="161"/>
      <c r="C745" s="162"/>
      <c r="D745" s="163" t="s">
        <v>77</v>
      </c>
      <c r="E745" s="175" t="s">
        <v>1248</v>
      </c>
      <c r="F745" s="175" t="s">
        <v>1249</v>
      </c>
      <c r="G745" s="162"/>
      <c r="H745" s="162"/>
      <c r="I745" s="165"/>
      <c r="J745" s="176">
        <f>BK745</f>
        <v>0</v>
      </c>
      <c r="K745" s="162"/>
      <c r="L745" s="167"/>
      <c r="M745" s="168"/>
      <c r="N745" s="169"/>
      <c r="O745" s="169"/>
      <c r="P745" s="170">
        <f>SUM(P746:P776)</f>
        <v>0</v>
      </c>
      <c r="Q745" s="169"/>
      <c r="R745" s="170">
        <f>SUM(R746:R776)</f>
        <v>0.15251369000000001</v>
      </c>
      <c r="S745" s="169"/>
      <c r="T745" s="171">
        <f>SUM(T746:T776)</f>
        <v>0</v>
      </c>
      <c r="AR745" s="172" t="s">
        <v>88</v>
      </c>
      <c r="AT745" s="173" t="s">
        <v>77</v>
      </c>
      <c r="AU745" s="173" t="s">
        <v>86</v>
      </c>
      <c r="AY745" s="172" t="s">
        <v>144</v>
      </c>
      <c r="BK745" s="174">
        <f>SUM(BK746:BK776)</f>
        <v>0</v>
      </c>
    </row>
    <row r="746" spans="1:65" s="2" customFormat="1" ht="24.2" customHeight="1">
      <c r="A746" s="37"/>
      <c r="B746" s="38"/>
      <c r="C746" s="177" t="s">
        <v>1250</v>
      </c>
      <c r="D746" s="177" t="s">
        <v>146</v>
      </c>
      <c r="E746" s="178" t="s">
        <v>1251</v>
      </c>
      <c r="F746" s="179" t="s">
        <v>1252</v>
      </c>
      <c r="G746" s="180" t="s">
        <v>93</v>
      </c>
      <c r="H746" s="181">
        <v>170.27099999999999</v>
      </c>
      <c r="I746" s="182"/>
      <c r="J746" s="183">
        <f>ROUND(I746*H746,2)</f>
        <v>0</v>
      </c>
      <c r="K746" s="179" t="s">
        <v>149</v>
      </c>
      <c r="L746" s="42"/>
      <c r="M746" s="184" t="s">
        <v>32</v>
      </c>
      <c r="N746" s="185" t="s">
        <v>49</v>
      </c>
      <c r="O746" s="67"/>
      <c r="P746" s="186">
        <f>O746*H746</f>
        <v>0</v>
      </c>
      <c r="Q746" s="186">
        <v>2.0000000000000001E-4</v>
      </c>
      <c r="R746" s="186">
        <f>Q746*H746</f>
        <v>3.40542E-2</v>
      </c>
      <c r="S746" s="186">
        <v>0</v>
      </c>
      <c r="T746" s="187">
        <f>S746*H746</f>
        <v>0</v>
      </c>
      <c r="U746" s="37"/>
      <c r="V746" s="37"/>
      <c r="W746" s="37"/>
      <c r="X746" s="37"/>
      <c r="Y746" s="37"/>
      <c r="Z746" s="37"/>
      <c r="AA746" s="37"/>
      <c r="AB746" s="37"/>
      <c r="AC746" s="37"/>
      <c r="AD746" s="37"/>
      <c r="AE746" s="37"/>
      <c r="AR746" s="188" t="s">
        <v>262</v>
      </c>
      <c r="AT746" s="188" t="s">
        <v>146</v>
      </c>
      <c r="AU746" s="188" t="s">
        <v>88</v>
      </c>
      <c r="AY746" s="19" t="s">
        <v>144</v>
      </c>
      <c r="BE746" s="189">
        <f>IF(N746="základní",J746,0)</f>
        <v>0</v>
      </c>
      <c r="BF746" s="189">
        <f>IF(N746="snížená",J746,0)</f>
        <v>0</v>
      </c>
      <c r="BG746" s="189">
        <f>IF(N746="zákl. přenesená",J746,0)</f>
        <v>0</v>
      </c>
      <c r="BH746" s="189">
        <f>IF(N746="sníž. přenesená",J746,0)</f>
        <v>0</v>
      </c>
      <c r="BI746" s="189">
        <f>IF(N746="nulová",J746,0)</f>
        <v>0</v>
      </c>
      <c r="BJ746" s="19" t="s">
        <v>86</v>
      </c>
      <c r="BK746" s="189">
        <f>ROUND(I746*H746,2)</f>
        <v>0</v>
      </c>
      <c r="BL746" s="19" t="s">
        <v>262</v>
      </c>
      <c r="BM746" s="188" t="s">
        <v>1253</v>
      </c>
    </row>
    <row r="747" spans="1:65" s="2" customFormat="1" ht="11.25">
      <c r="A747" s="37"/>
      <c r="B747" s="38"/>
      <c r="C747" s="39"/>
      <c r="D747" s="190" t="s">
        <v>152</v>
      </c>
      <c r="E747" s="39"/>
      <c r="F747" s="191" t="s">
        <v>1254</v>
      </c>
      <c r="G747" s="39"/>
      <c r="H747" s="39"/>
      <c r="I747" s="192"/>
      <c r="J747" s="39"/>
      <c r="K747" s="39"/>
      <c r="L747" s="42"/>
      <c r="M747" s="193"/>
      <c r="N747" s="194"/>
      <c r="O747" s="67"/>
      <c r="P747" s="67"/>
      <c r="Q747" s="67"/>
      <c r="R747" s="67"/>
      <c r="S747" s="67"/>
      <c r="T747" s="68"/>
      <c r="U747" s="37"/>
      <c r="V747" s="37"/>
      <c r="W747" s="37"/>
      <c r="X747" s="37"/>
      <c r="Y747" s="37"/>
      <c r="Z747" s="37"/>
      <c r="AA747" s="37"/>
      <c r="AB747" s="37"/>
      <c r="AC747" s="37"/>
      <c r="AD747" s="37"/>
      <c r="AE747" s="37"/>
      <c r="AT747" s="19" t="s">
        <v>152</v>
      </c>
      <c r="AU747" s="19" t="s">
        <v>88</v>
      </c>
    </row>
    <row r="748" spans="1:65" s="2" customFormat="1" ht="33" customHeight="1">
      <c r="A748" s="37"/>
      <c r="B748" s="38"/>
      <c r="C748" s="177" t="s">
        <v>1255</v>
      </c>
      <c r="D748" s="177" t="s">
        <v>146</v>
      </c>
      <c r="E748" s="178" t="s">
        <v>1256</v>
      </c>
      <c r="F748" s="179" t="s">
        <v>1257</v>
      </c>
      <c r="G748" s="180" t="s">
        <v>93</v>
      </c>
      <c r="H748" s="181">
        <v>256.40100000000001</v>
      </c>
      <c r="I748" s="182"/>
      <c r="J748" s="183">
        <f>ROUND(I748*H748,2)</f>
        <v>0</v>
      </c>
      <c r="K748" s="179" t="s">
        <v>149</v>
      </c>
      <c r="L748" s="42"/>
      <c r="M748" s="184" t="s">
        <v>32</v>
      </c>
      <c r="N748" s="185" t="s">
        <v>49</v>
      </c>
      <c r="O748" s="67"/>
      <c r="P748" s="186">
        <f>O748*H748</f>
        <v>0</v>
      </c>
      <c r="Q748" s="186">
        <v>2.9E-4</v>
      </c>
      <c r="R748" s="186">
        <f>Q748*H748</f>
        <v>7.4356290000000005E-2</v>
      </c>
      <c r="S748" s="186">
        <v>0</v>
      </c>
      <c r="T748" s="187">
        <f>S748*H748</f>
        <v>0</v>
      </c>
      <c r="U748" s="37"/>
      <c r="V748" s="37"/>
      <c r="W748" s="37"/>
      <c r="X748" s="37"/>
      <c r="Y748" s="37"/>
      <c r="Z748" s="37"/>
      <c r="AA748" s="37"/>
      <c r="AB748" s="37"/>
      <c r="AC748" s="37"/>
      <c r="AD748" s="37"/>
      <c r="AE748" s="37"/>
      <c r="AR748" s="188" t="s">
        <v>262</v>
      </c>
      <c r="AT748" s="188" t="s">
        <v>146</v>
      </c>
      <c r="AU748" s="188" t="s">
        <v>88</v>
      </c>
      <c r="AY748" s="19" t="s">
        <v>144</v>
      </c>
      <c r="BE748" s="189">
        <f>IF(N748="základní",J748,0)</f>
        <v>0</v>
      </c>
      <c r="BF748" s="189">
        <f>IF(N748="snížená",J748,0)</f>
        <v>0</v>
      </c>
      <c r="BG748" s="189">
        <f>IF(N748="zákl. přenesená",J748,0)</f>
        <v>0</v>
      </c>
      <c r="BH748" s="189">
        <f>IF(N748="sníž. přenesená",J748,0)</f>
        <v>0</v>
      </c>
      <c r="BI748" s="189">
        <f>IF(N748="nulová",J748,0)</f>
        <v>0</v>
      </c>
      <c r="BJ748" s="19" t="s">
        <v>86</v>
      </c>
      <c r="BK748" s="189">
        <f>ROUND(I748*H748,2)</f>
        <v>0</v>
      </c>
      <c r="BL748" s="19" t="s">
        <v>262</v>
      </c>
      <c r="BM748" s="188" t="s">
        <v>1258</v>
      </c>
    </row>
    <row r="749" spans="1:65" s="2" customFormat="1" ht="11.25">
      <c r="A749" s="37"/>
      <c r="B749" s="38"/>
      <c r="C749" s="39"/>
      <c r="D749" s="190" t="s">
        <v>152</v>
      </c>
      <c r="E749" s="39"/>
      <c r="F749" s="191" t="s">
        <v>1259</v>
      </c>
      <c r="G749" s="39"/>
      <c r="H749" s="39"/>
      <c r="I749" s="192"/>
      <c r="J749" s="39"/>
      <c r="K749" s="39"/>
      <c r="L749" s="42"/>
      <c r="M749" s="193"/>
      <c r="N749" s="194"/>
      <c r="O749" s="67"/>
      <c r="P749" s="67"/>
      <c r="Q749" s="67"/>
      <c r="R749" s="67"/>
      <c r="S749" s="67"/>
      <c r="T749" s="68"/>
      <c r="U749" s="37"/>
      <c r="V749" s="37"/>
      <c r="W749" s="37"/>
      <c r="X749" s="37"/>
      <c r="Y749" s="37"/>
      <c r="Z749" s="37"/>
      <c r="AA749" s="37"/>
      <c r="AB749" s="37"/>
      <c r="AC749" s="37"/>
      <c r="AD749" s="37"/>
      <c r="AE749" s="37"/>
      <c r="AT749" s="19" t="s">
        <v>152</v>
      </c>
      <c r="AU749" s="19" t="s">
        <v>88</v>
      </c>
    </row>
    <row r="750" spans="1:65" s="15" customFormat="1" ht="11.25">
      <c r="B750" s="218"/>
      <c r="C750" s="219"/>
      <c r="D750" s="197" t="s">
        <v>154</v>
      </c>
      <c r="E750" s="220" t="s">
        <v>32</v>
      </c>
      <c r="F750" s="221" t="s">
        <v>335</v>
      </c>
      <c r="G750" s="219"/>
      <c r="H750" s="220" t="s">
        <v>32</v>
      </c>
      <c r="I750" s="222"/>
      <c r="J750" s="219"/>
      <c r="K750" s="219"/>
      <c r="L750" s="223"/>
      <c r="M750" s="224"/>
      <c r="N750" s="225"/>
      <c r="O750" s="225"/>
      <c r="P750" s="225"/>
      <c r="Q750" s="225"/>
      <c r="R750" s="225"/>
      <c r="S750" s="225"/>
      <c r="T750" s="226"/>
      <c r="AT750" s="227" t="s">
        <v>154</v>
      </c>
      <c r="AU750" s="227" t="s">
        <v>88</v>
      </c>
      <c r="AV750" s="15" t="s">
        <v>86</v>
      </c>
      <c r="AW750" s="15" t="s">
        <v>39</v>
      </c>
      <c r="AX750" s="15" t="s">
        <v>78</v>
      </c>
      <c r="AY750" s="227" t="s">
        <v>144</v>
      </c>
    </row>
    <row r="751" spans="1:65" s="15" customFormat="1" ht="11.25">
      <c r="B751" s="218"/>
      <c r="C751" s="219"/>
      <c r="D751" s="197" t="s">
        <v>154</v>
      </c>
      <c r="E751" s="220" t="s">
        <v>32</v>
      </c>
      <c r="F751" s="221" t="s">
        <v>1260</v>
      </c>
      <c r="G751" s="219"/>
      <c r="H751" s="220" t="s">
        <v>32</v>
      </c>
      <c r="I751" s="222"/>
      <c r="J751" s="219"/>
      <c r="K751" s="219"/>
      <c r="L751" s="223"/>
      <c r="M751" s="224"/>
      <c r="N751" s="225"/>
      <c r="O751" s="225"/>
      <c r="P751" s="225"/>
      <c r="Q751" s="225"/>
      <c r="R751" s="225"/>
      <c r="S751" s="225"/>
      <c r="T751" s="226"/>
      <c r="AT751" s="227" t="s">
        <v>154</v>
      </c>
      <c r="AU751" s="227" t="s">
        <v>88</v>
      </c>
      <c r="AV751" s="15" t="s">
        <v>86</v>
      </c>
      <c r="AW751" s="15" t="s">
        <v>39</v>
      </c>
      <c r="AX751" s="15" t="s">
        <v>78</v>
      </c>
      <c r="AY751" s="227" t="s">
        <v>144</v>
      </c>
    </row>
    <row r="752" spans="1:65" s="13" customFormat="1" ht="11.25">
      <c r="B752" s="195"/>
      <c r="C752" s="196"/>
      <c r="D752" s="197" t="s">
        <v>154</v>
      </c>
      <c r="E752" s="198" t="s">
        <v>32</v>
      </c>
      <c r="F752" s="199" t="s">
        <v>1261</v>
      </c>
      <c r="G752" s="196"/>
      <c r="H752" s="200">
        <v>17.213999999999999</v>
      </c>
      <c r="I752" s="201"/>
      <c r="J752" s="196"/>
      <c r="K752" s="196"/>
      <c r="L752" s="202"/>
      <c r="M752" s="203"/>
      <c r="N752" s="204"/>
      <c r="O752" s="204"/>
      <c r="P752" s="204"/>
      <c r="Q752" s="204"/>
      <c r="R752" s="204"/>
      <c r="S752" s="204"/>
      <c r="T752" s="205"/>
      <c r="AT752" s="206" t="s">
        <v>154</v>
      </c>
      <c r="AU752" s="206" t="s">
        <v>88</v>
      </c>
      <c r="AV752" s="13" t="s">
        <v>88</v>
      </c>
      <c r="AW752" s="13" t="s">
        <v>39</v>
      </c>
      <c r="AX752" s="13" t="s">
        <v>78</v>
      </c>
      <c r="AY752" s="206" t="s">
        <v>144</v>
      </c>
    </row>
    <row r="753" spans="1:65" s="13" customFormat="1" ht="11.25">
      <c r="B753" s="195"/>
      <c r="C753" s="196"/>
      <c r="D753" s="197" t="s">
        <v>154</v>
      </c>
      <c r="E753" s="198" t="s">
        <v>32</v>
      </c>
      <c r="F753" s="199" t="s">
        <v>1262</v>
      </c>
      <c r="G753" s="196"/>
      <c r="H753" s="200">
        <v>-1.76</v>
      </c>
      <c r="I753" s="201"/>
      <c r="J753" s="196"/>
      <c r="K753" s="196"/>
      <c r="L753" s="202"/>
      <c r="M753" s="203"/>
      <c r="N753" s="204"/>
      <c r="O753" s="204"/>
      <c r="P753" s="204"/>
      <c r="Q753" s="204"/>
      <c r="R753" s="204"/>
      <c r="S753" s="204"/>
      <c r="T753" s="205"/>
      <c r="AT753" s="206" t="s">
        <v>154</v>
      </c>
      <c r="AU753" s="206" t="s">
        <v>88</v>
      </c>
      <c r="AV753" s="13" t="s">
        <v>88</v>
      </c>
      <c r="AW753" s="13" t="s">
        <v>39</v>
      </c>
      <c r="AX753" s="13" t="s">
        <v>78</v>
      </c>
      <c r="AY753" s="206" t="s">
        <v>144</v>
      </c>
    </row>
    <row r="754" spans="1:65" s="13" customFormat="1" ht="11.25">
      <c r="B754" s="195"/>
      <c r="C754" s="196"/>
      <c r="D754" s="197" t="s">
        <v>154</v>
      </c>
      <c r="E754" s="198" t="s">
        <v>32</v>
      </c>
      <c r="F754" s="199" t="s">
        <v>1263</v>
      </c>
      <c r="G754" s="196"/>
      <c r="H754" s="200">
        <v>15.02</v>
      </c>
      <c r="I754" s="201"/>
      <c r="J754" s="196"/>
      <c r="K754" s="196"/>
      <c r="L754" s="202"/>
      <c r="M754" s="203"/>
      <c r="N754" s="204"/>
      <c r="O754" s="204"/>
      <c r="P754" s="204"/>
      <c r="Q754" s="204"/>
      <c r="R754" s="204"/>
      <c r="S754" s="204"/>
      <c r="T754" s="205"/>
      <c r="AT754" s="206" t="s">
        <v>154</v>
      </c>
      <c r="AU754" s="206" t="s">
        <v>88</v>
      </c>
      <c r="AV754" s="13" t="s">
        <v>88</v>
      </c>
      <c r="AW754" s="13" t="s">
        <v>39</v>
      </c>
      <c r="AX754" s="13" t="s">
        <v>78</v>
      </c>
      <c r="AY754" s="206" t="s">
        <v>144</v>
      </c>
    </row>
    <row r="755" spans="1:65" s="13" customFormat="1" ht="11.25">
      <c r="B755" s="195"/>
      <c r="C755" s="196"/>
      <c r="D755" s="197" t="s">
        <v>154</v>
      </c>
      <c r="E755" s="198" t="s">
        <v>32</v>
      </c>
      <c r="F755" s="199" t="s">
        <v>1264</v>
      </c>
      <c r="G755" s="196"/>
      <c r="H755" s="200">
        <v>30.065000000000001</v>
      </c>
      <c r="I755" s="201"/>
      <c r="J755" s="196"/>
      <c r="K755" s="196"/>
      <c r="L755" s="202"/>
      <c r="M755" s="203"/>
      <c r="N755" s="204"/>
      <c r="O755" s="204"/>
      <c r="P755" s="204"/>
      <c r="Q755" s="204"/>
      <c r="R755" s="204"/>
      <c r="S755" s="204"/>
      <c r="T755" s="205"/>
      <c r="AT755" s="206" t="s">
        <v>154</v>
      </c>
      <c r="AU755" s="206" t="s">
        <v>88</v>
      </c>
      <c r="AV755" s="13" t="s">
        <v>88</v>
      </c>
      <c r="AW755" s="13" t="s">
        <v>39</v>
      </c>
      <c r="AX755" s="13" t="s">
        <v>78</v>
      </c>
      <c r="AY755" s="206" t="s">
        <v>144</v>
      </c>
    </row>
    <row r="756" spans="1:65" s="13" customFormat="1" ht="11.25">
      <c r="B756" s="195"/>
      <c r="C756" s="196"/>
      <c r="D756" s="197" t="s">
        <v>154</v>
      </c>
      <c r="E756" s="198" t="s">
        <v>32</v>
      </c>
      <c r="F756" s="199" t="s">
        <v>1265</v>
      </c>
      <c r="G756" s="196"/>
      <c r="H756" s="200">
        <v>-0.32</v>
      </c>
      <c r="I756" s="201"/>
      <c r="J756" s="196"/>
      <c r="K756" s="196"/>
      <c r="L756" s="202"/>
      <c r="M756" s="203"/>
      <c r="N756" s="204"/>
      <c r="O756" s="204"/>
      <c r="P756" s="204"/>
      <c r="Q756" s="204"/>
      <c r="R756" s="204"/>
      <c r="S756" s="204"/>
      <c r="T756" s="205"/>
      <c r="AT756" s="206" t="s">
        <v>154</v>
      </c>
      <c r="AU756" s="206" t="s">
        <v>88</v>
      </c>
      <c r="AV756" s="13" t="s">
        <v>88</v>
      </c>
      <c r="AW756" s="13" t="s">
        <v>39</v>
      </c>
      <c r="AX756" s="13" t="s">
        <v>78</v>
      </c>
      <c r="AY756" s="206" t="s">
        <v>144</v>
      </c>
    </row>
    <row r="757" spans="1:65" s="15" customFormat="1" ht="11.25">
      <c r="B757" s="218"/>
      <c r="C757" s="219"/>
      <c r="D757" s="197" t="s">
        <v>154</v>
      </c>
      <c r="E757" s="220" t="s">
        <v>32</v>
      </c>
      <c r="F757" s="221" t="s">
        <v>1266</v>
      </c>
      <c r="G757" s="219"/>
      <c r="H757" s="220" t="s">
        <v>32</v>
      </c>
      <c r="I757" s="222"/>
      <c r="J757" s="219"/>
      <c r="K757" s="219"/>
      <c r="L757" s="223"/>
      <c r="M757" s="224"/>
      <c r="N757" s="225"/>
      <c r="O757" s="225"/>
      <c r="P757" s="225"/>
      <c r="Q757" s="225"/>
      <c r="R757" s="225"/>
      <c r="S757" s="225"/>
      <c r="T757" s="226"/>
      <c r="AT757" s="227" t="s">
        <v>154</v>
      </c>
      <c r="AU757" s="227" t="s">
        <v>88</v>
      </c>
      <c r="AV757" s="15" t="s">
        <v>86</v>
      </c>
      <c r="AW757" s="15" t="s">
        <v>39</v>
      </c>
      <c r="AX757" s="15" t="s">
        <v>78</v>
      </c>
      <c r="AY757" s="227" t="s">
        <v>144</v>
      </c>
    </row>
    <row r="758" spans="1:65" s="13" customFormat="1" ht="11.25">
      <c r="B758" s="195"/>
      <c r="C758" s="196"/>
      <c r="D758" s="197" t="s">
        <v>154</v>
      </c>
      <c r="E758" s="198" t="s">
        <v>32</v>
      </c>
      <c r="F758" s="199" t="s">
        <v>1267</v>
      </c>
      <c r="G758" s="196"/>
      <c r="H758" s="200">
        <v>18.655999999999999</v>
      </c>
      <c r="I758" s="201"/>
      <c r="J758" s="196"/>
      <c r="K758" s="196"/>
      <c r="L758" s="202"/>
      <c r="M758" s="203"/>
      <c r="N758" s="204"/>
      <c r="O758" s="204"/>
      <c r="P758" s="204"/>
      <c r="Q758" s="204"/>
      <c r="R758" s="204"/>
      <c r="S758" s="204"/>
      <c r="T758" s="205"/>
      <c r="AT758" s="206" t="s">
        <v>154</v>
      </c>
      <c r="AU758" s="206" t="s">
        <v>88</v>
      </c>
      <c r="AV758" s="13" t="s">
        <v>88</v>
      </c>
      <c r="AW758" s="13" t="s">
        <v>39</v>
      </c>
      <c r="AX758" s="13" t="s">
        <v>78</v>
      </c>
      <c r="AY758" s="206" t="s">
        <v>144</v>
      </c>
    </row>
    <row r="759" spans="1:65" s="13" customFormat="1" ht="11.25">
      <c r="B759" s="195"/>
      <c r="C759" s="196"/>
      <c r="D759" s="197" t="s">
        <v>154</v>
      </c>
      <c r="E759" s="198" t="s">
        <v>32</v>
      </c>
      <c r="F759" s="199" t="s">
        <v>1268</v>
      </c>
      <c r="G759" s="196"/>
      <c r="H759" s="200">
        <v>-3.7839999999999998</v>
      </c>
      <c r="I759" s="201"/>
      <c r="J759" s="196"/>
      <c r="K759" s="196"/>
      <c r="L759" s="202"/>
      <c r="M759" s="203"/>
      <c r="N759" s="204"/>
      <c r="O759" s="204"/>
      <c r="P759" s="204"/>
      <c r="Q759" s="204"/>
      <c r="R759" s="204"/>
      <c r="S759" s="204"/>
      <c r="T759" s="205"/>
      <c r="AT759" s="206" t="s">
        <v>154</v>
      </c>
      <c r="AU759" s="206" t="s">
        <v>88</v>
      </c>
      <c r="AV759" s="13" t="s">
        <v>88</v>
      </c>
      <c r="AW759" s="13" t="s">
        <v>39</v>
      </c>
      <c r="AX759" s="13" t="s">
        <v>78</v>
      </c>
      <c r="AY759" s="206" t="s">
        <v>144</v>
      </c>
    </row>
    <row r="760" spans="1:65" s="15" customFormat="1" ht="11.25">
      <c r="B760" s="218"/>
      <c r="C760" s="219"/>
      <c r="D760" s="197" t="s">
        <v>154</v>
      </c>
      <c r="E760" s="220" t="s">
        <v>32</v>
      </c>
      <c r="F760" s="221" t="s">
        <v>355</v>
      </c>
      <c r="G760" s="219"/>
      <c r="H760" s="220" t="s">
        <v>32</v>
      </c>
      <c r="I760" s="222"/>
      <c r="J760" s="219"/>
      <c r="K760" s="219"/>
      <c r="L760" s="223"/>
      <c r="M760" s="224"/>
      <c r="N760" s="225"/>
      <c r="O760" s="225"/>
      <c r="P760" s="225"/>
      <c r="Q760" s="225"/>
      <c r="R760" s="225"/>
      <c r="S760" s="225"/>
      <c r="T760" s="226"/>
      <c r="AT760" s="227" t="s">
        <v>154</v>
      </c>
      <c r="AU760" s="227" t="s">
        <v>88</v>
      </c>
      <c r="AV760" s="15" t="s">
        <v>86</v>
      </c>
      <c r="AW760" s="15" t="s">
        <v>39</v>
      </c>
      <c r="AX760" s="15" t="s">
        <v>78</v>
      </c>
      <c r="AY760" s="227" t="s">
        <v>144</v>
      </c>
    </row>
    <row r="761" spans="1:65" s="13" customFormat="1" ht="11.25">
      <c r="B761" s="195"/>
      <c r="C761" s="196"/>
      <c r="D761" s="197" t="s">
        <v>154</v>
      </c>
      <c r="E761" s="198" t="s">
        <v>32</v>
      </c>
      <c r="F761" s="199" t="s">
        <v>1269</v>
      </c>
      <c r="G761" s="196"/>
      <c r="H761" s="200">
        <v>8.1199999999999992</v>
      </c>
      <c r="I761" s="201"/>
      <c r="J761" s="196"/>
      <c r="K761" s="196"/>
      <c r="L761" s="202"/>
      <c r="M761" s="203"/>
      <c r="N761" s="204"/>
      <c r="O761" s="204"/>
      <c r="P761" s="204"/>
      <c r="Q761" s="204"/>
      <c r="R761" s="204"/>
      <c r="S761" s="204"/>
      <c r="T761" s="205"/>
      <c r="AT761" s="206" t="s">
        <v>154</v>
      </c>
      <c r="AU761" s="206" t="s">
        <v>88</v>
      </c>
      <c r="AV761" s="13" t="s">
        <v>88</v>
      </c>
      <c r="AW761" s="13" t="s">
        <v>39</v>
      </c>
      <c r="AX761" s="13" t="s">
        <v>78</v>
      </c>
      <c r="AY761" s="206" t="s">
        <v>144</v>
      </c>
    </row>
    <row r="762" spans="1:65" s="13" customFormat="1" ht="11.25">
      <c r="B762" s="195"/>
      <c r="C762" s="196"/>
      <c r="D762" s="197" t="s">
        <v>154</v>
      </c>
      <c r="E762" s="198" t="s">
        <v>32</v>
      </c>
      <c r="F762" s="199" t="s">
        <v>1270</v>
      </c>
      <c r="G762" s="196"/>
      <c r="H762" s="200">
        <v>73.19</v>
      </c>
      <c r="I762" s="201"/>
      <c r="J762" s="196"/>
      <c r="K762" s="196"/>
      <c r="L762" s="202"/>
      <c r="M762" s="203"/>
      <c r="N762" s="204"/>
      <c r="O762" s="204"/>
      <c r="P762" s="204"/>
      <c r="Q762" s="204"/>
      <c r="R762" s="204"/>
      <c r="S762" s="204"/>
      <c r="T762" s="205"/>
      <c r="AT762" s="206" t="s">
        <v>154</v>
      </c>
      <c r="AU762" s="206" t="s">
        <v>88</v>
      </c>
      <c r="AV762" s="13" t="s">
        <v>88</v>
      </c>
      <c r="AW762" s="13" t="s">
        <v>39</v>
      </c>
      <c r="AX762" s="13" t="s">
        <v>78</v>
      </c>
      <c r="AY762" s="206" t="s">
        <v>144</v>
      </c>
    </row>
    <row r="763" spans="1:65" s="13" customFormat="1" ht="11.25">
      <c r="B763" s="195"/>
      <c r="C763" s="196"/>
      <c r="D763" s="197" t="s">
        <v>154</v>
      </c>
      <c r="E763" s="198" t="s">
        <v>32</v>
      </c>
      <c r="F763" s="199" t="s">
        <v>1271</v>
      </c>
      <c r="G763" s="196"/>
      <c r="H763" s="200">
        <v>100</v>
      </c>
      <c r="I763" s="201"/>
      <c r="J763" s="196"/>
      <c r="K763" s="196"/>
      <c r="L763" s="202"/>
      <c r="M763" s="203"/>
      <c r="N763" s="204"/>
      <c r="O763" s="204"/>
      <c r="P763" s="204"/>
      <c r="Q763" s="204"/>
      <c r="R763" s="204"/>
      <c r="S763" s="204"/>
      <c r="T763" s="205"/>
      <c r="AT763" s="206" t="s">
        <v>154</v>
      </c>
      <c r="AU763" s="206" t="s">
        <v>88</v>
      </c>
      <c r="AV763" s="13" t="s">
        <v>88</v>
      </c>
      <c r="AW763" s="13" t="s">
        <v>39</v>
      </c>
      <c r="AX763" s="13" t="s">
        <v>78</v>
      </c>
      <c r="AY763" s="206" t="s">
        <v>144</v>
      </c>
    </row>
    <row r="764" spans="1:65" s="14" customFormat="1" ht="11.25">
      <c r="B764" s="207"/>
      <c r="C764" s="208"/>
      <c r="D764" s="197" t="s">
        <v>154</v>
      </c>
      <c r="E764" s="209" t="s">
        <v>32</v>
      </c>
      <c r="F764" s="210" t="s">
        <v>158</v>
      </c>
      <c r="G764" s="208"/>
      <c r="H764" s="211">
        <v>256.40100000000001</v>
      </c>
      <c r="I764" s="212"/>
      <c r="J764" s="208"/>
      <c r="K764" s="208"/>
      <c r="L764" s="213"/>
      <c r="M764" s="214"/>
      <c r="N764" s="215"/>
      <c r="O764" s="215"/>
      <c r="P764" s="215"/>
      <c r="Q764" s="215"/>
      <c r="R764" s="215"/>
      <c r="S764" s="215"/>
      <c r="T764" s="216"/>
      <c r="AT764" s="217" t="s">
        <v>154</v>
      </c>
      <c r="AU764" s="217" t="s">
        <v>88</v>
      </c>
      <c r="AV764" s="14" t="s">
        <v>150</v>
      </c>
      <c r="AW764" s="14" t="s">
        <v>39</v>
      </c>
      <c r="AX764" s="14" t="s">
        <v>86</v>
      </c>
      <c r="AY764" s="217" t="s">
        <v>144</v>
      </c>
    </row>
    <row r="765" spans="1:65" s="2" customFormat="1" ht="24.2" customHeight="1">
      <c r="A765" s="37"/>
      <c r="B765" s="38"/>
      <c r="C765" s="177" t="s">
        <v>1272</v>
      </c>
      <c r="D765" s="177" t="s">
        <v>146</v>
      </c>
      <c r="E765" s="178" t="s">
        <v>1273</v>
      </c>
      <c r="F765" s="179" t="s">
        <v>1274</v>
      </c>
      <c r="G765" s="180" t="s">
        <v>93</v>
      </c>
      <c r="H765" s="181">
        <v>152.08000000000001</v>
      </c>
      <c r="I765" s="182"/>
      <c r="J765" s="183">
        <f>ROUND(I765*H765,2)</f>
        <v>0</v>
      </c>
      <c r="K765" s="179" t="s">
        <v>32</v>
      </c>
      <c r="L765" s="42"/>
      <c r="M765" s="184" t="s">
        <v>32</v>
      </c>
      <c r="N765" s="185" t="s">
        <v>49</v>
      </c>
      <c r="O765" s="67"/>
      <c r="P765" s="186">
        <f>O765*H765</f>
        <v>0</v>
      </c>
      <c r="Q765" s="186">
        <v>2.9E-4</v>
      </c>
      <c r="R765" s="186">
        <f>Q765*H765</f>
        <v>4.4103200000000002E-2</v>
      </c>
      <c r="S765" s="186">
        <v>0</v>
      </c>
      <c r="T765" s="187">
        <f>S765*H765</f>
        <v>0</v>
      </c>
      <c r="U765" s="37"/>
      <c r="V765" s="37"/>
      <c r="W765" s="37"/>
      <c r="X765" s="37"/>
      <c r="Y765" s="37"/>
      <c r="Z765" s="37"/>
      <c r="AA765" s="37"/>
      <c r="AB765" s="37"/>
      <c r="AC765" s="37"/>
      <c r="AD765" s="37"/>
      <c r="AE765" s="37"/>
      <c r="AR765" s="188" t="s">
        <v>262</v>
      </c>
      <c r="AT765" s="188" t="s">
        <v>146</v>
      </c>
      <c r="AU765" s="188" t="s">
        <v>88</v>
      </c>
      <c r="AY765" s="19" t="s">
        <v>144</v>
      </c>
      <c r="BE765" s="189">
        <f>IF(N765="základní",J765,0)</f>
        <v>0</v>
      </c>
      <c r="BF765" s="189">
        <f>IF(N765="snížená",J765,0)</f>
        <v>0</v>
      </c>
      <c r="BG765" s="189">
        <f>IF(N765="zákl. přenesená",J765,0)</f>
        <v>0</v>
      </c>
      <c r="BH765" s="189">
        <f>IF(N765="sníž. přenesená",J765,0)</f>
        <v>0</v>
      </c>
      <c r="BI765" s="189">
        <f>IF(N765="nulová",J765,0)</f>
        <v>0</v>
      </c>
      <c r="BJ765" s="19" t="s">
        <v>86</v>
      </c>
      <c r="BK765" s="189">
        <f>ROUND(I765*H765,2)</f>
        <v>0</v>
      </c>
      <c r="BL765" s="19" t="s">
        <v>262</v>
      </c>
      <c r="BM765" s="188" t="s">
        <v>1275</v>
      </c>
    </row>
    <row r="766" spans="1:65" s="15" customFormat="1" ht="11.25">
      <c r="B766" s="218"/>
      <c r="C766" s="219"/>
      <c r="D766" s="197" t="s">
        <v>154</v>
      </c>
      <c r="E766" s="220" t="s">
        <v>32</v>
      </c>
      <c r="F766" s="221" t="s">
        <v>335</v>
      </c>
      <c r="G766" s="219"/>
      <c r="H766" s="220" t="s">
        <v>32</v>
      </c>
      <c r="I766" s="222"/>
      <c r="J766" s="219"/>
      <c r="K766" s="219"/>
      <c r="L766" s="223"/>
      <c r="M766" s="224"/>
      <c r="N766" s="225"/>
      <c r="O766" s="225"/>
      <c r="P766" s="225"/>
      <c r="Q766" s="225"/>
      <c r="R766" s="225"/>
      <c r="S766" s="225"/>
      <c r="T766" s="226"/>
      <c r="AT766" s="227" t="s">
        <v>154</v>
      </c>
      <c r="AU766" s="227" t="s">
        <v>88</v>
      </c>
      <c r="AV766" s="15" t="s">
        <v>86</v>
      </c>
      <c r="AW766" s="15" t="s">
        <v>39</v>
      </c>
      <c r="AX766" s="15" t="s">
        <v>78</v>
      </c>
      <c r="AY766" s="227" t="s">
        <v>144</v>
      </c>
    </row>
    <row r="767" spans="1:65" s="15" customFormat="1" ht="11.25">
      <c r="B767" s="218"/>
      <c r="C767" s="219"/>
      <c r="D767" s="197" t="s">
        <v>154</v>
      </c>
      <c r="E767" s="220" t="s">
        <v>32</v>
      </c>
      <c r="F767" s="221" t="s">
        <v>651</v>
      </c>
      <c r="G767" s="219"/>
      <c r="H767" s="220" t="s">
        <v>32</v>
      </c>
      <c r="I767" s="222"/>
      <c r="J767" s="219"/>
      <c r="K767" s="219"/>
      <c r="L767" s="223"/>
      <c r="M767" s="224"/>
      <c r="N767" s="225"/>
      <c r="O767" s="225"/>
      <c r="P767" s="225"/>
      <c r="Q767" s="225"/>
      <c r="R767" s="225"/>
      <c r="S767" s="225"/>
      <c r="T767" s="226"/>
      <c r="AT767" s="227" t="s">
        <v>154</v>
      </c>
      <c r="AU767" s="227" t="s">
        <v>88</v>
      </c>
      <c r="AV767" s="15" t="s">
        <v>86</v>
      </c>
      <c r="AW767" s="15" t="s">
        <v>39</v>
      </c>
      <c r="AX767" s="15" t="s">
        <v>78</v>
      </c>
      <c r="AY767" s="227" t="s">
        <v>144</v>
      </c>
    </row>
    <row r="768" spans="1:65" s="13" customFormat="1" ht="11.25">
      <c r="B768" s="195"/>
      <c r="C768" s="196"/>
      <c r="D768" s="197" t="s">
        <v>154</v>
      </c>
      <c r="E768" s="198" t="s">
        <v>32</v>
      </c>
      <c r="F768" s="199" t="s">
        <v>1276</v>
      </c>
      <c r="G768" s="196"/>
      <c r="H768" s="200">
        <v>24.36</v>
      </c>
      <c r="I768" s="201"/>
      <c r="J768" s="196"/>
      <c r="K768" s="196"/>
      <c r="L768" s="202"/>
      <c r="M768" s="203"/>
      <c r="N768" s="204"/>
      <c r="O768" s="204"/>
      <c r="P768" s="204"/>
      <c r="Q768" s="204"/>
      <c r="R768" s="204"/>
      <c r="S768" s="204"/>
      <c r="T768" s="205"/>
      <c r="AT768" s="206" t="s">
        <v>154</v>
      </c>
      <c r="AU768" s="206" t="s">
        <v>88</v>
      </c>
      <c r="AV768" s="13" t="s">
        <v>88</v>
      </c>
      <c r="AW768" s="13" t="s">
        <v>39</v>
      </c>
      <c r="AX768" s="13" t="s">
        <v>78</v>
      </c>
      <c r="AY768" s="206" t="s">
        <v>144</v>
      </c>
    </row>
    <row r="769" spans="1:65" s="13" customFormat="1" ht="11.25">
      <c r="B769" s="195"/>
      <c r="C769" s="196"/>
      <c r="D769" s="197" t="s">
        <v>154</v>
      </c>
      <c r="E769" s="198" t="s">
        <v>32</v>
      </c>
      <c r="F769" s="199" t="s">
        <v>1263</v>
      </c>
      <c r="G769" s="196"/>
      <c r="H769" s="200">
        <v>15.02</v>
      </c>
      <c r="I769" s="201"/>
      <c r="J769" s="196"/>
      <c r="K769" s="196"/>
      <c r="L769" s="202"/>
      <c r="M769" s="203"/>
      <c r="N769" s="204"/>
      <c r="O769" s="204"/>
      <c r="P769" s="204"/>
      <c r="Q769" s="204"/>
      <c r="R769" s="204"/>
      <c r="S769" s="204"/>
      <c r="T769" s="205"/>
      <c r="AT769" s="206" t="s">
        <v>154</v>
      </c>
      <c r="AU769" s="206" t="s">
        <v>88</v>
      </c>
      <c r="AV769" s="13" t="s">
        <v>88</v>
      </c>
      <c r="AW769" s="13" t="s">
        <v>39</v>
      </c>
      <c r="AX769" s="13" t="s">
        <v>78</v>
      </c>
      <c r="AY769" s="206" t="s">
        <v>144</v>
      </c>
    </row>
    <row r="770" spans="1:65" s="13" customFormat="1" ht="11.25">
      <c r="B770" s="195"/>
      <c r="C770" s="196"/>
      <c r="D770" s="197" t="s">
        <v>154</v>
      </c>
      <c r="E770" s="198" t="s">
        <v>32</v>
      </c>
      <c r="F770" s="199" t="s">
        <v>1277</v>
      </c>
      <c r="G770" s="196"/>
      <c r="H770" s="200">
        <v>25.77</v>
      </c>
      <c r="I770" s="201"/>
      <c r="J770" s="196"/>
      <c r="K770" s="196"/>
      <c r="L770" s="202"/>
      <c r="M770" s="203"/>
      <c r="N770" s="204"/>
      <c r="O770" s="204"/>
      <c r="P770" s="204"/>
      <c r="Q770" s="204"/>
      <c r="R770" s="204"/>
      <c r="S770" s="204"/>
      <c r="T770" s="205"/>
      <c r="AT770" s="206" t="s">
        <v>154</v>
      </c>
      <c r="AU770" s="206" t="s">
        <v>88</v>
      </c>
      <c r="AV770" s="13" t="s">
        <v>88</v>
      </c>
      <c r="AW770" s="13" t="s">
        <v>39</v>
      </c>
      <c r="AX770" s="13" t="s">
        <v>78</v>
      </c>
      <c r="AY770" s="206" t="s">
        <v>144</v>
      </c>
    </row>
    <row r="771" spans="1:65" s="15" customFormat="1" ht="11.25">
      <c r="B771" s="218"/>
      <c r="C771" s="219"/>
      <c r="D771" s="197" t="s">
        <v>154</v>
      </c>
      <c r="E771" s="220" t="s">
        <v>32</v>
      </c>
      <c r="F771" s="221" t="s">
        <v>352</v>
      </c>
      <c r="G771" s="219"/>
      <c r="H771" s="220" t="s">
        <v>32</v>
      </c>
      <c r="I771" s="222"/>
      <c r="J771" s="219"/>
      <c r="K771" s="219"/>
      <c r="L771" s="223"/>
      <c r="M771" s="224"/>
      <c r="N771" s="225"/>
      <c r="O771" s="225"/>
      <c r="P771" s="225"/>
      <c r="Q771" s="225"/>
      <c r="R771" s="225"/>
      <c r="S771" s="225"/>
      <c r="T771" s="226"/>
      <c r="AT771" s="227" t="s">
        <v>154</v>
      </c>
      <c r="AU771" s="227" t="s">
        <v>88</v>
      </c>
      <c r="AV771" s="15" t="s">
        <v>86</v>
      </c>
      <c r="AW771" s="15" t="s">
        <v>39</v>
      </c>
      <c r="AX771" s="15" t="s">
        <v>78</v>
      </c>
      <c r="AY771" s="227" t="s">
        <v>144</v>
      </c>
    </row>
    <row r="772" spans="1:65" s="13" customFormat="1" ht="11.25">
      <c r="B772" s="195"/>
      <c r="C772" s="196"/>
      <c r="D772" s="197" t="s">
        <v>154</v>
      </c>
      <c r="E772" s="198" t="s">
        <v>32</v>
      </c>
      <c r="F772" s="199" t="s">
        <v>1278</v>
      </c>
      <c r="G772" s="196"/>
      <c r="H772" s="200">
        <v>25.44</v>
      </c>
      <c r="I772" s="201"/>
      <c r="J772" s="196"/>
      <c r="K772" s="196"/>
      <c r="L772" s="202"/>
      <c r="M772" s="203"/>
      <c r="N772" s="204"/>
      <c r="O772" s="204"/>
      <c r="P772" s="204"/>
      <c r="Q772" s="204"/>
      <c r="R772" s="204"/>
      <c r="S772" s="204"/>
      <c r="T772" s="205"/>
      <c r="AT772" s="206" t="s">
        <v>154</v>
      </c>
      <c r="AU772" s="206" t="s">
        <v>88</v>
      </c>
      <c r="AV772" s="13" t="s">
        <v>88</v>
      </c>
      <c r="AW772" s="13" t="s">
        <v>39</v>
      </c>
      <c r="AX772" s="13" t="s">
        <v>78</v>
      </c>
      <c r="AY772" s="206" t="s">
        <v>144</v>
      </c>
    </row>
    <row r="773" spans="1:65" s="15" customFormat="1" ht="11.25">
      <c r="B773" s="218"/>
      <c r="C773" s="219"/>
      <c r="D773" s="197" t="s">
        <v>154</v>
      </c>
      <c r="E773" s="220" t="s">
        <v>32</v>
      </c>
      <c r="F773" s="221" t="s">
        <v>355</v>
      </c>
      <c r="G773" s="219"/>
      <c r="H773" s="220" t="s">
        <v>32</v>
      </c>
      <c r="I773" s="222"/>
      <c r="J773" s="219"/>
      <c r="K773" s="219"/>
      <c r="L773" s="223"/>
      <c r="M773" s="224"/>
      <c r="N773" s="225"/>
      <c r="O773" s="225"/>
      <c r="P773" s="225"/>
      <c r="Q773" s="225"/>
      <c r="R773" s="225"/>
      <c r="S773" s="225"/>
      <c r="T773" s="226"/>
      <c r="AT773" s="227" t="s">
        <v>154</v>
      </c>
      <c r="AU773" s="227" t="s">
        <v>88</v>
      </c>
      <c r="AV773" s="15" t="s">
        <v>86</v>
      </c>
      <c r="AW773" s="15" t="s">
        <v>39</v>
      </c>
      <c r="AX773" s="15" t="s">
        <v>78</v>
      </c>
      <c r="AY773" s="227" t="s">
        <v>144</v>
      </c>
    </row>
    <row r="774" spans="1:65" s="13" customFormat="1" ht="11.25">
      <c r="B774" s="195"/>
      <c r="C774" s="196"/>
      <c r="D774" s="197" t="s">
        <v>154</v>
      </c>
      <c r="E774" s="198" t="s">
        <v>32</v>
      </c>
      <c r="F774" s="199" t="s">
        <v>1279</v>
      </c>
      <c r="G774" s="196"/>
      <c r="H774" s="200">
        <v>11.49</v>
      </c>
      <c r="I774" s="201"/>
      <c r="J774" s="196"/>
      <c r="K774" s="196"/>
      <c r="L774" s="202"/>
      <c r="M774" s="203"/>
      <c r="N774" s="204"/>
      <c r="O774" s="204"/>
      <c r="P774" s="204"/>
      <c r="Q774" s="204"/>
      <c r="R774" s="204"/>
      <c r="S774" s="204"/>
      <c r="T774" s="205"/>
      <c r="AT774" s="206" t="s">
        <v>154</v>
      </c>
      <c r="AU774" s="206" t="s">
        <v>88</v>
      </c>
      <c r="AV774" s="13" t="s">
        <v>88</v>
      </c>
      <c r="AW774" s="13" t="s">
        <v>39</v>
      </c>
      <c r="AX774" s="13" t="s">
        <v>78</v>
      </c>
      <c r="AY774" s="206" t="s">
        <v>144</v>
      </c>
    </row>
    <row r="775" spans="1:65" s="13" customFormat="1" ht="11.25">
      <c r="B775" s="195"/>
      <c r="C775" s="196"/>
      <c r="D775" s="197" t="s">
        <v>154</v>
      </c>
      <c r="E775" s="198" t="s">
        <v>32</v>
      </c>
      <c r="F775" s="199" t="s">
        <v>1280</v>
      </c>
      <c r="G775" s="196"/>
      <c r="H775" s="200">
        <v>50</v>
      </c>
      <c r="I775" s="201"/>
      <c r="J775" s="196"/>
      <c r="K775" s="196"/>
      <c r="L775" s="202"/>
      <c r="M775" s="203"/>
      <c r="N775" s="204"/>
      <c r="O775" s="204"/>
      <c r="P775" s="204"/>
      <c r="Q775" s="204"/>
      <c r="R775" s="204"/>
      <c r="S775" s="204"/>
      <c r="T775" s="205"/>
      <c r="AT775" s="206" t="s">
        <v>154</v>
      </c>
      <c r="AU775" s="206" t="s">
        <v>88</v>
      </c>
      <c r="AV775" s="13" t="s">
        <v>88</v>
      </c>
      <c r="AW775" s="13" t="s">
        <v>39</v>
      </c>
      <c r="AX775" s="13" t="s">
        <v>78</v>
      </c>
      <c r="AY775" s="206" t="s">
        <v>144</v>
      </c>
    </row>
    <row r="776" spans="1:65" s="14" customFormat="1" ht="11.25">
      <c r="B776" s="207"/>
      <c r="C776" s="208"/>
      <c r="D776" s="197" t="s">
        <v>154</v>
      </c>
      <c r="E776" s="209" t="s">
        <v>32</v>
      </c>
      <c r="F776" s="210" t="s">
        <v>158</v>
      </c>
      <c r="G776" s="208"/>
      <c r="H776" s="211">
        <v>152.08000000000001</v>
      </c>
      <c r="I776" s="212"/>
      <c r="J776" s="208"/>
      <c r="K776" s="208"/>
      <c r="L776" s="213"/>
      <c r="M776" s="214"/>
      <c r="N776" s="215"/>
      <c r="O776" s="215"/>
      <c r="P776" s="215"/>
      <c r="Q776" s="215"/>
      <c r="R776" s="215"/>
      <c r="S776" s="215"/>
      <c r="T776" s="216"/>
      <c r="AT776" s="217" t="s">
        <v>154</v>
      </c>
      <c r="AU776" s="217" t="s">
        <v>88</v>
      </c>
      <c r="AV776" s="14" t="s">
        <v>150</v>
      </c>
      <c r="AW776" s="14" t="s">
        <v>39</v>
      </c>
      <c r="AX776" s="14" t="s">
        <v>86</v>
      </c>
      <c r="AY776" s="217" t="s">
        <v>144</v>
      </c>
    </row>
    <row r="777" spans="1:65" s="12" customFormat="1" ht="22.9" customHeight="1">
      <c r="B777" s="161"/>
      <c r="C777" s="162"/>
      <c r="D777" s="163" t="s">
        <v>77</v>
      </c>
      <c r="E777" s="175" t="s">
        <v>1281</v>
      </c>
      <c r="F777" s="175" t="s">
        <v>1282</v>
      </c>
      <c r="G777" s="162"/>
      <c r="H777" s="162"/>
      <c r="I777" s="165"/>
      <c r="J777" s="176">
        <f>BK777</f>
        <v>0</v>
      </c>
      <c r="K777" s="162"/>
      <c r="L777" s="167"/>
      <c r="M777" s="168"/>
      <c r="N777" s="169"/>
      <c r="O777" s="169"/>
      <c r="P777" s="170">
        <f>SUM(P778:P788)</f>
        <v>0</v>
      </c>
      <c r="Q777" s="169"/>
      <c r="R777" s="170">
        <f>SUM(R778:R788)</f>
        <v>6.3719999999999999E-2</v>
      </c>
      <c r="S777" s="169"/>
      <c r="T777" s="171">
        <f>SUM(T778:T788)</f>
        <v>0.38719999999999999</v>
      </c>
      <c r="AR777" s="172" t="s">
        <v>88</v>
      </c>
      <c r="AT777" s="173" t="s">
        <v>77</v>
      </c>
      <c r="AU777" s="173" t="s">
        <v>86</v>
      </c>
      <c r="AY777" s="172" t="s">
        <v>144</v>
      </c>
      <c r="BK777" s="174">
        <f>SUM(BK778:BK788)</f>
        <v>0</v>
      </c>
    </row>
    <row r="778" spans="1:65" s="2" customFormat="1" ht="24.2" customHeight="1">
      <c r="A778" s="37"/>
      <c r="B778" s="38"/>
      <c r="C778" s="177" t="s">
        <v>1283</v>
      </c>
      <c r="D778" s="177" t="s">
        <v>146</v>
      </c>
      <c r="E778" s="178" t="s">
        <v>1284</v>
      </c>
      <c r="F778" s="179" t="s">
        <v>1285</v>
      </c>
      <c r="G778" s="180" t="s">
        <v>93</v>
      </c>
      <c r="H778" s="181">
        <v>8.8000000000000007</v>
      </c>
      <c r="I778" s="182"/>
      <c r="J778" s="183">
        <f>ROUND(I778*H778,2)</f>
        <v>0</v>
      </c>
      <c r="K778" s="179" t="s">
        <v>149</v>
      </c>
      <c r="L778" s="42"/>
      <c r="M778" s="184" t="s">
        <v>32</v>
      </c>
      <c r="N778" s="185" t="s">
        <v>49</v>
      </c>
      <c r="O778" s="67"/>
      <c r="P778" s="186">
        <f>O778*H778</f>
        <v>0</v>
      </c>
      <c r="Q778" s="186">
        <v>0</v>
      </c>
      <c r="R778" s="186">
        <f>Q778*H778</f>
        <v>0</v>
      </c>
      <c r="S778" s="186">
        <v>4.3999999999999997E-2</v>
      </c>
      <c r="T778" s="187">
        <f>S778*H778</f>
        <v>0.38719999999999999</v>
      </c>
      <c r="U778" s="37"/>
      <c r="V778" s="37"/>
      <c r="W778" s="37"/>
      <c r="X778" s="37"/>
      <c r="Y778" s="37"/>
      <c r="Z778" s="37"/>
      <c r="AA778" s="37"/>
      <c r="AB778" s="37"/>
      <c r="AC778" s="37"/>
      <c r="AD778" s="37"/>
      <c r="AE778" s="37"/>
      <c r="AR778" s="188" t="s">
        <v>262</v>
      </c>
      <c r="AT778" s="188" t="s">
        <v>146</v>
      </c>
      <c r="AU778" s="188" t="s">
        <v>88</v>
      </c>
      <c r="AY778" s="19" t="s">
        <v>144</v>
      </c>
      <c r="BE778" s="189">
        <f>IF(N778="základní",J778,0)</f>
        <v>0</v>
      </c>
      <c r="BF778" s="189">
        <f>IF(N778="snížená",J778,0)</f>
        <v>0</v>
      </c>
      <c r="BG778" s="189">
        <f>IF(N778="zákl. přenesená",J778,0)</f>
        <v>0</v>
      </c>
      <c r="BH778" s="189">
        <f>IF(N778="sníž. přenesená",J778,0)</f>
        <v>0</v>
      </c>
      <c r="BI778" s="189">
        <f>IF(N778="nulová",J778,0)</f>
        <v>0</v>
      </c>
      <c r="BJ778" s="19" t="s">
        <v>86</v>
      </c>
      <c r="BK778" s="189">
        <f>ROUND(I778*H778,2)</f>
        <v>0</v>
      </c>
      <c r="BL778" s="19" t="s">
        <v>262</v>
      </c>
      <c r="BM778" s="188" t="s">
        <v>1286</v>
      </c>
    </row>
    <row r="779" spans="1:65" s="2" customFormat="1" ht="11.25">
      <c r="A779" s="37"/>
      <c r="B779" s="38"/>
      <c r="C779" s="39"/>
      <c r="D779" s="190" t="s">
        <v>152</v>
      </c>
      <c r="E779" s="39"/>
      <c r="F779" s="191" t="s">
        <v>1287</v>
      </c>
      <c r="G779" s="39"/>
      <c r="H779" s="39"/>
      <c r="I779" s="192"/>
      <c r="J779" s="39"/>
      <c r="K779" s="39"/>
      <c r="L779" s="42"/>
      <c r="M779" s="193"/>
      <c r="N779" s="194"/>
      <c r="O779" s="67"/>
      <c r="P779" s="67"/>
      <c r="Q779" s="67"/>
      <c r="R779" s="67"/>
      <c r="S779" s="67"/>
      <c r="T779" s="68"/>
      <c r="U779" s="37"/>
      <c r="V779" s="37"/>
      <c r="W779" s="37"/>
      <c r="X779" s="37"/>
      <c r="Y779" s="37"/>
      <c r="Z779" s="37"/>
      <c r="AA779" s="37"/>
      <c r="AB779" s="37"/>
      <c r="AC779" s="37"/>
      <c r="AD779" s="37"/>
      <c r="AE779" s="37"/>
      <c r="AT779" s="19" t="s">
        <v>152</v>
      </c>
      <c r="AU779" s="19" t="s">
        <v>88</v>
      </c>
    </row>
    <row r="780" spans="1:65" s="15" customFormat="1" ht="11.25">
      <c r="B780" s="218"/>
      <c r="C780" s="219"/>
      <c r="D780" s="197" t="s">
        <v>154</v>
      </c>
      <c r="E780" s="220" t="s">
        <v>32</v>
      </c>
      <c r="F780" s="221" t="s">
        <v>621</v>
      </c>
      <c r="G780" s="219"/>
      <c r="H780" s="220" t="s">
        <v>32</v>
      </c>
      <c r="I780" s="222"/>
      <c r="J780" s="219"/>
      <c r="K780" s="219"/>
      <c r="L780" s="223"/>
      <c r="M780" s="224"/>
      <c r="N780" s="225"/>
      <c r="O780" s="225"/>
      <c r="P780" s="225"/>
      <c r="Q780" s="225"/>
      <c r="R780" s="225"/>
      <c r="S780" s="225"/>
      <c r="T780" s="226"/>
      <c r="AT780" s="227" t="s">
        <v>154</v>
      </c>
      <c r="AU780" s="227" t="s">
        <v>88</v>
      </c>
      <c r="AV780" s="15" t="s">
        <v>86</v>
      </c>
      <c r="AW780" s="15" t="s">
        <v>39</v>
      </c>
      <c r="AX780" s="15" t="s">
        <v>78</v>
      </c>
      <c r="AY780" s="227" t="s">
        <v>144</v>
      </c>
    </row>
    <row r="781" spans="1:65" s="13" customFormat="1" ht="11.25">
      <c r="B781" s="195"/>
      <c r="C781" s="196"/>
      <c r="D781" s="197" t="s">
        <v>154</v>
      </c>
      <c r="E781" s="198" t="s">
        <v>32</v>
      </c>
      <c r="F781" s="199" t="s">
        <v>1288</v>
      </c>
      <c r="G781" s="196"/>
      <c r="H781" s="200">
        <v>8.8000000000000007</v>
      </c>
      <c r="I781" s="201"/>
      <c r="J781" s="196"/>
      <c r="K781" s="196"/>
      <c r="L781" s="202"/>
      <c r="M781" s="203"/>
      <c r="N781" s="204"/>
      <c r="O781" s="204"/>
      <c r="P781" s="204"/>
      <c r="Q781" s="204"/>
      <c r="R781" s="204"/>
      <c r="S781" s="204"/>
      <c r="T781" s="205"/>
      <c r="AT781" s="206" t="s">
        <v>154</v>
      </c>
      <c r="AU781" s="206" t="s">
        <v>88</v>
      </c>
      <c r="AV781" s="13" t="s">
        <v>88</v>
      </c>
      <c r="AW781" s="13" t="s">
        <v>39</v>
      </c>
      <c r="AX781" s="13" t="s">
        <v>86</v>
      </c>
      <c r="AY781" s="206" t="s">
        <v>144</v>
      </c>
    </row>
    <row r="782" spans="1:65" s="2" customFormat="1" ht="37.9" customHeight="1">
      <c r="A782" s="37"/>
      <c r="B782" s="38"/>
      <c r="C782" s="177" t="s">
        <v>1289</v>
      </c>
      <c r="D782" s="177" t="s">
        <v>146</v>
      </c>
      <c r="E782" s="178" t="s">
        <v>1290</v>
      </c>
      <c r="F782" s="179" t="s">
        <v>1291</v>
      </c>
      <c r="G782" s="180" t="s">
        <v>93</v>
      </c>
      <c r="H782" s="181">
        <v>3</v>
      </c>
      <c r="I782" s="182"/>
      <c r="J782" s="183">
        <f>ROUND(I782*H782,2)</f>
        <v>0</v>
      </c>
      <c r="K782" s="179" t="s">
        <v>32</v>
      </c>
      <c r="L782" s="42"/>
      <c r="M782" s="184" t="s">
        <v>32</v>
      </c>
      <c r="N782" s="185" t="s">
        <v>49</v>
      </c>
      <c r="O782" s="67"/>
      <c r="P782" s="186">
        <f>O782*H782</f>
        <v>0</v>
      </c>
      <c r="Q782" s="186">
        <v>2.1239999999999998E-2</v>
      </c>
      <c r="R782" s="186">
        <f>Q782*H782</f>
        <v>6.3719999999999999E-2</v>
      </c>
      <c r="S782" s="186">
        <v>0</v>
      </c>
      <c r="T782" s="187">
        <f>S782*H782</f>
        <v>0</v>
      </c>
      <c r="U782" s="37"/>
      <c r="V782" s="37"/>
      <c r="W782" s="37"/>
      <c r="X782" s="37"/>
      <c r="Y782" s="37"/>
      <c r="Z782" s="37"/>
      <c r="AA782" s="37"/>
      <c r="AB782" s="37"/>
      <c r="AC782" s="37"/>
      <c r="AD782" s="37"/>
      <c r="AE782" s="37"/>
      <c r="AR782" s="188" t="s">
        <v>262</v>
      </c>
      <c r="AT782" s="188" t="s">
        <v>146</v>
      </c>
      <c r="AU782" s="188" t="s">
        <v>88</v>
      </c>
      <c r="AY782" s="19" t="s">
        <v>144</v>
      </c>
      <c r="BE782" s="189">
        <f>IF(N782="základní",J782,0)</f>
        <v>0</v>
      </c>
      <c r="BF782" s="189">
        <f>IF(N782="snížená",J782,0)</f>
        <v>0</v>
      </c>
      <c r="BG782" s="189">
        <f>IF(N782="zákl. přenesená",J782,0)</f>
        <v>0</v>
      </c>
      <c r="BH782" s="189">
        <f>IF(N782="sníž. přenesená",J782,0)</f>
        <v>0</v>
      </c>
      <c r="BI782" s="189">
        <f>IF(N782="nulová",J782,0)</f>
        <v>0</v>
      </c>
      <c r="BJ782" s="19" t="s">
        <v>86</v>
      </c>
      <c r="BK782" s="189">
        <f>ROUND(I782*H782,2)</f>
        <v>0</v>
      </c>
      <c r="BL782" s="19" t="s">
        <v>262</v>
      </c>
      <c r="BM782" s="188" t="s">
        <v>1292</v>
      </c>
    </row>
    <row r="783" spans="1:65" s="15" customFormat="1" ht="11.25">
      <c r="B783" s="218"/>
      <c r="C783" s="219"/>
      <c r="D783" s="197" t="s">
        <v>154</v>
      </c>
      <c r="E783" s="220" t="s">
        <v>32</v>
      </c>
      <c r="F783" s="221" t="s">
        <v>1105</v>
      </c>
      <c r="G783" s="219"/>
      <c r="H783" s="220" t="s">
        <v>32</v>
      </c>
      <c r="I783" s="222"/>
      <c r="J783" s="219"/>
      <c r="K783" s="219"/>
      <c r="L783" s="223"/>
      <c r="M783" s="224"/>
      <c r="N783" s="225"/>
      <c r="O783" s="225"/>
      <c r="P783" s="225"/>
      <c r="Q783" s="225"/>
      <c r="R783" s="225"/>
      <c r="S783" s="225"/>
      <c r="T783" s="226"/>
      <c r="AT783" s="227" t="s">
        <v>154</v>
      </c>
      <c r="AU783" s="227" t="s">
        <v>88</v>
      </c>
      <c r="AV783" s="15" t="s">
        <v>86</v>
      </c>
      <c r="AW783" s="15" t="s">
        <v>39</v>
      </c>
      <c r="AX783" s="15" t="s">
        <v>78</v>
      </c>
      <c r="AY783" s="227" t="s">
        <v>144</v>
      </c>
    </row>
    <row r="784" spans="1:65" s="13" customFormat="1" ht="11.25">
      <c r="B784" s="195"/>
      <c r="C784" s="196"/>
      <c r="D784" s="197" t="s">
        <v>154</v>
      </c>
      <c r="E784" s="198" t="s">
        <v>32</v>
      </c>
      <c r="F784" s="199" t="s">
        <v>1293</v>
      </c>
      <c r="G784" s="196"/>
      <c r="H784" s="200">
        <v>3</v>
      </c>
      <c r="I784" s="201"/>
      <c r="J784" s="196"/>
      <c r="K784" s="196"/>
      <c r="L784" s="202"/>
      <c r="M784" s="203"/>
      <c r="N784" s="204"/>
      <c r="O784" s="204"/>
      <c r="P784" s="204"/>
      <c r="Q784" s="204"/>
      <c r="R784" s="204"/>
      <c r="S784" s="204"/>
      <c r="T784" s="205"/>
      <c r="AT784" s="206" t="s">
        <v>154</v>
      </c>
      <c r="AU784" s="206" t="s">
        <v>88</v>
      </c>
      <c r="AV784" s="13" t="s">
        <v>88</v>
      </c>
      <c r="AW784" s="13" t="s">
        <v>39</v>
      </c>
      <c r="AX784" s="13" t="s">
        <v>86</v>
      </c>
      <c r="AY784" s="206" t="s">
        <v>144</v>
      </c>
    </row>
    <row r="785" spans="1:65" s="2" customFormat="1" ht="24.2" customHeight="1">
      <c r="A785" s="37"/>
      <c r="B785" s="38"/>
      <c r="C785" s="177" t="s">
        <v>1294</v>
      </c>
      <c r="D785" s="177" t="s">
        <v>146</v>
      </c>
      <c r="E785" s="178" t="s">
        <v>1295</v>
      </c>
      <c r="F785" s="179" t="s">
        <v>1296</v>
      </c>
      <c r="G785" s="180" t="s">
        <v>207</v>
      </c>
      <c r="H785" s="181">
        <v>6.4000000000000001E-2</v>
      </c>
      <c r="I785" s="182"/>
      <c r="J785" s="183">
        <f>ROUND(I785*H785,2)</f>
        <v>0</v>
      </c>
      <c r="K785" s="179" t="s">
        <v>149</v>
      </c>
      <c r="L785" s="42"/>
      <c r="M785" s="184" t="s">
        <v>32</v>
      </c>
      <c r="N785" s="185" t="s">
        <v>49</v>
      </c>
      <c r="O785" s="67"/>
      <c r="P785" s="186">
        <f>O785*H785</f>
        <v>0</v>
      </c>
      <c r="Q785" s="186">
        <v>0</v>
      </c>
      <c r="R785" s="186">
        <f>Q785*H785</f>
        <v>0</v>
      </c>
      <c r="S785" s="186">
        <v>0</v>
      </c>
      <c r="T785" s="187">
        <f>S785*H785</f>
        <v>0</v>
      </c>
      <c r="U785" s="37"/>
      <c r="V785" s="37"/>
      <c r="W785" s="37"/>
      <c r="X785" s="37"/>
      <c r="Y785" s="37"/>
      <c r="Z785" s="37"/>
      <c r="AA785" s="37"/>
      <c r="AB785" s="37"/>
      <c r="AC785" s="37"/>
      <c r="AD785" s="37"/>
      <c r="AE785" s="37"/>
      <c r="AR785" s="188" t="s">
        <v>262</v>
      </c>
      <c r="AT785" s="188" t="s">
        <v>146</v>
      </c>
      <c r="AU785" s="188" t="s">
        <v>88</v>
      </c>
      <c r="AY785" s="19" t="s">
        <v>144</v>
      </c>
      <c r="BE785" s="189">
        <f>IF(N785="základní",J785,0)</f>
        <v>0</v>
      </c>
      <c r="BF785" s="189">
        <f>IF(N785="snížená",J785,0)</f>
        <v>0</v>
      </c>
      <c r="BG785" s="189">
        <f>IF(N785="zákl. přenesená",J785,0)</f>
        <v>0</v>
      </c>
      <c r="BH785" s="189">
        <f>IF(N785="sníž. přenesená",J785,0)</f>
        <v>0</v>
      </c>
      <c r="BI785" s="189">
        <f>IF(N785="nulová",J785,0)</f>
        <v>0</v>
      </c>
      <c r="BJ785" s="19" t="s">
        <v>86</v>
      </c>
      <c r="BK785" s="189">
        <f>ROUND(I785*H785,2)</f>
        <v>0</v>
      </c>
      <c r="BL785" s="19" t="s">
        <v>262</v>
      </c>
      <c r="BM785" s="188" t="s">
        <v>1297</v>
      </c>
    </row>
    <row r="786" spans="1:65" s="2" customFormat="1" ht="11.25">
      <c r="A786" s="37"/>
      <c r="B786" s="38"/>
      <c r="C786" s="39"/>
      <c r="D786" s="190" t="s">
        <v>152</v>
      </c>
      <c r="E786" s="39"/>
      <c r="F786" s="191" t="s">
        <v>1298</v>
      </c>
      <c r="G786" s="39"/>
      <c r="H786" s="39"/>
      <c r="I786" s="192"/>
      <c r="J786" s="39"/>
      <c r="K786" s="39"/>
      <c r="L786" s="42"/>
      <c r="M786" s="193"/>
      <c r="N786" s="194"/>
      <c r="O786" s="67"/>
      <c r="P786" s="67"/>
      <c r="Q786" s="67"/>
      <c r="R786" s="67"/>
      <c r="S786" s="67"/>
      <c r="T786" s="68"/>
      <c r="U786" s="37"/>
      <c r="V786" s="37"/>
      <c r="W786" s="37"/>
      <c r="X786" s="37"/>
      <c r="Y786" s="37"/>
      <c r="Z786" s="37"/>
      <c r="AA786" s="37"/>
      <c r="AB786" s="37"/>
      <c r="AC786" s="37"/>
      <c r="AD786" s="37"/>
      <c r="AE786" s="37"/>
      <c r="AT786" s="19" t="s">
        <v>152</v>
      </c>
      <c r="AU786" s="19" t="s">
        <v>88</v>
      </c>
    </row>
    <row r="787" spans="1:65" s="2" customFormat="1" ht="24.2" customHeight="1">
      <c r="A787" s="37"/>
      <c r="B787" s="38"/>
      <c r="C787" s="177" t="s">
        <v>1299</v>
      </c>
      <c r="D787" s="177" t="s">
        <v>146</v>
      </c>
      <c r="E787" s="178" t="s">
        <v>1300</v>
      </c>
      <c r="F787" s="179" t="s">
        <v>1301</v>
      </c>
      <c r="G787" s="180" t="s">
        <v>207</v>
      </c>
      <c r="H787" s="181">
        <v>6.4000000000000001E-2</v>
      </c>
      <c r="I787" s="182"/>
      <c r="J787" s="183">
        <f>ROUND(I787*H787,2)</f>
        <v>0</v>
      </c>
      <c r="K787" s="179" t="s">
        <v>149</v>
      </c>
      <c r="L787" s="42"/>
      <c r="M787" s="184" t="s">
        <v>32</v>
      </c>
      <c r="N787" s="185" t="s">
        <v>49</v>
      </c>
      <c r="O787" s="67"/>
      <c r="P787" s="186">
        <f>O787*H787</f>
        <v>0</v>
      </c>
      <c r="Q787" s="186">
        <v>0</v>
      </c>
      <c r="R787" s="186">
        <f>Q787*H787</f>
        <v>0</v>
      </c>
      <c r="S787" s="186">
        <v>0</v>
      </c>
      <c r="T787" s="187">
        <f>S787*H787</f>
        <v>0</v>
      </c>
      <c r="U787" s="37"/>
      <c r="V787" s="37"/>
      <c r="W787" s="37"/>
      <c r="X787" s="37"/>
      <c r="Y787" s="37"/>
      <c r="Z787" s="37"/>
      <c r="AA787" s="37"/>
      <c r="AB787" s="37"/>
      <c r="AC787" s="37"/>
      <c r="AD787" s="37"/>
      <c r="AE787" s="37"/>
      <c r="AR787" s="188" t="s">
        <v>262</v>
      </c>
      <c r="AT787" s="188" t="s">
        <v>146</v>
      </c>
      <c r="AU787" s="188" t="s">
        <v>88</v>
      </c>
      <c r="AY787" s="19" t="s">
        <v>144</v>
      </c>
      <c r="BE787" s="189">
        <f>IF(N787="základní",J787,0)</f>
        <v>0</v>
      </c>
      <c r="BF787" s="189">
        <f>IF(N787="snížená",J787,0)</f>
        <v>0</v>
      </c>
      <c r="BG787" s="189">
        <f>IF(N787="zákl. přenesená",J787,0)</f>
        <v>0</v>
      </c>
      <c r="BH787" s="189">
        <f>IF(N787="sníž. přenesená",J787,0)</f>
        <v>0</v>
      </c>
      <c r="BI787" s="189">
        <f>IF(N787="nulová",J787,0)</f>
        <v>0</v>
      </c>
      <c r="BJ787" s="19" t="s">
        <v>86</v>
      </c>
      <c r="BK787" s="189">
        <f>ROUND(I787*H787,2)</f>
        <v>0</v>
      </c>
      <c r="BL787" s="19" t="s">
        <v>262</v>
      </c>
      <c r="BM787" s="188" t="s">
        <v>1302</v>
      </c>
    </row>
    <row r="788" spans="1:65" s="2" customFormat="1" ht="11.25">
      <c r="A788" s="37"/>
      <c r="B788" s="38"/>
      <c r="C788" s="39"/>
      <c r="D788" s="190" t="s">
        <v>152</v>
      </c>
      <c r="E788" s="39"/>
      <c r="F788" s="191" t="s">
        <v>1303</v>
      </c>
      <c r="G788" s="39"/>
      <c r="H788" s="39"/>
      <c r="I788" s="192"/>
      <c r="J788" s="39"/>
      <c r="K788" s="39"/>
      <c r="L788" s="42"/>
      <c r="M788" s="250"/>
      <c r="N788" s="251"/>
      <c r="O788" s="252"/>
      <c r="P788" s="252"/>
      <c r="Q788" s="252"/>
      <c r="R788" s="252"/>
      <c r="S788" s="252"/>
      <c r="T788" s="253"/>
      <c r="U788" s="37"/>
      <c r="V788" s="37"/>
      <c r="W788" s="37"/>
      <c r="X788" s="37"/>
      <c r="Y788" s="37"/>
      <c r="Z788" s="37"/>
      <c r="AA788" s="37"/>
      <c r="AB788" s="37"/>
      <c r="AC788" s="37"/>
      <c r="AD788" s="37"/>
      <c r="AE788" s="37"/>
      <c r="AT788" s="19" t="s">
        <v>152</v>
      </c>
      <c r="AU788" s="19" t="s">
        <v>88</v>
      </c>
    </row>
    <row r="789" spans="1:65" s="2" customFormat="1" ht="6.95" customHeight="1">
      <c r="A789" s="37"/>
      <c r="B789" s="50"/>
      <c r="C789" s="51"/>
      <c r="D789" s="51"/>
      <c r="E789" s="51"/>
      <c r="F789" s="51"/>
      <c r="G789" s="51"/>
      <c r="H789" s="51"/>
      <c r="I789" s="51"/>
      <c r="J789" s="51"/>
      <c r="K789" s="51"/>
      <c r="L789" s="42"/>
      <c r="M789" s="37"/>
      <c r="O789" s="37"/>
      <c r="P789" s="37"/>
      <c r="Q789" s="37"/>
      <c r="R789" s="37"/>
      <c r="S789" s="37"/>
      <c r="T789" s="37"/>
      <c r="U789" s="37"/>
      <c r="V789" s="37"/>
      <c r="W789" s="37"/>
      <c r="X789" s="37"/>
      <c r="Y789" s="37"/>
      <c r="Z789" s="37"/>
      <c r="AA789" s="37"/>
      <c r="AB789" s="37"/>
      <c r="AC789" s="37"/>
      <c r="AD789" s="37"/>
      <c r="AE789" s="37"/>
    </row>
  </sheetData>
  <sheetProtection algorithmName="SHA-512" hashValue="aWB56I1QQpnq1DzCWy0nquXqeJ3I5Ix5rWU5U0QSN9fRBnWeK3sBC6fzqzGtV2TVDYoF45QwM8Kg5eQH1Mljjw==" saltValue="2k3cZ6m7MasiNOiLTiAgQuZpsj4jgxdsF8DkAVa6Jf3SsqWs6Zcaz6z1Nwjp46bJ/L+ZytZZ7XcWQGO8qX4eHQ==" spinCount="100000" sheet="1" objects="1" scenarios="1" formatColumns="0" formatRows="0" autoFilter="0"/>
  <autoFilter ref="C104:K788" xr:uid="{00000000-0009-0000-0000-000001000000}"/>
  <mergeCells count="9">
    <mergeCell ref="E50:H50"/>
    <mergeCell ref="E95:H95"/>
    <mergeCell ref="E97:H97"/>
    <mergeCell ref="L2:V2"/>
    <mergeCell ref="E7:H7"/>
    <mergeCell ref="E9:H9"/>
    <mergeCell ref="E18:H18"/>
    <mergeCell ref="E27:H27"/>
    <mergeCell ref="E48:H48"/>
  </mergeCells>
  <hyperlinks>
    <hyperlink ref="F109" r:id="rId1" xr:uid="{00000000-0004-0000-0100-000000000000}"/>
    <hyperlink ref="F115" r:id="rId2" xr:uid="{00000000-0004-0000-0100-000001000000}"/>
    <hyperlink ref="F122" r:id="rId3" xr:uid="{00000000-0004-0000-0100-000002000000}"/>
    <hyperlink ref="F125" r:id="rId4" xr:uid="{00000000-0004-0000-0100-000003000000}"/>
    <hyperlink ref="F128" r:id="rId5" xr:uid="{00000000-0004-0000-0100-000004000000}"/>
    <hyperlink ref="F134" r:id="rId6" xr:uid="{00000000-0004-0000-0100-000005000000}"/>
    <hyperlink ref="F137" r:id="rId7" xr:uid="{00000000-0004-0000-0100-000006000000}"/>
    <hyperlink ref="F145" r:id="rId8" xr:uid="{00000000-0004-0000-0100-000007000000}"/>
    <hyperlink ref="F149" r:id="rId9" xr:uid="{00000000-0004-0000-0100-000008000000}"/>
    <hyperlink ref="F154" r:id="rId10" xr:uid="{00000000-0004-0000-0100-000009000000}"/>
    <hyperlink ref="F162" r:id="rId11" xr:uid="{00000000-0004-0000-0100-00000A000000}"/>
    <hyperlink ref="F166" r:id="rId12" xr:uid="{00000000-0004-0000-0100-00000B000000}"/>
    <hyperlink ref="F173" r:id="rId13" xr:uid="{00000000-0004-0000-0100-00000C000000}"/>
    <hyperlink ref="F182" r:id="rId14" xr:uid="{00000000-0004-0000-0100-00000D000000}"/>
    <hyperlink ref="F187" r:id="rId15" xr:uid="{00000000-0004-0000-0100-00000E000000}"/>
    <hyperlink ref="F190" r:id="rId16" xr:uid="{00000000-0004-0000-0100-00000F000000}"/>
    <hyperlink ref="F194" r:id="rId17" xr:uid="{00000000-0004-0000-0100-000010000000}"/>
    <hyperlink ref="F201" r:id="rId18" xr:uid="{00000000-0004-0000-0100-000011000000}"/>
    <hyperlink ref="F205" r:id="rId19" xr:uid="{00000000-0004-0000-0100-000012000000}"/>
    <hyperlink ref="F213" r:id="rId20" xr:uid="{00000000-0004-0000-0100-000013000000}"/>
    <hyperlink ref="F221" r:id="rId21" xr:uid="{00000000-0004-0000-0100-000014000000}"/>
    <hyperlink ref="F227" r:id="rId22" xr:uid="{00000000-0004-0000-0100-000015000000}"/>
    <hyperlink ref="F244" r:id="rId23" xr:uid="{00000000-0004-0000-0100-000016000000}"/>
    <hyperlink ref="F248" r:id="rId24" xr:uid="{00000000-0004-0000-0100-000017000000}"/>
    <hyperlink ref="F250" r:id="rId25" xr:uid="{00000000-0004-0000-0100-000018000000}"/>
    <hyperlink ref="F264" r:id="rId26" xr:uid="{00000000-0004-0000-0100-000019000000}"/>
    <hyperlink ref="F268" r:id="rId27" xr:uid="{00000000-0004-0000-0100-00001A000000}"/>
    <hyperlink ref="F271" r:id="rId28" xr:uid="{00000000-0004-0000-0100-00001B000000}"/>
    <hyperlink ref="F276" r:id="rId29" xr:uid="{00000000-0004-0000-0100-00001C000000}"/>
    <hyperlink ref="F279" r:id="rId30" xr:uid="{00000000-0004-0000-0100-00001D000000}"/>
    <hyperlink ref="F285" r:id="rId31" xr:uid="{00000000-0004-0000-0100-00001E000000}"/>
    <hyperlink ref="F290" r:id="rId32" xr:uid="{00000000-0004-0000-0100-00001F000000}"/>
    <hyperlink ref="F295" r:id="rId33" xr:uid="{00000000-0004-0000-0100-000020000000}"/>
    <hyperlink ref="F299" r:id="rId34" xr:uid="{00000000-0004-0000-0100-000021000000}"/>
    <hyperlink ref="F304" r:id="rId35" xr:uid="{00000000-0004-0000-0100-000022000000}"/>
    <hyperlink ref="F308" r:id="rId36" xr:uid="{00000000-0004-0000-0100-000023000000}"/>
    <hyperlink ref="F311" r:id="rId37" xr:uid="{00000000-0004-0000-0100-000024000000}"/>
    <hyperlink ref="F315" r:id="rId38" xr:uid="{00000000-0004-0000-0100-000025000000}"/>
    <hyperlink ref="F318" r:id="rId39" xr:uid="{00000000-0004-0000-0100-000026000000}"/>
    <hyperlink ref="F320" r:id="rId40" xr:uid="{00000000-0004-0000-0100-000027000000}"/>
    <hyperlink ref="F323" r:id="rId41" xr:uid="{00000000-0004-0000-0100-000028000000}"/>
    <hyperlink ref="F326" r:id="rId42" xr:uid="{00000000-0004-0000-0100-000029000000}"/>
    <hyperlink ref="F329" r:id="rId43" xr:uid="{00000000-0004-0000-0100-00002A000000}"/>
    <hyperlink ref="F332" r:id="rId44" xr:uid="{00000000-0004-0000-0100-00002B000000}"/>
    <hyperlink ref="F335" r:id="rId45" xr:uid="{00000000-0004-0000-0100-00002C000000}"/>
    <hyperlink ref="F338" r:id="rId46" xr:uid="{00000000-0004-0000-0100-00002D000000}"/>
    <hyperlink ref="F341" r:id="rId47" xr:uid="{00000000-0004-0000-0100-00002E000000}"/>
    <hyperlink ref="F346" r:id="rId48" xr:uid="{00000000-0004-0000-0100-00002F000000}"/>
    <hyperlink ref="F351" r:id="rId49" xr:uid="{00000000-0004-0000-0100-000030000000}"/>
    <hyperlink ref="F354" r:id="rId50" xr:uid="{00000000-0004-0000-0100-000031000000}"/>
    <hyperlink ref="F360" r:id="rId51" xr:uid="{00000000-0004-0000-0100-000032000000}"/>
    <hyperlink ref="F362" r:id="rId52" xr:uid="{00000000-0004-0000-0100-000033000000}"/>
    <hyperlink ref="F364" r:id="rId53" xr:uid="{00000000-0004-0000-0100-000034000000}"/>
    <hyperlink ref="F366" r:id="rId54" xr:uid="{00000000-0004-0000-0100-000035000000}"/>
    <hyperlink ref="F369" r:id="rId55" xr:uid="{00000000-0004-0000-0100-000036000000}"/>
    <hyperlink ref="F376" r:id="rId56" xr:uid="{00000000-0004-0000-0100-000037000000}"/>
    <hyperlink ref="F380" r:id="rId57" xr:uid="{00000000-0004-0000-0100-000038000000}"/>
    <hyperlink ref="F382" r:id="rId58" xr:uid="{00000000-0004-0000-0100-000039000000}"/>
    <hyperlink ref="F384" r:id="rId59" xr:uid="{00000000-0004-0000-0100-00003A000000}"/>
    <hyperlink ref="F387" r:id="rId60" xr:uid="{00000000-0004-0000-0100-00003B000000}"/>
    <hyperlink ref="F394" r:id="rId61" xr:uid="{00000000-0004-0000-0100-00003C000000}"/>
    <hyperlink ref="F398" r:id="rId62" xr:uid="{00000000-0004-0000-0100-00003D000000}"/>
    <hyperlink ref="F402" r:id="rId63" xr:uid="{00000000-0004-0000-0100-00003E000000}"/>
    <hyperlink ref="F406" r:id="rId64" xr:uid="{00000000-0004-0000-0100-00003F000000}"/>
    <hyperlink ref="F410" r:id="rId65" xr:uid="{00000000-0004-0000-0100-000040000000}"/>
    <hyperlink ref="F414" r:id="rId66" xr:uid="{00000000-0004-0000-0100-000041000000}"/>
    <hyperlink ref="F436" r:id="rId67" xr:uid="{00000000-0004-0000-0100-000042000000}"/>
    <hyperlink ref="F443" r:id="rId68" xr:uid="{00000000-0004-0000-0100-000043000000}"/>
    <hyperlink ref="F447" r:id="rId69" xr:uid="{00000000-0004-0000-0100-000044000000}"/>
    <hyperlink ref="F449" r:id="rId70" xr:uid="{00000000-0004-0000-0100-000045000000}"/>
    <hyperlink ref="F451" r:id="rId71" xr:uid="{00000000-0004-0000-0100-000046000000}"/>
    <hyperlink ref="F454" r:id="rId72" xr:uid="{00000000-0004-0000-0100-000047000000}"/>
    <hyperlink ref="F460" r:id="rId73" xr:uid="{00000000-0004-0000-0100-000048000000}"/>
    <hyperlink ref="F469" r:id="rId74" xr:uid="{00000000-0004-0000-0100-000049000000}"/>
    <hyperlink ref="F473" r:id="rId75" xr:uid="{00000000-0004-0000-0100-00004A000000}"/>
    <hyperlink ref="F478" r:id="rId76" xr:uid="{00000000-0004-0000-0100-00004B000000}"/>
    <hyperlink ref="F484" r:id="rId77" xr:uid="{00000000-0004-0000-0100-00004C000000}"/>
    <hyperlink ref="F489" r:id="rId78" xr:uid="{00000000-0004-0000-0100-00004D000000}"/>
    <hyperlink ref="F493" r:id="rId79" xr:uid="{00000000-0004-0000-0100-00004E000000}"/>
    <hyperlink ref="F498" r:id="rId80" xr:uid="{00000000-0004-0000-0100-00004F000000}"/>
    <hyperlink ref="F506" r:id="rId81" xr:uid="{00000000-0004-0000-0100-000050000000}"/>
    <hyperlink ref="F508" r:id="rId82" xr:uid="{00000000-0004-0000-0100-000051000000}"/>
    <hyperlink ref="F511" r:id="rId83" xr:uid="{00000000-0004-0000-0100-000052000000}"/>
    <hyperlink ref="F513" r:id="rId84" xr:uid="{00000000-0004-0000-0100-000053000000}"/>
    <hyperlink ref="F533" r:id="rId85" xr:uid="{00000000-0004-0000-0100-000054000000}"/>
    <hyperlink ref="F538" r:id="rId86" xr:uid="{00000000-0004-0000-0100-000055000000}"/>
    <hyperlink ref="F546" r:id="rId87" xr:uid="{00000000-0004-0000-0100-000056000000}"/>
    <hyperlink ref="F552" r:id="rId88" xr:uid="{00000000-0004-0000-0100-000057000000}"/>
    <hyperlink ref="F554" r:id="rId89" xr:uid="{00000000-0004-0000-0100-000058000000}"/>
    <hyperlink ref="F556" r:id="rId90" xr:uid="{00000000-0004-0000-0100-000059000000}"/>
    <hyperlink ref="F558" r:id="rId91" xr:uid="{00000000-0004-0000-0100-00005A000000}"/>
    <hyperlink ref="F561" r:id="rId92" xr:uid="{00000000-0004-0000-0100-00005B000000}"/>
    <hyperlink ref="F567" r:id="rId93" xr:uid="{00000000-0004-0000-0100-00005C000000}"/>
    <hyperlink ref="F569" r:id="rId94" xr:uid="{00000000-0004-0000-0100-00005D000000}"/>
    <hyperlink ref="F574" r:id="rId95" xr:uid="{00000000-0004-0000-0100-00005E000000}"/>
    <hyperlink ref="F578" r:id="rId96" xr:uid="{00000000-0004-0000-0100-00005F000000}"/>
    <hyperlink ref="F580" r:id="rId97" xr:uid="{00000000-0004-0000-0100-000060000000}"/>
    <hyperlink ref="F584" r:id="rId98" xr:uid="{00000000-0004-0000-0100-000061000000}"/>
    <hyperlink ref="F589" r:id="rId99" xr:uid="{00000000-0004-0000-0100-000062000000}"/>
    <hyperlink ref="F593" r:id="rId100" xr:uid="{00000000-0004-0000-0100-000063000000}"/>
    <hyperlink ref="F600" r:id="rId101" xr:uid="{00000000-0004-0000-0100-000064000000}"/>
    <hyperlink ref="F602" r:id="rId102" xr:uid="{00000000-0004-0000-0100-000065000000}"/>
    <hyperlink ref="F605" r:id="rId103" xr:uid="{00000000-0004-0000-0100-000066000000}"/>
    <hyperlink ref="F607" r:id="rId104" xr:uid="{00000000-0004-0000-0100-000067000000}"/>
    <hyperlink ref="F611" r:id="rId105" xr:uid="{00000000-0004-0000-0100-000068000000}"/>
    <hyperlink ref="F614" r:id="rId106" xr:uid="{00000000-0004-0000-0100-000069000000}"/>
    <hyperlink ref="F616" r:id="rId107" xr:uid="{00000000-0004-0000-0100-00006A000000}"/>
    <hyperlink ref="F619" r:id="rId108" xr:uid="{00000000-0004-0000-0100-00006B000000}"/>
    <hyperlink ref="F621" r:id="rId109" xr:uid="{00000000-0004-0000-0100-00006C000000}"/>
    <hyperlink ref="F623" r:id="rId110" xr:uid="{00000000-0004-0000-0100-00006D000000}"/>
    <hyperlink ref="F628" r:id="rId111" xr:uid="{00000000-0004-0000-0100-00006E000000}"/>
    <hyperlink ref="F633" r:id="rId112" xr:uid="{00000000-0004-0000-0100-00006F000000}"/>
    <hyperlink ref="F637" r:id="rId113" xr:uid="{00000000-0004-0000-0100-000070000000}"/>
    <hyperlink ref="F640" r:id="rId114" xr:uid="{00000000-0004-0000-0100-000071000000}"/>
    <hyperlink ref="F646" r:id="rId115" xr:uid="{00000000-0004-0000-0100-000072000000}"/>
    <hyperlink ref="F648" r:id="rId116" xr:uid="{00000000-0004-0000-0100-000073000000}"/>
    <hyperlink ref="F666" r:id="rId117" xr:uid="{00000000-0004-0000-0100-000074000000}"/>
    <hyperlink ref="F677" r:id="rId118" xr:uid="{00000000-0004-0000-0100-000075000000}"/>
    <hyperlink ref="F679" r:id="rId119" xr:uid="{00000000-0004-0000-0100-000076000000}"/>
    <hyperlink ref="F682" r:id="rId120" xr:uid="{00000000-0004-0000-0100-000077000000}"/>
    <hyperlink ref="F685" r:id="rId121" xr:uid="{00000000-0004-0000-0100-000078000000}"/>
    <hyperlink ref="F688" r:id="rId122" xr:uid="{00000000-0004-0000-0100-000079000000}"/>
    <hyperlink ref="F691" r:id="rId123" xr:uid="{00000000-0004-0000-0100-00007A000000}"/>
    <hyperlink ref="F694" r:id="rId124" xr:uid="{00000000-0004-0000-0100-00007B000000}"/>
    <hyperlink ref="F702" r:id="rId125" xr:uid="{00000000-0004-0000-0100-00007C000000}"/>
    <hyperlink ref="F711" r:id="rId126" xr:uid="{00000000-0004-0000-0100-00007D000000}"/>
    <hyperlink ref="F721" r:id="rId127" xr:uid="{00000000-0004-0000-0100-00007E000000}"/>
    <hyperlink ref="F723" r:id="rId128" xr:uid="{00000000-0004-0000-0100-00007F000000}"/>
    <hyperlink ref="F726" r:id="rId129" xr:uid="{00000000-0004-0000-0100-000080000000}"/>
    <hyperlink ref="F728" r:id="rId130" xr:uid="{00000000-0004-0000-0100-000081000000}"/>
    <hyperlink ref="F734" r:id="rId131" xr:uid="{00000000-0004-0000-0100-000082000000}"/>
    <hyperlink ref="F736" r:id="rId132" xr:uid="{00000000-0004-0000-0100-000083000000}"/>
    <hyperlink ref="F739" r:id="rId133" xr:uid="{00000000-0004-0000-0100-000084000000}"/>
    <hyperlink ref="F742" r:id="rId134" xr:uid="{00000000-0004-0000-0100-000085000000}"/>
    <hyperlink ref="F744" r:id="rId135" xr:uid="{00000000-0004-0000-0100-000086000000}"/>
    <hyperlink ref="F747" r:id="rId136" xr:uid="{00000000-0004-0000-0100-000087000000}"/>
    <hyperlink ref="F749" r:id="rId137" xr:uid="{00000000-0004-0000-0100-000088000000}"/>
    <hyperlink ref="F779" r:id="rId138" xr:uid="{00000000-0004-0000-0100-000089000000}"/>
    <hyperlink ref="F786" r:id="rId139" xr:uid="{00000000-0004-0000-0100-00008A000000}"/>
    <hyperlink ref="F788" r:id="rId140" xr:uid="{00000000-0004-0000-0100-00008B000000}"/>
  </hyperlinks>
  <pageMargins left="0.39370078740157483" right="0.39370078740157483" top="0.39370078740157483" bottom="0.39370078740157483" header="0" footer="0"/>
  <pageSetup paperSize="9" scale="76" fitToHeight="100" orientation="portrait" r:id="rId141"/>
  <headerFooter>
    <oddFooter>&amp;CStrana &amp;P z &amp;N</oddFooter>
  </headerFooter>
  <drawing r:id="rId14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157"/>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92"/>
      <c r="M2" s="392"/>
      <c r="N2" s="392"/>
      <c r="O2" s="392"/>
      <c r="P2" s="392"/>
      <c r="Q2" s="392"/>
      <c r="R2" s="392"/>
      <c r="S2" s="392"/>
      <c r="T2" s="392"/>
      <c r="U2" s="392"/>
      <c r="V2" s="392"/>
      <c r="AT2" s="19" t="s">
        <v>91</v>
      </c>
    </row>
    <row r="3" spans="1:46" s="1" customFormat="1" ht="6.95" customHeight="1">
      <c r="B3" s="105"/>
      <c r="C3" s="106"/>
      <c r="D3" s="106"/>
      <c r="E3" s="106"/>
      <c r="F3" s="106"/>
      <c r="G3" s="106"/>
      <c r="H3" s="106"/>
      <c r="I3" s="106"/>
      <c r="J3" s="106"/>
      <c r="K3" s="106"/>
      <c r="L3" s="22"/>
      <c r="AT3" s="19" t="s">
        <v>88</v>
      </c>
    </row>
    <row r="4" spans="1:46" s="1" customFormat="1" ht="24.95" customHeight="1">
      <c r="B4" s="22"/>
      <c r="D4" s="107" t="s">
        <v>95</v>
      </c>
      <c r="L4" s="22"/>
      <c r="M4" s="108" t="s">
        <v>10</v>
      </c>
      <c r="AT4" s="19" t="s">
        <v>4</v>
      </c>
    </row>
    <row r="5" spans="1:46" s="1" customFormat="1" ht="6.95" customHeight="1">
      <c r="B5" s="22"/>
      <c r="L5" s="22"/>
    </row>
    <row r="6" spans="1:46" s="1" customFormat="1" ht="12" customHeight="1">
      <c r="B6" s="22"/>
      <c r="D6" s="109" t="s">
        <v>16</v>
      </c>
      <c r="L6" s="22"/>
    </row>
    <row r="7" spans="1:46" s="1" customFormat="1" ht="26.25" customHeight="1">
      <c r="B7" s="22"/>
      <c r="E7" s="393" t="str">
        <f>'Rekapitulace stavby'!K6</f>
        <v>NemCL - Modernizace přístupu do Polikliniky - část II. - nový vstup do lékárny</v>
      </c>
      <c r="F7" s="394"/>
      <c r="G7" s="394"/>
      <c r="H7" s="394"/>
      <c r="L7" s="22"/>
    </row>
    <row r="8" spans="1:46" s="2" customFormat="1" ht="12" customHeight="1">
      <c r="A8" s="37"/>
      <c r="B8" s="42"/>
      <c r="C8" s="37"/>
      <c r="D8" s="109" t="s">
        <v>96</v>
      </c>
      <c r="E8" s="37"/>
      <c r="F8" s="37"/>
      <c r="G8" s="37"/>
      <c r="H8" s="37"/>
      <c r="I8" s="37"/>
      <c r="J8" s="37"/>
      <c r="K8" s="37"/>
      <c r="L8" s="110"/>
      <c r="S8" s="37"/>
      <c r="T8" s="37"/>
      <c r="U8" s="37"/>
      <c r="V8" s="37"/>
      <c r="W8" s="37"/>
      <c r="X8" s="37"/>
      <c r="Y8" s="37"/>
      <c r="Z8" s="37"/>
      <c r="AA8" s="37"/>
      <c r="AB8" s="37"/>
      <c r="AC8" s="37"/>
      <c r="AD8" s="37"/>
      <c r="AE8" s="37"/>
    </row>
    <row r="9" spans="1:46" s="2" customFormat="1" ht="16.5" customHeight="1">
      <c r="A9" s="37"/>
      <c r="B9" s="42"/>
      <c r="C9" s="37"/>
      <c r="D9" s="37"/>
      <c r="E9" s="395" t="s">
        <v>1304</v>
      </c>
      <c r="F9" s="396"/>
      <c r="G9" s="396"/>
      <c r="H9" s="396"/>
      <c r="I9" s="37"/>
      <c r="J9" s="37"/>
      <c r="K9" s="37"/>
      <c r="L9" s="110"/>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10"/>
      <c r="S10" s="37"/>
      <c r="T10" s="37"/>
      <c r="U10" s="37"/>
      <c r="V10" s="37"/>
      <c r="W10" s="37"/>
      <c r="X10" s="37"/>
      <c r="Y10" s="37"/>
      <c r="Z10" s="37"/>
      <c r="AA10" s="37"/>
      <c r="AB10" s="37"/>
      <c r="AC10" s="37"/>
      <c r="AD10" s="37"/>
      <c r="AE10" s="37"/>
    </row>
    <row r="11" spans="1:46" s="2" customFormat="1" ht="12" customHeight="1">
      <c r="A11" s="37"/>
      <c r="B11" s="42"/>
      <c r="C11" s="37"/>
      <c r="D11" s="109" t="s">
        <v>18</v>
      </c>
      <c r="E11" s="37"/>
      <c r="F11" s="111" t="s">
        <v>32</v>
      </c>
      <c r="G11" s="37"/>
      <c r="H11" s="37"/>
      <c r="I11" s="109" t="s">
        <v>20</v>
      </c>
      <c r="J11" s="111" t="s">
        <v>32</v>
      </c>
      <c r="K11" s="37"/>
      <c r="L11" s="110"/>
      <c r="S11" s="37"/>
      <c r="T11" s="37"/>
      <c r="U11" s="37"/>
      <c r="V11" s="37"/>
      <c r="W11" s="37"/>
      <c r="X11" s="37"/>
      <c r="Y11" s="37"/>
      <c r="Z11" s="37"/>
      <c r="AA11" s="37"/>
      <c r="AB11" s="37"/>
      <c r="AC11" s="37"/>
      <c r="AD11" s="37"/>
      <c r="AE11" s="37"/>
    </row>
    <row r="12" spans="1:46" s="2" customFormat="1" ht="12" customHeight="1">
      <c r="A12" s="37"/>
      <c r="B12" s="42"/>
      <c r="C12" s="37"/>
      <c r="D12" s="109" t="s">
        <v>22</v>
      </c>
      <c r="E12" s="37"/>
      <c r="F12" s="111" t="s">
        <v>23</v>
      </c>
      <c r="G12" s="37"/>
      <c r="H12" s="37"/>
      <c r="I12" s="109" t="s">
        <v>24</v>
      </c>
      <c r="J12" s="112" t="str">
        <f>'Rekapitulace stavby'!AN8</f>
        <v>12. 12. 2022</v>
      </c>
      <c r="K12" s="37"/>
      <c r="L12" s="110"/>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10"/>
      <c r="S13" s="37"/>
      <c r="T13" s="37"/>
      <c r="U13" s="37"/>
      <c r="V13" s="37"/>
      <c r="W13" s="37"/>
      <c r="X13" s="37"/>
      <c r="Y13" s="37"/>
      <c r="Z13" s="37"/>
      <c r="AA13" s="37"/>
      <c r="AB13" s="37"/>
      <c r="AC13" s="37"/>
      <c r="AD13" s="37"/>
      <c r="AE13" s="37"/>
    </row>
    <row r="14" spans="1:46" s="2" customFormat="1" ht="12" customHeight="1">
      <c r="A14" s="37"/>
      <c r="B14" s="42"/>
      <c r="C14" s="37"/>
      <c r="D14" s="109" t="s">
        <v>30</v>
      </c>
      <c r="E14" s="37"/>
      <c r="F14" s="37"/>
      <c r="G14" s="37"/>
      <c r="H14" s="37"/>
      <c r="I14" s="109" t="s">
        <v>31</v>
      </c>
      <c r="J14" s="111" t="s">
        <v>32</v>
      </c>
      <c r="K14" s="37"/>
      <c r="L14" s="110"/>
      <c r="S14" s="37"/>
      <c r="T14" s="37"/>
      <c r="U14" s="37"/>
      <c r="V14" s="37"/>
      <c r="W14" s="37"/>
      <c r="X14" s="37"/>
      <c r="Y14" s="37"/>
      <c r="Z14" s="37"/>
      <c r="AA14" s="37"/>
      <c r="AB14" s="37"/>
      <c r="AC14" s="37"/>
      <c r="AD14" s="37"/>
      <c r="AE14" s="37"/>
    </row>
    <row r="15" spans="1:46" s="2" customFormat="1" ht="18" customHeight="1">
      <c r="A15" s="37"/>
      <c r="B15" s="42"/>
      <c r="C15" s="37"/>
      <c r="D15" s="37"/>
      <c r="E15" s="111" t="s">
        <v>33</v>
      </c>
      <c r="F15" s="37"/>
      <c r="G15" s="37"/>
      <c r="H15" s="37"/>
      <c r="I15" s="109" t="s">
        <v>34</v>
      </c>
      <c r="J15" s="111" t="s">
        <v>32</v>
      </c>
      <c r="K15" s="37"/>
      <c r="L15" s="110"/>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10"/>
      <c r="S16" s="37"/>
      <c r="T16" s="37"/>
      <c r="U16" s="37"/>
      <c r="V16" s="37"/>
      <c r="W16" s="37"/>
      <c r="X16" s="37"/>
      <c r="Y16" s="37"/>
      <c r="Z16" s="37"/>
      <c r="AA16" s="37"/>
      <c r="AB16" s="37"/>
      <c r="AC16" s="37"/>
      <c r="AD16" s="37"/>
      <c r="AE16" s="37"/>
    </row>
    <row r="17" spans="1:31" s="2" customFormat="1" ht="12" customHeight="1">
      <c r="A17" s="37"/>
      <c r="B17" s="42"/>
      <c r="C17" s="37"/>
      <c r="D17" s="109" t="s">
        <v>35</v>
      </c>
      <c r="E17" s="37"/>
      <c r="F17" s="37"/>
      <c r="G17" s="37"/>
      <c r="H17" s="37"/>
      <c r="I17" s="109" t="s">
        <v>31</v>
      </c>
      <c r="J17" s="32" t="str">
        <f>'Rekapitulace stavby'!AN13</f>
        <v>Vyplň údaj</v>
      </c>
      <c r="K17" s="37"/>
      <c r="L17" s="110"/>
      <c r="S17" s="37"/>
      <c r="T17" s="37"/>
      <c r="U17" s="37"/>
      <c r="V17" s="37"/>
      <c r="W17" s="37"/>
      <c r="X17" s="37"/>
      <c r="Y17" s="37"/>
      <c r="Z17" s="37"/>
      <c r="AA17" s="37"/>
      <c r="AB17" s="37"/>
      <c r="AC17" s="37"/>
      <c r="AD17" s="37"/>
      <c r="AE17" s="37"/>
    </row>
    <row r="18" spans="1:31" s="2" customFormat="1" ht="18" customHeight="1">
      <c r="A18" s="37"/>
      <c r="B18" s="42"/>
      <c r="C18" s="37"/>
      <c r="D18" s="37"/>
      <c r="E18" s="397" t="str">
        <f>'Rekapitulace stavby'!E14</f>
        <v>Vyplň údaj</v>
      </c>
      <c r="F18" s="398"/>
      <c r="G18" s="398"/>
      <c r="H18" s="398"/>
      <c r="I18" s="109" t="s">
        <v>34</v>
      </c>
      <c r="J18" s="32" t="str">
        <f>'Rekapitulace stavby'!AN14</f>
        <v>Vyplň údaj</v>
      </c>
      <c r="K18" s="37"/>
      <c r="L18" s="110"/>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10"/>
      <c r="S19" s="37"/>
      <c r="T19" s="37"/>
      <c r="U19" s="37"/>
      <c r="V19" s="37"/>
      <c r="W19" s="37"/>
      <c r="X19" s="37"/>
      <c r="Y19" s="37"/>
      <c r="Z19" s="37"/>
      <c r="AA19" s="37"/>
      <c r="AB19" s="37"/>
      <c r="AC19" s="37"/>
      <c r="AD19" s="37"/>
      <c r="AE19" s="37"/>
    </row>
    <row r="20" spans="1:31" s="2" customFormat="1" ht="12" customHeight="1">
      <c r="A20" s="37"/>
      <c r="B20" s="42"/>
      <c r="C20" s="37"/>
      <c r="D20" s="109" t="s">
        <v>37</v>
      </c>
      <c r="E20" s="37"/>
      <c r="F20" s="37"/>
      <c r="G20" s="37"/>
      <c r="H20" s="37"/>
      <c r="I20" s="109" t="s">
        <v>31</v>
      </c>
      <c r="J20" s="111" t="s">
        <v>32</v>
      </c>
      <c r="K20" s="37"/>
      <c r="L20" s="110"/>
      <c r="S20" s="37"/>
      <c r="T20" s="37"/>
      <c r="U20" s="37"/>
      <c r="V20" s="37"/>
      <c r="W20" s="37"/>
      <c r="X20" s="37"/>
      <c r="Y20" s="37"/>
      <c r="Z20" s="37"/>
      <c r="AA20" s="37"/>
      <c r="AB20" s="37"/>
      <c r="AC20" s="37"/>
      <c r="AD20" s="37"/>
      <c r="AE20" s="37"/>
    </row>
    <row r="21" spans="1:31" s="2" customFormat="1" ht="18" customHeight="1">
      <c r="A21" s="37"/>
      <c r="B21" s="42"/>
      <c r="C21" s="37"/>
      <c r="D21" s="37"/>
      <c r="E21" s="111" t="s">
        <v>38</v>
      </c>
      <c r="F21" s="37"/>
      <c r="G21" s="37"/>
      <c r="H21" s="37"/>
      <c r="I21" s="109" t="s">
        <v>34</v>
      </c>
      <c r="J21" s="111" t="s">
        <v>32</v>
      </c>
      <c r="K21" s="37"/>
      <c r="L21" s="110"/>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10"/>
      <c r="S22" s="37"/>
      <c r="T22" s="37"/>
      <c r="U22" s="37"/>
      <c r="V22" s="37"/>
      <c r="W22" s="37"/>
      <c r="X22" s="37"/>
      <c r="Y22" s="37"/>
      <c r="Z22" s="37"/>
      <c r="AA22" s="37"/>
      <c r="AB22" s="37"/>
      <c r="AC22" s="37"/>
      <c r="AD22" s="37"/>
      <c r="AE22" s="37"/>
    </row>
    <row r="23" spans="1:31" s="2" customFormat="1" ht="12" customHeight="1">
      <c r="A23" s="37"/>
      <c r="B23" s="42"/>
      <c r="C23" s="37"/>
      <c r="D23" s="109" t="s">
        <v>40</v>
      </c>
      <c r="E23" s="37"/>
      <c r="F23" s="37"/>
      <c r="G23" s="37"/>
      <c r="H23" s="37"/>
      <c r="I23" s="109" t="s">
        <v>31</v>
      </c>
      <c r="J23" s="111" t="s">
        <v>32</v>
      </c>
      <c r="K23" s="37"/>
      <c r="L23" s="110"/>
      <c r="S23" s="37"/>
      <c r="T23" s="37"/>
      <c r="U23" s="37"/>
      <c r="V23" s="37"/>
      <c r="W23" s="37"/>
      <c r="X23" s="37"/>
      <c r="Y23" s="37"/>
      <c r="Z23" s="37"/>
      <c r="AA23" s="37"/>
      <c r="AB23" s="37"/>
      <c r="AC23" s="37"/>
      <c r="AD23" s="37"/>
      <c r="AE23" s="37"/>
    </row>
    <row r="24" spans="1:31" s="2" customFormat="1" ht="18" customHeight="1">
      <c r="A24" s="37"/>
      <c r="B24" s="42"/>
      <c r="C24" s="37"/>
      <c r="D24" s="37"/>
      <c r="E24" s="111" t="s">
        <v>41</v>
      </c>
      <c r="F24" s="37"/>
      <c r="G24" s="37"/>
      <c r="H24" s="37"/>
      <c r="I24" s="109" t="s">
        <v>34</v>
      </c>
      <c r="J24" s="111" t="s">
        <v>32</v>
      </c>
      <c r="K24" s="37"/>
      <c r="L24" s="110"/>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10"/>
      <c r="S25" s="37"/>
      <c r="T25" s="37"/>
      <c r="U25" s="37"/>
      <c r="V25" s="37"/>
      <c r="W25" s="37"/>
      <c r="X25" s="37"/>
      <c r="Y25" s="37"/>
      <c r="Z25" s="37"/>
      <c r="AA25" s="37"/>
      <c r="AB25" s="37"/>
      <c r="AC25" s="37"/>
      <c r="AD25" s="37"/>
      <c r="AE25" s="37"/>
    </row>
    <row r="26" spans="1:31" s="2" customFormat="1" ht="12" customHeight="1">
      <c r="A26" s="37"/>
      <c r="B26" s="42"/>
      <c r="C26" s="37"/>
      <c r="D26" s="109" t="s">
        <v>42</v>
      </c>
      <c r="E26" s="37"/>
      <c r="F26" s="37"/>
      <c r="G26" s="37"/>
      <c r="H26" s="37"/>
      <c r="I26" s="37"/>
      <c r="J26" s="37"/>
      <c r="K26" s="37"/>
      <c r="L26" s="110"/>
      <c r="S26" s="37"/>
      <c r="T26" s="37"/>
      <c r="U26" s="37"/>
      <c r="V26" s="37"/>
      <c r="W26" s="37"/>
      <c r="X26" s="37"/>
      <c r="Y26" s="37"/>
      <c r="Z26" s="37"/>
      <c r="AA26" s="37"/>
      <c r="AB26" s="37"/>
      <c r="AC26" s="37"/>
      <c r="AD26" s="37"/>
      <c r="AE26" s="37"/>
    </row>
    <row r="27" spans="1:31" s="8" customFormat="1" ht="322.5" customHeight="1">
      <c r="A27" s="113"/>
      <c r="B27" s="114"/>
      <c r="C27" s="113"/>
      <c r="D27" s="113"/>
      <c r="E27" s="399" t="s">
        <v>98</v>
      </c>
      <c r="F27" s="399"/>
      <c r="G27" s="399"/>
      <c r="H27" s="399"/>
      <c r="I27" s="113"/>
      <c r="J27" s="113"/>
      <c r="K27" s="113"/>
      <c r="L27" s="115"/>
      <c r="S27" s="113"/>
      <c r="T27" s="113"/>
      <c r="U27" s="113"/>
      <c r="V27" s="113"/>
      <c r="W27" s="113"/>
      <c r="X27" s="113"/>
      <c r="Y27" s="113"/>
      <c r="Z27" s="113"/>
      <c r="AA27" s="113"/>
      <c r="AB27" s="113"/>
      <c r="AC27" s="113"/>
      <c r="AD27" s="113"/>
      <c r="AE27" s="113"/>
    </row>
    <row r="28" spans="1:31" s="2" customFormat="1" ht="6.95" customHeight="1">
      <c r="A28" s="37"/>
      <c r="B28" s="42"/>
      <c r="C28" s="37"/>
      <c r="D28" s="37"/>
      <c r="E28" s="37"/>
      <c r="F28" s="37"/>
      <c r="G28" s="37"/>
      <c r="H28" s="37"/>
      <c r="I28" s="37"/>
      <c r="J28" s="37"/>
      <c r="K28" s="37"/>
      <c r="L28" s="110"/>
      <c r="S28" s="37"/>
      <c r="T28" s="37"/>
      <c r="U28" s="37"/>
      <c r="V28" s="37"/>
      <c r="W28" s="37"/>
      <c r="X28" s="37"/>
      <c r="Y28" s="37"/>
      <c r="Z28" s="37"/>
      <c r="AA28" s="37"/>
      <c r="AB28" s="37"/>
      <c r="AC28" s="37"/>
      <c r="AD28" s="37"/>
      <c r="AE28" s="37"/>
    </row>
    <row r="29" spans="1:31" s="2" customFormat="1" ht="6.95" customHeight="1">
      <c r="A29" s="37"/>
      <c r="B29" s="42"/>
      <c r="C29" s="37"/>
      <c r="D29" s="116"/>
      <c r="E29" s="116"/>
      <c r="F29" s="116"/>
      <c r="G29" s="116"/>
      <c r="H29" s="116"/>
      <c r="I29" s="116"/>
      <c r="J29" s="116"/>
      <c r="K29" s="116"/>
      <c r="L29" s="110"/>
      <c r="S29" s="37"/>
      <c r="T29" s="37"/>
      <c r="U29" s="37"/>
      <c r="V29" s="37"/>
      <c r="W29" s="37"/>
      <c r="X29" s="37"/>
      <c r="Y29" s="37"/>
      <c r="Z29" s="37"/>
      <c r="AA29" s="37"/>
      <c r="AB29" s="37"/>
      <c r="AC29" s="37"/>
      <c r="AD29" s="37"/>
      <c r="AE29" s="37"/>
    </row>
    <row r="30" spans="1:31" s="2" customFormat="1" ht="25.35" customHeight="1">
      <c r="A30" s="37"/>
      <c r="B30" s="42"/>
      <c r="C30" s="37"/>
      <c r="D30" s="117" t="s">
        <v>44</v>
      </c>
      <c r="E30" s="37"/>
      <c r="F30" s="37"/>
      <c r="G30" s="37"/>
      <c r="H30" s="37"/>
      <c r="I30" s="37"/>
      <c r="J30" s="118">
        <f>ROUND(J86, 2)</f>
        <v>0</v>
      </c>
      <c r="K30" s="37"/>
      <c r="L30" s="110"/>
      <c r="S30" s="37"/>
      <c r="T30" s="37"/>
      <c r="U30" s="37"/>
      <c r="V30" s="37"/>
      <c r="W30" s="37"/>
      <c r="X30" s="37"/>
      <c r="Y30" s="37"/>
      <c r="Z30" s="37"/>
      <c r="AA30" s="37"/>
      <c r="AB30" s="37"/>
      <c r="AC30" s="37"/>
      <c r="AD30" s="37"/>
      <c r="AE30" s="37"/>
    </row>
    <row r="31" spans="1:31" s="2" customFormat="1" ht="6.95" customHeight="1">
      <c r="A31" s="37"/>
      <c r="B31" s="42"/>
      <c r="C31" s="37"/>
      <c r="D31" s="116"/>
      <c r="E31" s="116"/>
      <c r="F31" s="116"/>
      <c r="G31" s="116"/>
      <c r="H31" s="116"/>
      <c r="I31" s="116"/>
      <c r="J31" s="116"/>
      <c r="K31" s="116"/>
      <c r="L31" s="110"/>
      <c r="S31" s="37"/>
      <c r="T31" s="37"/>
      <c r="U31" s="37"/>
      <c r="V31" s="37"/>
      <c r="W31" s="37"/>
      <c r="X31" s="37"/>
      <c r="Y31" s="37"/>
      <c r="Z31" s="37"/>
      <c r="AA31" s="37"/>
      <c r="AB31" s="37"/>
      <c r="AC31" s="37"/>
      <c r="AD31" s="37"/>
      <c r="AE31" s="37"/>
    </row>
    <row r="32" spans="1:31" s="2" customFormat="1" ht="14.45" customHeight="1">
      <c r="A32" s="37"/>
      <c r="B32" s="42"/>
      <c r="C32" s="37"/>
      <c r="D32" s="37"/>
      <c r="E32" s="37"/>
      <c r="F32" s="119" t="s">
        <v>46</v>
      </c>
      <c r="G32" s="37"/>
      <c r="H32" s="37"/>
      <c r="I32" s="119" t="s">
        <v>45</v>
      </c>
      <c r="J32" s="119" t="s">
        <v>47</v>
      </c>
      <c r="K32" s="37"/>
      <c r="L32" s="110"/>
      <c r="S32" s="37"/>
      <c r="T32" s="37"/>
      <c r="U32" s="37"/>
      <c r="V32" s="37"/>
      <c r="W32" s="37"/>
      <c r="X32" s="37"/>
      <c r="Y32" s="37"/>
      <c r="Z32" s="37"/>
      <c r="AA32" s="37"/>
      <c r="AB32" s="37"/>
      <c r="AC32" s="37"/>
      <c r="AD32" s="37"/>
      <c r="AE32" s="37"/>
    </row>
    <row r="33" spans="1:31" s="2" customFormat="1" ht="14.45" customHeight="1">
      <c r="A33" s="37"/>
      <c r="B33" s="42"/>
      <c r="C33" s="37"/>
      <c r="D33" s="120" t="s">
        <v>48</v>
      </c>
      <c r="E33" s="109" t="s">
        <v>49</v>
      </c>
      <c r="F33" s="121">
        <f>ROUND((SUM(BE86:BE156)),  2)</f>
        <v>0</v>
      </c>
      <c r="G33" s="37"/>
      <c r="H33" s="37"/>
      <c r="I33" s="122">
        <v>0.21</v>
      </c>
      <c r="J33" s="121">
        <f>ROUND(((SUM(BE86:BE156))*I33),  2)</f>
        <v>0</v>
      </c>
      <c r="K33" s="37"/>
      <c r="L33" s="110"/>
      <c r="S33" s="37"/>
      <c r="T33" s="37"/>
      <c r="U33" s="37"/>
      <c r="V33" s="37"/>
      <c r="W33" s="37"/>
      <c r="X33" s="37"/>
      <c r="Y33" s="37"/>
      <c r="Z33" s="37"/>
      <c r="AA33" s="37"/>
      <c r="AB33" s="37"/>
      <c r="AC33" s="37"/>
      <c r="AD33" s="37"/>
      <c r="AE33" s="37"/>
    </row>
    <row r="34" spans="1:31" s="2" customFormat="1" ht="14.45" customHeight="1">
      <c r="A34" s="37"/>
      <c r="B34" s="42"/>
      <c r="C34" s="37"/>
      <c r="D34" s="37"/>
      <c r="E34" s="109" t="s">
        <v>50</v>
      </c>
      <c r="F34" s="121">
        <f>ROUND((SUM(BF86:BF156)),  2)</f>
        <v>0</v>
      </c>
      <c r="G34" s="37"/>
      <c r="H34" s="37"/>
      <c r="I34" s="122">
        <v>0.15</v>
      </c>
      <c r="J34" s="121">
        <f>ROUND(((SUM(BF86:BF156))*I34),  2)</f>
        <v>0</v>
      </c>
      <c r="K34" s="37"/>
      <c r="L34" s="110"/>
      <c r="S34" s="37"/>
      <c r="T34" s="37"/>
      <c r="U34" s="37"/>
      <c r="V34" s="37"/>
      <c r="W34" s="37"/>
      <c r="X34" s="37"/>
      <c r="Y34" s="37"/>
      <c r="Z34" s="37"/>
      <c r="AA34" s="37"/>
      <c r="AB34" s="37"/>
      <c r="AC34" s="37"/>
      <c r="AD34" s="37"/>
      <c r="AE34" s="37"/>
    </row>
    <row r="35" spans="1:31" s="2" customFormat="1" ht="14.45" hidden="1" customHeight="1">
      <c r="A35" s="37"/>
      <c r="B35" s="42"/>
      <c r="C35" s="37"/>
      <c r="D35" s="37"/>
      <c r="E35" s="109" t="s">
        <v>51</v>
      </c>
      <c r="F35" s="121">
        <f>ROUND((SUM(BG86:BG156)),  2)</f>
        <v>0</v>
      </c>
      <c r="G35" s="37"/>
      <c r="H35" s="37"/>
      <c r="I35" s="122">
        <v>0.21</v>
      </c>
      <c r="J35" s="121">
        <f>0</f>
        <v>0</v>
      </c>
      <c r="K35" s="37"/>
      <c r="L35" s="110"/>
      <c r="S35" s="37"/>
      <c r="T35" s="37"/>
      <c r="U35" s="37"/>
      <c r="V35" s="37"/>
      <c r="W35" s="37"/>
      <c r="X35" s="37"/>
      <c r="Y35" s="37"/>
      <c r="Z35" s="37"/>
      <c r="AA35" s="37"/>
      <c r="AB35" s="37"/>
      <c r="AC35" s="37"/>
      <c r="AD35" s="37"/>
      <c r="AE35" s="37"/>
    </row>
    <row r="36" spans="1:31" s="2" customFormat="1" ht="14.45" hidden="1" customHeight="1">
      <c r="A36" s="37"/>
      <c r="B36" s="42"/>
      <c r="C36" s="37"/>
      <c r="D36" s="37"/>
      <c r="E36" s="109" t="s">
        <v>52</v>
      </c>
      <c r="F36" s="121">
        <f>ROUND((SUM(BH86:BH156)),  2)</f>
        <v>0</v>
      </c>
      <c r="G36" s="37"/>
      <c r="H36" s="37"/>
      <c r="I36" s="122">
        <v>0.15</v>
      </c>
      <c r="J36" s="121">
        <f>0</f>
        <v>0</v>
      </c>
      <c r="K36" s="37"/>
      <c r="L36" s="110"/>
      <c r="S36" s="37"/>
      <c r="T36" s="37"/>
      <c r="U36" s="37"/>
      <c r="V36" s="37"/>
      <c r="W36" s="37"/>
      <c r="X36" s="37"/>
      <c r="Y36" s="37"/>
      <c r="Z36" s="37"/>
      <c r="AA36" s="37"/>
      <c r="AB36" s="37"/>
      <c r="AC36" s="37"/>
      <c r="AD36" s="37"/>
      <c r="AE36" s="37"/>
    </row>
    <row r="37" spans="1:31" s="2" customFormat="1" ht="14.45" hidden="1" customHeight="1">
      <c r="A37" s="37"/>
      <c r="B37" s="42"/>
      <c r="C37" s="37"/>
      <c r="D37" s="37"/>
      <c r="E37" s="109" t="s">
        <v>53</v>
      </c>
      <c r="F37" s="121">
        <f>ROUND((SUM(BI86:BI156)),  2)</f>
        <v>0</v>
      </c>
      <c r="G37" s="37"/>
      <c r="H37" s="37"/>
      <c r="I37" s="122">
        <v>0</v>
      </c>
      <c r="J37" s="121">
        <f>0</f>
        <v>0</v>
      </c>
      <c r="K37" s="37"/>
      <c r="L37" s="110"/>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10"/>
      <c r="S38" s="37"/>
      <c r="T38" s="37"/>
      <c r="U38" s="37"/>
      <c r="V38" s="37"/>
      <c r="W38" s="37"/>
      <c r="X38" s="37"/>
      <c r="Y38" s="37"/>
      <c r="Z38" s="37"/>
      <c r="AA38" s="37"/>
      <c r="AB38" s="37"/>
      <c r="AC38" s="37"/>
      <c r="AD38" s="37"/>
      <c r="AE38" s="37"/>
    </row>
    <row r="39" spans="1:31" s="2" customFormat="1" ht="25.35" customHeight="1">
      <c r="A39" s="37"/>
      <c r="B39" s="42"/>
      <c r="C39" s="123"/>
      <c r="D39" s="124" t="s">
        <v>54</v>
      </c>
      <c r="E39" s="125"/>
      <c r="F39" s="125"/>
      <c r="G39" s="126" t="s">
        <v>55</v>
      </c>
      <c r="H39" s="127" t="s">
        <v>56</v>
      </c>
      <c r="I39" s="125"/>
      <c r="J39" s="128">
        <f>SUM(J30:J37)</f>
        <v>0</v>
      </c>
      <c r="K39" s="129"/>
      <c r="L39" s="110"/>
      <c r="S39" s="37"/>
      <c r="T39" s="37"/>
      <c r="U39" s="37"/>
      <c r="V39" s="37"/>
      <c r="W39" s="37"/>
      <c r="X39" s="37"/>
      <c r="Y39" s="37"/>
      <c r="Z39" s="37"/>
      <c r="AA39" s="37"/>
      <c r="AB39" s="37"/>
      <c r="AC39" s="37"/>
      <c r="AD39" s="37"/>
      <c r="AE39" s="37"/>
    </row>
    <row r="40" spans="1:31" s="2" customFormat="1" ht="14.45" customHeight="1">
      <c r="A40" s="37"/>
      <c r="B40" s="130"/>
      <c r="C40" s="131"/>
      <c r="D40" s="131"/>
      <c r="E40" s="131"/>
      <c r="F40" s="131"/>
      <c r="G40" s="131"/>
      <c r="H40" s="131"/>
      <c r="I40" s="131"/>
      <c r="J40" s="131"/>
      <c r="K40" s="131"/>
      <c r="L40" s="110"/>
      <c r="S40" s="37"/>
      <c r="T40" s="37"/>
      <c r="U40" s="37"/>
      <c r="V40" s="37"/>
      <c r="W40" s="37"/>
      <c r="X40" s="37"/>
      <c r="Y40" s="37"/>
      <c r="Z40" s="37"/>
      <c r="AA40" s="37"/>
      <c r="AB40" s="37"/>
      <c r="AC40" s="37"/>
      <c r="AD40" s="37"/>
      <c r="AE40" s="37"/>
    </row>
    <row r="44" spans="1:31" s="2" customFormat="1" ht="6.95" customHeight="1">
      <c r="A44" s="37"/>
      <c r="B44" s="132"/>
      <c r="C44" s="133"/>
      <c r="D44" s="133"/>
      <c r="E44" s="133"/>
      <c r="F44" s="133"/>
      <c r="G44" s="133"/>
      <c r="H44" s="133"/>
      <c r="I44" s="133"/>
      <c r="J44" s="133"/>
      <c r="K44" s="133"/>
      <c r="L44" s="110"/>
      <c r="S44" s="37"/>
      <c r="T44" s="37"/>
      <c r="U44" s="37"/>
      <c r="V44" s="37"/>
      <c r="W44" s="37"/>
      <c r="X44" s="37"/>
      <c r="Y44" s="37"/>
      <c r="Z44" s="37"/>
      <c r="AA44" s="37"/>
      <c r="AB44" s="37"/>
      <c r="AC44" s="37"/>
      <c r="AD44" s="37"/>
      <c r="AE44" s="37"/>
    </row>
    <row r="45" spans="1:31" s="2" customFormat="1" ht="24.95" customHeight="1">
      <c r="A45" s="37"/>
      <c r="B45" s="38"/>
      <c r="C45" s="25" t="s">
        <v>99</v>
      </c>
      <c r="D45" s="39"/>
      <c r="E45" s="39"/>
      <c r="F45" s="39"/>
      <c r="G45" s="39"/>
      <c r="H45" s="39"/>
      <c r="I45" s="39"/>
      <c r="J45" s="39"/>
      <c r="K45" s="39"/>
      <c r="L45" s="110"/>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10"/>
      <c r="S46" s="37"/>
      <c r="T46" s="37"/>
      <c r="U46" s="37"/>
      <c r="V46" s="37"/>
      <c r="W46" s="37"/>
      <c r="X46" s="37"/>
      <c r="Y46" s="37"/>
      <c r="Z46" s="37"/>
      <c r="AA46" s="37"/>
      <c r="AB46" s="37"/>
      <c r="AC46" s="37"/>
      <c r="AD46" s="37"/>
      <c r="AE46" s="37"/>
    </row>
    <row r="47" spans="1:31" s="2" customFormat="1" ht="12" customHeight="1">
      <c r="A47" s="37"/>
      <c r="B47" s="38"/>
      <c r="C47" s="31" t="s">
        <v>16</v>
      </c>
      <c r="D47" s="39"/>
      <c r="E47" s="39"/>
      <c r="F47" s="39"/>
      <c r="G47" s="39"/>
      <c r="H47" s="39"/>
      <c r="I47" s="39"/>
      <c r="J47" s="39"/>
      <c r="K47" s="39"/>
      <c r="L47" s="110"/>
      <c r="S47" s="37"/>
      <c r="T47" s="37"/>
      <c r="U47" s="37"/>
      <c r="V47" s="37"/>
      <c r="W47" s="37"/>
      <c r="X47" s="37"/>
      <c r="Y47" s="37"/>
      <c r="Z47" s="37"/>
      <c r="AA47" s="37"/>
      <c r="AB47" s="37"/>
      <c r="AC47" s="37"/>
      <c r="AD47" s="37"/>
      <c r="AE47" s="37"/>
    </row>
    <row r="48" spans="1:31" s="2" customFormat="1" ht="26.25" customHeight="1">
      <c r="A48" s="37"/>
      <c r="B48" s="38"/>
      <c r="C48" s="39"/>
      <c r="D48" s="39"/>
      <c r="E48" s="400" t="str">
        <f>E7</f>
        <v>NemCL - Modernizace přístupu do Polikliniky - část II. - nový vstup do lékárny</v>
      </c>
      <c r="F48" s="401"/>
      <c r="G48" s="401"/>
      <c r="H48" s="401"/>
      <c r="I48" s="39"/>
      <c r="J48" s="39"/>
      <c r="K48" s="39"/>
      <c r="L48" s="110"/>
      <c r="S48" s="37"/>
      <c r="T48" s="37"/>
      <c r="U48" s="37"/>
      <c r="V48" s="37"/>
      <c r="W48" s="37"/>
      <c r="X48" s="37"/>
      <c r="Y48" s="37"/>
      <c r="Z48" s="37"/>
      <c r="AA48" s="37"/>
      <c r="AB48" s="37"/>
      <c r="AC48" s="37"/>
      <c r="AD48" s="37"/>
      <c r="AE48" s="37"/>
    </row>
    <row r="49" spans="1:47" s="2" customFormat="1" ht="12" customHeight="1">
      <c r="A49" s="37"/>
      <c r="B49" s="38"/>
      <c r="C49" s="31" t="s">
        <v>96</v>
      </c>
      <c r="D49" s="39"/>
      <c r="E49" s="39"/>
      <c r="F49" s="39"/>
      <c r="G49" s="39"/>
      <c r="H49" s="39"/>
      <c r="I49" s="39"/>
      <c r="J49" s="39"/>
      <c r="K49" s="39"/>
      <c r="L49" s="110"/>
      <c r="S49" s="37"/>
      <c r="T49" s="37"/>
      <c r="U49" s="37"/>
      <c r="V49" s="37"/>
      <c r="W49" s="37"/>
      <c r="X49" s="37"/>
      <c r="Y49" s="37"/>
      <c r="Z49" s="37"/>
      <c r="AA49" s="37"/>
      <c r="AB49" s="37"/>
      <c r="AC49" s="37"/>
      <c r="AD49" s="37"/>
      <c r="AE49" s="37"/>
    </row>
    <row r="50" spans="1:47" s="2" customFormat="1" ht="16.5" customHeight="1">
      <c r="A50" s="37"/>
      <c r="B50" s="38"/>
      <c r="C50" s="39"/>
      <c r="D50" s="39"/>
      <c r="E50" s="372" t="str">
        <f>E9</f>
        <v>VORN - Vedlejší a ostatní rozpočtové náklady</v>
      </c>
      <c r="F50" s="402"/>
      <c r="G50" s="402"/>
      <c r="H50" s="402"/>
      <c r="I50" s="39"/>
      <c r="J50" s="39"/>
      <c r="K50" s="39"/>
      <c r="L50" s="110"/>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10"/>
      <c r="S51" s="37"/>
      <c r="T51" s="37"/>
      <c r="U51" s="37"/>
      <c r="V51" s="37"/>
      <c r="W51" s="37"/>
      <c r="X51" s="37"/>
      <c r="Y51" s="37"/>
      <c r="Z51" s="37"/>
      <c r="AA51" s="37"/>
      <c r="AB51" s="37"/>
      <c r="AC51" s="37"/>
      <c r="AD51" s="37"/>
      <c r="AE51" s="37"/>
    </row>
    <row r="52" spans="1:47" s="2" customFormat="1" ht="12" customHeight="1">
      <c r="A52" s="37"/>
      <c r="B52" s="38"/>
      <c r="C52" s="31" t="s">
        <v>22</v>
      </c>
      <c r="D52" s="39"/>
      <c r="E52" s="39"/>
      <c r="F52" s="29" t="str">
        <f>F12</f>
        <v>Česká Lípa</v>
      </c>
      <c r="G52" s="39"/>
      <c r="H52" s="39"/>
      <c r="I52" s="31" t="s">
        <v>24</v>
      </c>
      <c r="J52" s="62" t="str">
        <f>IF(J12="","",J12)</f>
        <v>12. 12. 2022</v>
      </c>
      <c r="K52" s="39"/>
      <c r="L52" s="110"/>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10"/>
      <c r="S53" s="37"/>
      <c r="T53" s="37"/>
      <c r="U53" s="37"/>
      <c r="V53" s="37"/>
      <c r="W53" s="37"/>
      <c r="X53" s="37"/>
      <c r="Y53" s="37"/>
      <c r="Z53" s="37"/>
      <c r="AA53" s="37"/>
      <c r="AB53" s="37"/>
      <c r="AC53" s="37"/>
      <c r="AD53" s="37"/>
      <c r="AE53" s="37"/>
    </row>
    <row r="54" spans="1:47" s="2" customFormat="1" ht="40.15" customHeight="1">
      <c r="A54" s="37"/>
      <c r="B54" s="38"/>
      <c r="C54" s="31" t="s">
        <v>30</v>
      </c>
      <c r="D54" s="39"/>
      <c r="E54" s="39"/>
      <c r="F54" s="29" t="str">
        <f>E15</f>
        <v>Nemocnice s poliklinikou Česká Lípa,a.s.,Purkyňova</v>
      </c>
      <c r="G54" s="39"/>
      <c r="H54" s="39"/>
      <c r="I54" s="31" t="s">
        <v>37</v>
      </c>
      <c r="J54" s="35" t="str">
        <f>E21</f>
        <v>STORING spol. s r.o., Žitavská 727/16, Liberec 3</v>
      </c>
      <c r="K54" s="39"/>
      <c r="L54" s="110"/>
      <c r="S54" s="37"/>
      <c r="T54" s="37"/>
      <c r="U54" s="37"/>
      <c r="V54" s="37"/>
      <c r="W54" s="37"/>
      <c r="X54" s="37"/>
      <c r="Y54" s="37"/>
      <c r="Z54" s="37"/>
      <c r="AA54" s="37"/>
      <c r="AB54" s="37"/>
      <c r="AC54" s="37"/>
      <c r="AD54" s="37"/>
      <c r="AE54" s="37"/>
    </row>
    <row r="55" spans="1:47" s="2" customFormat="1" ht="15.2" customHeight="1">
      <c r="A55" s="37"/>
      <c r="B55" s="38"/>
      <c r="C55" s="31" t="s">
        <v>35</v>
      </c>
      <c r="D55" s="39"/>
      <c r="E55" s="39"/>
      <c r="F55" s="29" t="str">
        <f>IF(E18="","",E18)</f>
        <v>Vyplň údaj</v>
      </c>
      <c r="G55" s="39"/>
      <c r="H55" s="39"/>
      <c r="I55" s="31" t="s">
        <v>40</v>
      </c>
      <c r="J55" s="35" t="str">
        <f>E24</f>
        <v>Zuzana Morávková</v>
      </c>
      <c r="K55" s="39"/>
      <c r="L55" s="110"/>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10"/>
      <c r="S56" s="37"/>
      <c r="T56" s="37"/>
      <c r="U56" s="37"/>
      <c r="V56" s="37"/>
      <c r="W56" s="37"/>
      <c r="X56" s="37"/>
      <c r="Y56" s="37"/>
      <c r="Z56" s="37"/>
      <c r="AA56" s="37"/>
      <c r="AB56" s="37"/>
      <c r="AC56" s="37"/>
      <c r="AD56" s="37"/>
      <c r="AE56" s="37"/>
    </row>
    <row r="57" spans="1:47" s="2" customFormat="1" ht="29.25" customHeight="1">
      <c r="A57" s="37"/>
      <c r="B57" s="38"/>
      <c r="C57" s="134" t="s">
        <v>100</v>
      </c>
      <c r="D57" s="135"/>
      <c r="E57" s="135"/>
      <c r="F57" s="135"/>
      <c r="G57" s="135"/>
      <c r="H57" s="135"/>
      <c r="I57" s="135"/>
      <c r="J57" s="136" t="s">
        <v>101</v>
      </c>
      <c r="K57" s="135"/>
      <c r="L57" s="110"/>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10"/>
      <c r="S58" s="37"/>
      <c r="T58" s="37"/>
      <c r="U58" s="37"/>
      <c r="V58" s="37"/>
      <c r="W58" s="37"/>
      <c r="X58" s="37"/>
      <c r="Y58" s="37"/>
      <c r="Z58" s="37"/>
      <c r="AA58" s="37"/>
      <c r="AB58" s="37"/>
      <c r="AC58" s="37"/>
      <c r="AD58" s="37"/>
      <c r="AE58" s="37"/>
    </row>
    <row r="59" spans="1:47" s="2" customFormat="1" ht="22.9" customHeight="1">
      <c r="A59" s="37"/>
      <c r="B59" s="38"/>
      <c r="C59" s="137" t="s">
        <v>76</v>
      </c>
      <c r="D59" s="39"/>
      <c r="E59" s="39"/>
      <c r="F59" s="39"/>
      <c r="G59" s="39"/>
      <c r="H59" s="39"/>
      <c r="I59" s="39"/>
      <c r="J59" s="80">
        <f>J86</f>
        <v>0</v>
      </c>
      <c r="K59" s="39"/>
      <c r="L59" s="110"/>
      <c r="S59" s="37"/>
      <c r="T59" s="37"/>
      <c r="U59" s="37"/>
      <c r="V59" s="37"/>
      <c r="W59" s="37"/>
      <c r="X59" s="37"/>
      <c r="Y59" s="37"/>
      <c r="Z59" s="37"/>
      <c r="AA59" s="37"/>
      <c r="AB59" s="37"/>
      <c r="AC59" s="37"/>
      <c r="AD59" s="37"/>
      <c r="AE59" s="37"/>
      <c r="AU59" s="19" t="s">
        <v>102</v>
      </c>
    </row>
    <row r="60" spans="1:47" s="9" customFormat="1" ht="24.95" customHeight="1">
      <c r="B60" s="138"/>
      <c r="C60" s="139"/>
      <c r="D60" s="140" t="s">
        <v>1305</v>
      </c>
      <c r="E60" s="141"/>
      <c r="F60" s="141"/>
      <c r="G60" s="141"/>
      <c r="H60" s="141"/>
      <c r="I60" s="141"/>
      <c r="J60" s="142">
        <f>J87</f>
        <v>0</v>
      </c>
      <c r="K60" s="139"/>
      <c r="L60" s="143"/>
    </row>
    <row r="61" spans="1:47" s="9" customFormat="1" ht="24.95" customHeight="1">
      <c r="B61" s="138"/>
      <c r="C61" s="139"/>
      <c r="D61" s="140" t="s">
        <v>1306</v>
      </c>
      <c r="E61" s="141"/>
      <c r="F61" s="141"/>
      <c r="G61" s="141"/>
      <c r="H61" s="141"/>
      <c r="I61" s="141"/>
      <c r="J61" s="142">
        <f>J102</f>
        <v>0</v>
      </c>
      <c r="K61" s="139"/>
      <c r="L61" s="143"/>
    </row>
    <row r="62" spans="1:47" s="9" customFormat="1" ht="24.95" customHeight="1">
      <c r="B62" s="138"/>
      <c r="C62" s="139"/>
      <c r="D62" s="140" t="s">
        <v>1307</v>
      </c>
      <c r="E62" s="141"/>
      <c r="F62" s="141"/>
      <c r="G62" s="141"/>
      <c r="H62" s="141"/>
      <c r="I62" s="141"/>
      <c r="J62" s="142">
        <f>J105</f>
        <v>0</v>
      </c>
      <c r="K62" s="139"/>
      <c r="L62" s="143"/>
    </row>
    <row r="63" spans="1:47" s="9" customFormat="1" ht="24.95" customHeight="1">
      <c r="B63" s="138"/>
      <c r="C63" s="139"/>
      <c r="D63" s="140" t="s">
        <v>1308</v>
      </c>
      <c r="E63" s="141"/>
      <c r="F63" s="141"/>
      <c r="G63" s="141"/>
      <c r="H63" s="141"/>
      <c r="I63" s="141"/>
      <c r="J63" s="142">
        <f>J118</f>
        <v>0</v>
      </c>
      <c r="K63" s="139"/>
      <c r="L63" s="143"/>
    </row>
    <row r="64" spans="1:47" s="9" customFormat="1" ht="24.95" customHeight="1">
      <c r="B64" s="138"/>
      <c r="C64" s="139"/>
      <c r="D64" s="140" t="s">
        <v>1309</v>
      </c>
      <c r="E64" s="141"/>
      <c r="F64" s="141"/>
      <c r="G64" s="141"/>
      <c r="H64" s="141"/>
      <c r="I64" s="141"/>
      <c r="J64" s="142">
        <f>J121</f>
        <v>0</v>
      </c>
      <c r="K64" s="139"/>
      <c r="L64" s="143"/>
    </row>
    <row r="65" spans="1:31" s="9" customFormat="1" ht="24.95" customHeight="1">
      <c r="B65" s="138"/>
      <c r="C65" s="139"/>
      <c r="D65" s="140" t="s">
        <v>1310</v>
      </c>
      <c r="E65" s="141"/>
      <c r="F65" s="141"/>
      <c r="G65" s="141"/>
      <c r="H65" s="141"/>
      <c r="I65" s="141"/>
      <c r="J65" s="142">
        <f>J126</f>
        <v>0</v>
      </c>
      <c r="K65" s="139"/>
      <c r="L65" s="143"/>
    </row>
    <row r="66" spans="1:31" s="9" customFormat="1" ht="24.95" customHeight="1">
      <c r="B66" s="138"/>
      <c r="C66" s="139"/>
      <c r="D66" s="140" t="s">
        <v>1311</v>
      </c>
      <c r="E66" s="141"/>
      <c r="F66" s="141"/>
      <c r="G66" s="141"/>
      <c r="H66" s="141"/>
      <c r="I66" s="141"/>
      <c r="J66" s="142">
        <f>J143</f>
        <v>0</v>
      </c>
      <c r="K66" s="139"/>
      <c r="L66" s="143"/>
    </row>
    <row r="67" spans="1:31" s="2" customFormat="1" ht="21.75" customHeight="1">
      <c r="A67" s="37"/>
      <c r="B67" s="38"/>
      <c r="C67" s="39"/>
      <c r="D67" s="39"/>
      <c r="E67" s="39"/>
      <c r="F67" s="39"/>
      <c r="G67" s="39"/>
      <c r="H67" s="39"/>
      <c r="I67" s="39"/>
      <c r="J67" s="39"/>
      <c r="K67" s="39"/>
      <c r="L67" s="110"/>
      <c r="S67" s="37"/>
      <c r="T67" s="37"/>
      <c r="U67" s="37"/>
      <c r="V67" s="37"/>
      <c r="W67" s="37"/>
      <c r="X67" s="37"/>
      <c r="Y67" s="37"/>
      <c r="Z67" s="37"/>
      <c r="AA67" s="37"/>
      <c r="AB67" s="37"/>
      <c r="AC67" s="37"/>
      <c r="AD67" s="37"/>
      <c r="AE67" s="37"/>
    </row>
    <row r="68" spans="1:31" s="2" customFormat="1" ht="6.95" customHeight="1">
      <c r="A68" s="37"/>
      <c r="B68" s="50"/>
      <c r="C68" s="51"/>
      <c r="D68" s="51"/>
      <c r="E68" s="51"/>
      <c r="F68" s="51"/>
      <c r="G68" s="51"/>
      <c r="H68" s="51"/>
      <c r="I68" s="51"/>
      <c r="J68" s="51"/>
      <c r="K68" s="51"/>
      <c r="L68" s="110"/>
      <c r="S68" s="37"/>
      <c r="T68" s="37"/>
      <c r="U68" s="37"/>
      <c r="V68" s="37"/>
      <c r="W68" s="37"/>
      <c r="X68" s="37"/>
      <c r="Y68" s="37"/>
      <c r="Z68" s="37"/>
      <c r="AA68" s="37"/>
      <c r="AB68" s="37"/>
      <c r="AC68" s="37"/>
      <c r="AD68" s="37"/>
      <c r="AE68" s="37"/>
    </row>
    <row r="72" spans="1:31" s="2" customFormat="1" ht="6.95" customHeight="1">
      <c r="A72" s="37"/>
      <c r="B72" s="52"/>
      <c r="C72" s="53"/>
      <c r="D72" s="53"/>
      <c r="E72" s="53"/>
      <c r="F72" s="53"/>
      <c r="G72" s="53"/>
      <c r="H72" s="53"/>
      <c r="I72" s="53"/>
      <c r="J72" s="53"/>
      <c r="K72" s="53"/>
      <c r="L72" s="110"/>
      <c r="S72" s="37"/>
      <c r="T72" s="37"/>
      <c r="U72" s="37"/>
      <c r="V72" s="37"/>
      <c r="W72" s="37"/>
      <c r="X72" s="37"/>
      <c r="Y72" s="37"/>
      <c r="Z72" s="37"/>
      <c r="AA72" s="37"/>
      <c r="AB72" s="37"/>
      <c r="AC72" s="37"/>
      <c r="AD72" s="37"/>
      <c r="AE72" s="37"/>
    </row>
    <row r="73" spans="1:31" s="2" customFormat="1" ht="24.95" customHeight="1">
      <c r="A73" s="37"/>
      <c r="B73" s="38"/>
      <c r="C73" s="25" t="s">
        <v>129</v>
      </c>
      <c r="D73" s="39"/>
      <c r="E73" s="39"/>
      <c r="F73" s="39"/>
      <c r="G73" s="39"/>
      <c r="H73" s="39"/>
      <c r="I73" s="39"/>
      <c r="J73" s="39"/>
      <c r="K73" s="39"/>
      <c r="L73" s="110"/>
      <c r="S73" s="37"/>
      <c r="T73" s="37"/>
      <c r="U73" s="37"/>
      <c r="V73" s="37"/>
      <c r="W73" s="37"/>
      <c r="X73" s="37"/>
      <c r="Y73" s="37"/>
      <c r="Z73" s="37"/>
      <c r="AA73" s="37"/>
      <c r="AB73" s="37"/>
      <c r="AC73" s="37"/>
      <c r="AD73" s="37"/>
      <c r="AE73" s="37"/>
    </row>
    <row r="74" spans="1:31" s="2" customFormat="1" ht="6.95" customHeight="1">
      <c r="A74" s="37"/>
      <c r="B74" s="38"/>
      <c r="C74" s="39"/>
      <c r="D74" s="39"/>
      <c r="E74" s="39"/>
      <c r="F74" s="39"/>
      <c r="G74" s="39"/>
      <c r="H74" s="39"/>
      <c r="I74" s="39"/>
      <c r="J74" s="39"/>
      <c r="K74" s="39"/>
      <c r="L74" s="110"/>
      <c r="S74" s="37"/>
      <c r="T74" s="37"/>
      <c r="U74" s="37"/>
      <c r="V74" s="37"/>
      <c r="W74" s="37"/>
      <c r="X74" s="37"/>
      <c r="Y74" s="37"/>
      <c r="Z74" s="37"/>
      <c r="AA74" s="37"/>
      <c r="AB74" s="37"/>
      <c r="AC74" s="37"/>
      <c r="AD74" s="37"/>
      <c r="AE74" s="37"/>
    </row>
    <row r="75" spans="1:31" s="2" customFormat="1" ht="12" customHeight="1">
      <c r="A75" s="37"/>
      <c r="B75" s="38"/>
      <c r="C75" s="31" t="s">
        <v>16</v>
      </c>
      <c r="D75" s="39"/>
      <c r="E75" s="39"/>
      <c r="F75" s="39"/>
      <c r="G75" s="39"/>
      <c r="H75" s="39"/>
      <c r="I75" s="39"/>
      <c r="J75" s="39"/>
      <c r="K75" s="39"/>
      <c r="L75" s="110"/>
      <c r="S75" s="37"/>
      <c r="T75" s="37"/>
      <c r="U75" s="37"/>
      <c r="V75" s="37"/>
      <c r="W75" s="37"/>
      <c r="X75" s="37"/>
      <c r="Y75" s="37"/>
      <c r="Z75" s="37"/>
      <c r="AA75" s="37"/>
      <c r="AB75" s="37"/>
      <c r="AC75" s="37"/>
      <c r="AD75" s="37"/>
      <c r="AE75" s="37"/>
    </row>
    <row r="76" spans="1:31" s="2" customFormat="1" ht="26.25" customHeight="1">
      <c r="A76" s="37"/>
      <c r="B76" s="38"/>
      <c r="C76" s="39"/>
      <c r="D76" s="39"/>
      <c r="E76" s="400" t="str">
        <f>E7</f>
        <v>NemCL - Modernizace přístupu do Polikliniky - část II. - nový vstup do lékárny</v>
      </c>
      <c r="F76" s="401"/>
      <c r="G76" s="401"/>
      <c r="H76" s="401"/>
      <c r="I76" s="39"/>
      <c r="J76" s="39"/>
      <c r="K76" s="39"/>
      <c r="L76" s="110"/>
      <c r="S76" s="37"/>
      <c r="T76" s="37"/>
      <c r="U76" s="37"/>
      <c r="V76" s="37"/>
      <c r="W76" s="37"/>
      <c r="X76" s="37"/>
      <c r="Y76" s="37"/>
      <c r="Z76" s="37"/>
      <c r="AA76" s="37"/>
      <c r="AB76" s="37"/>
      <c r="AC76" s="37"/>
      <c r="AD76" s="37"/>
      <c r="AE76" s="37"/>
    </row>
    <row r="77" spans="1:31" s="2" customFormat="1" ht="12" customHeight="1">
      <c r="A77" s="37"/>
      <c r="B77" s="38"/>
      <c r="C77" s="31" t="s">
        <v>96</v>
      </c>
      <c r="D77" s="39"/>
      <c r="E77" s="39"/>
      <c r="F77" s="39"/>
      <c r="G77" s="39"/>
      <c r="H77" s="39"/>
      <c r="I77" s="39"/>
      <c r="J77" s="39"/>
      <c r="K77" s="39"/>
      <c r="L77" s="110"/>
      <c r="S77" s="37"/>
      <c r="T77" s="37"/>
      <c r="U77" s="37"/>
      <c r="V77" s="37"/>
      <c r="W77" s="37"/>
      <c r="X77" s="37"/>
      <c r="Y77" s="37"/>
      <c r="Z77" s="37"/>
      <c r="AA77" s="37"/>
      <c r="AB77" s="37"/>
      <c r="AC77" s="37"/>
      <c r="AD77" s="37"/>
      <c r="AE77" s="37"/>
    </row>
    <row r="78" spans="1:31" s="2" customFormat="1" ht="16.5" customHeight="1">
      <c r="A78" s="37"/>
      <c r="B78" s="38"/>
      <c r="C78" s="39"/>
      <c r="D78" s="39"/>
      <c r="E78" s="372" t="str">
        <f>E9</f>
        <v>VORN - Vedlejší a ostatní rozpočtové náklady</v>
      </c>
      <c r="F78" s="402"/>
      <c r="G78" s="402"/>
      <c r="H78" s="402"/>
      <c r="I78" s="39"/>
      <c r="J78" s="39"/>
      <c r="K78" s="39"/>
      <c r="L78" s="110"/>
      <c r="S78" s="37"/>
      <c r="T78" s="37"/>
      <c r="U78" s="37"/>
      <c r="V78" s="37"/>
      <c r="W78" s="37"/>
      <c r="X78" s="37"/>
      <c r="Y78" s="37"/>
      <c r="Z78" s="37"/>
      <c r="AA78" s="37"/>
      <c r="AB78" s="37"/>
      <c r="AC78" s="37"/>
      <c r="AD78" s="37"/>
      <c r="AE78" s="37"/>
    </row>
    <row r="79" spans="1:31" s="2" customFormat="1" ht="6.95" customHeight="1">
      <c r="A79" s="37"/>
      <c r="B79" s="38"/>
      <c r="C79" s="39"/>
      <c r="D79" s="39"/>
      <c r="E79" s="39"/>
      <c r="F79" s="39"/>
      <c r="G79" s="39"/>
      <c r="H79" s="39"/>
      <c r="I79" s="39"/>
      <c r="J79" s="39"/>
      <c r="K79" s="39"/>
      <c r="L79" s="110"/>
      <c r="S79" s="37"/>
      <c r="T79" s="37"/>
      <c r="U79" s="37"/>
      <c r="V79" s="37"/>
      <c r="W79" s="37"/>
      <c r="X79" s="37"/>
      <c r="Y79" s="37"/>
      <c r="Z79" s="37"/>
      <c r="AA79" s="37"/>
      <c r="AB79" s="37"/>
      <c r="AC79" s="37"/>
      <c r="AD79" s="37"/>
      <c r="AE79" s="37"/>
    </row>
    <row r="80" spans="1:31" s="2" customFormat="1" ht="12" customHeight="1">
      <c r="A80" s="37"/>
      <c r="B80" s="38"/>
      <c r="C80" s="31" t="s">
        <v>22</v>
      </c>
      <c r="D80" s="39"/>
      <c r="E80" s="39"/>
      <c r="F80" s="29" t="str">
        <f>F12</f>
        <v>Česká Lípa</v>
      </c>
      <c r="G80" s="39"/>
      <c r="H80" s="39"/>
      <c r="I80" s="31" t="s">
        <v>24</v>
      </c>
      <c r="J80" s="62" t="str">
        <f>IF(J12="","",J12)</f>
        <v>12. 12. 2022</v>
      </c>
      <c r="K80" s="39"/>
      <c r="L80" s="110"/>
      <c r="S80" s="37"/>
      <c r="T80" s="37"/>
      <c r="U80" s="37"/>
      <c r="V80" s="37"/>
      <c r="W80" s="37"/>
      <c r="X80" s="37"/>
      <c r="Y80" s="37"/>
      <c r="Z80" s="37"/>
      <c r="AA80" s="37"/>
      <c r="AB80" s="37"/>
      <c r="AC80" s="37"/>
      <c r="AD80" s="37"/>
      <c r="AE80" s="37"/>
    </row>
    <row r="81" spans="1:65" s="2" customFormat="1" ht="6.95" customHeight="1">
      <c r="A81" s="37"/>
      <c r="B81" s="38"/>
      <c r="C81" s="39"/>
      <c r="D81" s="39"/>
      <c r="E81" s="39"/>
      <c r="F81" s="39"/>
      <c r="G81" s="39"/>
      <c r="H81" s="39"/>
      <c r="I81" s="39"/>
      <c r="J81" s="39"/>
      <c r="K81" s="39"/>
      <c r="L81" s="110"/>
      <c r="S81" s="37"/>
      <c r="T81" s="37"/>
      <c r="U81" s="37"/>
      <c r="V81" s="37"/>
      <c r="W81" s="37"/>
      <c r="X81" s="37"/>
      <c r="Y81" s="37"/>
      <c r="Z81" s="37"/>
      <c r="AA81" s="37"/>
      <c r="AB81" s="37"/>
      <c r="AC81" s="37"/>
      <c r="AD81" s="37"/>
      <c r="AE81" s="37"/>
    </row>
    <row r="82" spans="1:65" s="2" customFormat="1" ht="40.15" customHeight="1">
      <c r="A82" s="37"/>
      <c r="B82" s="38"/>
      <c r="C82" s="31" t="s">
        <v>30</v>
      </c>
      <c r="D82" s="39"/>
      <c r="E82" s="39"/>
      <c r="F82" s="29" t="str">
        <f>E15</f>
        <v>Nemocnice s poliklinikou Česká Lípa,a.s.,Purkyňova</v>
      </c>
      <c r="G82" s="39"/>
      <c r="H82" s="39"/>
      <c r="I82" s="31" t="s">
        <v>37</v>
      </c>
      <c r="J82" s="35" t="str">
        <f>E21</f>
        <v>STORING spol. s r.o., Žitavská 727/16, Liberec 3</v>
      </c>
      <c r="K82" s="39"/>
      <c r="L82" s="110"/>
      <c r="S82" s="37"/>
      <c r="T82" s="37"/>
      <c r="U82" s="37"/>
      <c r="V82" s="37"/>
      <c r="W82" s="37"/>
      <c r="X82" s="37"/>
      <c r="Y82" s="37"/>
      <c r="Z82" s="37"/>
      <c r="AA82" s="37"/>
      <c r="AB82" s="37"/>
      <c r="AC82" s="37"/>
      <c r="AD82" s="37"/>
      <c r="AE82" s="37"/>
    </row>
    <row r="83" spans="1:65" s="2" customFormat="1" ht="15.2" customHeight="1">
      <c r="A83" s="37"/>
      <c r="B83" s="38"/>
      <c r="C83" s="31" t="s">
        <v>35</v>
      </c>
      <c r="D83" s="39"/>
      <c r="E83" s="39"/>
      <c r="F83" s="29" t="str">
        <f>IF(E18="","",E18)</f>
        <v>Vyplň údaj</v>
      </c>
      <c r="G83" s="39"/>
      <c r="H83" s="39"/>
      <c r="I83" s="31" t="s">
        <v>40</v>
      </c>
      <c r="J83" s="35" t="str">
        <f>E24</f>
        <v>Zuzana Morávková</v>
      </c>
      <c r="K83" s="39"/>
      <c r="L83" s="110"/>
      <c r="S83" s="37"/>
      <c r="T83" s="37"/>
      <c r="U83" s="37"/>
      <c r="V83" s="37"/>
      <c r="W83" s="37"/>
      <c r="X83" s="37"/>
      <c r="Y83" s="37"/>
      <c r="Z83" s="37"/>
      <c r="AA83" s="37"/>
      <c r="AB83" s="37"/>
      <c r="AC83" s="37"/>
      <c r="AD83" s="37"/>
      <c r="AE83" s="37"/>
    </row>
    <row r="84" spans="1:65" s="2" customFormat="1" ht="10.35" customHeight="1">
      <c r="A84" s="37"/>
      <c r="B84" s="38"/>
      <c r="C84" s="39"/>
      <c r="D84" s="39"/>
      <c r="E84" s="39"/>
      <c r="F84" s="39"/>
      <c r="G84" s="39"/>
      <c r="H84" s="39"/>
      <c r="I84" s="39"/>
      <c r="J84" s="39"/>
      <c r="K84" s="39"/>
      <c r="L84" s="110"/>
      <c r="S84" s="37"/>
      <c r="T84" s="37"/>
      <c r="U84" s="37"/>
      <c r="V84" s="37"/>
      <c r="W84" s="37"/>
      <c r="X84" s="37"/>
      <c r="Y84" s="37"/>
      <c r="Z84" s="37"/>
      <c r="AA84" s="37"/>
      <c r="AB84" s="37"/>
      <c r="AC84" s="37"/>
      <c r="AD84" s="37"/>
      <c r="AE84" s="37"/>
    </row>
    <row r="85" spans="1:65" s="11" customFormat="1" ht="29.25" customHeight="1">
      <c r="A85" s="150"/>
      <c r="B85" s="151"/>
      <c r="C85" s="152" t="s">
        <v>130</v>
      </c>
      <c r="D85" s="153" t="s">
        <v>63</v>
      </c>
      <c r="E85" s="153" t="s">
        <v>59</v>
      </c>
      <c r="F85" s="153" t="s">
        <v>60</v>
      </c>
      <c r="G85" s="153" t="s">
        <v>131</v>
      </c>
      <c r="H85" s="153" t="s">
        <v>132</v>
      </c>
      <c r="I85" s="153" t="s">
        <v>133</v>
      </c>
      <c r="J85" s="153" t="s">
        <v>101</v>
      </c>
      <c r="K85" s="154" t="s">
        <v>134</v>
      </c>
      <c r="L85" s="155"/>
      <c r="M85" s="71" t="s">
        <v>32</v>
      </c>
      <c r="N85" s="72" t="s">
        <v>48</v>
      </c>
      <c r="O85" s="72" t="s">
        <v>135</v>
      </c>
      <c r="P85" s="72" t="s">
        <v>136</v>
      </c>
      <c r="Q85" s="72" t="s">
        <v>137</v>
      </c>
      <c r="R85" s="72" t="s">
        <v>138</v>
      </c>
      <c r="S85" s="72" t="s">
        <v>139</v>
      </c>
      <c r="T85" s="73" t="s">
        <v>140</v>
      </c>
      <c r="U85" s="150"/>
      <c r="V85" s="150"/>
      <c r="W85" s="150"/>
      <c r="X85" s="150"/>
      <c r="Y85" s="150"/>
      <c r="Z85" s="150"/>
      <c r="AA85" s="150"/>
      <c r="AB85" s="150"/>
      <c r="AC85" s="150"/>
      <c r="AD85" s="150"/>
      <c r="AE85" s="150"/>
    </row>
    <row r="86" spans="1:65" s="2" customFormat="1" ht="22.9" customHeight="1">
      <c r="A86" s="37"/>
      <c r="B86" s="38"/>
      <c r="C86" s="78" t="s">
        <v>141</v>
      </c>
      <c r="D86" s="39"/>
      <c r="E86" s="39"/>
      <c r="F86" s="39"/>
      <c r="G86" s="39"/>
      <c r="H86" s="39"/>
      <c r="I86" s="39"/>
      <c r="J86" s="156">
        <f>BK86</f>
        <v>0</v>
      </c>
      <c r="K86" s="39"/>
      <c r="L86" s="42"/>
      <c r="M86" s="74"/>
      <c r="N86" s="157"/>
      <c r="O86" s="75"/>
      <c r="P86" s="158">
        <f>P87+P102+P105+P118+P121+P126+P143</f>
        <v>0</v>
      </c>
      <c r="Q86" s="75"/>
      <c r="R86" s="158">
        <f>R87+R102+R105+R118+R121+R126+R143</f>
        <v>0</v>
      </c>
      <c r="S86" s="75"/>
      <c r="T86" s="159">
        <f>T87+T102+T105+T118+T121+T126+T143</f>
        <v>0</v>
      </c>
      <c r="U86" s="37"/>
      <c r="V86" s="37"/>
      <c r="W86" s="37"/>
      <c r="X86" s="37"/>
      <c r="Y86" s="37"/>
      <c r="Z86" s="37"/>
      <c r="AA86" s="37"/>
      <c r="AB86" s="37"/>
      <c r="AC86" s="37"/>
      <c r="AD86" s="37"/>
      <c r="AE86" s="37"/>
      <c r="AT86" s="19" t="s">
        <v>77</v>
      </c>
      <c r="AU86" s="19" t="s">
        <v>102</v>
      </c>
      <c r="BK86" s="160">
        <f>BK87+BK102+BK105+BK118+BK121+BK126+BK143</f>
        <v>0</v>
      </c>
    </row>
    <row r="87" spans="1:65" s="12" customFormat="1" ht="25.9" customHeight="1">
      <c r="B87" s="161"/>
      <c r="C87" s="162"/>
      <c r="D87" s="163" t="s">
        <v>77</v>
      </c>
      <c r="E87" s="164" t="s">
        <v>1312</v>
      </c>
      <c r="F87" s="164" t="s">
        <v>1313</v>
      </c>
      <c r="G87" s="162"/>
      <c r="H87" s="162"/>
      <c r="I87" s="165"/>
      <c r="J87" s="166">
        <f>BK87</f>
        <v>0</v>
      </c>
      <c r="K87" s="162"/>
      <c r="L87" s="167"/>
      <c r="M87" s="168"/>
      <c r="N87" s="169"/>
      <c r="O87" s="169"/>
      <c r="P87" s="170">
        <f>SUM(P88:P101)</f>
        <v>0</v>
      </c>
      <c r="Q87" s="169"/>
      <c r="R87" s="170">
        <f>SUM(R88:R101)</f>
        <v>0</v>
      </c>
      <c r="S87" s="169"/>
      <c r="T87" s="171">
        <f>SUM(T88:T101)</f>
        <v>0</v>
      </c>
      <c r="AR87" s="172" t="s">
        <v>86</v>
      </c>
      <c r="AT87" s="173" t="s">
        <v>77</v>
      </c>
      <c r="AU87" s="173" t="s">
        <v>78</v>
      </c>
      <c r="AY87" s="172" t="s">
        <v>144</v>
      </c>
      <c r="BK87" s="174">
        <f>SUM(BK88:BK101)</f>
        <v>0</v>
      </c>
    </row>
    <row r="88" spans="1:65" s="2" customFormat="1" ht="24.2" customHeight="1">
      <c r="A88" s="37"/>
      <c r="B88" s="38"/>
      <c r="C88" s="177" t="s">
        <v>86</v>
      </c>
      <c r="D88" s="177" t="s">
        <v>146</v>
      </c>
      <c r="E88" s="178" t="s">
        <v>1314</v>
      </c>
      <c r="F88" s="179" t="s">
        <v>1315</v>
      </c>
      <c r="G88" s="180" t="s">
        <v>796</v>
      </c>
      <c r="H88" s="181">
        <v>1</v>
      </c>
      <c r="I88" s="182"/>
      <c r="J88" s="183">
        <f>ROUND(I88*H88,2)</f>
        <v>0</v>
      </c>
      <c r="K88" s="179" t="s">
        <v>32</v>
      </c>
      <c r="L88" s="42"/>
      <c r="M88" s="184" t="s">
        <v>32</v>
      </c>
      <c r="N88" s="185" t="s">
        <v>49</v>
      </c>
      <c r="O88" s="67"/>
      <c r="P88" s="186">
        <f>O88*H88</f>
        <v>0</v>
      </c>
      <c r="Q88" s="186">
        <v>0</v>
      </c>
      <c r="R88" s="186">
        <f>Q88*H88</f>
        <v>0</v>
      </c>
      <c r="S88" s="186">
        <v>0</v>
      </c>
      <c r="T88" s="187">
        <f>S88*H88</f>
        <v>0</v>
      </c>
      <c r="U88" s="37"/>
      <c r="V88" s="37"/>
      <c r="W88" s="37"/>
      <c r="X88" s="37"/>
      <c r="Y88" s="37"/>
      <c r="Z88" s="37"/>
      <c r="AA88" s="37"/>
      <c r="AB88" s="37"/>
      <c r="AC88" s="37"/>
      <c r="AD88" s="37"/>
      <c r="AE88" s="37"/>
      <c r="AR88" s="188" t="s">
        <v>1316</v>
      </c>
      <c r="AT88" s="188" t="s">
        <v>146</v>
      </c>
      <c r="AU88" s="188" t="s">
        <v>86</v>
      </c>
      <c r="AY88" s="19" t="s">
        <v>144</v>
      </c>
      <c r="BE88" s="189">
        <f>IF(N88="základní",J88,0)</f>
        <v>0</v>
      </c>
      <c r="BF88" s="189">
        <f>IF(N88="snížená",J88,0)</f>
        <v>0</v>
      </c>
      <c r="BG88" s="189">
        <f>IF(N88="zákl. přenesená",J88,0)</f>
        <v>0</v>
      </c>
      <c r="BH88" s="189">
        <f>IF(N88="sníž. přenesená",J88,0)</f>
        <v>0</v>
      </c>
      <c r="BI88" s="189">
        <f>IF(N88="nulová",J88,0)</f>
        <v>0</v>
      </c>
      <c r="BJ88" s="19" t="s">
        <v>86</v>
      </c>
      <c r="BK88" s="189">
        <f>ROUND(I88*H88,2)</f>
        <v>0</v>
      </c>
      <c r="BL88" s="19" t="s">
        <v>1316</v>
      </c>
      <c r="BM88" s="188" t="s">
        <v>88</v>
      </c>
    </row>
    <row r="89" spans="1:65" s="2" customFormat="1" ht="39">
      <c r="A89" s="37"/>
      <c r="B89" s="38"/>
      <c r="C89" s="39"/>
      <c r="D89" s="197" t="s">
        <v>1063</v>
      </c>
      <c r="E89" s="39"/>
      <c r="F89" s="249" t="s">
        <v>1317</v>
      </c>
      <c r="G89" s="39"/>
      <c r="H89" s="39"/>
      <c r="I89" s="192"/>
      <c r="J89" s="39"/>
      <c r="K89" s="39"/>
      <c r="L89" s="42"/>
      <c r="M89" s="193"/>
      <c r="N89" s="194"/>
      <c r="O89" s="67"/>
      <c r="P89" s="67"/>
      <c r="Q89" s="67"/>
      <c r="R89" s="67"/>
      <c r="S89" s="67"/>
      <c r="T89" s="68"/>
      <c r="U89" s="37"/>
      <c r="V89" s="37"/>
      <c r="W89" s="37"/>
      <c r="X89" s="37"/>
      <c r="Y89" s="37"/>
      <c r="Z89" s="37"/>
      <c r="AA89" s="37"/>
      <c r="AB89" s="37"/>
      <c r="AC89" s="37"/>
      <c r="AD89" s="37"/>
      <c r="AE89" s="37"/>
      <c r="AT89" s="19" t="s">
        <v>1063</v>
      </c>
      <c r="AU89" s="19" t="s">
        <v>86</v>
      </c>
    </row>
    <row r="90" spans="1:65" s="2" customFormat="1" ht="16.5" customHeight="1">
      <c r="A90" s="37"/>
      <c r="B90" s="38"/>
      <c r="C90" s="177" t="s">
        <v>88</v>
      </c>
      <c r="D90" s="177" t="s">
        <v>146</v>
      </c>
      <c r="E90" s="178" t="s">
        <v>1318</v>
      </c>
      <c r="F90" s="179" t="s">
        <v>1319</v>
      </c>
      <c r="G90" s="180" t="s">
        <v>796</v>
      </c>
      <c r="H90" s="181">
        <v>1</v>
      </c>
      <c r="I90" s="182"/>
      <c r="J90" s="183">
        <f>ROUND(I90*H90,2)</f>
        <v>0</v>
      </c>
      <c r="K90" s="179" t="s">
        <v>32</v>
      </c>
      <c r="L90" s="42"/>
      <c r="M90" s="184" t="s">
        <v>32</v>
      </c>
      <c r="N90" s="185" t="s">
        <v>49</v>
      </c>
      <c r="O90" s="67"/>
      <c r="P90" s="186">
        <f>O90*H90</f>
        <v>0</v>
      </c>
      <c r="Q90" s="186">
        <v>0</v>
      </c>
      <c r="R90" s="186">
        <f>Q90*H90</f>
        <v>0</v>
      </c>
      <c r="S90" s="186">
        <v>0</v>
      </c>
      <c r="T90" s="187">
        <f>S90*H90</f>
        <v>0</v>
      </c>
      <c r="U90" s="37"/>
      <c r="V90" s="37"/>
      <c r="W90" s="37"/>
      <c r="X90" s="37"/>
      <c r="Y90" s="37"/>
      <c r="Z90" s="37"/>
      <c r="AA90" s="37"/>
      <c r="AB90" s="37"/>
      <c r="AC90" s="37"/>
      <c r="AD90" s="37"/>
      <c r="AE90" s="37"/>
      <c r="AR90" s="188" t="s">
        <v>1316</v>
      </c>
      <c r="AT90" s="188" t="s">
        <v>146</v>
      </c>
      <c r="AU90" s="188" t="s">
        <v>86</v>
      </c>
      <c r="AY90" s="19" t="s">
        <v>144</v>
      </c>
      <c r="BE90" s="189">
        <f>IF(N90="základní",J90,0)</f>
        <v>0</v>
      </c>
      <c r="BF90" s="189">
        <f>IF(N90="snížená",J90,0)</f>
        <v>0</v>
      </c>
      <c r="BG90" s="189">
        <f>IF(N90="zákl. přenesená",J90,0)</f>
        <v>0</v>
      </c>
      <c r="BH90" s="189">
        <f>IF(N90="sníž. přenesená",J90,0)</f>
        <v>0</v>
      </c>
      <c r="BI90" s="189">
        <f>IF(N90="nulová",J90,0)</f>
        <v>0</v>
      </c>
      <c r="BJ90" s="19" t="s">
        <v>86</v>
      </c>
      <c r="BK90" s="189">
        <f>ROUND(I90*H90,2)</f>
        <v>0</v>
      </c>
      <c r="BL90" s="19" t="s">
        <v>1316</v>
      </c>
      <c r="BM90" s="188" t="s">
        <v>150</v>
      </c>
    </row>
    <row r="91" spans="1:65" s="2" customFormat="1" ht="48.75">
      <c r="A91" s="37"/>
      <c r="B91" s="38"/>
      <c r="C91" s="39"/>
      <c r="D91" s="197" t="s">
        <v>1063</v>
      </c>
      <c r="E91" s="39"/>
      <c r="F91" s="249" t="s">
        <v>1320</v>
      </c>
      <c r="G91" s="39"/>
      <c r="H91" s="39"/>
      <c r="I91" s="192"/>
      <c r="J91" s="39"/>
      <c r="K91" s="39"/>
      <c r="L91" s="42"/>
      <c r="M91" s="193"/>
      <c r="N91" s="194"/>
      <c r="O91" s="67"/>
      <c r="P91" s="67"/>
      <c r="Q91" s="67"/>
      <c r="R91" s="67"/>
      <c r="S91" s="67"/>
      <c r="T91" s="68"/>
      <c r="U91" s="37"/>
      <c r="V91" s="37"/>
      <c r="W91" s="37"/>
      <c r="X91" s="37"/>
      <c r="Y91" s="37"/>
      <c r="Z91" s="37"/>
      <c r="AA91" s="37"/>
      <c r="AB91" s="37"/>
      <c r="AC91" s="37"/>
      <c r="AD91" s="37"/>
      <c r="AE91" s="37"/>
      <c r="AT91" s="19" t="s">
        <v>1063</v>
      </c>
      <c r="AU91" s="19" t="s">
        <v>86</v>
      </c>
    </row>
    <row r="92" spans="1:65" s="2" customFormat="1" ht="16.5" customHeight="1">
      <c r="A92" s="37"/>
      <c r="B92" s="38"/>
      <c r="C92" s="177" t="s">
        <v>167</v>
      </c>
      <c r="D92" s="177" t="s">
        <v>146</v>
      </c>
      <c r="E92" s="178" t="s">
        <v>1321</v>
      </c>
      <c r="F92" s="179" t="s">
        <v>1322</v>
      </c>
      <c r="G92" s="180" t="s">
        <v>796</v>
      </c>
      <c r="H92" s="181">
        <v>1</v>
      </c>
      <c r="I92" s="182"/>
      <c r="J92" s="183">
        <f>ROUND(I92*H92,2)</f>
        <v>0</v>
      </c>
      <c r="K92" s="179" t="s">
        <v>32</v>
      </c>
      <c r="L92" s="42"/>
      <c r="M92" s="184" t="s">
        <v>32</v>
      </c>
      <c r="N92" s="185" t="s">
        <v>49</v>
      </c>
      <c r="O92" s="67"/>
      <c r="P92" s="186">
        <f>O92*H92</f>
        <v>0</v>
      </c>
      <c r="Q92" s="186">
        <v>0</v>
      </c>
      <c r="R92" s="186">
        <f>Q92*H92</f>
        <v>0</v>
      </c>
      <c r="S92" s="186">
        <v>0</v>
      </c>
      <c r="T92" s="187">
        <f>S92*H92</f>
        <v>0</v>
      </c>
      <c r="U92" s="37"/>
      <c r="V92" s="37"/>
      <c r="W92" s="37"/>
      <c r="X92" s="37"/>
      <c r="Y92" s="37"/>
      <c r="Z92" s="37"/>
      <c r="AA92" s="37"/>
      <c r="AB92" s="37"/>
      <c r="AC92" s="37"/>
      <c r="AD92" s="37"/>
      <c r="AE92" s="37"/>
      <c r="AR92" s="188" t="s">
        <v>1316</v>
      </c>
      <c r="AT92" s="188" t="s">
        <v>146</v>
      </c>
      <c r="AU92" s="188" t="s">
        <v>86</v>
      </c>
      <c r="AY92" s="19" t="s">
        <v>144</v>
      </c>
      <c r="BE92" s="189">
        <f>IF(N92="základní",J92,0)</f>
        <v>0</v>
      </c>
      <c r="BF92" s="189">
        <f>IF(N92="snížená",J92,0)</f>
        <v>0</v>
      </c>
      <c r="BG92" s="189">
        <f>IF(N92="zákl. přenesená",J92,0)</f>
        <v>0</v>
      </c>
      <c r="BH92" s="189">
        <f>IF(N92="sníž. přenesená",J92,0)</f>
        <v>0</v>
      </c>
      <c r="BI92" s="189">
        <f>IF(N92="nulová",J92,0)</f>
        <v>0</v>
      </c>
      <c r="BJ92" s="19" t="s">
        <v>86</v>
      </c>
      <c r="BK92" s="189">
        <f>ROUND(I92*H92,2)</f>
        <v>0</v>
      </c>
      <c r="BL92" s="19" t="s">
        <v>1316</v>
      </c>
      <c r="BM92" s="188" t="s">
        <v>188</v>
      </c>
    </row>
    <row r="93" spans="1:65" s="2" customFormat="1" ht="87.75">
      <c r="A93" s="37"/>
      <c r="B93" s="38"/>
      <c r="C93" s="39"/>
      <c r="D93" s="197" t="s">
        <v>1063</v>
      </c>
      <c r="E93" s="39"/>
      <c r="F93" s="249" t="s">
        <v>1323</v>
      </c>
      <c r="G93" s="39"/>
      <c r="H93" s="39"/>
      <c r="I93" s="192"/>
      <c r="J93" s="39"/>
      <c r="K93" s="39"/>
      <c r="L93" s="42"/>
      <c r="M93" s="193"/>
      <c r="N93" s="194"/>
      <c r="O93" s="67"/>
      <c r="P93" s="67"/>
      <c r="Q93" s="67"/>
      <c r="R93" s="67"/>
      <c r="S93" s="67"/>
      <c r="T93" s="68"/>
      <c r="U93" s="37"/>
      <c r="V93" s="37"/>
      <c r="W93" s="37"/>
      <c r="X93" s="37"/>
      <c r="Y93" s="37"/>
      <c r="Z93" s="37"/>
      <c r="AA93" s="37"/>
      <c r="AB93" s="37"/>
      <c r="AC93" s="37"/>
      <c r="AD93" s="37"/>
      <c r="AE93" s="37"/>
      <c r="AT93" s="19" t="s">
        <v>1063</v>
      </c>
      <c r="AU93" s="19" t="s">
        <v>86</v>
      </c>
    </row>
    <row r="94" spans="1:65" s="2" customFormat="1" ht="37.9" customHeight="1">
      <c r="A94" s="37"/>
      <c r="B94" s="38"/>
      <c r="C94" s="177" t="s">
        <v>150</v>
      </c>
      <c r="D94" s="177" t="s">
        <v>146</v>
      </c>
      <c r="E94" s="178" t="s">
        <v>1324</v>
      </c>
      <c r="F94" s="179" t="s">
        <v>1325</v>
      </c>
      <c r="G94" s="180" t="s">
        <v>796</v>
      </c>
      <c r="H94" s="181">
        <v>1</v>
      </c>
      <c r="I94" s="182"/>
      <c r="J94" s="183">
        <f>ROUND(I94*H94,2)</f>
        <v>0</v>
      </c>
      <c r="K94" s="179" t="s">
        <v>32</v>
      </c>
      <c r="L94" s="42"/>
      <c r="M94" s="184" t="s">
        <v>32</v>
      </c>
      <c r="N94" s="185" t="s">
        <v>49</v>
      </c>
      <c r="O94" s="67"/>
      <c r="P94" s="186">
        <f>O94*H94</f>
        <v>0</v>
      </c>
      <c r="Q94" s="186">
        <v>0</v>
      </c>
      <c r="R94" s="186">
        <f>Q94*H94</f>
        <v>0</v>
      </c>
      <c r="S94" s="186">
        <v>0</v>
      </c>
      <c r="T94" s="187">
        <f>S94*H94</f>
        <v>0</v>
      </c>
      <c r="U94" s="37"/>
      <c r="V94" s="37"/>
      <c r="W94" s="37"/>
      <c r="X94" s="37"/>
      <c r="Y94" s="37"/>
      <c r="Z94" s="37"/>
      <c r="AA94" s="37"/>
      <c r="AB94" s="37"/>
      <c r="AC94" s="37"/>
      <c r="AD94" s="37"/>
      <c r="AE94" s="37"/>
      <c r="AR94" s="188" t="s">
        <v>1316</v>
      </c>
      <c r="AT94" s="188" t="s">
        <v>146</v>
      </c>
      <c r="AU94" s="188" t="s">
        <v>86</v>
      </c>
      <c r="AY94" s="19" t="s">
        <v>144</v>
      </c>
      <c r="BE94" s="189">
        <f>IF(N94="základní",J94,0)</f>
        <v>0</v>
      </c>
      <c r="BF94" s="189">
        <f>IF(N94="snížená",J94,0)</f>
        <v>0</v>
      </c>
      <c r="BG94" s="189">
        <f>IF(N94="zákl. přenesená",J94,0)</f>
        <v>0</v>
      </c>
      <c r="BH94" s="189">
        <f>IF(N94="sníž. přenesená",J94,0)</f>
        <v>0</v>
      </c>
      <c r="BI94" s="189">
        <f>IF(N94="nulová",J94,0)</f>
        <v>0</v>
      </c>
      <c r="BJ94" s="19" t="s">
        <v>86</v>
      </c>
      <c r="BK94" s="189">
        <f>ROUND(I94*H94,2)</f>
        <v>0</v>
      </c>
      <c r="BL94" s="19" t="s">
        <v>1316</v>
      </c>
      <c r="BM94" s="188" t="s">
        <v>204</v>
      </c>
    </row>
    <row r="95" spans="1:65" s="2" customFormat="1" ht="24.2" customHeight="1">
      <c r="A95" s="37"/>
      <c r="B95" s="38"/>
      <c r="C95" s="177" t="s">
        <v>179</v>
      </c>
      <c r="D95" s="177" t="s">
        <v>146</v>
      </c>
      <c r="E95" s="178" t="s">
        <v>1326</v>
      </c>
      <c r="F95" s="179" t="s">
        <v>1327</v>
      </c>
      <c r="G95" s="180" t="s">
        <v>796</v>
      </c>
      <c r="H95" s="181">
        <v>1</v>
      </c>
      <c r="I95" s="182"/>
      <c r="J95" s="183">
        <f>ROUND(I95*H95,2)</f>
        <v>0</v>
      </c>
      <c r="K95" s="179" t="s">
        <v>32</v>
      </c>
      <c r="L95" s="42"/>
      <c r="M95" s="184" t="s">
        <v>32</v>
      </c>
      <c r="N95" s="185" t="s">
        <v>49</v>
      </c>
      <c r="O95" s="67"/>
      <c r="P95" s="186">
        <f>O95*H95</f>
        <v>0</v>
      </c>
      <c r="Q95" s="186">
        <v>0</v>
      </c>
      <c r="R95" s="186">
        <f>Q95*H95</f>
        <v>0</v>
      </c>
      <c r="S95" s="186">
        <v>0</v>
      </c>
      <c r="T95" s="187">
        <f>S95*H95</f>
        <v>0</v>
      </c>
      <c r="U95" s="37"/>
      <c r="V95" s="37"/>
      <c r="W95" s="37"/>
      <c r="X95" s="37"/>
      <c r="Y95" s="37"/>
      <c r="Z95" s="37"/>
      <c r="AA95" s="37"/>
      <c r="AB95" s="37"/>
      <c r="AC95" s="37"/>
      <c r="AD95" s="37"/>
      <c r="AE95" s="37"/>
      <c r="AR95" s="188" t="s">
        <v>1316</v>
      </c>
      <c r="AT95" s="188" t="s">
        <v>146</v>
      </c>
      <c r="AU95" s="188" t="s">
        <v>86</v>
      </c>
      <c r="AY95" s="19" t="s">
        <v>144</v>
      </c>
      <c r="BE95" s="189">
        <f>IF(N95="základní",J95,0)</f>
        <v>0</v>
      </c>
      <c r="BF95" s="189">
        <f>IF(N95="snížená",J95,0)</f>
        <v>0</v>
      </c>
      <c r="BG95" s="189">
        <f>IF(N95="zákl. přenesená",J95,0)</f>
        <v>0</v>
      </c>
      <c r="BH95" s="189">
        <f>IF(N95="sníž. přenesená",J95,0)</f>
        <v>0</v>
      </c>
      <c r="BI95" s="189">
        <f>IF(N95="nulová",J95,0)</f>
        <v>0</v>
      </c>
      <c r="BJ95" s="19" t="s">
        <v>86</v>
      </c>
      <c r="BK95" s="189">
        <f>ROUND(I95*H95,2)</f>
        <v>0</v>
      </c>
      <c r="BL95" s="19" t="s">
        <v>1316</v>
      </c>
      <c r="BM95" s="188" t="s">
        <v>218</v>
      </c>
    </row>
    <row r="96" spans="1:65" s="2" customFormat="1" ht="48.75">
      <c r="A96" s="37"/>
      <c r="B96" s="38"/>
      <c r="C96" s="39"/>
      <c r="D96" s="197" t="s">
        <v>1063</v>
      </c>
      <c r="E96" s="39"/>
      <c r="F96" s="249" t="s">
        <v>1328</v>
      </c>
      <c r="G96" s="39"/>
      <c r="H96" s="39"/>
      <c r="I96" s="192"/>
      <c r="J96" s="39"/>
      <c r="K96" s="39"/>
      <c r="L96" s="42"/>
      <c r="M96" s="193"/>
      <c r="N96" s="194"/>
      <c r="O96" s="67"/>
      <c r="P96" s="67"/>
      <c r="Q96" s="67"/>
      <c r="R96" s="67"/>
      <c r="S96" s="67"/>
      <c r="T96" s="68"/>
      <c r="U96" s="37"/>
      <c r="V96" s="37"/>
      <c r="W96" s="37"/>
      <c r="X96" s="37"/>
      <c r="Y96" s="37"/>
      <c r="Z96" s="37"/>
      <c r="AA96" s="37"/>
      <c r="AB96" s="37"/>
      <c r="AC96" s="37"/>
      <c r="AD96" s="37"/>
      <c r="AE96" s="37"/>
      <c r="AT96" s="19" t="s">
        <v>1063</v>
      </c>
      <c r="AU96" s="19" t="s">
        <v>86</v>
      </c>
    </row>
    <row r="97" spans="1:65" s="2" customFormat="1" ht="49.15" customHeight="1">
      <c r="A97" s="37"/>
      <c r="B97" s="38"/>
      <c r="C97" s="177" t="s">
        <v>188</v>
      </c>
      <c r="D97" s="177" t="s">
        <v>146</v>
      </c>
      <c r="E97" s="178" t="s">
        <v>1329</v>
      </c>
      <c r="F97" s="179" t="s">
        <v>1330</v>
      </c>
      <c r="G97" s="180" t="s">
        <v>796</v>
      </c>
      <c r="H97" s="181">
        <v>1</v>
      </c>
      <c r="I97" s="182"/>
      <c r="J97" s="183">
        <f>ROUND(I97*H97,2)</f>
        <v>0</v>
      </c>
      <c r="K97" s="179" t="s">
        <v>32</v>
      </c>
      <c r="L97" s="42"/>
      <c r="M97" s="184" t="s">
        <v>32</v>
      </c>
      <c r="N97" s="185" t="s">
        <v>49</v>
      </c>
      <c r="O97" s="67"/>
      <c r="P97" s="186">
        <f>O97*H97</f>
        <v>0</v>
      </c>
      <c r="Q97" s="186">
        <v>0</v>
      </c>
      <c r="R97" s="186">
        <f>Q97*H97</f>
        <v>0</v>
      </c>
      <c r="S97" s="186">
        <v>0</v>
      </c>
      <c r="T97" s="187">
        <f>S97*H97</f>
        <v>0</v>
      </c>
      <c r="U97" s="37"/>
      <c r="V97" s="37"/>
      <c r="W97" s="37"/>
      <c r="X97" s="37"/>
      <c r="Y97" s="37"/>
      <c r="Z97" s="37"/>
      <c r="AA97" s="37"/>
      <c r="AB97" s="37"/>
      <c r="AC97" s="37"/>
      <c r="AD97" s="37"/>
      <c r="AE97" s="37"/>
      <c r="AR97" s="188" t="s">
        <v>1316</v>
      </c>
      <c r="AT97" s="188" t="s">
        <v>146</v>
      </c>
      <c r="AU97" s="188" t="s">
        <v>86</v>
      </c>
      <c r="AY97" s="19" t="s">
        <v>144</v>
      </c>
      <c r="BE97" s="189">
        <f>IF(N97="základní",J97,0)</f>
        <v>0</v>
      </c>
      <c r="BF97" s="189">
        <f>IF(N97="snížená",J97,0)</f>
        <v>0</v>
      </c>
      <c r="BG97" s="189">
        <f>IF(N97="zákl. přenesená",J97,0)</f>
        <v>0</v>
      </c>
      <c r="BH97" s="189">
        <f>IF(N97="sníž. přenesená",J97,0)</f>
        <v>0</v>
      </c>
      <c r="BI97" s="189">
        <f>IF(N97="nulová",J97,0)</f>
        <v>0</v>
      </c>
      <c r="BJ97" s="19" t="s">
        <v>86</v>
      </c>
      <c r="BK97" s="189">
        <f>ROUND(I97*H97,2)</f>
        <v>0</v>
      </c>
      <c r="BL97" s="19" t="s">
        <v>1316</v>
      </c>
      <c r="BM97" s="188" t="s">
        <v>232</v>
      </c>
    </row>
    <row r="98" spans="1:65" s="2" customFormat="1" ht="39">
      <c r="A98" s="37"/>
      <c r="B98" s="38"/>
      <c r="C98" s="39"/>
      <c r="D98" s="197" t="s">
        <v>1063</v>
      </c>
      <c r="E98" s="39"/>
      <c r="F98" s="249" t="s">
        <v>1331</v>
      </c>
      <c r="G98" s="39"/>
      <c r="H98" s="39"/>
      <c r="I98" s="192"/>
      <c r="J98" s="39"/>
      <c r="K98" s="39"/>
      <c r="L98" s="42"/>
      <c r="M98" s="193"/>
      <c r="N98" s="194"/>
      <c r="O98" s="67"/>
      <c r="P98" s="67"/>
      <c r="Q98" s="67"/>
      <c r="R98" s="67"/>
      <c r="S98" s="67"/>
      <c r="T98" s="68"/>
      <c r="U98" s="37"/>
      <c r="V98" s="37"/>
      <c r="W98" s="37"/>
      <c r="X98" s="37"/>
      <c r="Y98" s="37"/>
      <c r="Z98" s="37"/>
      <c r="AA98" s="37"/>
      <c r="AB98" s="37"/>
      <c r="AC98" s="37"/>
      <c r="AD98" s="37"/>
      <c r="AE98" s="37"/>
      <c r="AT98" s="19" t="s">
        <v>1063</v>
      </c>
      <c r="AU98" s="19" t="s">
        <v>86</v>
      </c>
    </row>
    <row r="99" spans="1:65" s="2" customFormat="1" ht="44.25" customHeight="1">
      <c r="A99" s="37"/>
      <c r="B99" s="38"/>
      <c r="C99" s="177" t="s">
        <v>194</v>
      </c>
      <c r="D99" s="177" t="s">
        <v>146</v>
      </c>
      <c r="E99" s="178" t="s">
        <v>1332</v>
      </c>
      <c r="F99" s="179" t="s">
        <v>1333</v>
      </c>
      <c r="G99" s="180" t="s">
        <v>796</v>
      </c>
      <c r="H99" s="181">
        <v>1</v>
      </c>
      <c r="I99" s="182"/>
      <c r="J99" s="183">
        <f>ROUND(I99*H99,2)</f>
        <v>0</v>
      </c>
      <c r="K99" s="179" t="s">
        <v>32</v>
      </c>
      <c r="L99" s="42"/>
      <c r="M99" s="184" t="s">
        <v>32</v>
      </c>
      <c r="N99" s="185" t="s">
        <v>49</v>
      </c>
      <c r="O99" s="67"/>
      <c r="P99" s="186">
        <f>O99*H99</f>
        <v>0</v>
      </c>
      <c r="Q99" s="186">
        <v>0</v>
      </c>
      <c r="R99" s="186">
        <f>Q99*H99</f>
        <v>0</v>
      </c>
      <c r="S99" s="186">
        <v>0</v>
      </c>
      <c r="T99" s="187">
        <f>S99*H99</f>
        <v>0</v>
      </c>
      <c r="U99" s="37"/>
      <c r="V99" s="37"/>
      <c r="W99" s="37"/>
      <c r="X99" s="37"/>
      <c r="Y99" s="37"/>
      <c r="Z99" s="37"/>
      <c r="AA99" s="37"/>
      <c r="AB99" s="37"/>
      <c r="AC99" s="37"/>
      <c r="AD99" s="37"/>
      <c r="AE99" s="37"/>
      <c r="AR99" s="188" t="s">
        <v>1316</v>
      </c>
      <c r="AT99" s="188" t="s">
        <v>146</v>
      </c>
      <c r="AU99" s="188" t="s">
        <v>86</v>
      </c>
      <c r="AY99" s="19" t="s">
        <v>144</v>
      </c>
      <c r="BE99" s="189">
        <f>IF(N99="základní",J99,0)</f>
        <v>0</v>
      </c>
      <c r="BF99" s="189">
        <f>IF(N99="snížená",J99,0)</f>
        <v>0</v>
      </c>
      <c r="BG99" s="189">
        <f>IF(N99="zákl. přenesená",J99,0)</f>
        <v>0</v>
      </c>
      <c r="BH99" s="189">
        <f>IF(N99="sníž. přenesená",J99,0)</f>
        <v>0</v>
      </c>
      <c r="BI99" s="189">
        <f>IF(N99="nulová",J99,0)</f>
        <v>0</v>
      </c>
      <c r="BJ99" s="19" t="s">
        <v>86</v>
      </c>
      <c r="BK99" s="189">
        <f>ROUND(I99*H99,2)</f>
        <v>0</v>
      </c>
      <c r="BL99" s="19" t="s">
        <v>1316</v>
      </c>
      <c r="BM99" s="188" t="s">
        <v>246</v>
      </c>
    </row>
    <row r="100" spans="1:65" s="2" customFormat="1" ht="39">
      <c r="A100" s="37"/>
      <c r="B100" s="38"/>
      <c r="C100" s="39"/>
      <c r="D100" s="197" t="s">
        <v>1063</v>
      </c>
      <c r="E100" s="39"/>
      <c r="F100" s="249" t="s">
        <v>1334</v>
      </c>
      <c r="G100" s="39"/>
      <c r="H100" s="39"/>
      <c r="I100" s="192"/>
      <c r="J100" s="39"/>
      <c r="K100" s="39"/>
      <c r="L100" s="42"/>
      <c r="M100" s="193"/>
      <c r="N100" s="194"/>
      <c r="O100" s="67"/>
      <c r="P100" s="67"/>
      <c r="Q100" s="67"/>
      <c r="R100" s="67"/>
      <c r="S100" s="67"/>
      <c r="T100" s="68"/>
      <c r="U100" s="37"/>
      <c r="V100" s="37"/>
      <c r="W100" s="37"/>
      <c r="X100" s="37"/>
      <c r="Y100" s="37"/>
      <c r="Z100" s="37"/>
      <c r="AA100" s="37"/>
      <c r="AB100" s="37"/>
      <c r="AC100" s="37"/>
      <c r="AD100" s="37"/>
      <c r="AE100" s="37"/>
      <c r="AT100" s="19" t="s">
        <v>1063</v>
      </c>
      <c r="AU100" s="19" t="s">
        <v>86</v>
      </c>
    </row>
    <row r="101" spans="1:65" s="2" customFormat="1" ht="33" customHeight="1">
      <c r="A101" s="37"/>
      <c r="B101" s="38"/>
      <c r="C101" s="177" t="s">
        <v>204</v>
      </c>
      <c r="D101" s="177" t="s">
        <v>146</v>
      </c>
      <c r="E101" s="178" t="s">
        <v>1335</v>
      </c>
      <c r="F101" s="179" t="s">
        <v>1336</v>
      </c>
      <c r="G101" s="180" t="s">
        <v>796</v>
      </c>
      <c r="H101" s="181">
        <v>1</v>
      </c>
      <c r="I101" s="182"/>
      <c r="J101" s="183">
        <f>ROUND(I101*H101,2)</f>
        <v>0</v>
      </c>
      <c r="K101" s="179" t="s">
        <v>32</v>
      </c>
      <c r="L101" s="42"/>
      <c r="M101" s="184" t="s">
        <v>32</v>
      </c>
      <c r="N101" s="185" t="s">
        <v>49</v>
      </c>
      <c r="O101" s="67"/>
      <c r="P101" s="186">
        <f>O101*H101</f>
        <v>0</v>
      </c>
      <c r="Q101" s="186">
        <v>0</v>
      </c>
      <c r="R101" s="186">
        <f>Q101*H101</f>
        <v>0</v>
      </c>
      <c r="S101" s="186">
        <v>0</v>
      </c>
      <c r="T101" s="187">
        <f>S101*H101</f>
        <v>0</v>
      </c>
      <c r="U101" s="37"/>
      <c r="V101" s="37"/>
      <c r="W101" s="37"/>
      <c r="X101" s="37"/>
      <c r="Y101" s="37"/>
      <c r="Z101" s="37"/>
      <c r="AA101" s="37"/>
      <c r="AB101" s="37"/>
      <c r="AC101" s="37"/>
      <c r="AD101" s="37"/>
      <c r="AE101" s="37"/>
      <c r="AR101" s="188" t="s">
        <v>1316</v>
      </c>
      <c r="AT101" s="188" t="s">
        <v>146</v>
      </c>
      <c r="AU101" s="188" t="s">
        <v>86</v>
      </c>
      <c r="AY101" s="19" t="s">
        <v>144</v>
      </c>
      <c r="BE101" s="189">
        <f>IF(N101="základní",J101,0)</f>
        <v>0</v>
      </c>
      <c r="BF101" s="189">
        <f>IF(N101="snížená",J101,0)</f>
        <v>0</v>
      </c>
      <c r="BG101" s="189">
        <f>IF(N101="zákl. přenesená",J101,0)</f>
        <v>0</v>
      </c>
      <c r="BH101" s="189">
        <f>IF(N101="sníž. přenesená",J101,0)</f>
        <v>0</v>
      </c>
      <c r="BI101" s="189">
        <f>IF(N101="nulová",J101,0)</f>
        <v>0</v>
      </c>
      <c r="BJ101" s="19" t="s">
        <v>86</v>
      </c>
      <c r="BK101" s="189">
        <f>ROUND(I101*H101,2)</f>
        <v>0</v>
      </c>
      <c r="BL101" s="19" t="s">
        <v>1316</v>
      </c>
      <c r="BM101" s="188" t="s">
        <v>262</v>
      </c>
    </row>
    <row r="102" spans="1:65" s="12" customFormat="1" ht="25.9" customHeight="1">
      <c r="B102" s="161"/>
      <c r="C102" s="162"/>
      <c r="D102" s="163" t="s">
        <v>77</v>
      </c>
      <c r="E102" s="164" t="s">
        <v>1337</v>
      </c>
      <c r="F102" s="164" t="s">
        <v>1338</v>
      </c>
      <c r="G102" s="162"/>
      <c r="H102" s="162"/>
      <c r="I102" s="165"/>
      <c r="J102" s="166">
        <f>BK102</f>
        <v>0</v>
      </c>
      <c r="K102" s="162"/>
      <c r="L102" s="167"/>
      <c r="M102" s="168"/>
      <c r="N102" s="169"/>
      <c r="O102" s="169"/>
      <c r="P102" s="170">
        <f>SUM(P103:P104)</f>
        <v>0</v>
      </c>
      <c r="Q102" s="169"/>
      <c r="R102" s="170">
        <f>SUM(R103:R104)</f>
        <v>0</v>
      </c>
      <c r="S102" s="169"/>
      <c r="T102" s="171">
        <f>SUM(T103:T104)</f>
        <v>0</v>
      </c>
      <c r="AR102" s="172" t="s">
        <v>86</v>
      </c>
      <c r="AT102" s="173" t="s">
        <v>77</v>
      </c>
      <c r="AU102" s="173" t="s">
        <v>78</v>
      </c>
      <c r="AY102" s="172" t="s">
        <v>144</v>
      </c>
      <c r="BK102" s="174">
        <f>SUM(BK103:BK104)</f>
        <v>0</v>
      </c>
    </row>
    <row r="103" spans="1:65" s="2" customFormat="1" ht="49.15" customHeight="1">
      <c r="A103" s="37"/>
      <c r="B103" s="38"/>
      <c r="C103" s="177" t="s">
        <v>211</v>
      </c>
      <c r="D103" s="177" t="s">
        <v>146</v>
      </c>
      <c r="E103" s="178" t="s">
        <v>1339</v>
      </c>
      <c r="F103" s="179" t="s">
        <v>1340</v>
      </c>
      <c r="G103" s="180" t="s">
        <v>796</v>
      </c>
      <c r="H103" s="181">
        <v>1</v>
      </c>
      <c r="I103" s="182"/>
      <c r="J103" s="183">
        <f>ROUND(I103*H103,2)</f>
        <v>0</v>
      </c>
      <c r="K103" s="179" t="s">
        <v>32</v>
      </c>
      <c r="L103" s="42"/>
      <c r="M103" s="184" t="s">
        <v>32</v>
      </c>
      <c r="N103" s="185" t="s">
        <v>49</v>
      </c>
      <c r="O103" s="67"/>
      <c r="P103" s="186">
        <f>O103*H103</f>
        <v>0</v>
      </c>
      <c r="Q103" s="186">
        <v>0</v>
      </c>
      <c r="R103" s="186">
        <f>Q103*H103</f>
        <v>0</v>
      </c>
      <c r="S103" s="186">
        <v>0</v>
      </c>
      <c r="T103" s="187">
        <f>S103*H103</f>
        <v>0</v>
      </c>
      <c r="U103" s="37"/>
      <c r="V103" s="37"/>
      <c r="W103" s="37"/>
      <c r="X103" s="37"/>
      <c r="Y103" s="37"/>
      <c r="Z103" s="37"/>
      <c r="AA103" s="37"/>
      <c r="AB103" s="37"/>
      <c r="AC103" s="37"/>
      <c r="AD103" s="37"/>
      <c r="AE103" s="37"/>
      <c r="AR103" s="188" t="s">
        <v>1316</v>
      </c>
      <c r="AT103" s="188" t="s">
        <v>146</v>
      </c>
      <c r="AU103" s="188" t="s">
        <v>86</v>
      </c>
      <c r="AY103" s="19" t="s">
        <v>144</v>
      </c>
      <c r="BE103" s="189">
        <f>IF(N103="základní",J103,0)</f>
        <v>0</v>
      </c>
      <c r="BF103" s="189">
        <f>IF(N103="snížená",J103,0)</f>
        <v>0</v>
      </c>
      <c r="BG103" s="189">
        <f>IF(N103="zákl. přenesená",J103,0)</f>
        <v>0</v>
      </c>
      <c r="BH103" s="189">
        <f>IF(N103="sníž. přenesená",J103,0)</f>
        <v>0</v>
      </c>
      <c r="BI103" s="189">
        <f>IF(N103="nulová",J103,0)</f>
        <v>0</v>
      </c>
      <c r="BJ103" s="19" t="s">
        <v>86</v>
      </c>
      <c r="BK103" s="189">
        <f>ROUND(I103*H103,2)</f>
        <v>0</v>
      </c>
      <c r="BL103" s="19" t="s">
        <v>1316</v>
      </c>
      <c r="BM103" s="188" t="s">
        <v>290</v>
      </c>
    </row>
    <row r="104" spans="1:65" s="2" customFormat="1" ht="48.75">
      <c r="A104" s="37"/>
      <c r="B104" s="38"/>
      <c r="C104" s="39"/>
      <c r="D104" s="197" t="s">
        <v>1063</v>
      </c>
      <c r="E104" s="39"/>
      <c r="F104" s="249" t="s">
        <v>1341</v>
      </c>
      <c r="G104" s="39"/>
      <c r="H104" s="39"/>
      <c r="I104" s="192"/>
      <c r="J104" s="39"/>
      <c r="K104" s="39"/>
      <c r="L104" s="42"/>
      <c r="M104" s="193"/>
      <c r="N104" s="194"/>
      <c r="O104" s="67"/>
      <c r="P104" s="67"/>
      <c r="Q104" s="67"/>
      <c r="R104" s="67"/>
      <c r="S104" s="67"/>
      <c r="T104" s="68"/>
      <c r="U104" s="37"/>
      <c r="V104" s="37"/>
      <c r="W104" s="37"/>
      <c r="X104" s="37"/>
      <c r="Y104" s="37"/>
      <c r="Z104" s="37"/>
      <c r="AA104" s="37"/>
      <c r="AB104" s="37"/>
      <c r="AC104" s="37"/>
      <c r="AD104" s="37"/>
      <c r="AE104" s="37"/>
      <c r="AT104" s="19" t="s">
        <v>1063</v>
      </c>
      <c r="AU104" s="19" t="s">
        <v>86</v>
      </c>
    </row>
    <row r="105" spans="1:65" s="12" customFormat="1" ht="25.9" customHeight="1">
      <c r="B105" s="161"/>
      <c r="C105" s="162"/>
      <c r="D105" s="163" t="s">
        <v>77</v>
      </c>
      <c r="E105" s="164" t="s">
        <v>1342</v>
      </c>
      <c r="F105" s="164" t="s">
        <v>1343</v>
      </c>
      <c r="G105" s="162"/>
      <c r="H105" s="162"/>
      <c r="I105" s="165"/>
      <c r="J105" s="166">
        <f>BK105</f>
        <v>0</v>
      </c>
      <c r="K105" s="162"/>
      <c r="L105" s="167"/>
      <c r="M105" s="168"/>
      <c r="N105" s="169"/>
      <c r="O105" s="169"/>
      <c r="P105" s="170">
        <f>SUM(P106:P117)</f>
        <v>0</v>
      </c>
      <c r="Q105" s="169"/>
      <c r="R105" s="170">
        <f>SUM(R106:R117)</f>
        <v>0</v>
      </c>
      <c r="S105" s="169"/>
      <c r="T105" s="171">
        <f>SUM(T106:T117)</f>
        <v>0</v>
      </c>
      <c r="AR105" s="172" t="s">
        <v>86</v>
      </c>
      <c r="AT105" s="173" t="s">
        <v>77</v>
      </c>
      <c r="AU105" s="173" t="s">
        <v>78</v>
      </c>
      <c r="AY105" s="172" t="s">
        <v>144</v>
      </c>
      <c r="BK105" s="174">
        <f>SUM(BK106:BK117)</f>
        <v>0</v>
      </c>
    </row>
    <row r="106" spans="1:65" s="2" customFormat="1" ht="55.5" customHeight="1">
      <c r="A106" s="37"/>
      <c r="B106" s="38"/>
      <c r="C106" s="177" t="s">
        <v>218</v>
      </c>
      <c r="D106" s="177" t="s">
        <v>146</v>
      </c>
      <c r="E106" s="178" t="s">
        <v>1344</v>
      </c>
      <c r="F106" s="179" t="s">
        <v>1345</v>
      </c>
      <c r="G106" s="180" t="s">
        <v>796</v>
      </c>
      <c r="H106" s="181">
        <v>1</v>
      </c>
      <c r="I106" s="182"/>
      <c r="J106" s="183">
        <f>ROUND(I106*H106,2)</f>
        <v>0</v>
      </c>
      <c r="K106" s="179" t="s">
        <v>32</v>
      </c>
      <c r="L106" s="42"/>
      <c r="M106" s="184" t="s">
        <v>32</v>
      </c>
      <c r="N106" s="185" t="s">
        <v>49</v>
      </c>
      <c r="O106" s="67"/>
      <c r="P106" s="186">
        <f>O106*H106</f>
        <v>0</v>
      </c>
      <c r="Q106" s="186">
        <v>0</v>
      </c>
      <c r="R106" s="186">
        <f>Q106*H106</f>
        <v>0</v>
      </c>
      <c r="S106" s="186">
        <v>0</v>
      </c>
      <c r="T106" s="187">
        <f>S106*H106</f>
        <v>0</v>
      </c>
      <c r="U106" s="37"/>
      <c r="V106" s="37"/>
      <c r="W106" s="37"/>
      <c r="X106" s="37"/>
      <c r="Y106" s="37"/>
      <c r="Z106" s="37"/>
      <c r="AA106" s="37"/>
      <c r="AB106" s="37"/>
      <c r="AC106" s="37"/>
      <c r="AD106" s="37"/>
      <c r="AE106" s="37"/>
      <c r="AR106" s="188" t="s">
        <v>1316</v>
      </c>
      <c r="AT106" s="188" t="s">
        <v>146</v>
      </c>
      <c r="AU106" s="188" t="s">
        <v>86</v>
      </c>
      <c r="AY106" s="19" t="s">
        <v>144</v>
      </c>
      <c r="BE106" s="189">
        <f>IF(N106="základní",J106,0)</f>
        <v>0</v>
      </c>
      <c r="BF106" s="189">
        <f>IF(N106="snížená",J106,0)</f>
        <v>0</v>
      </c>
      <c r="BG106" s="189">
        <f>IF(N106="zákl. přenesená",J106,0)</f>
        <v>0</v>
      </c>
      <c r="BH106" s="189">
        <f>IF(N106="sníž. přenesená",J106,0)</f>
        <v>0</v>
      </c>
      <c r="BI106" s="189">
        <f>IF(N106="nulová",J106,0)</f>
        <v>0</v>
      </c>
      <c r="BJ106" s="19" t="s">
        <v>86</v>
      </c>
      <c r="BK106" s="189">
        <f>ROUND(I106*H106,2)</f>
        <v>0</v>
      </c>
      <c r="BL106" s="19" t="s">
        <v>1316</v>
      </c>
      <c r="BM106" s="188" t="s">
        <v>302</v>
      </c>
    </row>
    <row r="107" spans="1:65" s="2" customFormat="1" ht="97.5">
      <c r="A107" s="37"/>
      <c r="B107" s="38"/>
      <c r="C107" s="39"/>
      <c r="D107" s="197" t="s">
        <v>1063</v>
      </c>
      <c r="E107" s="39"/>
      <c r="F107" s="249" t="s">
        <v>1346</v>
      </c>
      <c r="G107" s="39"/>
      <c r="H107" s="39"/>
      <c r="I107" s="192"/>
      <c r="J107" s="39"/>
      <c r="K107" s="39"/>
      <c r="L107" s="42"/>
      <c r="M107" s="193"/>
      <c r="N107" s="194"/>
      <c r="O107" s="67"/>
      <c r="P107" s="67"/>
      <c r="Q107" s="67"/>
      <c r="R107" s="67"/>
      <c r="S107" s="67"/>
      <c r="T107" s="68"/>
      <c r="U107" s="37"/>
      <c r="V107" s="37"/>
      <c r="W107" s="37"/>
      <c r="X107" s="37"/>
      <c r="Y107" s="37"/>
      <c r="Z107" s="37"/>
      <c r="AA107" s="37"/>
      <c r="AB107" s="37"/>
      <c r="AC107" s="37"/>
      <c r="AD107" s="37"/>
      <c r="AE107" s="37"/>
      <c r="AT107" s="19" t="s">
        <v>1063</v>
      </c>
      <c r="AU107" s="19" t="s">
        <v>86</v>
      </c>
    </row>
    <row r="108" spans="1:65" s="2" customFormat="1" ht="37.9" customHeight="1">
      <c r="A108" s="37"/>
      <c r="B108" s="38"/>
      <c r="C108" s="177" t="s">
        <v>225</v>
      </c>
      <c r="D108" s="177" t="s">
        <v>146</v>
      </c>
      <c r="E108" s="178" t="s">
        <v>1347</v>
      </c>
      <c r="F108" s="179" t="s">
        <v>1348</v>
      </c>
      <c r="G108" s="180" t="s">
        <v>175</v>
      </c>
      <c r="H108" s="181">
        <v>68</v>
      </c>
      <c r="I108" s="182"/>
      <c r="J108" s="183">
        <f>ROUND(I108*H108,2)</f>
        <v>0</v>
      </c>
      <c r="K108" s="179" t="s">
        <v>32</v>
      </c>
      <c r="L108" s="42"/>
      <c r="M108" s="184" t="s">
        <v>32</v>
      </c>
      <c r="N108" s="185" t="s">
        <v>49</v>
      </c>
      <c r="O108" s="67"/>
      <c r="P108" s="186">
        <f>O108*H108</f>
        <v>0</v>
      </c>
      <c r="Q108" s="186">
        <v>0</v>
      </c>
      <c r="R108" s="186">
        <f>Q108*H108</f>
        <v>0</v>
      </c>
      <c r="S108" s="186">
        <v>0</v>
      </c>
      <c r="T108" s="187">
        <f>S108*H108</f>
        <v>0</v>
      </c>
      <c r="U108" s="37"/>
      <c r="V108" s="37"/>
      <c r="W108" s="37"/>
      <c r="X108" s="37"/>
      <c r="Y108" s="37"/>
      <c r="Z108" s="37"/>
      <c r="AA108" s="37"/>
      <c r="AB108" s="37"/>
      <c r="AC108" s="37"/>
      <c r="AD108" s="37"/>
      <c r="AE108" s="37"/>
      <c r="AR108" s="188" t="s">
        <v>1316</v>
      </c>
      <c r="AT108" s="188" t="s">
        <v>146</v>
      </c>
      <c r="AU108" s="188" t="s">
        <v>86</v>
      </c>
      <c r="AY108" s="19" t="s">
        <v>144</v>
      </c>
      <c r="BE108" s="189">
        <f>IF(N108="základní",J108,0)</f>
        <v>0</v>
      </c>
      <c r="BF108" s="189">
        <f>IF(N108="snížená",J108,0)</f>
        <v>0</v>
      </c>
      <c r="BG108" s="189">
        <f>IF(N108="zákl. přenesená",J108,0)</f>
        <v>0</v>
      </c>
      <c r="BH108" s="189">
        <f>IF(N108="sníž. přenesená",J108,0)</f>
        <v>0</v>
      </c>
      <c r="BI108" s="189">
        <f>IF(N108="nulová",J108,0)</f>
        <v>0</v>
      </c>
      <c r="BJ108" s="19" t="s">
        <v>86</v>
      </c>
      <c r="BK108" s="189">
        <f>ROUND(I108*H108,2)</f>
        <v>0</v>
      </c>
      <c r="BL108" s="19" t="s">
        <v>1316</v>
      </c>
      <c r="BM108" s="188" t="s">
        <v>316</v>
      </c>
    </row>
    <row r="109" spans="1:65" s="2" customFormat="1" ht="48.75">
      <c r="A109" s="37"/>
      <c r="B109" s="38"/>
      <c r="C109" s="39"/>
      <c r="D109" s="197" t="s">
        <v>1063</v>
      </c>
      <c r="E109" s="39"/>
      <c r="F109" s="249" t="s">
        <v>1349</v>
      </c>
      <c r="G109" s="39"/>
      <c r="H109" s="39"/>
      <c r="I109" s="192"/>
      <c r="J109" s="39"/>
      <c r="K109" s="39"/>
      <c r="L109" s="42"/>
      <c r="M109" s="193"/>
      <c r="N109" s="194"/>
      <c r="O109" s="67"/>
      <c r="P109" s="67"/>
      <c r="Q109" s="67"/>
      <c r="R109" s="67"/>
      <c r="S109" s="67"/>
      <c r="T109" s="68"/>
      <c r="U109" s="37"/>
      <c r="V109" s="37"/>
      <c r="W109" s="37"/>
      <c r="X109" s="37"/>
      <c r="Y109" s="37"/>
      <c r="Z109" s="37"/>
      <c r="AA109" s="37"/>
      <c r="AB109" s="37"/>
      <c r="AC109" s="37"/>
      <c r="AD109" s="37"/>
      <c r="AE109" s="37"/>
      <c r="AT109" s="19" t="s">
        <v>1063</v>
      </c>
      <c r="AU109" s="19" t="s">
        <v>86</v>
      </c>
    </row>
    <row r="110" spans="1:65" s="13" customFormat="1" ht="11.25">
      <c r="B110" s="195"/>
      <c r="C110" s="196"/>
      <c r="D110" s="197" t="s">
        <v>154</v>
      </c>
      <c r="E110" s="198" t="s">
        <v>32</v>
      </c>
      <c r="F110" s="199" t="s">
        <v>1350</v>
      </c>
      <c r="G110" s="196"/>
      <c r="H110" s="200">
        <v>40</v>
      </c>
      <c r="I110" s="201"/>
      <c r="J110" s="196"/>
      <c r="K110" s="196"/>
      <c r="L110" s="202"/>
      <c r="M110" s="203"/>
      <c r="N110" s="204"/>
      <c r="O110" s="204"/>
      <c r="P110" s="204"/>
      <c r="Q110" s="204"/>
      <c r="R110" s="204"/>
      <c r="S110" s="204"/>
      <c r="T110" s="205"/>
      <c r="AT110" s="206" t="s">
        <v>154</v>
      </c>
      <c r="AU110" s="206" t="s">
        <v>86</v>
      </c>
      <c r="AV110" s="13" t="s">
        <v>88</v>
      </c>
      <c r="AW110" s="13" t="s">
        <v>39</v>
      </c>
      <c r="AX110" s="13" t="s">
        <v>78</v>
      </c>
      <c r="AY110" s="206" t="s">
        <v>144</v>
      </c>
    </row>
    <row r="111" spans="1:65" s="13" customFormat="1" ht="11.25">
      <c r="B111" s="195"/>
      <c r="C111" s="196"/>
      <c r="D111" s="197" t="s">
        <v>154</v>
      </c>
      <c r="E111" s="198" t="s">
        <v>32</v>
      </c>
      <c r="F111" s="199" t="s">
        <v>1351</v>
      </c>
      <c r="G111" s="196"/>
      <c r="H111" s="200">
        <v>28</v>
      </c>
      <c r="I111" s="201"/>
      <c r="J111" s="196"/>
      <c r="K111" s="196"/>
      <c r="L111" s="202"/>
      <c r="M111" s="203"/>
      <c r="N111" s="204"/>
      <c r="O111" s="204"/>
      <c r="P111" s="204"/>
      <c r="Q111" s="204"/>
      <c r="R111" s="204"/>
      <c r="S111" s="204"/>
      <c r="T111" s="205"/>
      <c r="AT111" s="206" t="s">
        <v>154</v>
      </c>
      <c r="AU111" s="206" t="s">
        <v>86</v>
      </c>
      <c r="AV111" s="13" t="s">
        <v>88</v>
      </c>
      <c r="AW111" s="13" t="s">
        <v>39</v>
      </c>
      <c r="AX111" s="13" t="s">
        <v>78</v>
      </c>
      <c r="AY111" s="206" t="s">
        <v>144</v>
      </c>
    </row>
    <row r="112" spans="1:65" s="14" customFormat="1" ht="11.25">
      <c r="B112" s="207"/>
      <c r="C112" s="208"/>
      <c r="D112" s="197" t="s">
        <v>154</v>
      </c>
      <c r="E112" s="209" t="s">
        <v>32</v>
      </c>
      <c r="F112" s="210" t="s">
        <v>158</v>
      </c>
      <c r="G112" s="208"/>
      <c r="H112" s="211">
        <v>68</v>
      </c>
      <c r="I112" s="212"/>
      <c r="J112" s="208"/>
      <c r="K112" s="208"/>
      <c r="L112" s="213"/>
      <c r="M112" s="214"/>
      <c r="N112" s="215"/>
      <c r="O112" s="215"/>
      <c r="P112" s="215"/>
      <c r="Q112" s="215"/>
      <c r="R112" s="215"/>
      <c r="S112" s="215"/>
      <c r="T112" s="216"/>
      <c r="AT112" s="217" t="s">
        <v>154</v>
      </c>
      <c r="AU112" s="217" t="s">
        <v>86</v>
      </c>
      <c r="AV112" s="14" t="s">
        <v>150</v>
      </c>
      <c r="AW112" s="14" t="s">
        <v>39</v>
      </c>
      <c r="AX112" s="14" t="s">
        <v>86</v>
      </c>
      <c r="AY112" s="217" t="s">
        <v>144</v>
      </c>
    </row>
    <row r="113" spans="1:65" s="2" customFormat="1" ht="62.65" customHeight="1">
      <c r="A113" s="37"/>
      <c r="B113" s="38"/>
      <c r="C113" s="177" t="s">
        <v>232</v>
      </c>
      <c r="D113" s="177" t="s">
        <v>146</v>
      </c>
      <c r="E113" s="178" t="s">
        <v>1352</v>
      </c>
      <c r="F113" s="179" t="s">
        <v>1353</v>
      </c>
      <c r="G113" s="180" t="s">
        <v>796</v>
      </c>
      <c r="H113" s="181">
        <v>1</v>
      </c>
      <c r="I113" s="182"/>
      <c r="J113" s="183">
        <f>ROUND(I113*H113,2)</f>
        <v>0</v>
      </c>
      <c r="K113" s="179" t="s">
        <v>32</v>
      </c>
      <c r="L113" s="42"/>
      <c r="M113" s="184" t="s">
        <v>32</v>
      </c>
      <c r="N113" s="185" t="s">
        <v>49</v>
      </c>
      <c r="O113" s="67"/>
      <c r="P113" s="186">
        <f>O113*H113</f>
        <v>0</v>
      </c>
      <c r="Q113" s="186">
        <v>0</v>
      </c>
      <c r="R113" s="186">
        <f>Q113*H113</f>
        <v>0</v>
      </c>
      <c r="S113" s="186">
        <v>0</v>
      </c>
      <c r="T113" s="187">
        <f>S113*H113</f>
        <v>0</v>
      </c>
      <c r="U113" s="37"/>
      <c r="V113" s="37"/>
      <c r="W113" s="37"/>
      <c r="X113" s="37"/>
      <c r="Y113" s="37"/>
      <c r="Z113" s="37"/>
      <c r="AA113" s="37"/>
      <c r="AB113" s="37"/>
      <c r="AC113" s="37"/>
      <c r="AD113" s="37"/>
      <c r="AE113" s="37"/>
      <c r="AR113" s="188" t="s">
        <v>1316</v>
      </c>
      <c r="AT113" s="188" t="s">
        <v>146</v>
      </c>
      <c r="AU113" s="188" t="s">
        <v>86</v>
      </c>
      <c r="AY113" s="19" t="s">
        <v>144</v>
      </c>
      <c r="BE113" s="189">
        <f>IF(N113="základní",J113,0)</f>
        <v>0</v>
      </c>
      <c r="BF113" s="189">
        <f>IF(N113="snížená",J113,0)</f>
        <v>0</v>
      </c>
      <c r="BG113" s="189">
        <f>IF(N113="zákl. přenesená",J113,0)</f>
        <v>0</v>
      </c>
      <c r="BH113" s="189">
        <f>IF(N113="sníž. přenesená",J113,0)</f>
        <v>0</v>
      </c>
      <c r="BI113" s="189">
        <f>IF(N113="nulová",J113,0)</f>
        <v>0</v>
      </c>
      <c r="BJ113" s="19" t="s">
        <v>86</v>
      </c>
      <c r="BK113" s="189">
        <f>ROUND(I113*H113,2)</f>
        <v>0</v>
      </c>
      <c r="BL113" s="19" t="s">
        <v>1316</v>
      </c>
      <c r="BM113" s="188" t="s">
        <v>330</v>
      </c>
    </row>
    <row r="114" spans="1:65" s="2" customFormat="1" ht="33" customHeight="1">
      <c r="A114" s="37"/>
      <c r="B114" s="38"/>
      <c r="C114" s="177" t="s">
        <v>238</v>
      </c>
      <c r="D114" s="177" t="s">
        <v>146</v>
      </c>
      <c r="E114" s="178" t="s">
        <v>1354</v>
      </c>
      <c r="F114" s="179" t="s">
        <v>1355</v>
      </c>
      <c r="G114" s="180" t="s">
        <v>796</v>
      </c>
      <c r="H114" s="181">
        <v>1</v>
      </c>
      <c r="I114" s="182"/>
      <c r="J114" s="183">
        <f>ROUND(I114*H114,2)</f>
        <v>0</v>
      </c>
      <c r="K114" s="179" t="s">
        <v>32</v>
      </c>
      <c r="L114" s="42"/>
      <c r="M114" s="184" t="s">
        <v>32</v>
      </c>
      <c r="N114" s="185" t="s">
        <v>49</v>
      </c>
      <c r="O114" s="67"/>
      <c r="P114" s="186">
        <f>O114*H114</f>
        <v>0</v>
      </c>
      <c r="Q114" s="186">
        <v>0</v>
      </c>
      <c r="R114" s="186">
        <f>Q114*H114</f>
        <v>0</v>
      </c>
      <c r="S114" s="186">
        <v>0</v>
      </c>
      <c r="T114" s="187">
        <f>S114*H114</f>
        <v>0</v>
      </c>
      <c r="U114" s="37"/>
      <c r="V114" s="37"/>
      <c r="W114" s="37"/>
      <c r="X114" s="37"/>
      <c r="Y114" s="37"/>
      <c r="Z114" s="37"/>
      <c r="AA114" s="37"/>
      <c r="AB114" s="37"/>
      <c r="AC114" s="37"/>
      <c r="AD114" s="37"/>
      <c r="AE114" s="37"/>
      <c r="AR114" s="188" t="s">
        <v>1316</v>
      </c>
      <c r="AT114" s="188" t="s">
        <v>146</v>
      </c>
      <c r="AU114" s="188" t="s">
        <v>86</v>
      </c>
      <c r="AY114" s="19" t="s">
        <v>144</v>
      </c>
      <c r="BE114" s="189">
        <f>IF(N114="základní",J114,0)</f>
        <v>0</v>
      </c>
      <c r="BF114" s="189">
        <f>IF(N114="snížená",J114,0)</f>
        <v>0</v>
      </c>
      <c r="BG114" s="189">
        <f>IF(N114="zákl. přenesená",J114,0)</f>
        <v>0</v>
      </c>
      <c r="BH114" s="189">
        <f>IF(N114="sníž. přenesená",J114,0)</f>
        <v>0</v>
      </c>
      <c r="BI114" s="189">
        <f>IF(N114="nulová",J114,0)</f>
        <v>0</v>
      </c>
      <c r="BJ114" s="19" t="s">
        <v>86</v>
      </c>
      <c r="BK114" s="189">
        <f>ROUND(I114*H114,2)</f>
        <v>0</v>
      </c>
      <c r="BL114" s="19" t="s">
        <v>1316</v>
      </c>
      <c r="BM114" s="188" t="s">
        <v>343</v>
      </c>
    </row>
    <row r="115" spans="1:65" s="2" customFormat="1" ht="29.25">
      <c r="A115" s="37"/>
      <c r="B115" s="38"/>
      <c r="C115" s="39"/>
      <c r="D115" s="197" t="s">
        <v>1063</v>
      </c>
      <c r="E115" s="39"/>
      <c r="F115" s="249" t="s">
        <v>1356</v>
      </c>
      <c r="G115" s="39"/>
      <c r="H115" s="39"/>
      <c r="I115" s="192"/>
      <c r="J115" s="39"/>
      <c r="K115" s="39"/>
      <c r="L115" s="42"/>
      <c r="M115" s="193"/>
      <c r="N115" s="194"/>
      <c r="O115" s="67"/>
      <c r="P115" s="67"/>
      <c r="Q115" s="67"/>
      <c r="R115" s="67"/>
      <c r="S115" s="67"/>
      <c r="T115" s="68"/>
      <c r="U115" s="37"/>
      <c r="V115" s="37"/>
      <c r="W115" s="37"/>
      <c r="X115" s="37"/>
      <c r="Y115" s="37"/>
      <c r="Z115" s="37"/>
      <c r="AA115" s="37"/>
      <c r="AB115" s="37"/>
      <c r="AC115" s="37"/>
      <c r="AD115" s="37"/>
      <c r="AE115" s="37"/>
      <c r="AT115" s="19" t="s">
        <v>1063</v>
      </c>
      <c r="AU115" s="19" t="s">
        <v>86</v>
      </c>
    </row>
    <row r="116" spans="1:65" s="2" customFormat="1" ht="37.9" customHeight="1">
      <c r="A116" s="37"/>
      <c r="B116" s="38"/>
      <c r="C116" s="177" t="s">
        <v>246</v>
      </c>
      <c r="D116" s="177" t="s">
        <v>146</v>
      </c>
      <c r="E116" s="178" t="s">
        <v>1357</v>
      </c>
      <c r="F116" s="179" t="s">
        <v>1358</v>
      </c>
      <c r="G116" s="180" t="s">
        <v>796</v>
      </c>
      <c r="H116" s="181">
        <v>1</v>
      </c>
      <c r="I116" s="182"/>
      <c r="J116" s="183">
        <f>ROUND(I116*H116,2)</f>
        <v>0</v>
      </c>
      <c r="K116" s="179" t="s">
        <v>32</v>
      </c>
      <c r="L116" s="42"/>
      <c r="M116" s="184" t="s">
        <v>32</v>
      </c>
      <c r="N116" s="185" t="s">
        <v>49</v>
      </c>
      <c r="O116" s="67"/>
      <c r="P116" s="186">
        <f>O116*H116</f>
        <v>0</v>
      </c>
      <c r="Q116" s="186">
        <v>0</v>
      </c>
      <c r="R116" s="186">
        <f>Q116*H116</f>
        <v>0</v>
      </c>
      <c r="S116" s="186">
        <v>0</v>
      </c>
      <c r="T116" s="187">
        <f>S116*H116</f>
        <v>0</v>
      </c>
      <c r="U116" s="37"/>
      <c r="V116" s="37"/>
      <c r="W116" s="37"/>
      <c r="X116" s="37"/>
      <c r="Y116" s="37"/>
      <c r="Z116" s="37"/>
      <c r="AA116" s="37"/>
      <c r="AB116" s="37"/>
      <c r="AC116" s="37"/>
      <c r="AD116" s="37"/>
      <c r="AE116" s="37"/>
      <c r="AR116" s="188" t="s">
        <v>1316</v>
      </c>
      <c r="AT116" s="188" t="s">
        <v>146</v>
      </c>
      <c r="AU116" s="188" t="s">
        <v>86</v>
      </c>
      <c r="AY116" s="19" t="s">
        <v>144</v>
      </c>
      <c r="BE116" s="189">
        <f>IF(N116="základní",J116,0)</f>
        <v>0</v>
      </c>
      <c r="BF116" s="189">
        <f>IF(N116="snížená",J116,0)</f>
        <v>0</v>
      </c>
      <c r="BG116" s="189">
        <f>IF(N116="zákl. přenesená",J116,0)</f>
        <v>0</v>
      </c>
      <c r="BH116" s="189">
        <f>IF(N116="sníž. přenesená",J116,0)</f>
        <v>0</v>
      </c>
      <c r="BI116" s="189">
        <f>IF(N116="nulová",J116,0)</f>
        <v>0</v>
      </c>
      <c r="BJ116" s="19" t="s">
        <v>86</v>
      </c>
      <c r="BK116" s="189">
        <f>ROUND(I116*H116,2)</f>
        <v>0</v>
      </c>
      <c r="BL116" s="19" t="s">
        <v>1316</v>
      </c>
      <c r="BM116" s="188" t="s">
        <v>365</v>
      </c>
    </row>
    <row r="117" spans="1:65" s="2" customFormat="1" ht="29.25">
      <c r="A117" s="37"/>
      <c r="B117" s="38"/>
      <c r="C117" s="39"/>
      <c r="D117" s="197" t="s">
        <v>1063</v>
      </c>
      <c r="E117" s="39"/>
      <c r="F117" s="249" t="s">
        <v>1359</v>
      </c>
      <c r="G117" s="39"/>
      <c r="H117" s="39"/>
      <c r="I117" s="192"/>
      <c r="J117" s="39"/>
      <c r="K117" s="39"/>
      <c r="L117" s="42"/>
      <c r="M117" s="193"/>
      <c r="N117" s="194"/>
      <c r="O117" s="67"/>
      <c r="P117" s="67"/>
      <c r="Q117" s="67"/>
      <c r="R117" s="67"/>
      <c r="S117" s="67"/>
      <c r="T117" s="68"/>
      <c r="U117" s="37"/>
      <c r="V117" s="37"/>
      <c r="W117" s="37"/>
      <c r="X117" s="37"/>
      <c r="Y117" s="37"/>
      <c r="Z117" s="37"/>
      <c r="AA117" s="37"/>
      <c r="AB117" s="37"/>
      <c r="AC117" s="37"/>
      <c r="AD117" s="37"/>
      <c r="AE117" s="37"/>
      <c r="AT117" s="19" t="s">
        <v>1063</v>
      </c>
      <c r="AU117" s="19" t="s">
        <v>86</v>
      </c>
    </row>
    <row r="118" spans="1:65" s="12" customFormat="1" ht="25.9" customHeight="1">
      <c r="B118" s="161"/>
      <c r="C118" s="162"/>
      <c r="D118" s="163" t="s">
        <v>77</v>
      </c>
      <c r="E118" s="164" t="s">
        <v>1360</v>
      </c>
      <c r="F118" s="164" t="s">
        <v>1361</v>
      </c>
      <c r="G118" s="162"/>
      <c r="H118" s="162"/>
      <c r="I118" s="165"/>
      <c r="J118" s="166">
        <f>BK118</f>
        <v>0</v>
      </c>
      <c r="K118" s="162"/>
      <c r="L118" s="167"/>
      <c r="M118" s="168"/>
      <c r="N118" s="169"/>
      <c r="O118" s="169"/>
      <c r="P118" s="170">
        <f>SUM(P119:P120)</f>
        <v>0</v>
      </c>
      <c r="Q118" s="169"/>
      <c r="R118" s="170">
        <f>SUM(R119:R120)</f>
        <v>0</v>
      </c>
      <c r="S118" s="169"/>
      <c r="T118" s="171">
        <f>SUM(T119:T120)</f>
        <v>0</v>
      </c>
      <c r="AR118" s="172" t="s">
        <v>86</v>
      </c>
      <c r="AT118" s="173" t="s">
        <v>77</v>
      </c>
      <c r="AU118" s="173" t="s">
        <v>78</v>
      </c>
      <c r="AY118" s="172" t="s">
        <v>144</v>
      </c>
      <c r="BK118" s="174">
        <f>SUM(BK119:BK120)</f>
        <v>0</v>
      </c>
    </row>
    <row r="119" spans="1:65" s="2" customFormat="1" ht="44.25" customHeight="1">
      <c r="A119" s="37"/>
      <c r="B119" s="38"/>
      <c r="C119" s="177" t="s">
        <v>8</v>
      </c>
      <c r="D119" s="177" t="s">
        <v>146</v>
      </c>
      <c r="E119" s="178" t="s">
        <v>1362</v>
      </c>
      <c r="F119" s="179" t="s">
        <v>1363</v>
      </c>
      <c r="G119" s="180" t="s">
        <v>796</v>
      </c>
      <c r="H119" s="181">
        <v>1</v>
      </c>
      <c r="I119" s="182"/>
      <c r="J119" s="183">
        <f>ROUND(I119*H119,2)</f>
        <v>0</v>
      </c>
      <c r="K119" s="179" t="s">
        <v>32</v>
      </c>
      <c r="L119" s="42"/>
      <c r="M119" s="184" t="s">
        <v>32</v>
      </c>
      <c r="N119" s="185" t="s">
        <v>49</v>
      </c>
      <c r="O119" s="67"/>
      <c r="P119" s="186">
        <f>O119*H119</f>
        <v>0</v>
      </c>
      <c r="Q119" s="186">
        <v>0</v>
      </c>
      <c r="R119" s="186">
        <f>Q119*H119</f>
        <v>0</v>
      </c>
      <c r="S119" s="186">
        <v>0</v>
      </c>
      <c r="T119" s="187">
        <f>S119*H119</f>
        <v>0</v>
      </c>
      <c r="U119" s="37"/>
      <c r="V119" s="37"/>
      <c r="W119" s="37"/>
      <c r="X119" s="37"/>
      <c r="Y119" s="37"/>
      <c r="Z119" s="37"/>
      <c r="AA119" s="37"/>
      <c r="AB119" s="37"/>
      <c r="AC119" s="37"/>
      <c r="AD119" s="37"/>
      <c r="AE119" s="37"/>
      <c r="AR119" s="188" t="s">
        <v>1316</v>
      </c>
      <c r="AT119" s="188" t="s">
        <v>146</v>
      </c>
      <c r="AU119" s="188" t="s">
        <v>86</v>
      </c>
      <c r="AY119" s="19" t="s">
        <v>144</v>
      </c>
      <c r="BE119" s="189">
        <f>IF(N119="základní",J119,0)</f>
        <v>0</v>
      </c>
      <c r="BF119" s="189">
        <f>IF(N119="snížená",J119,0)</f>
        <v>0</v>
      </c>
      <c r="BG119" s="189">
        <f>IF(N119="zákl. přenesená",J119,0)</f>
        <v>0</v>
      </c>
      <c r="BH119" s="189">
        <f>IF(N119="sníž. přenesená",J119,0)</f>
        <v>0</v>
      </c>
      <c r="BI119" s="189">
        <f>IF(N119="nulová",J119,0)</f>
        <v>0</v>
      </c>
      <c r="BJ119" s="19" t="s">
        <v>86</v>
      </c>
      <c r="BK119" s="189">
        <f>ROUND(I119*H119,2)</f>
        <v>0</v>
      </c>
      <c r="BL119" s="19" t="s">
        <v>1316</v>
      </c>
      <c r="BM119" s="188" t="s">
        <v>388</v>
      </c>
    </row>
    <row r="120" spans="1:65" s="2" customFormat="1" ht="39">
      <c r="A120" s="37"/>
      <c r="B120" s="38"/>
      <c r="C120" s="39"/>
      <c r="D120" s="197" t="s">
        <v>1063</v>
      </c>
      <c r="E120" s="39"/>
      <c r="F120" s="249" t="s">
        <v>1364</v>
      </c>
      <c r="G120" s="39"/>
      <c r="H120" s="39"/>
      <c r="I120" s="192"/>
      <c r="J120" s="39"/>
      <c r="K120" s="39"/>
      <c r="L120" s="42"/>
      <c r="M120" s="193"/>
      <c r="N120" s="194"/>
      <c r="O120" s="67"/>
      <c r="P120" s="67"/>
      <c r="Q120" s="67"/>
      <c r="R120" s="67"/>
      <c r="S120" s="67"/>
      <c r="T120" s="68"/>
      <c r="U120" s="37"/>
      <c r="V120" s="37"/>
      <c r="W120" s="37"/>
      <c r="X120" s="37"/>
      <c r="Y120" s="37"/>
      <c r="Z120" s="37"/>
      <c r="AA120" s="37"/>
      <c r="AB120" s="37"/>
      <c r="AC120" s="37"/>
      <c r="AD120" s="37"/>
      <c r="AE120" s="37"/>
      <c r="AT120" s="19" t="s">
        <v>1063</v>
      </c>
      <c r="AU120" s="19" t="s">
        <v>86</v>
      </c>
    </row>
    <row r="121" spans="1:65" s="12" customFormat="1" ht="25.9" customHeight="1">
      <c r="B121" s="161"/>
      <c r="C121" s="162"/>
      <c r="D121" s="163" t="s">
        <v>77</v>
      </c>
      <c r="E121" s="164" t="s">
        <v>1365</v>
      </c>
      <c r="F121" s="164" t="s">
        <v>1366</v>
      </c>
      <c r="G121" s="162"/>
      <c r="H121" s="162"/>
      <c r="I121" s="165"/>
      <c r="J121" s="166">
        <f>BK121</f>
        <v>0</v>
      </c>
      <c r="K121" s="162"/>
      <c r="L121" s="167"/>
      <c r="M121" s="168"/>
      <c r="N121" s="169"/>
      <c r="O121" s="169"/>
      <c r="P121" s="170">
        <f>SUM(P122:P125)</f>
        <v>0</v>
      </c>
      <c r="Q121" s="169"/>
      <c r="R121" s="170">
        <f>SUM(R122:R125)</f>
        <v>0</v>
      </c>
      <c r="S121" s="169"/>
      <c r="T121" s="171">
        <f>SUM(T122:T125)</f>
        <v>0</v>
      </c>
      <c r="AR121" s="172" t="s">
        <v>86</v>
      </c>
      <c r="AT121" s="173" t="s">
        <v>77</v>
      </c>
      <c r="AU121" s="173" t="s">
        <v>78</v>
      </c>
      <c r="AY121" s="172" t="s">
        <v>144</v>
      </c>
      <c r="BK121" s="174">
        <f>SUM(BK122:BK125)</f>
        <v>0</v>
      </c>
    </row>
    <row r="122" spans="1:65" s="2" customFormat="1" ht="49.15" customHeight="1">
      <c r="A122" s="37"/>
      <c r="B122" s="38"/>
      <c r="C122" s="177" t="s">
        <v>262</v>
      </c>
      <c r="D122" s="177" t="s">
        <v>146</v>
      </c>
      <c r="E122" s="178" t="s">
        <v>1367</v>
      </c>
      <c r="F122" s="179" t="s">
        <v>1368</v>
      </c>
      <c r="G122" s="180" t="s">
        <v>796</v>
      </c>
      <c r="H122" s="181">
        <v>1</v>
      </c>
      <c r="I122" s="182"/>
      <c r="J122" s="183">
        <f>ROUND(I122*H122,2)</f>
        <v>0</v>
      </c>
      <c r="K122" s="179" t="s">
        <v>32</v>
      </c>
      <c r="L122" s="42"/>
      <c r="M122" s="184" t="s">
        <v>32</v>
      </c>
      <c r="N122" s="185" t="s">
        <v>49</v>
      </c>
      <c r="O122" s="67"/>
      <c r="P122" s="186">
        <f>O122*H122</f>
        <v>0</v>
      </c>
      <c r="Q122" s="186">
        <v>0</v>
      </c>
      <c r="R122" s="186">
        <f>Q122*H122</f>
        <v>0</v>
      </c>
      <c r="S122" s="186">
        <v>0</v>
      </c>
      <c r="T122" s="187">
        <f>S122*H122</f>
        <v>0</v>
      </c>
      <c r="U122" s="37"/>
      <c r="V122" s="37"/>
      <c r="W122" s="37"/>
      <c r="X122" s="37"/>
      <c r="Y122" s="37"/>
      <c r="Z122" s="37"/>
      <c r="AA122" s="37"/>
      <c r="AB122" s="37"/>
      <c r="AC122" s="37"/>
      <c r="AD122" s="37"/>
      <c r="AE122" s="37"/>
      <c r="AR122" s="188" t="s">
        <v>1316</v>
      </c>
      <c r="AT122" s="188" t="s">
        <v>146</v>
      </c>
      <c r="AU122" s="188" t="s">
        <v>86</v>
      </c>
      <c r="AY122" s="19" t="s">
        <v>144</v>
      </c>
      <c r="BE122" s="189">
        <f>IF(N122="základní",J122,0)</f>
        <v>0</v>
      </c>
      <c r="BF122" s="189">
        <f>IF(N122="snížená",J122,0)</f>
        <v>0</v>
      </c>
      <c r="BG122" s="189">
        <f>IF(N122="zákl. přenesená",J122,0)</f>
        <v>0</v>
      </c>
      <c r="BH122" s="189">
        <f>IF(N122="sníž. přenesená",J122,0)</f>
        <v>0</v>
      </c>
      <c r="BI122" s="189">
        <f>IF(N122="nulová",J122,0)</f>
        <v>0</v>
      </c>
      <c r="BJ122" s="19" t="s">
        <v>86</v>
      </c>
      <c r="BK122" s="189">
        <f>ROUND(I122*H122,2)</f>
        <v>0</v>
      </c>
      <c r="BL122" s="19" t="s">
        <v>1316</v>
      </c>
      <c r="BM122" s="188" t="s">
        <v>403</v>
      </c>
    </row>
    <row r="123" spans="1:65" s="2" customFormat="1" ht="19.5">
      <c r="A123" s="37"/>
      <c r="B123" s="38"/>
      <c r="C123" s="39"/>
      <c r="D123" s="197" t="s">
        <v>1063</v>
      </c>
      <c r="E123" s="39"/>
      <c r="F123" s="249" t="s">
        <v>1369</v>
      </c>
      <c r="G123" s="39"/>
      <c r="H123" s="39"/>
      <c r="I123" s="192"/>
      <c r="J123" s="39"/>
      <c r="K123" s="39"/>
      <c r="L123" s="42"/>
      <c r="M123" s="193"/>
      <c r="N123" s="194"/>
      <c r="O123" s="67"/>
      <c r="P123" s="67"/>
      <c r="Q123" s="67"/>
      <c r="R123" s="67"/>
      <c r="S123" s="67"/>
      <c r="T123" s="68"/>
      <c r="U123" s="37"/>
      <c r="V123" s="37"/>
      <c r="W123" s="37"/>
      <c r="X123" s="37"/>
      <c r="Y123" s="37"/>
      <c r="Z123" s="37"/>
      <c r="AA123" s="37"/>
      <c r="AB123" s="37"/>
      <c r="AC123" s="37"/>
      <c r="AD123" s="37"/>
      <c r="AE123" s="37"/>
      <c r="AT123" s="19" t="s">
        <v>1063</v>
      </c>
      <c r="AU123" s="19" t="s">
        <v>86</v>
      </c>
    </row>
    <row r="124" spans="1:65" s="2" customFormat="1" ht="49.15" customHeight="1">
      <c r="A124" s="37"/>
      <c r="B124" s="38"/>
      <c r="C124" s="177" t="s">
        <v>268</v>
      </c>
      <c r="D124" s="177" t="s">
        <v>146</v>
      </c>
      <c r="E124" s="178" t="s">
        <v>1370</v>
      </c>
      <c r="F124" s="179" t="s">
        <v>1371</v>
      </c>
      <c r="G124" s="180" t="s">
        <v>796</v>
      </c>
      <c r="H124" s="181">
        <v>1</v>
      </c>
      <c r="I124" s="182"/>
      <c r="J124" s="183">
        <f>ROUND(I124*H124,2)</f>
        <v>0</v>
      </c>
      <c r="K124" s="179" t="s">
        <v>32</v>
      </c>
      <c r="L124" s="42"/>
      <c r="M124" s="184" t="s">
        <v>32</v>
      </c>
      <c r="N124" s="185" t="s">
        <v>49</v>
      </c>
      <c r="O124" s="67"/>
      <c r="P124" s="186">
        <f>O124*H124</f>
        <v>0</v>
      </c>
      <c r="Q124" s="186">
        <v>0</v>
      </c>
      <c r="R124" s="186">
        <f>Q124*H124</f>
        <v>0</v>
      </c>
      <c r="S124" s="186">
        <v>0</v>
      </c>
      <c r="T124" s="187">
        <f>S124*H124</f>
        <v>0</v>
      </c>
      <c r="U124" s="37"/>
      <c r="V124" s="37"/>
      <c r="W124" s="37"/>
      <c r="X124" s="37"/>
      <c r="Y124" s="37"/>
      <c r="Z124" s="37"/>
      <c r="AA124" s="37"/>
      <c r="AB124" s="37"/>
      <c r="AC124" s="37"/>
      <c r="AD124" s="37"/>
      <c r="AE124" s="37"/>
      <c r="AR124" s="188" t="s">
        <v>1316</v>
      </c>
      <c r="AT124" s="188" t="s">
        <v>146</v>
      </c>
      <c r="AU124" s="188" t="s">
        <v>86</v>
      </c>
      <c r="AY124" s="19" t="s">
        <v>144</v>
      </c>
      <c r="BE124" s="189">
        <f>IF(N124="základní",J124,0)</f>
        <v>0</v>
      </c>
      <c r="BF124" s="189">
        <f>IF(N124="snížená",J124,0)</f>
        <v>0</v>
      </c>
      <c r="BG124" s="189">
        <f>IF(N124="zákl. přenesená",J124,0)</f>
        <v>0</v>
      </c>
      <c r="BH124" s="189">
        <f>IF(N124="sníž. přenesená",J124,0)</f>
        <v>0</v>
      </c>
      <c r="BI124" s="189">
        <f>IF(N124="nulová",J124,0)</f>
        <v>0</v>
      </c>
      <c r="BJ124" s="19" t="s">
        <v>86</v>
      </c>
      <c r="BK124" s="189">
        <f>ROUND(I124*H124,2)</f>
        <v>0</v>
      </c>
      <c r="BL124" s="19" t="s">
        <v>1316</v>
      </c>
      <c r="BM124" s="188" t="s">
        <v>416</v>
      </c>
    </row>
    <row r="125" spans="1:65" s="2" customFormat="1" ht="19.5">
      <c r="A125" s="37"/>
      <c r="B125" s="38"/>
      <c r="C125" s="39"/>
      <c r="D125" s="197" t="s">
        <v>1063</v>
      </c>
      <c r="E125" s="39"/>
      <c r="F125" s="249" t="s">
        <v>1372</v>
      </c>
      <c r="G125" s="39"/>
      <c r="H125" s="39"/>
      <c r="I125" s="192"/>
      <c r="J125" s="39"/>
      <c r="K125" s="39"/>
      <c r="L125" s="42"/>
      <c r="M125" s="193"/>
      <c r="N125" s="194"/>
      <c r="O125" s="67"/>
      <c r="P125" s="67"/>
      <c r="Q125" s="67"/>
      <c r="R125" s="67"/>
      <c r="S125" s="67"/>
      <c r="T125" s="68"/>
      <c r="U125" s="37"/>
      <c r="V125" s="37"/>
      <c r="W125" s="37"/>
      <c r="X125" s="37"/>
      <c r="Y125" s="37"/>
      <c r="Z125" s="37"/>
      <c r="AA125" s="37"/>
      <c r="AB125" s="37"/>
      <c r="AC125" s="37"/>
      <c r="AD125" s="37"/>
      <c r="AE125" s="37"/>
      <c r="AT125" s="19" t="s">
        <v>1063</v>
      </c>
      <c r="AU125" s="19" t="s">
        <v>86</v>
      </c>
    </row>
    <row r="126" spans="1:65" s="12" customFormat="1" ht="25.9" customHeight="1">
      <c r="B126" s="161"/>
      <c r="C126" s="162"/>
      <c r="D126" s="163" t="s">
        <v>77</v>
      </c>
      <c r="E126" s="164" t="s">
        <v>1373</v>
      </c>
      <c r="F126" s="164" t="s">
        <v>1374</v>
      </c>
      <c r="G126" s="162"/>
      <c r="H126" s="162"/>
      <c r="I126" s="165"/>
      <c r="J126" s="166">
        <f>BK126</f>
        <v>0</v>
      </c>
      <c r="K126" s="162"/>
      <c r="L126" s="167"/>
      <c r="M126" s="168"/>
      <c r="N126" s="169"/>
      <c r="O126" s="169"/>
      <c r="P126" s="170">
        <f>SUM(P127:P142)</f>
        <v>0</v>
      </c>
      <c r="Q126" s="169"/>
      <c r="R126" s="170">
        <f>SUM(R127:R142)</f>
        <v>0</v>
      </c>
      <c r="S126" s="169"/>
      <c r="T126" s="171">
        <f>SUM(T127:T142)</f>
        <v>0</v>
      </c>
      <c r="AR126" s="172" t="s">
        <v>86</v>
      </c>
      <c r="AT126" s="173" t="s">
        <v>77</v>
      </c>
      <c r="AU126" s="173" t="s">
        <v>78</v>
      </c>
      <c r="AY126" s="172" t="s">
        <v>144</v>
      </c>
      <c r="BK126" s="174">
        <f>SUM(BK127:BK142)</f>
        <v>0</v>
      </c>
    </row>
    <row r="127" spans="1:65" s="2" customFormat="1" ht="37.9" customHeight="1">
      <c r="A127" s="37"/>
      <c r="B127" s="38"/>
      <c r="C127" s="177" t="s">
        <v>275</v>
      </c>
      <c r="D127" s="177" t="s">
        <v>146</v>
      </c>
      <c r="E127" s="178" t="s">
        <v>1375</v>
      </c>
      <c r="F127" s="179" t="s">
        <v>1376</v>
      </c>
      <c r="G127" s="180" t="s">
        <v>796</v>
      </c>
      <c r="H127" s="181">
        <v>1</v>
      </c>
      <c r="I127" s="182"/>
      <c r="J127" s="183">
        <f>ROUND(I127*H127,2)</f>
        <v>0</v>
      </c>
      <c r="K127" s="179" t="s">
        <v>32</v>
      </c>
      <c r="L127" s="42"/>
      <c r="M127" s="184" t="s">
        <v>32</v>
      </c>
      <c r="N127" s="185" t="s">
        <v>49</v>
      </c>
      <c r="O127" s="67"/>
      <c r="P127" s="186">
        <f>O127*H127</f>
        <v>0</v>
      </c>
      <c r="Q127" s="186">
        <v>0</v>
      </c>
      <c r="R127" s="186">
        <f>Q127*H127</f>
        <v>0</v>
      </c>
      <c r="S127" s="186">
        <v>0</v>
      </c>
      <c r="T127" s="187">
        <f>S127*H127</f>
        <v>0</v>
      </c>
      <c r="U127" s="37"/>
      <c r="V127" s="37"/>
      <c r="W127" s="37"/>
      <c r="X127" s="37"/>
      <c r="Y127" s="37"/>
      <c r="Z127" s="37"/>
      <c r="AA127" s="37"/>
      <c r="AB127" s="37"/>
      <c r="AC127" s="37"/>
      <c r="AD127" s="37"/>
      <c r="AE127" s="37"/>
      <c r="AR127" s="188" t="s">
        <v>1316</v>
      </c>
      <c r="AT127" s="188" t="s">
        <v>146</v>
      </c>
      <c r="AU127" s="188" t="s">
        <v>86</v>
      </c>
      <c r="AY127" s="19" t="s">
        <v>144</v>
      </c>
      <c r="BE127" s="189">
        <f>IF(N127="základní",J127,0)</f>
        <v>0</v>
      </c>
      <c r="BF127" s="189">
        <f>IF(N127="snížená",J127,0)</f>
        <v>0</v>
      </c>
      <c r="BG127" s="189">
        <f>IF(N127="zákl. přenesená",J127,0)</f>
        <v>0</v>
      </c>
      <c r="BH127" s="189">
        <f>IF(N127="sníž. přenesená",J127,0)</f>
        <v>0</v>
      </c>
      <c r="BI127" s="189">
        <f>IF(N127="nulová",J127,0)</f>
        <v>0</v>
      </c>
      <c r="BJ127" s="19" t="s">
        <v>86</v>
      </c>
      <c r="BK127" s="189">
        <f>ROUND(I127*H127,2)</f>
        <v>0</v>
      </c>
      <c r="BL127" s="19" t="s">
        <v>1316</v>
      </c>
      <c r="BM127" s="188" t="s">
        <v>427</v>
      </c>
    </row>
    <row r="128" spans="1:65" s="2" customFormat="1" ht="29.25">
      <c r="A128" s="37"/>
      <c r="B128" s="38"/>
      <c r="C128" s="39"/>
      <c r="D128" s="197" t="s">
        <v>1063</v>
      </c>
      <c r="E128" s="39"/>
      <c r="F128" s="249" t="s">
        <v>1377</v>
      </c>
      <c r="G128" s="39"/>
      <c r="H128" s="39"/>
      <c r="I128" s="192"/>
      <c r="J128" s="39"/>
      <c r="K128" s="39"/>
      <c r="L128" s="42"/>
      <c r="M128" s="193"/>
      <c r="N128" s="194"/>
      <c r="O128" s="67"/>
      <c r="P128" s="67"/>
      <c r="Q128" s="67"/>
      <c r="R128" s="67"/>
      <c r="S128" s="67"/>
      <c r="T128" s="68"/>
      <c r="U128" s="37"/>
      <c r="V128" s="37"/>
      <c r="W128" s="37"/>
      <c r="X128" s="37"/>
      <c r="Y128" s="37"/>
      <c r="Z128" s="37"/>
      <c r="AA128" s="37"/>
      <c r="AB128" s="37"/>
      <c r="AC128" s="37"/>
      <c r="AD128" s="37"/>
      <c r="AE128" s="37"/>
      <c r="AT128" s="19" t="s">
        <v>1063</v>
      </c>
      <c r="AU128" s="19" t="s">
        <v>86</v>
      </c>
    </row>
    <row r="129" spans="1:65" s="2" customFormat="1" ht="78" customHeight="1">
      <c r="A129" s="37"/>
      <c r="B129" s="38"/>
      <c r="C129" s="177" t="s">
        <v>283</v>
      </c>
      <c r="D129" s="177" t="s">
        <v>146</v>
      </c>
      <c r="E129" s="178" t="s">
        <v>1378</v>
      </c>
      <c r="F129" s="179" t="s">
        <v>1379</v>
      </c>
      <c r="G129" s="180" t="s">
        <v>93</v>
      </c>
      <c r="H129" s="181">
        <v>79.66</v>
      </c>
      <c r="I129" s="182"/>
      <c r="J129" s="183">
        <f>ROUND(I129*H129,2)</f>
        <v>0</v>
      </c>
      <c r="K129" s="179" t="s">
        <v>32</v>
      </c>
      <c r="L129" s="42"/>
      <c r="M129" s="184" t="s">
        <v>32</v>
      </c>
      <c r="N129" s="185" t="s">
        <v>49</v>
      </c>
      <c r="O129" s="67"/>
      <c r="P129" s="186">
        <f>O129*H129</f>
        <v>0</v>
      </c>
      <c r="Q129" s="186">
        <v>0</v>
      </c>
      <c r="R129" s="186">
        <f>Q129*H129</f>
        <v>0</v>
      </c>
      <c r="S129" s="186">
        <v>0</v>
      </c>
      <c r="T129" s="187">
        <f>S129*H129</f>
        <v>0</v>
      </c>
      <c r="U129" s="37"/>
      <c r="V129" s="37"/>
      <c r="W129" s="37"/>
      <c r="X129" s="37"/>
      <c r="Y129" s="37"/>
      <c r="Z129" s="37"/>
      <c r="AA129" s="37"/>
      <c r="AB129" s="37"/>
      <c r="AC129" s="37"/>
      <c r="AD129" s="37"/>
      <c r="AE129" s="37"/>
      <c r="AR129" s="188" t="s">
        <v>1316</v>
      </c>
      <c r="AT129" s="188" t="s">
        <v>146</v>
      </c>
      <c r="AU129" s="188" t="s">
        <v>86</v>
      </c>
      <c r="AY129" s="19" t="s">
        <v>144</v>
      </c>
      <c r="BE129" s="189">
        <f>IF(N129="základní",J129,0)</f>
        <v>0</v>
      </c>
      <c r="BF129" s="189">
        <f>IF(N129="snížená",J129,0)</f>
        <v>0</v>
      </c>
      <c r="BG129" s="189">
        <f>IF(N129="zákl. přenesená",J129,0)</f>
        <v>0</v>
      </c>
      <c r="BH129" s="189">
        <f>IF(N129="sníž. přenesená",J129,0)</f>
        <v>0</v>
      </c>
      <c r="BI129" s="189">
        <f>IF(N129="nulová",J129,0)</f>
        <v>0</v>
      </c>
      <c r="BJ129" s="19" t="s">
        <v>86</v>
      </c>
      <c r="BK129" s="189">
        <f>ROUND(I129*H129,2)</f>
        <v>0</v>
      </c>
      <c r="BL129" s="19" t="s">
        <v>1316</v>
      </c>
      <c r="BM129" s="188" t="s">
        <v>446</v>
      </c>
    </row>
    <row r="130" spans="1:65" s="13" customFormat="1" ht="11.25">
      <c r="B130" s="195"/>
      <c r="C130" s="196"/>
      <c r="D130" s="197" t="s">
        <v>154</v>
      </c>
      <c r="E130" s="198" t="s">
        <v>32</v>
      </c>
      <c r="F130" s="199" t="s">
        <v>1380</v>
      </c>
      <c r="G130" s="196"/>
      <c r="H130" s="200">
        <v>18</v>
      </c>
      <c r="I130" s="201"/>
      <c r="J130" s="196"/>
      <c r="K130" s="196"/>
      <c r="L130" s="202"/>
      <c r="M130" s="203"/>
      <c r="N130" s="204"/>
      <c r="O130" s="204"/>
      <c r="P130" s="204"/>
      <c r="Q130" s="204"/>
      <c r="R130" s="204"/>
      <c r="S130" s="204"/>
      <c r="T130" s="205"/>
      <c r="AT130" s="206" t="s">
        <v>154</v>
      </c>
      <c r="AU130" s="206" t="s">
        <v>86</v>
      </c>
      <c r="AV130" s="13" t="s">
        <v>88</v>
      </c>
      <c r="AW130" s="13" t="s">
        <v>39</v>
      </c>
      <c r="AX130" s="13" t="s">
        <v>78</v>
      </c>
      <c r="AY130" s="206" t="s">
        <v>144</v>
      </c>
    </row>
    <row r="131" spans="1:65" s="13" customFormat="1" ht="11.25">
      <c r="B131" s="195"/>
      <c r="C131" s="196"/>
      <c r="D131" s="197" t="s">
        <v>154</v>
      </c>
      <c r="E131" s="198" t="s">
        <v>32</v>
      </c>
      <c r="F131" s="199" t="s">
        <v>1381</v>
      </c>
      <c r="G131" s="196"/>
      <c r="H131" s="200">
        <v>13.5</v>
      </c>
      <c r="I131" s="201"/>
      <c r="J131" s="196"/>
      <c r="K131" s="196"/>
      <c r="L131" s="202"/>
      <c r="M131" s="203"/>
      <c r="N131" s="204"/>
      <c r="O131" s="204"/>
      <c r="P131" s="204"/>
      <c r="Q131" s="204"/>
      <c r="R131" s="204"/>
      <c r="S131" s="204"/>
      <c r="T131" s="205"/>
      <c r="AT131" s="206" t="s">
        <v>154</v>
      </c>
      <c r="AU131" s="206" t="s">
        <v>86</v>
      </c>
      <c r="AV131" s="13" t="s">
        <v>88</v>
      </c>
      <c r="AW131" s="13" t="s">
        <v>39</v>
      </c>
      <c r="AX131" s="13" t="s">
        <v>78</v>
      </c>
      <c r="AY131" s="206" t="s">
        <v>144</v>
      </c>
    </row>
    <row r="132" spans="1:65" s="13" customFormat="1" ht="11.25">
      <c r="B132" s="195"/>
      <c r="C132" s="196"/>
      <c r="D132" s="197" t="s">
        <v>154</v>
      </c>
      <c r="E132" s="198" t="s">
        <v>32</v>
      </c>
      <c r="F132" s="199" t="s">
        <v>1382</v>
      </c>
      <c r="G132" s="196"/>
      <c r="H132" s="200">
        <v>9.75</v>
      </c>
      <c r="I132" s="201"/>
      <c r="J132" s="196"/>
      <c r="K132" s="196"/>
      <c r="L132" s="202"/>
      <c r="M132" s="203"/>
      <c r="N132" s="204"/>
      <c r="O132" s="204"/>
      <c r="P132" s="204"/>
      <c r="Q132" s="204"/>
      <c r="R132" s="204"/>
      <c r="S132" s="204"/>
      <c r="T132" s="205"/>
      <c r="AT132" s="206" t="s">
        <v>154</v>
      </c>
      <c r="AU132" s="206" t="s">
        <v>86</v>
      </c>
      <c r="AV132" s="13" t="s">
        <v>88</v>
      </c>
      <c r="AW132" s="13" t="s">
        <v>39</v>
      </c>
      <c r="AX132" s="13" t="s">
        <v>78</v>
      </c>
      <c r="AY132" s="206" t="s">
        <v>144</v>
      </c>
    </row>
    <row r="133" spans="1:65" s="13" customFormat="1" ht="11.25">
      <c r="B133" s="195"/>
      <c r="C133" s="196"/>
      <c r="D133" s="197" t="s">
        <v>154</v>
      </c>
      <c r="E133" s="198" t="s">
        <v>32</v>
      </c>
      <c r="F133" s="199" t="s">
        <v>1383</v>
      </c>
      <c r="G133" s="196"/>
      <c r="H133" s="200">
        <v>7.95</v>
      </c>
      <c r="I133" s="201"/>
      <c r="J133" s="196"/>
      <c r="K133" s="196"/>
      <c r="L133" s="202"/>
      <c r="M133" s="203"/>
      <c r="N133" s="204"/>
      <c r="O133" s="204"/>
      <c r="P133" s="204"/>
      <c r="Q133" s="204"/>
      <c r="R133" s="204"/>
      <c r="S133" s="204"/>
      <c r="T133" s="205"/>
      <c r="AT133" s="206" t="s">
        <v>154</v>
      </c>
      <c r="AU133" s="206" t="s">
        <v>86</v>
      </c>
      <c r="AV133" s="13" t="s">
        <v>88</v>
      </c>
      <c r="AW133" s="13" t="s">
        <v>39</v>
      </c>
      <c r="AX133" s="13" t="s">
        <v>78</v>
      </c>
      <c r="AY133" s="206" t="s">
        <v>144</v>
      </c>
    </row>
    <row r="134" spans="1:65" s="13" customFormat="1" ht="11.25">
      <c r="B134" s="195"/>
      <c r="C134" s="196"/>
      <c r="D134" s="197" t="s">
        <v>154</v>
      </c>
      <c r="E134" s="198" t="s">
        <v>32</v>
      </c>
      <c r="F134" s="199" t="s">
        <v>1384</v>
      </c>
      <c r="G134" s="196"/>
      <c r="H134" s="200">
        <v>5.46</v>
      </c>
      <c r="I134" s="201"/>
      <c r="J134" s="196"/>
      <c r="K134" s="196"/>
      <c r="L134" s="202"/>
      <c r="M134" s="203"/>
      <c r="N134" s="204"/>
      <c r="O134" s="204"/>
      <c r="P134" s="204"/>
      <c r="Q134" s="204"/>
      <c r="R134" s="204"/>
      <c r="S134" s="204"/>
      <c r="T134" s="205"/>
      <c r="AT134" s="206" t="s">
        <v>154</v>
      </c>
      <c r="AU134" s="206" t="s">
        <v>86</v>
      </c>
      <c r="AV134" s="13" t="s">
        <v>88</v>
      </c>
      <c r="AW134" s="13" t="s">
        <v>39</v>
      </c>
      <c r="AX134" s="13" t="s">
        <v>78</v>
      </c>
      <c r="AY134" s="206" t="s">
        <v>144</v>
      </c>
    </row>
    <row r="135" spans="1:65" s="13" customFormat="1" ht="11.25">
      <c r="B135" s="195"/>
      <c r="C135" s="196"/>
      <c r="D135" s="197" t="s">
        <v>154</v>
      </c>
      <c r="E135" s="198" t="s">
        <v>32</v>
      </c>
      <c r="F135" s="199" t="s">
        <v>1385</v>
      </c>
      <c r="G135" s="196"/>
      <c r="H135" s="200">
        <v>25</v>
      </c>
      <c r="I135" s="201"/>
      <c r="J135" s="196"/>
      <c r="K135" s="196"/>
      <c r="L135" s="202"/>
      <c r="M135" s="203"/>
      <c r="N135" s="204"/>
      <c r="O135" s="204"/>
      <c r="P135" s="204"/>
      <c r="Q135" s="204"/>
      <c r="R135" s="204"/>
      <c r="S135" s="204"/>
      <c r="T135" s="205"/>
      <c r="AT135" s="206" t="s">
        <v>154</v>
      </c>
      <c r="AU135" s="206" t="s">
        <v>86</v>
      </c>
      <c r="AV135" s="13" t="s">
        <v>88</v>
      </c>
      <c r="AW135" s="13" t="s">
        <v>39</v>
      </c>
      <c r="AX135" s="13" t="s">
        <v>78</v>
      </c>
      <c r="AY135" s="206" t="s">
        <v>144</v>
      </c>
    </row>
    <row r="136" spans="1:65" s="14" customFormat="1" ht="11.25">
      <c r="B136" s="207"/>
      <c r="C136" s="208"/>
      <c r="D136" s="197" t="s">
        <v>154</v>
      </c>
      <c r="E136" s="209" t="s">
        <v>32</v>
      </c>
      <c r="F136" s="210" t="s">
        <v>158</v>
      </c>
      <c r="G136" s="208"/>
      <c r="H136" s="211">
        <v>79.66</v>
      </c>
      <c r="I136" s="212"/>
      <c r="J136" s="208"/>
      <c r="K136" s="208"/>
      <c r="L136" s="213"/>
      <c r="M136" s="214"/>
      <c r="N136" s="215"/>
      <c r="O136" s="215"/>
      <c r="P136" s="215"/>
      <c r="Q136" s="215"/>
      <c r="R136" s="215"/>
      <c r="S136" s="215"/>
      <c r="T136" s="216"/>
      <c r="AT136" s="217" t="s">
        <v>154</v>
      </c>
      <c r="AU136" s="217" t="s">
        <v>86</v>
      </c>
      <c r="AV136" s="14" t="s">
        <v>150</v>
      </c>
      <c r="AW136" s="14" t="s">
        <v>39</v>
      </c>
      <c r="AX136" s="14" t="s">
        <v>86</v>
      </c>
      <c r="AY136" s="217" t="s">
        <v>144</v>
      </c>
    </row>
    <row r="137" spans="1:65" s="2" customFormat="1" ht="33" customHeight="1">
      <c r="A137" s="37"/>
      <c r="B137" s="38"/>
      <c r="C137" s="177" t="s">
        <v>290</v>
      </c>
      <c r="D137" s="177" t="s">
        <v>146</v>
      </c>
      <c r="E137" s="178" t="s">
        <v>1386</v>
      </c>
      <c r="F137" s="179" t="s">
        <v>1387</v>
      </c>
      <c r="G137" s="180" t="s">
        <v>93</v>
      </c>
      <c r="H137" s="181">
        <v>100</v>
      </c>
      <c r="I137" s="182"/>
      <c r="J137" s="183">
        <f>ROUND(I137*H137,2)</f>
        <v>0</v>
      </c>
      <c r="K137" s="179" t="s">
        <v>32</v>
      </c>
      <c r="L137" s="42"/>
      <c r="M137" s="184" t="s">
        <v>32</v>
      </c>
      <c r="N137" s="185" t="s">
        <v>49</v>
      </c>
      <c r="O137" s="67"/>
      <c r="P137" s="186">
        <f>O137*H137</f>
        <v>0</v>
      </c>
      <c r="Q137" s="186">
        <v>0</v>
      </c>
      <c r="R137" s="186">
        <f>Q137*H137</f>
        <v>0</v>
      </c>
      <c r="S137" s="186">
        <v>0</v>
      </c>
      <c r="T137" s="187">
        <f>S137*H137</f>
        <v>0</v>
      </c>
      <c r="U137" s="37"/>
      <c r="V137" s="37"/>
      <c r="W137" s="37"/>
      <c r="X137" s="37"/>
      <c r="Y137" s="37"/>
      <c r="Z137" s="37"/>
      <c r="AA137" s="37"/>
      <c r="AB137" s="37"/>
      <c r="AC137" s="37"/>
      <c r="AD137" s="37"/>
      <c r="AE137" s="37"/>
      <c r="AR137" s="188" t="s">
        <v>1316</v>
      </c>
      <c r="AT137" s="188" t="s">
        <v>146</v>
      </c>
      <c r="AU137" s="188" t="s">
        <v>86</v>
      </c>
      <c r="AY137" s="19" t="s">
        <v>144</v>
      </c>
      <c r="BE137" s="189">
        <f>IF(N137="základní",J137,0)</f>
        <v>0</v>
      </c>
      <c r="BF137" s="189">
        <f>IF(N137="snížená",J137,0)</f>
        <v>0</v>
      </c>
      <c r="BG137" s="189">
        <f>IF(N137="zákl. přenesená",J137,0)</f>
        <v>0</v>
      </c>
      <c r="BH137" s="189">
        <f>IF(N137="sníž. přenesená",J137,0)</f>
        <v>0</v>
      </c>
      <c r="BI137" s="189">
        <f>IF(N137="nulová",J137,0)</f>
        <v>0</v>
      </c>
      <c r="BJ137" s="19" t="s">
        <v>86</v>
      </c>
      <c r="BK137" s="189">
        <f>ROUND(I137*H137,2)</f>
        <v>0</v>
      </c>
      <c r="BL137" s="19" t="s">
        <v>1316</v>
      </c>
      <c r="BM137" s="188" t="s">
        <v>456</v>
      </c>
    </row>
    <row r="138" spans="1:65" s="13" customFormat="1" ht="11.25">
      <c r="B138" s="195"/>
      <c r="C138" s="196"/>
      <c r="D138" s="197" t="s">
        <v>154</v>
      </c>
      <c r="E138" s="198" t="s">
        <v>32</v>
      </c>
      <c r="F138" s="199" t="s">
        <v>1388</v>
      </c>
      <c r="G138" s="196"/>
      <c r="H138" s="200">
        <v>30</v>
      </c>
      <c r="I138" s="201"/>
      <c r="J138" s="196"/>
      <c r="K138" s="196"/>
      <c r="L138" s="202"/>
      <c r="M138" s="203"/>
      <c r="N138" s="204"/>
      <c r="O138" s="204"/>
      <c r="P138" s="204"/>
      <c r="Q138" s="204"/>
      <c r="R138" s="204"/>
      <c r="S138" s="204"/>
      <c r="T138" s="205"/>
      <c r="AT138" s="206" t="s">
        <v>154</v>
      </c>
      <c r="AU138" s="206" t="s">
        <v>86</v>
      </c>
      <c r="AV138" s="13" t="s">
        <v>88</v>
      </c>
      <c r="AW138" s="13" t="s">
        <v>39</v>
      </c>
      <c r="AX138" s="13" t="s">
        <v>78</v>
      </c>
      <c r="AY138" s="206" t="s">
        <v>144</v>
      </c>
    </row>
    <row r="139" spans="1:65" s="13" customFormat="1" ht="11.25">
      <c r="B139" s="195"/>
      <c r="C139" s="196"/>
      <c r="D139" s="197" t="s">
        <v>154</v>
      </c>
      <c r="E139" s="198" t="s">
        <v>32</v>
      </c>
      <c r="F139" s="199" t="s">
        <v>1389</v>
      </c>
      <c r="G139" s="196"/>
      <c r="H139" s="200">
        <v>30</v>
      </c>
      <c r="I139" s="201"/>
      <c r="J139" s="196"/>
      <c r="K139" s="196"/>
      <c r="L139" s="202"/>
      <c r="M139" s="203"/>
      <c r="N139" s="204"/>
      <c r="O139" s="204"/>
      <c r="P139" s="204"/>
      <c r="Q139" s="204"/>
      <c r="R139" s="204"/>
      <c r="S139" s="204"/>
      <c r="T139" s="205"/>
      <c r="AT139" s="206" t="s">
        <v>154</v>
      </c>
      <c r="AU139" s="206" t="s">
        <v>86</v>
      </c>
      <c r="AV139" s="13" t="s">
        <v>88</v>
      </c>
      <c r="AW139" s="13" t="s">
        <v>39</v>
      </c>
      <c r="AX139" s="13" t="s">
        <v>78</v>
      </c>
      <c r="AY139" s="206" t="s">
        <v>144</v>
      </c>
    </row>
    <row r="140" spans="1:65" s="13" customFormat="1" ht="11.25">
      <c r="B140" s="195"/>
      <c r="C140" s="196"/>
      <c r="D140" s="197" t="s">
        <v>154</v>
      </c>
      <c r="E140" s="198" t="s">
        <v>32</v>
      </c>
      <c r="F140" s="199" t="s">
        <v>1390</v>
      </c>
      <c r="G140" s="196"/>
      <c r="H140" s="200">
        <v>40</v>
      </c>
      <c r="I140" s="201"/>
      <c r="J140" s="196"/>
      <c r="K140" s="196"/>
      <c r="L140" s="202"/>
      <c r="M140" s="203"/>
      <c r="N140" s="204"/>
      <c r="O140" s="204"/>
      <c r="P140" s="204"/>
      <c r="Q140" s="204"/>
      <c r="R140" s="204"/>
      <c r="S140" s="204"/>
      <c r="T140" s="205"/>
      <c r="AT140" s="206" t="s">
        <v>154</v>
      </c>
      <c r="AU140" s="206" t="s">
        <v>86</v>
      </c>
      <c r="AV140" s="13" t="s">
        <v>88</v>
      </c>
      <c r="AW140" s="13" t="s">
        <v>39</v>
      </c>
      <c r="AX140" s="13" t="s">
        <v>78</v>
      </c>
      <c r="AY140" s="206" t="s">
        <v>144</v>
      </c>
    </row>
    <row r="141" spans="1:65" s="14" customFormat="1" ht="11.25">
      <c r="B141" s="207"/>
      <c r="C141" s="208"/>
      <c r="D141" s="197" t="s">
        <v>154</v>
      </c>
      <c r="E141" s="209" t="s">
        <v>32</v>
      </c>
      <c r="F141" s="210" t="s">
        <v>158</v>
      </c>
      <c r="G141" s="208"/>
      <c r="H141" s="211">
        <v>100</v>
      </c>
      <c r="I141" s="212"/>
      <c r="J141" s="208"/>
      <c r="K141" s="208"/>
      <c r="L141" s="213"/>
      <c r="M141" s="214"/>
      <c r="N141" s="215"/>
      <c r="O141" s="215"/>
      <c r="P141" s="215"/>
      <c r="Q141" s="215"/>
      <c r="R141" s="215"/>
      <c r="S141" s="215"/>
      <c r="T141" s="216"/>
      <c r="AT141" s="217" t="s">
        <v>154</v>
      </c>
      <c r="AU141" s="217" t="s">
        <v>86</v>
      </c>
      <c r="AV141" s="14" t="s">
        <v>150</v>
      </c>
      <c r="AW141" s="14" t="s">
        <v>39</v>
      </c>
      <c r="AX141" s="14" t="s">
        <v>86</v>
      </c>
      <c r="AY141" s="217" t="s">
        <v>144</v>
      </c>
    </row>
    <row r="142" spans="1:65" s="2" customFormat="1" ht="24.2" customHeight="1">
      <c r="A142" s="37"/>
      <c r="B142" s="38"/>
      <c r="C142" s="177" t="s">
        <v>7</v>
      </c>
      <c r="D142" s="177" t="s">
        <v>146</v>
      </c>
      <c r="E142" s="178" t="s">
        <v>1391</v>
      </c>
      <c r="F142" s="179" t="s">
        <v>1392</v>
      </c>
      <c r="G142" s="180" t="s">
        <v>93</v>
      </c>
      <c r="H142" s="181">
        <v>1</v>
      </c>
      <c r="I142" s="182"/>
      <c r="J142" s="183">
        <f>ROUND(I142*H142,2)</f>
        <v>0</v>
      </c>
      <c r="K142" s="179" t="s">
        <v>32</v>
      </c>
      <c r="L142" s="42"/>
      <c r="M142" s="184" t="s">
        <v>32</v>
      </c>
      <c r="N142" s="185" t="s">
        <v>49</v>
      </c>
      <c r="O142" s="67"/>
      <c r="P142" s="186">
        <f>O142*H142</f>
        <v>0</v>
      </c>
      <c r="Q142" s="186">
        <v>0</v>
      </c>
      <c r="R142" s="186">
        <f>Q142*H142</f>
        <v>0</v>
      </c>
      <c r="S142" s="186">
        <v>0</v>
      </c>
      <c r="T142" s="187">
        <f>S142*H142</f>
        <v>0</v>
      </c>
      <c r="U142" s="37"/>
      <c r="V142" s="37"/>
      <c r="W142" s="37"/>
      <c r="X142" s="37"/>
      <c r="Y142" s="37"/>
      <c r="Z142" s="37"/>
      <c r="AA142" s="37"/>
      <c r="AB142" s="37"/>
      <c r="AC142" s="37"/>
      <c r="AD142" s="37"/>
      <c r="AE142" s="37"/>
      <c r="AR142" s="188" t="s">
        <v>1316</v>
      </c>
      <c r="AT142" s="188" t="s">
        <v>146</v>
      </c>
      <c r="AU142" s="188" t="s">
        <v>86</v>
      </c>
      <c r="AY142" s="19" t="s">
        <v>144</v>
      </c>
      <c r="BE142" s="189">
        <f>IF(N142="základní",J142,0)</f>
        <v>0</v>
      </c>
      <c r="BF142" s="189">
        <f>IF(N142="snížená",J142,0)</f>
        <v>0</v>
      </c>
      <c r="BG142" s="189">
        <f>IF(N142="zákl. přenesená",J142,0)</f>
        <v>0</v>
      </c>
      <c r="BH142" s="189">
        <f>IF(N142="sníž. přenesená",J142,0)</f>
        <v>0</v>
      </c>
      <c r="BI142" s="189">
        <f>IF(N142="nulová",J142,0)</f>
        <v>0</v>
      </c>
      <c r="BJ142" s="19" t="s">
        <v>86</v>
      </c>
      <c r="BK142" s="189">
        <f>ROUND(I142*H142,2)</f>
        <v>0</v>
      </c>
      <c r="BL142" s="19" t="s">
        <v>1316</v>
      </c>
      <c r="BM142" s="188" t="s">
        <v>1393</v>
      </c>
    </row>
    <row r="143" spans="1:65" s="12" customFormat="1" ht="25.9" customHeight="1">
      <c r="B143" s="161"/>
      <c r="C143" s="162"/>
      <c r="D143" s="163" t="s">
        <v>77</v>
      </c>
      <c r="E143" s="164" t="s">
        <v>1394</v>
      </c>
      <c r="F143" s="164" t="s">
        <v>1395</v>
      </c>
      <c r="G143" s="162"/>
      <c r="H143" s="162"/>
      <c r="I143" s="165"/>
      <c r="J143" s="166">
        <f>BK143</f>
        <v>0</v>
      </c>
      <c r="K143" s="162"/>
      <c r="L143" s="167"/>
      <c r="M143" s="168"/>
      <c r="N143" s="169"/>
      <c r="O143" s="169"/>
      <c r="P143" s="170">
        <f>SUM(P144:P156)</f>
        <v>0</v>
      </c>
      <c r="Q143" s="169"/>
      <c r="R143" s="170">
        <f>SUM(R144:R156)</f>
        <v>0</v>
      </c>
      <c r="S143" s="169"/>
      <c r="T143" s="171">
        <f>SUM(T144:T156)</f>
        <v>0</v>
      </c>
      <c r="AR143" s="172" t="s">
        <v>86</v>
      </c>
      <c r="AT143" s="173" t="s">
        <v>77</v>
      </c>
      <c r="AU143" s="173" t="s">
        <v>78</v>
      </c>
      <c r="AY143" s="172" t="s">
        <v>144</v>
      </c>
      <c r="BK143" s="174">
        <f>SUM(BK144:BK156)</f>
        <v>0</v>
      </c>
    </row>
    <row r="144" spans="1:65" s="2" customFormat="1" ht="49.15" customHeight="1">
      <c r="A144" s="37"/>
      <c r="B144" s="38"/>
      <c r="C144" s="177" t="s">
        <v>302</v>
      </c>
      <c r="D144" s="177" t="s">
        <v>146</v>
      </c>
      <c r="E144" s="178" t="s">
        <v>1396</v>
      </c>
      <c r="F144" s="179" t="s">
        <v>1397</v>
      </c>
      <c r="G144" s="180" t="s">
        <v>796</v>
      </c>
      <c r="H144" s="181">
        <v>1</v>
      </c>
      <c r="I144" s="182"/>
      <c r="J144" s="183">
        <f>ROUND(I144*H144,2)</f>
        <v>0</v>
      </c>
      <c r="K144" s="179" t="s">
        <v>32</v>
      </c>
      <c r="L144" s="42"/>
      <c r="M144" s="184" t="s">
        <v>32</v>
      </c>
      <c r="N144" s="185" t="s">
        <v>49</v>
      </c>
      <c r="O144" s="67"/>
      <c r="P144" s="186">
        <f>O144*H144</f>
        <v>0</v>
      </c>
      <c r="Q144" s="186">
        <v>0</v>
      </c>
      <c r="R144" s="186">
        <f>Q144*H144</f>
        <v>0</v>
      </c>
      <c r="S144" s="186">
        <v>0</v>
      </c>
      <c r="T144" s="187">
        <f>S144*H144</f>
        <v>0</v>
      </c>
      <c r="U144" s="37"/>
      <c r="V144" s="37"/>
      <c r="W144" s="37"/>
      <c r="X144" s="37"/>
      <c r="Y144" s="37"/>
      <c r="Z144" s="37"/>
      <c r="AA144" s="37"/>
      <c r="AB144" s="37"/>
      <c r="AC144" s="37"/>
      <c r="AD144" s="37"/>
      <c r="AE144" s="37"/>
      <c r="AR144" s="188" t="s">
        <v>1316</v>
      </c>
      <c r="AT144" s="188" t="s">
        <v>146</v>
      </c>
      <c r="AU144" s="188" t="s">
        <v>86</v>
      </c>
      <c r="AY144" s="19" t="s">
        <v>144</v>
      </c>
      <c r="BE144" s="189">
        <f>IF(N144="základní",J144,0)</f>
        <v>0</v>
      </c>
      <c r="BF144" s="189">
        <f>IF(N144="snížená",J144,0)</f>
        <v>0</v>
      </c>
      <c r="BG144" s="189">
        <f>IF(N144="zákl. přenesená",J144,0)</f>
        <v>0</v>
      </c>
      <c r="BH144" s="189">
        <f>IF(N144="sníž. přenesená",J144,0)</f>
        <v>0</v>
      </c>
      <c r="BI144" s="189">
        <f>IF(N144="nulová",J144,0)</f>
        <v>0</v>
      </c>
      <c r="BJ144" s="19" t="s">
        <v>86</v>
      </c>
      <c r="BK144" s="189">
        <f>ROUND(I144*H144,2)</f>
        <v>0</v>
      </c>
      <c r="BL144" s="19" t="s">
        <v>1316</v>
      </c>
      <c r="BM144" s="188" t="s">
        <v>475</v>
      </c>
    </row>
    <row r="145" spans="1:65" s="2" customFormat="1" ht="29.25">
      <c r="A145" s="37"/>
      <c r="B145" s="38"/>
      <c r="C145" s="39"/>
      <c r="D145" s="197" t="s">
        <v>1063</v>
      </c>
      <c r="E145" s="39"/>
      <c r="F145" s="249" t="s">
        <v>1398</v>
      </c>
      <c r="G145" s="39"/>
      <c r="H145" s="39"/>
      <c r="I145" s="192"/>
      <c r="J145" s="39"/>
      <c r="K145" s="39"/>
      <c r="L145" s="42"/>
      <c r="M145" s="193"/>
      <c r="N145" s="194"/>
      <c r="O145" s="67"/>
      <c r="P145" s="67"/>
      <c r="Q145" s="67"/>
      <c r="R145" s="67"/>
      <c r="S145" s="67"/>
      <c r="T145" s="68"/>
      <c r="U145" s="37"/>
      <c r="V145" s="37"/>
      <c r="W145" s="37"/>
      <c r="X145" s="37"/>
      <c r="Y145" s="37"/>
      <c r="Z145" s="37"/>
      <c r="AA145" s="37"/>
      <c r="AB145" s="37"/>
      <c r="AC145" s="37"/>
      <c r="AD145" s="37"/>
      <c r="AE145" s="37"/>
      <c r="AT145" s="19" t="s">
        <v>1063</v>
      </c>
      <c r="AU145" s="19" t="s">
        <v>86</v>
      </c>
    </row>
    <row r="146" spans="1:65" s="2" customFormat="1" ht="66.75" customHeight="1">
      <c r="A146" s="37"/>
      <c r="B146" s="38"/>
      <c r="C146" s="177" t="s">
        <v>310</v>
      </c>
      <c r="D146" s="177" t="s">
        <v>146</v>
      </c>
      <c r="E146" s="178" t="s">
        <v>1399</v>
      </c>
      <c r="F146" s="179" t="s">
        <v>1400</v>
      </c>
      <c r="G146" s="180" t="s">
        <v>796</v>
      </c>
      <c r="H146" s="181">
        <v>1</v>
      </c>
      <c r="I146" s="182"/>
      <c r="J146" s="183">
        <f>ROUND(I146*H146,2)</f>
        <v>0</v>
      </c>
      <c r="K146" s="179" t="s">
        <v>32</v>
      </c>
      <c r="L146" s="42"/>
      <c r="M146" s="184" t="s">
        <v>32</v>
      </c>
      <c r="N146" s="185" t="s">
        <v>49</v>
      </c>
      <c r="O146" s="67"/>
      <c r="P146" s="186">
        <f>O146*H146</f>
        <v>0</v>
      </c>
      <c r="Q146" s="186">
        <v>0</v>
      </c>
      <c r="R146" s="186">
        <f>Q146*H146</f>
        <v>0</v>
      </c>
      <c r="S146" s="186">
        <v>0</v>
      </c>
      <c r="T146" s="187">
        <f>S146*H146</f>
        <v>0</v>
      </c>
      <c r="U146" s="37"/>
      <c r="V146" s="37"/>
      <c r="W146" s="37"/>
      <c r="X146" s="37"/>
      <c r="Y146" s="37"/>
      <c r="Z146" s="37"/>
      <c r="AA146" s="37"/>
      <c r="AB146" s="37"/>
      <c r="AC146" s="37"/>
      <c r="AD146" s="37"/>
      <c r="AE146" s="37"/>
      <c r="AR146" s="188" t="s">
        <v>1316</v>
      </c>
      <c r="AT146" s="188" t="s">
        <v>146</v>
      </c>
      <c r="AU146" s="188" t="s">
        <v>86</v>
      </c>
      <c r="AY146" s="19" t="s">
        <v>144</v>
      </c>
      <c r="BE146" s="189">
        <f>IF(N146="základní",J146,0)</f>
        <v>0</v>
      </c>
      <c r="BF146" s="189">
        <f>IF(N146="snížená",J146,0)</f>
        <v>0</v>
      </c>
      <c r="BG146" s="189">
        <f>IF(N146="zákl. přenesená",J146,0)</f>
        <v>0</v>
      </c>
      <c r="BH146" s="189">
        <f>IF(N146="sníž. přenesená",J146,0)</f>
        <v>0</v>
      </c>
      <c r="BI146" s="189">
        <f>IF(N146="nulová",J146,0)</f>
        <v>0</v>
      </c>
      <c r="BJ146" s="19" t="s">
        <v>86</v>
      </c>
      <c r="BK146" s="189">
        <f>ROUND(I146*H146,2)</f>
        <v>0</v>
      </c>
      <c r="BL146" s="19" t="s">
        <v>1316</v>
      </c>
      <c r="BM146" s="188" t="s">
        <v>484</v>
      </c>
    </row>
    <row r="147" spans="1:65" s="2" customFormat="1" ht="78" customHeight="1">
      <c r="A147" s="37"/>
      <c r="B147" s="38"/>
      <c r="C147" s="177" t="s">
        <v>316</v>
      </c>
      <c r="D147" s="177" t="s">
        <v>146</v>
      </c>
      <c r="E147" s="178" t="s">
        <v>1401</v>
      </c>
      <c r="F147" s="179" t="s">
        <v>1402</v>
      </c>
      <c r="G147" s="180" t="s">
        <v>796</v>
      </c>
      <c r="H147" s="181">
        <v>1</v>
      </c>
      <c r="I147" s="182"/>
      <c r="J147" s="183">
        <f>ROUND(I147*H147,2)</f>
        <v>0</v>
      </c>
      <c r="K147" s="179" t="s">
        <v>32</v>
      </c>
      <c r="L147" s="42"/>
      <c r="M147" s="184" t="s">
        <v>32</v>
      </c>
      <c r="N147" s="185" t="s">
        <v>49</v>
      </c>
      <c r="O147" s="67"/>
      <c r="P147" s="186">
        <f>O147*H147</f>
        <v>0</v>
      </c>
      <c r="Q147" s="186">
        <v>0</v>
      </c>
      <c r="R147" s="186">
        <f>Q147*H147</f>
        <v>0</v>
      </c>
      <c r="S147" s="186">
        <v>0</v>
      </c>
      <c r="T147" s="187">
        <f>S147*H147</f>
        <v>0</v>
      </c>
      <c r="U147" s="37"/>
      <c r="V147" s="37"/>
      <c r="W147" s="37"/>
      <c r="X147" s="37"/>
      <c r="Y147" s="37"/>
      <c r="Z147" s="37"/>
      <c r="AA147" s="37"/>
      <c r="AB147" s="37"/>
      <c r="AC147" s="37"/>
      <c r="AD147" s="37"/>
      <c r="AE147" s="37"/>
      <c r="AR147" s="188" t="s">
        <v>1316</v>
      </c>
      <c r="AT147" s="188" t="s">
        <v>146</v>
      </c>
      <c r="AU147" s="188" t="s">
        <v>86</v>
      </c>
      <c r="AY147" s="19" t="s">
        <v>144</v>
      </c>
      <c r="BE147" s="189">
        <f>IF(N147="základní",J147,0)</f>
        <v>0</v>
      </c>
      <c r="BF147" s="189">
        <f>IF(N147="snížená",J147,0)</f>
        <v>0</v>
      </c>
      <c r="BG147" s="189">
        <f>IF(N147="zákl. přenesená",J147,0)</f>
        <v>0</v>
      </c>
      <c r="BH147" s="189">
        <f>IF(N147="sníž. přenesená",J147,0)</f>
        <v>0</v>
      </c>
      <c r="BI147" s="189">
        <f>IF(N147="nulová",J147,0)</f>
        <v>0</v>
      </c>
      <c r="BJ147" s="19" t="s">
        <v>86</v>
      </c>
      <c r="BK147" s="189">
        <f>ROUND(I147*H147,2)</f>
        <v>0</v>
      </c>
      <c r="BL147" s="19" t="s">
        <v>1316</v>
      </c>
      <c r="BM147" s="188" t="s">
        <v>493</v>
      </c>
    </row>
    <row r="148" spans="1:65" s="2" customFormat="1" ht="29.25">
      <c r="A148" s="37"/>
      <c r="B148" s="38"/>
      <c r="C148" s="39"/>
      <c r="D148" s="197" t="s">
        <v>1063</v>
      </c>
      <c r="E148" s="39"/>
      <c r="F148" s="249" t="s">
        <v>1403</v>
      </c>
      <c r="G148" s="39"/>
      <c r="H148" s="39"/>
      <c r="I148" s="192"/>
      <c r="J148" s="39"/>
      <c r="K148" s="39"/>
      <c r="L148" s="42"/>
      <c r="M148" s="193"/>
      <c r="N148" s="194"/>
      <c r="O148" s="67"/>
      <c r="P148" s="67"/>
      <c r="Q148" s="67"/>
      <c r="R148" s="67"/>
      <c r="S148" s="67"/>
      <c r="T148" s="68"/>
      <c r="U148" s="37"/>
      <c r="V148" s="37"/>
      <c r="W148" s="37"/>
      <c r="X148" s="37"/>
      <c r="Y148" s="37"/>
      <c r="Z148" s="37"/>
      <c r="AA148" s="37"/>
      <c r="AB148" s="37"/>
      <c r="AC148" s="37"/>
      <c r="AD148" s="37"/>
      <c r="AE148" s="37"/>
      <c r="AT148" s="19" t="s">
        <v>1063</v>
      </c>
      <c r="AU148" s="19" t="s">
        <v>86</v>
      </c>
    </row>
    <row r="149" spans="1:65" s="2" customFormat="1" ht="44.25" customHeight="1">
      <c r="A149" s="37"/>
      <c r="B149" s="38"/>
      <c r="C149" s="177" t="s">
        <v>323</v>
      </c>
      <c r="D149" s="177" t="s">
        <v>146</v>
      </c>
      <c r="E149" s="178" t="s">
        <v>1404</v>
      </c>
      <c r="F149" s="179" t="s">
        <v>1405</v>
      </c>
      <c r="G149" s="180" t="s">
        <v>796</v>
      </c>
      <c r="H149" s="181">
        <v>1</v>
      </c>
      <c r="I149" s="182"/>
      <c r="J149" s="183">
        <f>ROUND(I149*H149,2)</f>
        <v>0</v>
      </c>
      <c r="K149" s="179" t="s">
        <v>32</v>
      </c>
      <c r="L149" s="42"/>
      <c r="M149" s="184" t="s">
        <v>32</v>
      </c>
      <c r="N149" s="185" t="s">
        <v>49</v>
      </c>
      <c r="O149" s="67"/>
      <c r="P149" s="186">
        <f>O149*H149</f>
        <v>0</v>
      </c>
      <c r="Q149" s="186">
        <v>0</v>
      </c>
      <c r="R149" s="186">
        <f>Q149*H149</f>
        <v>0</v>
      </c>
      <c r="S149" s="186">
        <v>0</v>
      </c>
      <c r="T149" s="187">
        <f>S149*H149</f>
        <v>0</v>
      </c>
      <c r="U149" s="37"/>
      <c r="V149" s="37"/>
      <c r="W149" s="37"/>
      <c r="X149" s="37"/>
      <c r="Y149" s="37"/>
      <c r="Z149" s="37"/>
      <c r="AA149" s="37"/>
      <c r="AB149" s="37"/>
      <c r="AC149" s="37"/>
      <c r="AD149" s="37"/>
      <c r="AE149" s="37"/>
      <c r="AR149" s="188" t="s">
        <v>1316</v>
      </c>
      <c r="AT149" s="188" t="s">
        <v>146</v>
      </c>
      <c r="AU149" s="188" t="s">
        <v>86</v>
      </c>
      <c r="AY149" s="19" t="s">
        <v>144</v>
      </c>
      <c r="BE149" s="189">
        <f>IF(N149="základní",J149,0)</f>
        <v>0</v>
      </c>
      <c r="BF149" s="189">
        <f>IF(N149="snížená",J149,0)</f>
        <v>0</v>
      </c>
      <c r="BG149" s="189">
        <f>IF(N149="zákl. přenesená",J149,0)</f>
        <v>0</v>
      </c>
      <c r="BH149" s="189">
        <f>IF(N149="sníž. přenesená",J149,0)</f>
        <v>0</v>
      </c>
      <c r="BI149" s="189">
        <f>IF(N149="nulová",J149,0)</f>
        <v>0</v>
      </c>
      <c r="BJ149" s="19" t="s">
        <v>86</v>
      </c>
      <c r="BK149" s="189">
        <f>ROUND(I149*H149,2)</f>
        <v>0</v>
      </c>
      <c r="BL149" s="19" t="s">
        <v>1316</v>
      </c>
      <c r="BM149" s="188" t="s">
        <v>502</v>
      </c>
    </row>
    <row r="150" spans="1:65" s="2" customFormat="1" ht="24.2" customHeight="1">
      <c r="A150" s="37"/>
      <c r="B150" s="38"/>
      <c r="C150" s="177" t="s">
        <v>330</v>
      </c>
      <c r="D150" s="177" t="s">
        <v>146</v>
      </c>
      <c r="E150" s="178" t="s">
        <v>1406</v>
      </c>
      <c r="F150" s="179" t="s">
        <v>1407</v>
      </c>
      <c r="G150" s="180" t="s">
        <v>796</v>
      </c>
      <c r="H150" s="181">
        <v>3</v>
      </c>
      <c r="I150" s="182"/>
      <c r="J150" s="183">
        <f>ROUND(I150*H150,2)</f>
        <v>0</v>
      </c>
      <c r="K150" s="179" t="s">
        <v>32</v>
      </c>
      <c r="L150" s="42"/>
      <c r="M150" s="184" t="s">
        <v>32</v>
      </c>
      <c r="N150" s="185" t="s">
        <v>49</v>
      </c>
      <c r="O150" s="67"/>
      <c r="P150" s="186">
        <f>O150*H150</f>
        <v>0</v>
      </c>
      <c r="Q150" s="186">
        <v>0</v>
      </c>
      <c r="R150" s="186">
        <f>Q150*H150</f>
        <v>0</v>
      </c>
      <c r="S150" s="186">
        <v>0</v>
      </c>
      <c r="T150" s="187">
        <f>S150*H150</f>
        <v>0</v>
      </c>
      <c r="U150" s="37"/>
      <c r="V150" s="37"/>
      <c r="W150" s="37"/>
      <c r="X150" s="37"/>
      <c r="Y150" s="37"/>
      <c r="Z150" s="37"/>
      <c r="AA150" s="37"/>
      <c r="AB150" s="37"/>
      <c r="AC150" s="37"/>
      <c r="AD150" s="37"/>
      <c r="AE150" s="37"/>
      <c r="AR150" s="188" t="s">
        <v>1316</v>
      </c>
      <c r="AT150" s="188" t="s">
        <v>146</v>
      </c>
      <c r="AU150" s="188" t="s">
        <v>86</v>
      </c>
      <c r="AY150" s="19" t="s">
        <v>144</v>
      </c>
      <c r="BE150" s="189">
        <f>IF(N150="základní",J150,0)</f>
        <v>0</v>
      </c>
      <c r="BF150" s="189">
        <f>IF(N150="snížená",J150,0)</f>
        <v>0</v>
      </c>
      <c r="BG150" s="189">
        <f>IF(N150="zákl. přenesená",J150,0)</f>
        <v>0</v>
      </c>
      <c r="BH150" s="189">
        <f>IF(N150="sníž. přenesená",J150,0)</f>
        <v>0</v>
      </c>
      <c r="BI150" s="189">
        <f>IF(N150="nulová",J150,0)</f>
        <v>0</v>
      </c>
      <c r="BJ150" s="19" t="s">
        <v>86</v>
      </c>
      <c r="BK150" s="189">
        <f>ROUND(I150*H150,2)</f>
        <v>0</v>
      </c>
      <c r="BL150" s="19" t="s">
        <v>1316</v>
      </c>
      <c r="BM150" s="188" t="s">
        <v>1408</v>
      </c>
    </row>
    <row r="151" spans="1:65" s="15" customFormat="1" ht="11.25">
      <c r="B151" s="218"/>
      <c r="C151" s="219"/>
      <c r="D151" s="197" t="s">
        <v>154</v>
      </c>
      <c r="E151" s="220" t="s">
        <v>32</v>
      </c>
      <c r="F151" s="221" t="s">
        <v>1409</v>
      </c>
      <c r="G151" s="219"/>
      <c r="H151" s="220" t="s">
        <v>32</v>
      </c>
      <c r="I151" s="222"/>
      <c r="J151" s="219"/>
      <c r="K151" s="219"/>
      <c r="L151" s="223"/>
      <c r="M151" s="224"/>
      <c r="N151" s="225"/>
      <c r="O151" s="225"/>
      <c r="P151" s="225"/>
      <c r="Q151" s="225"/>
      <c r="R151" s="225"/>
      <c r="S151" s="225"/>
      <c r="T151" s="226"/>
      <c r="AT151" s="227" t="s">
        <v>154</v>
      </c>
      <c r="AU151" s="227" t="s">
        <v>86</v>
      </c>
      <c r="AV151" s="15" t="s">
        <v>86</v>
      </c>
      <c r="AW151" s="15" t="s">
        <v>39</v>
      </c>
      <c r="AX151" s="15" t="s">
        <v>78</v>
      </c>
      <c r="AY151" s="227" t="s">
        <v>144</v>
      </c>
    </row>
    <row r="152" spans="1:65" s="13" customFormat="1" ht="11.25">
      <c r="B152" s="195"/>
      <c r="C152" s="196"/>
      <c r="D152" s="197" t="s">
        <v>154</v>
      </c>
      <c r="E152" s="198" t="s">
        <v>32</v>
      </c>
      <c r="F152" s="199" t="s">
        <v>1410</v>
      </c>
      <c r="G152" s="196"/>
      <c r="H152" s="200">
        <v>1</v>
      </c>
      <c r="I152" s="201"/>
      <c r="J152" s="196"/>
      <c r="K152" s="196"/>
      <c r="L152" s="202"/>
      <c r="M152" s="203"/>
      <c r="N152" s="204"/>
      <c r="O152" s="204"/>
      <c r="P152" s="204"/>
      <c r="Q152" s="204"/>
      <c r="R152" s="204"/>
      <c r="S152" s="204"/>
      <c r="T152" s="205"/>
      <c r="AT152" s="206" t="s">
        <v>154</v>
      </c>
      <c r="AU152" s="206" t="s">
        <v>86</v>
      </c>
      <c r="AV152" s="13" t="s">
        <v>88</v>
      </c>
      <c r="AW152" s="13" t="s">
        <v>39</v>
      </c>
      <c r="AX152" s="13" t="s">
        <v>78</v>
      </c>
      <c r="AY152" s="206" t="s">
        <v>144</v>
      </c>
    </row>
    <row r="153" spans="1:65" s="13" customFormat="1" ht="11.25">
      <c r="B153" s="195"/>
      <c r="C153" s="196"/>
      <c r="D153" s="197" t="s">
        <v>154</v>
      </c>
      <c r="E153" s="198" t="s">
        <v>32</v>
      </c>
      <c r="F153" s="199" t="s">
        <v>1411</v>
      </c>
      <c r="G153" s="196"/>
      <c r="H153" s="200">
        <v>1</v>
      </c>
      <c r="I153" s="201"/>
      <c r="J153" s="196"/>
      <c r="K153" s="196"/>
      <c r="L153" s="202"/>
      <c r="M153" s="203"/>
      <c r="N153" s="204"/>
      <c r="O153" s="204"/>
      <c r="P153" s="204"/>
      <c r="Q153" s="204"/>
      <c r="R153" s="204"/>
      <c r="S153" s="204"/>
      <c r="T153" s="205"/>
      <c r="AT153" s="206" t="s">
        <v>154</v>
      </c>
      <c r="AU153" s="206" t="s">
        <v>86</v>
      </c>
      <c r="AV153" s="13" t="s">
        <v>88</v>
      </c>
      <c r="AW153" s="13" t="s">
        <v>39</v>
      </c>
      <c r="AX153" s="13" t="s">
        <v>78</v>
      </c>
      <c r="AY153" s="206" t="s">
        <v>144</v>
      </c>
    </row>
    <row r="154" spans="1:65" s="13" customFormat="1" ht="11.25">
      <c r="B154" s="195"/>
      <c r="C154" s="196"/>
      <c r="D154" s="197" t="s">
        <v>154</v>
      </c>
      <c r="E154" s="198" t="s">
        <v>32</v>
      </c>
      <c r="F154" s="199" t="s">
        <v>1412</v>
      </c>
      <c r="G154" s="196"/>
      <c r="H154" s="200">
        <v>1</v>
      </c>
      <c r="I154" s="201"/>
      <c r="J154" s="196"/>
      <c r="K154" s="196"/>
      <c r="L154" s="202"/>
      <c r="M154" s="203"/>
      <c r="N154" s="204"/>
      <c r="O154" s="204"/>
      <c r="P154" s="204"/>
      <c r="Q154" s="204"/>
      <c r="R154" s="204"/>
      <c r="S154" s="204"/>
      <c r="T154" s="205"/>
      <c r="AT154" s="206" t="s">
        <v>154</v>
      </c>
      <c r="AU154" s="206" t="s">
        <v>86</v>
      </c>
      <c r="AV154" s="13" t="s">
        <v>88</v>
      </c>
      <c r="AW154" s="13" t="s">
        <v>39</v>
      </c>
      <c r="AX154" s="13" t="s">
        <v>78</v>
      </c>
      <c r="AY154" s="206" t="s">
        <v>144</v>
      </c>
    </row>
    <row r="155" spans="1:65" s="14" customFormat="1" ht="11.25">
      <c r="B155" s="207"/>
      <c r="C155" s="208"/>
      <c r="D155" s="197" t="s">
        <v>154</v>
      </c>
      <c r="E155" s="209" t="s">
        <v>32</v>
      </c>
      <c r="F155" s="210" t="s">
        <v>158</v>
      </c>
      <c r="G155" s="208"/>
      <c r="H155" s="211">
        <v>3</v>
      </c>
      <c r="I155" s="212"/>
      <c r="J155" s="208"/>
      <c r="K155" s="208"/>
      <c r="L155" s="213"/>
      <c r="M155" s="214"/>
      <c r="N155" s="215"/>
      <c r="O155" s="215"/>
      <c r="P155" s="215"/>
      <c r="Q155" s="215"/>
      <c r="R155" s="215"/>
      <c r="S155" s="215"/>
      <c r="T155" s="216"/>
      <c r="AT155" s="217" t="s">
        <v>154</v>
      </c>
      <c r="AU155" s="217" t="s">
        <v>86</v>
      </c>
      <c r="AV155" s="14" t="s">
        <v>150</v>
      </c>
      <c r="AW155" s="14" t="s">
        <v>39</v>
      </c>
      <c r="AX155" s="14" t="s">
        <v>86</v>
      </c>
      <c r="AY155" s="217" t="s">
        <v>144</v>
      </c>
    </row>
    <row r="156" spans="1:65" s="2" customFormat="1" ht="44.25" customHeight="1">
      <c r="A156" s="37"/>
      <c r="B156" s="38"/>
      <c r="C156" s="177" t="s">
        <v>337</v>
      </c>
      <c r="D156" s="177" t="s">
        <v>146</v>
      </c>
      <c r="E156" s="178" t="s">
        <v>1413</v>
      </c>
      <c r="F156" s="179" t="s">
        <v>1414</v>
      </c>
      <c r="G156" s="180" t="s">
        <v>796</v>
      </c>
      <c r="H156" s="181">
        <v>1</v>
      </c>
      <c r="I156" s="182"/>
      <c r="J156" s="183">
        <f>ROUND(I156*H156,2)</f>
        <v>0</v>
      </c>
      <c r="K156" s="179" t="s">
        <v>32</v>
      </c>
      <c r="L156" s="42"/>
      <c r="M156" s="254" t="s">
        <v>32</v>
      </c>
      <c r="N156" s="255" t="s">
        <v>49</v>
      </c>
      <c r="O156" s="252"/>
      <c r="P156" s="256">
        <f>O156*H156</f>
        <v>0</v>
      </c>
      <c r="Q156" s="256">
        <v>0</v>
      </c>
      <c r="R156" s="256">
        <f>Q156*H156</f>
        <v>0</v>
      </c>
      <c r="S156" s="256">
        <v>0</v>
      </c>
      <c r="T156" s="257">
        <f>S156*H156</f>
        <v>0</v>
      </c>
      <c r="U156" s="37"/>
      <c r="V156" s="37"/>
      <c r="W156" s="37"/>
      <c r="X156" s="37"/>
      <c r="Y156" s="37"/>
      <c r="Z156" s="37"/>
      <c r="AA156" s="37"/>
      <c r="AB156" s="37"/>
      <c r="AC156" s="37"/>
      <c r="AD156" s="37"/>
      <c r="AE156" s="37"/>
      <c r="AR156" s="188" t="s">
        <v>1316</v>
      </c>
      <c r="AT156" s="188" t="s">
        <v>146</v>
      </c>
      <c r="AU156" s="188" t="s">
        <v>86</v>
      </c>
      <c r="AY156" s="19" t="s">
        <v>144</v>
      </c>
      <c r="BE156" s="189">
        <f>IF(N156="základní",J156,0)</f>
        <v>0</v>
      </c>
      <c r="BF156" s="189">
        <f>IF(N156="snížená",J156,0)</f>
        <v>0</v>
      </c>
      <c r="BG156" s="189">
        <f>IF(N156="zákl. přenesená",J156,0)</f>
        <v>0</v>
      </c>
      <c r="BH156" s="189">
        <f>IF(N156="sníž. přenesená",J156,0)</f>
        <v>0</v>
      </c>
      <c r="BI156" s="189">
        <f>IF(N156="nulová",J156,0)</f>
        <v>0</v>
      </c>
      <c r="BJ156" s="19" t="s">
        <v>86</v>
      </c>
      <c r="BK156" s="189">
        <f>ROUND(I156*H156,2)</f>
        <v>0</v>
      </c>
      <c r="BL156" s="19" t="s">
        <v>1316</v>
      </c>
      <c r="BM156" s="188" t="s">
        <v>1415</v>
      </c>
    </row>
    <row r="157" spans="1:65" s="2" customFormat="1" ht="6.95" customHeight="1">
      <c r="A157" s="37"/>
      <c r="B157" s="50"/>
      <c r="C157" s="51"/>
      <c r="D157" s="51"/>
      <c r="E157" s="51"/>
      <c r="F157" s="51"/>
      <c r="G157" s="51"/>
      <c r="H157" s="51"/>
      <c r="I157" s="51"/>
      <c r="J157" s="51"/>
      <c r="K157" s="51"/>
      <c r="L157" s="42"/>
      <c r="M157" s="37"/>
      <c r="O157" s="37"/>
      <c r="P157" s="37"/>
      <c r="Q157" s="37"/>
      <c r="R157" s="37"/>
      <c r="S157" s="37"/>
      <c r="T157" s="37"/>
      <c r="U157" s="37"/>
      <c r="V157" s="37"/>
      <c r="W157" s="37"/>
      <c r="X157" s="37"/>
      <c r="Y157" s="37"/>
      <c r="Z157" s="37"/>
      <c r="AA157" s="37"/>
      <c r="AB157" s="37"/>
      <c r="AC157" s="37"/>
      <c r="AD157" s="37"/>
      <c r="AE157" s="37"/>
    </row>
  </sheetData>
  <sheetProtection algorithmName="SHA-512" hashValue="vQ/WiiOn/U5Kraog7ZHSaSjPsXuPVYwlQEMgvh6KkbBoe2quJed48uEh6ih6kx0TB9tgGjQGU/iVF24E3l1mEw==" saltValue="NvjSfiloSR7yLtWitXvZhMffhv9YrFQC6YHiSz6D4CpQ/vs6zyN1R7MFlcBJCfYjEccxm4dTpqT+tJHMVXwRdw==" spinCount="100000" sheet="1" objects="1" scenarios="1" formatColumns="0" formatRows="0" autoFilter="0"/>
  <autoFilter ref="C85:K156" xr:uid="{00000000-0009-0000-0000-000002000000}"/>
  <mergeCells count="9">
    <mergeCell ref="E50:H50"/>
    <mergeCell ref="E76:H76"/>
    <mergeCell ref="E78:H78"/>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5"/>
  <sheetViews>
    <sheetView showGridLines="0" workbookViewId="0"/>
  </sheetViews>
  <sheetFormatPr defaultRowHeight="16.5"/>
  <cols>
    <col min="1" max="1" width="8.33203125" style="1" customWidth="1"/>
    <col min="2" max="2" width="1.6640625" style="1" customWidth="1"/>
    <col min="3" max="3" width="25" style="1" customWidth="1"/>
    <col min="4" max="4" width="75.83203125" style="1" customWidth="1"/>
    <col min="5" max="5" width="13.33203125" style="1" customWidth="1"/>
    <col min="6" max="6" width="20" style="1" customWidth="1"/>
    <col min="7" max="7" width="1.6640625" style="1" customWidth="1"/>
    <col min="8" max="8" width="8.33203125" style="1" customWidth="1"/>
  </cols>
  <sheetData>
    <row r="1" spans="1:8" s="1" customFormat="1" ht="11.25" customHeight="1"/>
    <row r="2" spans="1:8" s="1" customFormat="1" ht="36.950000000000003" customHeight="1"/>
    <row r="3" spans="1:8" s="1" customFormat="1" ht="6.95" customHeight="1">
      <c r="B3" s="105"/>
      <c r="C3" s="106"/>
      <c r="D3" s="106"/>
      <c r="E3" s="106"/>
      <c r="F3" s="106"/>
      <c r="G3" s="106"/>
      <c r="H3" s="22"/>
    </row>
    <row r="4" spans="1:8" s="1" customFormat="1" ht="24.95" customHeight="1">
      <c r="B4" s="22"/>
      <c r="C4" s="107" t="s">
        <v>1416</v>
      </c>
      <c r="H4" s="22"/>
    </row>
    <row r="5" spans="1:8" s="1" customFormat="1" ht="12" customHeight="1">
      <c r="B5" s="22"/>
      <c r="C5" s="258" t="s">
        <v>13</v>
      </c>
      <c r="D5" s="399" t="s">
        <v>14</v>
      </c>
      <c r="E5" s="392"/>
      <c r="F5" s="392"/>
      <c r="H5" s="22"/>
    </row>
    <row r="6" spans="1:8" s="1" customFormat="1" ht="36.950000000000003" customHeight="1">
      <c r="B6" s="22"/>
      <c r="C6" s="259" t="s">
        <v>16</v>
      </c>
      <c r="D6" s="403" t="s">
        <v>17</v>
      </c>
      <c r="E6" s="392"/>
      <c r="F6" s="392"/>
      <c r="H6" s="22"/>
    </row>
    <row r="7" spans="1:8" s="1" customFormat="1" ht="16.5" customHeight="1">
      <c r="B7" s="22"/>
      <c r="C7" s="109" t="s">
        <v>24</v>
      </c>
      <c r="D7" s="112" t="str">
        <f>'Rekapitulace stavby'!AN8</f>
        <v>12. 12. 2022</v>
      </c>
      <c r="H7" s="22"/>
    </row>
    <row r="8" spans="1:8" s="2" customFormat="1" ht="10.9" customHeight="1">
      <c r="A8" s="37"/>
      <c r="B8" s="42"/>
      <c r="C8" s="37"/>
      <c r="D8" s="37"/>
      <c r="E8" s="37"/>
      <c r="F8" s="37"/>
      <c r="G8" s="37"/>
      <c r="H8" s="42"/>
    </row>
    <row r="9" spans="1:8" s="11" customFormat="1" ht="29.25" customHeight="1">
      <c r="A9" s="150"/>
      <c r="B9" s="260"/>
      <c r="C9" s="261" t="s">
        <v>59</v>
      </c>
      <c r="D9" s="262" t="s">
        <v>60</v>
      </c>
      <c r="E9" s="262" t="s">
        <v>131</v>
      </c>
      <c r="F9" s="263" t="s">
        <v>1417</v>
      </c>
      <c r="G9" s="150"/>
      <c r="H9" s="260"/>
    </row>
    <row r="10" spans="1:8" s="2" customFormat="1" ht="26.45" customHeight="1">
      <c r="A10" s="37"/>
      <c r="B10" s="42"/>
      <c r="C10" s="264" t="s">
        <v>1418</v>
      </c>
      <c r="D10" s="264" t="s">
        <v>84</v>
      </c>
      <c r="E10" s="37"/>
      <c r="F10" s="37"/>
      <c r="G10" s="37"/>
      <c r="H10" s="42"/>
    </row>
    <row r="11" spans="1:8" s="2" customFormat="1" ht="16.899999999999999" customHeight="1">
      <c r="A11" s="37"/>
      <c r="B11" s="42"/>
      <c r="C11" s="265" t="s">
        <v>92</v>
      </c>
      <c r="D11" s="266" t="s">
        <v>92</v>
      </c>
      <c r="E11" s="267" t="s">
        <v>93</v>
      </c>
      <c r="F11" s="268">
        <v>54.002000000000002</v>
      </c>
      <c r="G11" s="37"/>
      <c r="H11" s="42"/>
    </row>
    <row r="12" spans="1:8" s="2" customFormat="1" ht="16.899999999999999" customHeight="1">
      <c r="A12" s="37"/>
      <c r="B12" s="42"/>
      <c r="C12" s="269" t="s">
        <v>32</v>
      </c>
      <c r="D12" s="269" t="s">
        <v>273</v>
      </c>
      <c r="E12" s="19" t="s">
        <v>32</v>
      </c>
      <c r="F12" s="270">
        <v>0</v>
      </c>
      <c r="G12" s="37"/>
      <c r="H12" s="42"/>
    </row>
    <row r="13" spans="1:8" s="2" customFormat="1" ht="16.899999999999999" customHeight="1">
      <c r="A13" s="37"/>
      <c r="B13" s="42"/>
      <c r="C13" s="269" t="s">
        <v>32</v>
      </c>
      <c r="D13" s="269" t="s">
        <v>1178</v>
      </c>
      <c r="E13" s="19" t="s">
        <v>32</v>
      </c>
      <c r="F13" s="270">
        <v>2</v>
      </c>
      <c r="G13" s="37"/>
      <c r="H13" s="42"/>
    </row>
    <row r="14" spans="1:8" s="2" customFormat="1" ht="16.899999999999999" customHeight="1">
      <c r="A14" s="37"/>
      <c r="B14" s="42"/>
      <c r="C14" s="269" t="s">
        <v>32</v>
      </c>
      <c r="D14" s="269" t="s">
        <v>1170</v>
      </c>
      <c r="E14" s="19" t="s">
        <v>32</v>
      </c>
      <c r="F14" s="270">
        <v>15.02</v>
      </c>
      <c r="G14" s="37"/>
      <c r="H14" s="42"/>
    </row>
    <row r="15" spans="1:8" s="2" customFormat="1" ht="16.899999999999999" customHeight="1">
      <c r="A15" s="37"/>
      <c r="B15" s="42"/>
      <c r="C15" s="269" t="s">
        <v>32</v>
      </c>
      <c r="D15" s="269" t="s">
        <v>554</v>
      </c>
      <c r="E15" s="19" t="s">
        <v>32</v>
      </c>
      <c r="F15" s="270">
        <v>29.38</v>
      </c>
      <c r="G15" s="37"/>
      <c r="H15" s="42"/>
    </row>
    <row r="16" spans="1:8" s="2" customFormat="1" ht="16.899999999999999" customHeight="1">
      <c r="A16" s="37"/>
      <c r="B16" s="42"/>
      <c r="C16" s="269" t="s">
        <v>32</v>
      </c>
      <c r="D16" s="269" t="s">
        <v>1179</v>
      </c>
      <c r="E16" s="19" t="s">
        <v>32</v>
      </c>
      <c r="F16" s="270">
        <v>7.6020000000000003</v>
      </c>
      <c r="G16" s="37"/>
      <c r="H16" s="42"/>
    </row>
    <row r="17" spans="1:8" s="2" customFormat="1" ht="16.899999999999999" customHeight="1">
      <c r="A17" s="37"/>
      <c r="B17" s="42"/>
      <c r="C17" s="269" t="s">
        <v>92</v>
      </c>
      <c r="D17" s="269" t="s">
        <v>158</v>
      </c>
      <c r="E17" s="19" t="s">
        <v>32</v>
      </c>
      <c r="F17" s="270">
        <v>54.002000000000002</v>
      </c>
      <c r="G17" s="37"/>
      <c r="H17" s="42"/>
    </row>
    <row r="18" spans="1:8" s="2" customFormat="1" ht="16.899999999999999" customHeight="1">
      <c r="A18" s="37"/>
      <c r="B18" s="42"/>
      <c r="C18" s="271" t="s">
        <v>1419</v>
      </c>
      <c r="D18" s="37"/>
      <c r="E18" s="37"/>
      <c r="F18" s="37"/>
      <c r="G18" s="37"/>
      <c r="H18" s="42"/>
    </row>
    <row r="19" spans="1:8" s="2" customFormat="1" ht="16.899999999999999" customHeight="1">
      <c r="A19" s="37"/>
      <c r="B19" s="42"/>
      <c r="C19" s="269" t="s">
        <v>1174</v>
      </c>
      <c r="D19" s="269" t="s">
        <v>1175</v>
      </c>
      <c r="E19" s="19" t="s">
        <v>93</v>
      </c>
      <c r="F19" s="270">
        <v>54.002000000000002</v>
      </c>
      <c r="G19" s="37"/>
      <c r="H19" s="42"/>
    </row>
    <row r="20" spans="1:8" s="2" customFormat="1" ht="16.899999999999999" customHeight="1">
      <c r="A20" s="37"/>
      <c r="B20" s="42"/>
      <c r="C20" s="269" t="s">
        <v>1145</v>
      </c>
      <c r="D20" s="269" t="s">
        <v>1146</v>
      </c>
      <c r="E20" s="19" t="s">
        <v>93</v>
      </c>
      <c r="F20" s="270">
        <v>54.002000000000002</v>
      </c>
      <c r="G20" s="37"/>
      <c r="H20" s="42"/>
    </row>
    <row r="21" spans="1:8" s="2" customFormat="1" ht="16.899999999999999" customHeight="1">
      <c r="A21" s="37"/>
      <c r="B21" s="42"/>
      <c r="C21" s="269" t="s">
        <v>1150</v>
      </c>
      <c r="D21" s="269" t="s">
        <v>1151</v>
      </c>
      <c r="E21" s="19" t="s">
        <v>93</v>
      </c>
      <c r="F21" s="270">
        <v>54.002000000000002</v>
      </c>
      <c r="G21" s="37"/>
      <c r="H21" s="42"/>
    </row>
    <row r="22" spans="1:8" s="2" customFormat="1" ht="16.899999999999999" customHeight="1">
      <c r="A22" s="37"/>
      <c r="B22" s="42"/>
      <c r="C22" s="269" t="s">
        <v>1155</v>
      </c>
      <c r="D22" s="269" t="s">
        <v>1156</v>
      </c>
      <c r="E22" s="19" t="s">
        <v>93</v>
      </c>
      <c r="F22" s="270">
        <v>54.002000000000002</v>
      </c>
      <c r="G22" s="37"/>
      <c r="H22" s="42"/>
    </row>
    <row r="23" spans="1:8" s="2" customFormat="1" ht="22.5">
      <c r="A23" s="37"/>
      <c r="B23" s="42"/>
      <c r="C23" s="269" t="s">
        <v>1160</v>
      </c>
      <c r="D23" s="269" t="s">
        <v>1420</v>
      </c>
      <c r="E23" s="19" t="s">
        <v>93</v>
      </c>
      <c r="F23" s="270">
        <v>54.002000000000002</v>
      </c>
      <c r="G23" s="37"/>
      <c r="H23" s="42"/>
    </row>
    <row r="24" spans="1:8" s="2" customFormat="1" ht="7.35" customHeight="1">
      <c r="A24" s="37"/>
      <c r="B24" s="130"/>
      <c r="C24" s="131"/>
      <c r="D24" s="131"/>
      <c r="E24" s="131"/>
      <c r="F24" s="131"/>
      <c r="G24" s="131"/>
      <c r="H24" s="42"/>
    </row>
    <row r="25" spans="1:8" s="2" customFormat="1" ht="11.25">
      <c r="A25" s="37"/>
      <c r="B25" s="37"/>
      <c r="C25" s="37"/>
      <c r="D25" s="37"/>
      <c r="E25" s="37"/>
      <c r="F25" s="37"/>
      <c r="G25" s="37"/>
      <c r="H25" s="37"/>
    </row>
  </sheetData>
  <sheetProtection algorithmName="SHA-512" hashValue="ATRFcumUNnKmqdJ5pljlDsX/VEPnPNVActNlzcoiJFj+jP8nWi2NqDYRuizwgPoE5kVXfpRMVrE2pqfHx6/lgw==" saltValue="nfxf0utC/oiiuFdSxaiC/sedLPG9zdx9cJXG/39iHKmPURl9lPDYZ2DJ23wurowCI4HMrz49H6dKmUP9K63G/A==" spinCount="100000" sheet="1" objects="1" scenarios="1" formatColumns="0" formatRows="0"/>
  <mergeCells count="2">
    <mergeCell ref="D5:F5"/>
    <mergeCell ref="D6:F6"/>
  </mergeCells>
  <pageMargins left="0.39370078740157483" right="0.39370078740157483" top="0.39370078740157483" bottom="0.39370078740157483" header="0" footer="0"/>
  <pageSetup paperSize="9" scale="89" fitToHeight="100" orientation="portrait"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18"/>
  <sheetViews>
    <sheetView showGridLines="0" zoomScale="110" zoomScaleNormal="110" workbookViewId="0"/>
  </sheetViews>
  <sheetFormatPr defaultRowHeight="16.5"/>
  <cols>
    <col min="1" max="1" width="8.33203125" style="272" customWidth="1"/>
    <col min="2" max="2" width="1.6640625" style="272" customWidth="1"/>
    <col min="3" max="4" width="5" style="272" customWidth="1"/>
    <col min="5" max="5" width="11.6640625" style="272" customWidth="1"/>
    <col min="6" max="6" width="9.1640625" style="272" customWidth="1"/>
    <col min="7" max="7" width="5" style="272" customWidth="1"/>
    <col min="8" max="8" width="77.83203125" style="272" customWidth="1"/>
    <col min="9" max="10" width="20" style="272" customWidth="1"/>
    <col min="11" max="11" width="1.6640625" style="272" customWidth="1"/>
  </cols>
  <sheetData>
    <row r="1" spans="2:11" s="1" customFormat="1" ht="37.5" customHeight="1"/>
    <row r="2" spans="2:11" s="1" customFormat="1" ht="7.5" customHeight="1">
      <c r="B2" s="273"/>
      <c r="C2" s="274"/>
      <c r="D2" s="274"/>
      <c r="E2" s="274"/>
      <c r="F2" s="274"/>
      <c r="G2" s="274"/>
      <c r="H2" s="274"/>
      <c r="I2" s="274"/>
      <c r="J2" s="274"/>
      <c r="K2" s="275"/>
    </row>
    <row r="3" spans="2:11" s="17" customFormat="1" ht="45" customHeight="1">
      <c r="B3" s="276"/>
      <c r="C3" s="405" t="s">
        <v>1421</v>
      </c>
      <c r="D3" s="405"/>
      <c r="E3" s="405"/>
      <c r="F3" s="405"/>
      <c r="G3" s="405"/>
      <c r="H3" s="405"/>
      <c r="I3" s="405"/>
      <c r="J3" s="405"/>
      <c r="K3" s="277"/>
    </row>
    <row r="4" spans="2:11" s="1" customFormat="1" ht="25.5" customHeight="1">
      <c r="B4" s="278"/>
      <c r="C4" s="410" t="s">
        <v>1422</v>
      </c>
      <c r="D4" s="410"/>
      <c r="E4" s="410"/>
      <c r="F4" s="410"/>
      <c r="G4" s="410"/>
      <c r="H4" s="410"/>
      <c r="I4" s="410"/>
      <c r="J4" s="410"/>
      <c r="K4" s="279"/>
    </row>
    <row r="5" spans="2:11" s="1" customFormat="1" ht="5.25" customHeight="1">
      <c r="B5" s="278"/>
      <c r="C5" s="280"/>
      <c r="D5" s="280"/>
      <c r="E5" s="280"/>
      <c r="F5" s="280"/>
      <c r="G5" s="280"/>
      <c r="H5" s="280"/>
      <c r="I5" s="280"/>
      <c r="J5" s="280"/>
      <c r="K5" s="279"/>
    </row>
    <row r="6" spans="2:11" s="1" customFormat="1" ht="15" customHeight="1">
      <c r="B6" s="278"/>
      <c r="C6" s="409" t="s">
        <v>1423</v>
      </c>
      <c r="D6" s="409"/>
      <c r="E6" s="409"/>
      <c r="F6" s="409"/>
      <c r="G6" s="409"/>
      <c r="H6" s="409"/>
      <c r="I6" s="409"/>
      <c r="J6" s="409"/>
      <c r="K6" s="279"/>
    </row>
    <row r="7" spans="2:11" s="1" customFormat="1" ht="15" customHeight="1">
      <c r="B7" s="282"/>
      <c r="C7" s="409" t="s">
        <v>1424</v>
      </c>
      <c r="D7" s="409"/>
      <c r="E7" s="409"/>
      <c r="F7" s="409"/>
      <c r="G7" s="409"/>
      <c r="H7" s="409"/>
      <c r="I7" s="409"/>
      <c r="J7" s="409"/>
      <c r="K7" s="279"/>
    </row>
    <row r="8" spans="2:11" s="1" customFormat="1" ht="12.75" customHeight="1">
      <c r="B8" s="282"/>
      <c r="C8" s="281"/>
      <c r="D8" s="281"/>
      <c r="E8" s="281"/>
      <c r="F8" s="281"/>
      <c r="G8" s="281"/>
      <c r="H8" s="281"/>
      <c r="I8" s="281"/>
      <c r="J8" s="281"/>
      <c r="K8" s="279"/>
    </row>
    <row r="9" spans="2:11" s="1" customFormat="1" ht="15" customHeight="1">
      <c r="B9" s="282"/>
      <c r="C9" s="409" t="s">
        <v>1425</v>
      </c>
      <c r="D9" s="409"/>
      <c r="E9" s="409"/>
      <c r="F9" s="409"/>
      <c r="G9" s="409"/>
      <c r="H9" s="409"/>
      <c r="I9" s="409"/>
      <c r="J9" s="409"/>
      <c r="K9" s="279"/>
    </row>
    <row r="10" spans="2:11" s="1" customFormat="1" ht="15" customHeight="1">
      <c r="B10" s="282"/>
      <c r="C10" s="281"/>
      <c r="D10" s="409" t="s">
        <v>1426</v>
      </c>
      <c r="E10" s="409"/>
      <c r="F10" s="409"/>
      <c r="G10" s="409"/>
      <c r="H10" s="409"/>
      <c r="I10" s="409"/>
      <c r="J10" s="409"/>
      <c r="K10" s="279"/>
    </row>
    <row r="11" spans="2:11" s="1" customFormat="1" ht="15" customHeight="1">
      <c r="B11" s="282"/>
      <c r="C11" s="283"/>
      <c r="D11" s="409" t="s">
        <v>1427</v>
      </c>
      <c r="E11" s="409"/>
      <c r="F11" s="409"/>
      <c r="G11" s="409"/>
      <c r="H11" s="409"/>
      <c r="I11" s="409"/>
      <c r="J11" s="409"/>
      <c r="K11" s="279"/>
    </row>
    <row r="12" spans="2:11" s="1" customFormat="1" ht="15" customHeight="1">
      <c r="B12" s="282"/>
      <c r="C12" s="283"/>
      <c r="D12" s="281"/>
      <c r="E12" s="281"/>
      <c r="F12" s="281"/>
      <c r="G12" s="281"/>
      <c r="H12" s="281"/>
      <c r="I12" s="281"/>
      <c r="J12" s="281"/>
      <c r="K12" s="279"/>
    </row>
    <row r="13" spans="2:11" s="1" customFormat="1" ht="15" customHeight="1">
      <c r="B13" s="282"/>
      <c r="C13" s="283"/>
      <c r="D13" s="284" t="s">
        <v>1428</v>
      </c>
      <c r="E13" s="281"/>
      <c r="F13" s="281"/>
      <c r="G13" s="281"/>
      <c r="H13" s="281"/>
      <c r="I13" s="281"/>
      <c r="J13" s="281"/>
      <c r="K13" s="279"/>
    </row>
    <row r="14" spans="2:11" s="1" customFormat="1" ht="12.75" customHeight="1">
      <c r="B14" s="282"/>
      <c r="C14" s="283"/>
      <c r="D14" s="283"/>
      <c r="E14" s="283"/>
      <c r="F14" s="283"/>
      <c r="G14" s="283"/>
      <c r="H14" s="283"/>
      <c r="I14" s="283"/>
      <c r="J14" s="283"/>
      <c r="K14" s="279"/>
    </row>
    <row r="15" spans="2:11" s="1" customFormat="1" ht="15" customHeight="1">
      <c r="B15" s="282"/>
      <c r="C15" s="283"/>
      <c r="D15" s="409" t="s">
        <v>1429</v>
      </c>
      <c r="E15" s="409"/>
      <c r="F15" s="409"/>
      <c r="G15" s="409"/>
      <c r="H15" s="409"/>
      <c r="I15" s="409"/>
      <c r="J15" s="409"/>
      <c r="K15" s="279"/>
    </row>
    <row r="16" spans="2:11" s="1" customFormat="1" ht="15" customHeight="1">
      <c r="B16" s="282"/>
      <c r="C16" s="283"/>
      <c r="D16" s="409" t="s">
        <v>1430</v>
      </c>
      <c r="E16" s="409"/>
      <c r="F16" s="409"/>
      <c r="G16" s="409"/>
      <c r="H16" s="409"/>
      <c r="I16" s="409"/>
      <c r="J16" s="409"/>
      <c r="K16" s="279"/>
    </row>
    <row r="17" spans="2:11" s="1" customFormat="1" ht="15" customHeight="1">
      <c r="B17" s="282"/>
      <c r="C17" s="283"/>
      <c r="D17" s="409" t="s">
        <v>1431</v>
      </c>
      <c r="E17" s="409"/>
      <c r="F17" s="409"/>
      <c r="G17" s="409"/>
      <c r="H17" s="409"/>
      <c r="I17" s="409"/>
      <c r="J17" s="409"/>
      <c r="K17" s="279"/>
    </row>
    <row r="18" spans="2:11" s="1" customFormat="1" ht="15" customHeight="1">
      <c r="B18" s="282"/>
      <c r="C18" s="283"/>
      <c r="D18" s="283"/>
      <c r="E18" s="285" t="s">
        <v>85</v>
      </c>
      <c r="F18" s="409" t="s">
        <v>1432</v>
      </c>
      <c r="G18" s="409"/>
      <c r="H18" s="409"/>
      <c r="I18" s="409"/>
      <c r="J18" s="409"/>
      <c r="K18" s="279"/>
    </row>
    <row r="19" spans="2:11" s="1" customFormat="1" ht="15" customHeight="1">
      <c r="B19" s="282"/>
      <c r="C19" s="283"/>
      <c r="D19" s="283"/>
      <c r="E19" s="285" t="s">
        <v>1433</v>
      </c>
      <c r="F19" s="409" t="s">
        <v>1434</v>
      </c>
      <c r="G19" s="409"/>
      <c r="H19" s="409"/>
      <c r="I19" s="409"/>
      <c r="J19" s="409"/>
      <c r="K19" s="279"/>
    </row>
    <row r="20" spans="2:11" s="1" customFormat="1" ht="15" customHeight="1">
      <c r="B20" s="282"/>
      <c r="C20" s="283"/>
      <c r="D20" s="283"/>
      <c r="E20" s="285" t="s">
        <v>1435</v>
      </c>
      <c r="F20" s="409" t="s">
        <v>1436</v>
      </c>
      <c r="G20" s="409"/>
      <c r="H20" s="409"/>
      <c r="I20" s="409"/>
      <c r="J20" s="409"/>
      <c r="K20" s="279"/>
    </row>
    <row r="21" spans="2:11" s="1" customFormat="1" ht="15" customHeight="1">
      <c r="B21" s="282"/>
      <c r="C21" s="283"/>
      <c r="D21" s="283"/>
      <c r="E21" s="285" t="s">
        <v>1437</v>
      </c>
      <c r="F21" s="409" t="s">
        <v>1438</v>
      </c>
      <c r="G21" s="409"/>
      <c r="H21" s="409"/>
      <c r="I21" s="409"/>
      <c r="J21" s="409"/>
      <c r="K21" s="279"/>
    </row>
    <row r="22" spans="2:11" s="1" customFormat="1" ht="15" customHeight="1">
      <c r="B22" s="282"/>
      <c r="C22" s="283"/>
      <c r="D22" s="283"/>
      <c r="E22" s="285" t="s">
        <v>1439</v>
      </c>
      <c r="F22" s="409" t="s">
        <v>1440</v>
      </c>
      <c r="G22" s="409"/>
      <c r="H22" s="409"/>
      <c r="I22" s="409"/>
      <c r="J22" s="409"/>
      <c r="K22" s="279"/>
    </row>
    <row r="23" spans="2:11" s="1" customFormat="1" ht="15" customHeight="1">
      <c r="B23" s="282"/>
      <c r="C23" s="283"/>
      <c r="D23" s="283"/>
      <c r="E23" s="285" t="s">
        <v>1441</v>
      </c>
      <c r="F23" s="409" t="s">
        <v>1442</v>
      </c>
      <c r="G23" s="409"/>
      <c r="H23" s="409"/>
      <c r="I23" s="409"/>
      <c r="J23" s="409"/>
      <c r="K23" s="279"/>
    </row>
    <row r="24" spans="2:11" s="1" customFormat="1" ht="12.75" customHeight="1">
      <c r="B24" s="282"/>
      <c r="C24" s="283"/>
      <c r="D24" s="283"/>
      <c r="E24" s="283"/>
      <c r="F24" s="283"/>
      <c r="G24" s="283"/>
      <c r="H24" s="283"/>
      <c r="I24" s="283"/>
      <c r="J24" s="283"/>
      <c r="K24" s="279"/>
    </row>
    <row r="25" spans="2:11" s="1" customFormat="1" ht="15" customHeight="1">
      <c r="B25" s="282"/>
      <c r="C25" s="409" t="s">
        <v>1443</v>
      </c>
      <c r="D25" s="409"/>
      <c r="E25" s="409"/>
      <c r="F25" s="409"/>
      <c r="G25" s="409"/>
      <c r="H25" s="409"/>
      <c r="I25" s="409"/>
      <c r="J25" s="409"/>
      <c r="K25" s="279"/>
    </row>
    <row r="26" spans="2:11" s="1" customFormat="1" ht="15" customHeight="1">
      <c r="B26" s="282"/>
      <c r="C26" s="409" t="s">
        <v>1444</v>
      </c>
      <c r="D26" s="409"/>
      <c r="E26" s="409"/>
      <c r="F26" s="409"/>
      <c r="G26" s="409"/>
      <c r="H26" s="409"/>
      <c r="I26" s="409"/>
      <c r="J26" s="409"/>
      <c r="K26" s="279"/>
    </row>
    <row r="27" spans="2:11" s="1" customFormat="1" ht="15" customHeight="1">
      <c r="B27" s="282"/>
      <c r="C27" s="281"/>
      <c r="D27" s="409" t="s">
        <v>1445</v>
      </c>
      <c r="E27" s="409"/>
      <c r="F27" s="409"/>
      <c r="G27" s="409"/>
      <c r="H27" s="409"/>
      <c r="I27" s="409"/>
      <c r="J27" s="409"/>
      <c r="K27" s="279"/>
    </row>
    <row r="28" spans="2:11" s="1" customFormat="1" ht="15" customHeight="1">
      <c r="B28" s="282"/>
      <c r="C28" s="283"/>
      <c r="D28" s="409" t="s">
        <v>1446</v>
      </c>
      <c r="E28" s="409"/>
      <c r="F28" s="409"/>
      <c r="G28" s="409"/>
      <c r="H28" s="409"/>
      <c r="I28" s="409"/>
      <c r="J28" s="409"/>
      <c r="K28" s="279"/>
    </row>
    <row r="29" spans="2:11" s="1" customFormat="1" ht="12.75" customHeight="1">
      <c r="B29" s="282"/>
      <c r="C29" s="283"/>
      <c r="D29" s="283"/>
      <c r="E29" s="283"/>
      <c r="F29" s="283"/>
      <c r="G29" s="283"/>
      <c r="H29" s="283"/>
      <c r="I29" s="283"/>
      <c r="J29" s="283"/>
      <c r="K29" s="279"/>
    </row>
    <row r="30" spans="2:11" s="1" customFormat="1" ht="15" customHeight="1">
      <c r="B30" s="282"/>
      <c r="C30" s="283"/>
      <c r="D30" s="409" t="s">
        <v>1447</v>
      </c>
      <c r="E30" s="409"/>
      <c r="F30" s="409"/>
      <c r="G30" s="409"/>
      <c r="H30" s="409"/>
      <c r="I30" s="409"/>
      <c r="J30" s="409"/>
      <c r="K30" s="279"/>
    </row>
    <row r="31" spans="2:11" s="1" customFormat="1" ht="15" customHeight="1">
      <c r="B31" s="282"/>
      <c r="C31" s="283"/>
      <c r="D31" s="409" t="s">
        <v>1448</v>
      </c>
      <c r="E31" s="409"/>
      <c r="F31" s="409"/>
      <c r="G31" s="409"/>
      <c r="H31" s="409"/>
      <c r="I31" s="409"/>
      <c r="J31" s="409"/>
      <c r="K31" s="279"/>
    </row>
    <row r="32" spans="2:11" s="1" customFormat="1" ht="12.75" customHeight="1">
      <c r="B32" s="282"/>
      <c r="C32" s="283"/>
      <c r="D32" s="283"/>
      <c r="E32" s="283"/>
      <c r="F32" s="283"/>
      <c r="G32" s="283"/>
      <c r="H32" s="283"/>
      <c r="I32" s="283"/>
      <c r="J32" s="283"/>
      <c r="K32" s="279"/>
    </row>
    <row r="33" spans="2:11" s="1" customFormat="1" ht="15" customHeight="1">
      <c r="B33" s="282"/>
      <c r="C33" s="283"/>
      <c r="D33" s="409" t="s">
        <v>1449</v>
      </c>
      <c r="E33" s="409"/>
      <c r="F33" s="409"/>
      <c r="G33" s="409"/>
      <c r="H33" s="409"/>
      <c r="I33" s="409"/>
      <c r="J33" s="409"/>
      <c r="K33" s="279"/>
    </row>
    <row r="34" spans="2:11" s="1" customFormat="1" ht="15" customHeight="1">
      <c r="B34" s="282"/>
      <c r="C34" s="283"/>
      <c r="D34" s="409" t="s">
        <v>1450</v>
      </c>
      <c r="E34" s="409"/>
      <c r="F34" s="409"/>
      <c r="G34" s="409"/>
      <c r="H34" s="409"/>
      <c r="I34" s="409"/>
      <c r="J34" s="409"/>
      <c r="K34" s="279"/>
    </row>
    <row r="35" spans="2:11" s="1" customFormat="1" ht="15" customHeight="1">
      <c r="B35" s="282"/>
      <c r="C35" s="283"/>
      <c r="D35" s="409" t="s">
        <v>1451</v>
      </c>
      <c r="E35" s="409"/>
      <c r="F35" s="409"/>
      <c r="G35" s="409"/>
      <c r="H35" s="409"/>
      <c r="I35" s="409"/>
      <c r="J35" s="409"/>
      <c r="K35" s="279"/>
    </row>
    <row r="36" spans="2:11" s="1" customFormat="1" ht="15" customHeight="1">
      <c r="B36" s="282"/>
      <c r="C36" s="283"/>
      <c r="D36" s="281"/>
      <c r="E36" s="284" t="s">
        <v>130</v>
      </c>
      <c r="F36" s="281"/>
      <c r="G36" s="409" t="s">
        <v>1452</v>
      </c>
      <c r="H36" s="409"/>
      <c r="I36" s="409"/>
      <c r="J36" s="409"/>
      <c r="K36" s="279"/>
    </row>
    <row r="37" spans="2:11" s="1" customFormat="1" ht="30.75" customHeight="1">
      <c r="B37" s="282"/>
      <c r="C37" s="283"/>
      <c r="D37" s="281"/>
      <c r="E37" s="284" t="s">
        <v>1453</v>
      </c>
      <c r="F37" s="281"/>
      <c r="G37" s="409" t="s">
        <v>1454</v>
      </c>
      <c r="H37" s="409"/>
      <c r="I37" s="409"/>
      <c r="J37" s="409"/>
      <c r="K37" s="279"/>
    </row>
    <row r="38" spans="2:11" s="1" customFormat="1" ht="15" customHeight="1">
      <c r="B38" s="282"/>
      <c r="C38" s="283"/>
      <c r="D38" s="281"/>
      <c r="E38" s="284" t="s">
        <v>59</v>
      </c>
      <c r="F38" s="281"/>
      <c r="G38" s="409" t="s">
        <v>1455</v>
      </c>
      <c r="H38" s="409"/>
      <c r="I38" s="409"/>
      <c r="J38" s="409"/>
      <c r="K38" s="279"/>
    </row>
    <row r="39" spans="2:11" s="1" customFormat="1" ht="15" customHeight="1">
      <c r="B39" s="282"/>
      <c r="C39" s="283"/>
      <c r="D39" s="281"/>
      <c r="E39" s="284" t="s">
        <v>60</v>
      </c>
      <c r="F39" s="281"/>
      <c r="G39" s="409" t="s">
        <v>1456</v>
      </c>
      <c r="H39" s="409"/>
      <c r="I39" s="409"/>
      <c r="J39" s="409"/>
      <c r="K39" s="279"/>
    </row>
    <row r="40" spans="2:11" s="1" customFormat="1" ht="15" customHeight="1">
      <c r="B40" s="282"/>
      <c r="C40" s="283"/>
      <c r="D40" s="281"/>
      <c r="E40" s="284" t="s">
        <v>131</v>
      </c>
      <c r="F40" s="281"/>
      <c r="G40" s="409" t="s">
        <v>1457</v>
      </c>
      <c r="H40" s="409"/>
      <c r="I40" s="409"/>
      <c r="J40" s="409"/>
      <c r="K40" s="279"/>
    </row>
    <row r="41" spans="2:11" s="1" customFormat="1" ht="15" customHeight="1">
      <c r="B41" s="282"/>
      <c r="C41" s="283"/>
      <c r="D41" s="281"/>
      <c r="E41" s="284" t="s">
        <v>132</v>
      </c>
      <c r="F41" s="281"/>
      <c r="G41" s="409" t="s">
        <v>1458</v>
      </c>
      <c r="H41" s="409"/>
      <c r="I41" s="409"/>
      <c r="J41" s="409"/>
      <c r="K41" s="279"/>
    </row>
    <row r="42" spans="2:11" s="1" customFormat="1" ht="15" customHeight="1">
      <c r="B42" s="282"/>
      <c r="C42" s="283"/>
      <c r="D42" s="281"/>
      <c r="E42" s="284" t="s">
        <v>1459</v>
      </c>
      <c r="F42" s="281"/>
      <c r="G42" s="409" t="s">
        <v>1460</v>
      </c>
      <c r="H42" s="409"/>
      <c r="I42" s="409"/>
      <c r="J42" s="409"/>
      <c r="K42" s="279"/>
    </row>
    <row r="43" spans="2:11" s="1" customFormat="1" ht="15" customHeight="1">
      <c r="B43" s="282"/>
      <c r="C43" s="283"/>
      <c r="D43" s="281"/>
      <c r="E43" s="284"/>
      <c r="F43" s="281"/>
      <c r="G43" s="409" t="s">
        <v>1461</v>
      </c>
      <c r="H43" s="409"/>
      <c r="I43" s="409"/>
      <c r="J43" s="409"/>
      <c r="K43" s="279"/>
    </row>
    <row r="44" spans="2:11" s="1" customFormat="1" ht="15" customHeight="1">
      <c r="B44" s="282"/>
      <c r="C44" s="283"/>
      <c r="D44" s="281"/>
      <c r="E44" s="284" t="s">
        <v>1462</v>
      </c>
      <c r="F44" s="281"/>
      <c r="G44" s="409" t="s">
        <v>1463</v>
      </c>
      <c r="H44" s="409"/>
      <c r="I44" s="409"/>
      <c r="J44" s="409"/>
      <c r="K44" s="279"/>
    </row>
    <row r="45" spans="2:11" s="1" customFormat="1" ht="15" customHeight="1">
      <c r="B45" s="282"/>
      <c r="C45" s="283"/>
      <c r="D45" s="281"/>
      <c r="E45" s="284" t="s">
        <v>134</v>
      </c>
      <c r="F45" s="281"/>
      <c r="G45" s="409" t="s">
        <v>1464</v>
      </c>
      <c r="H45" s="409"/>
      <c r="I45" s="409"/>
      <c r="J45" s="409"/>
      <c r="K45" s="279"/>
    </row>
    <row r="46" spans="2:11" s="1" customFormat="1" ht="12.75" customHeight="1">
      <c r="B46" s="282"/>
      <c r="C46" s="283"/>
      <c r="D46" s="281"/>
      <c r="E46" s="281"/>
      <c r="F46" s="281"/>
      <c r="G46" s="281"/>
      <c r="H46" s="281"/>
      <c r="I46" s="281"/>
      <c r="J46" s="281"/>
      <c r="K46" s="279"/>
    </row>
    <row r="47" spans="2:11" s="1" customFormat="1" ht="15" customHeight="1">
      <c r="B47" s="282"/>
      <c r="C47" s="283"/>
      <c r="D47" s="409" t="s">
        <v>1465</v>
      </c>
      <c r="E47" s="409"/>
      <c r="F47" s="409"/>
      <c r="G47" s="409"/>
      <c r="H47" s="409"/>
      <c r="I47" s="409"/>
      <c r="J47" s="409"/>
      <c r="K47" s="279"/>
    </row>
    <row r="48" spans="2:11" s="1" customFormat="1" ht="15" customHeight="1">
      <c r="B48" s="282"/>
      <c r="C48" s="283"/>
      <c r="D48" s="283"/>
      <c r="E48" s="409" t="s">
        <v>1466</v>
      </c>
      <c r="F48" s="409"/>
      <c r="G48" s="409"/>
      <c r="H48" s="409"/>
      <c r="I48" s="409"/>
      <c r="J48" s="409"/>
      <c r="K48" s="279"/>
    </row>
    <row r="49" spans="2:11" s="1" customFormat="1" ht="15" customHeight="1">
      <c r="B49" s="282"/>
      <c r="C49" s="283"/>
      <c r="D49" s="283"/>
      <c r="E49" s="409" t="s">
        <v>1467</v>
      </c>
      <c r="F49" s="409"/>
      <c r="G49" s="409"/>
      <c r="H49" s="409"/>
      <c r="I49" s="409"/>
      <c r="J49" s="409"/>
      <c r="K49" s="279"/>
    </row>
    <row r="50" spans="2:11" s="1" customFormat="1" ht="15" customHeight="1">
      <c r="B50" s="282"/>
      <c r="C50" s="283"/>
      <c r="D50" s="283"/>
      <c r="E50" s="409" t="s">
        <v>1468</v>
      </c>
      <c r="F50" s="409"/>
      <c r="G50" s="409"/>
      <c r="H50" s="409"/>
      <c r="I50" s="409"/>
      <c r="J50" s="409"/>
      <c r="K50" s="279"/>
    </row>
    <row r="51" spans="2:11" s="1" customFormat="1" ht="15" customHeight="1">
      <c r="B51" s="282"/>
      <c r="C51" s="283"/>
      <c r="D51" s="409" t="s">
        <v>1469</v>
      </c>
      <c r="E51" s="409"/>
      <c r="F51" s="409"/>
      <c r="G51" s="409"/>
      <c r="H51" s="409"/>
      <c r="I51" s="409"/>
      <c r="J51" s="409"/>
      <c r="K51" s="279"/>
    </row>
    <row r="52" spans="2:11" s="1" customFormat="1" ht="25.5" customHeight="1">
      <c r="B52" s="278"/>
      <c r="C52" s="410" t="s">
        <v>1470</v>
      </c>
      <c r="D52" s="410"/>
      <c r="E52" s="410"/>
      <c r="F52" s="410"/>
      <c r="G52" s="410"/>
      <c r="H52" s="410"/>
      <c r="I52" s="410"/>
      <c r="J52" s="410"/>
      <c r="K52" s="279"/>
    </row>
    <row r="53" spans="2:11" s="1" customFormat="1" ht="5.25" customHeight="1">
      <c r="B53" s="278"/>
      <c r="C53" s="280"/>
      <c r="D53" s="280"/>
      <c r="E53" s="280"/>
      <c r="F53" s="280"/>
      <c r="G53" s="280"/>
      <c r="H53" s="280"/>
      <c r="I53" s="280"/>
      <c r="J53" s="280"/>
      <c r="K53" s="279"/>
    </row>
    <row r="54" spans="2:11" s="1" customFormat="1" ht="15" customHeight="1">
      <c r="B54" s="278"/>
      <c r="C54" s="409" t="s">
        <v>1471</v>
      </c>
      <c r="D54" s="409"/>
      <c r="E54" s="409"/>
      <c r="F54" s="409"/>
      <c r="G54" s="409"/>
      <c r="H54" s="409"/>
      <c r="I54" s="409"/>
      <c r="J54" s="409"/>
      <c r="K54" s="279"/>
    </row>
    <row r="55" spans="2:11" s="1" customFormat="1" ht="15" customHeight="1">
      <c r="B55" s="278"/>
      <c r="C55" s="409" t="s">
        <v>1472</v>
      </c>
      <c r="D55" s="409"/>
      <c r="E55" s="409"/>
      <c r="F55" s="409"/>
      <c r="G55" s="409"/>
      <c r="H55" s="409"/>
      <c r="I55" s="409"/>
      <c r="J55" s="409"/>
      <c r="K55" s="279"/>
    </row>
    <row r="56" spans="2:11" s="1" customFormat="1" ht="12.75" customHeight="1">
      <c r="B56" s="278"/>
      <c r="C56" s="281"/>
      <c r="D56" s="281"/>
      <c r="E56" s="281"/>
      <c r="F56" s="281"/>
      <c r="G56" s="281"/>
      <c r="H56" s="281"/>
      <c r="I56" s="281"/>
      <c r="J56" s="281"/>
      <c r="K56" s="279"/>
    </row>
    <row r="57" spans="2:11" s="1" customFormat="1" ht="15" customHeight="1">
      <c r="B57" s="278"/>
      <c r="C57" s="409" t="s">
        <v>1473</v>
      </c>
      <c r="D57" s="409"/>
      <c r="E57" s="409"/>
      <c r="F57" s="409"/>
      <c r="G57" s="409"/>
      <c r="H57" s="409"/>
      <c r="I57" s="409"/>
      <c r="J57" s="409"/>
      <c r="K57" s="279"/>
    </row>
    <row r="58" spans="2:11" s="1" customFormat="1" ht="15" customHeight="1">
      <c r="B58" s="278"/>
      <c r="C58" s="283"/>
      <c r="D58" s="409" t="s">
        <v>1474</v>
      </c>
      <c r="E58" s="409"/>
      <c r="F58" s="409"/>
      <c r="G58" s="409"/>
      <c r="H58" s="409"/>
      <c r="I58" s="409"/>
      <c r="J58" s="409"/>
      <c r="K58" s="279"/>
    </row>
    <row r="59" spans="2:11" s="1" customFormat="1" ht="15" customHeight="1">
      <c r="B59" s="278"/>
      <c r="C59" s="283"/>
      <c r="D59" s="409" t="s">
        <v>1475</v>
      </c>
      <c r="E59" s="409"/>
      <c r="F59" s="409"/>
      <c r="G59" s="409"/>
      <c r="H59" s="409"/>
      <c r="I59" s="409"/>
      <c r="J59" s="409"/>
      <c r="K59" s="279"/>
    </row>
    <row r="60" spans="2:11" s="1" customFormat="1" ht="15" customHeight="1">
      <c r="B60" s="278"/>
      <c r="C60" s="283"/>
      <c r="D60" s="409" t="s">
        <v>1476</v>
      </c>
      <c r="E60" s="409"/>
      <c r="F60" s="409"/>
      <c r="G60" s="409"/>
      <c r="H60" s="409"/>
      <c r="I60" s="409"/>
      <c r="J60" s="409"/>
      <c r="K60" s="279"/>
    </row>
    <row r="61" spans="2:11" s="1" customFormat="1" ht="15" customHeight="1">
      <c r="B61" s="278"/>
      <c r="C61" s="283"/>
      <c r="D61" s="409" t="s">
        <v>1477</v>
      </c>
      <c r="E61" s="409"/>
      <c r="F61" s="409"/>
      <c r="G61" s="409"/>
      <c r="H61" s="409"/>
      <c r="I61" s="409"/>
      <c r="J61" s="409"/>
      <c r="K61" s="279"/>
    </row>
    <row r="62" spans="2:11" s="1" customFormat="1" ht="15" customHeight="1">
      <c r="B62" s="278"/>
      <c r="C62" s="283"/>
      <c r="D62" s="411" t="s">
        <v>1478</v>
      </c>
      <c r="E62" s="411"/>
      <c r="F62" s="411"/>
      <c r="G62" s="411"/>
      <c r="H62" s="411"/>
      <c r="I62" s="411"/>
      <c r="J62" s="411"/>
      <c r="K62" s="279"/>
    </row>
    <row r="63" spans="2:11" s="1" customFormat="1" ht="15" customHeight="1">
      <c r="B63" s="278"/>
      <c r="C63" s="283"/>
      <c r="D63" s="409" t="s">
        <v>1479</v>
      </c>
      <c r="E63" s="409"/>
      <c r="F63" s="409"/>
      <c r="G63" s="409"/>
      <c r="H63" s="409"/>
      <c r="I63" s="409"/>
      <c r="J63" s="409"/>
      <c r="K63" s="279"/>
    </row>
    <row r="64" spans="2:11" s="1" customFormat="1" ht="12.75" customHeight="1">
      <c r="B64" s="278"/>
      <c r="C64" s="283"/>
      <c r="D64" s="283"/>
      <c r="E64" s="286"/>
      <c r="F64" s="283"/>
      <c r="G64" s="283"/>
      <c r="H64" s="283"/>
      <c r="I64" s="283"/>
      <c r="J64" s="283"/>
      <c r="K64" s="279"/>
    </row>
    <row r="65" spans="2:11" s="1" customFormat="1" ht="15" customHeight="1">
      <c r="B65" s="278"/>
      <c r="C65" s="283"/>
      <c r="D65" s="409" t="s">
        <v>1480</v>
      </c>
      <c r="E65" s="409"/>
      <c r="F65" s="409"/>
      <c r="G65" s="409"/>
      <c r="H65" s="409"/>
      <c r="I65" s="409"/>
      <c r="J65" s="409"/>
      <c r="K65" s="279"/>
    </row>
    <row r="66" spans="2:11" s="1" customFormat="1" ht="15" customHeight="1">
      <c r="B66" s="278"/>
      <c r="C66" s="283"/>
      <c r="D66" s="411" t="s">
        <v>1481</v>
      </c>
      <c r="E66" s="411"/>
      <c r="F66" s="411"/>
      <c r="G66" s="411"/>
      <c r="H66" s="411"/>
      <c r="I66" s="411"/>
      <c r="J66" s="411"/>
      <c r="K66" s="279"/>
    </row>
    <row r="67" spans="2:11" s="1" customFormat="1" ht="15" customHeight="1">
      <c r="B67" s="278"/>
      <c r="C67" s="283"/>
      <c r="D67" s="409" t="s">
        <v>1482</v>
      </c>
      <c r="E67" s="409"/>
      <c r="F67" s="409"/>
      <c r="G67" s="409"/>
      <c r="H67" s="409"/>
      <c r="I67" s="409"/>
      <c r="J67" s="409"/>
      <c r="K67" s="279"/>
    </row>
    <row r="68" spans="2:11" s="1" customFormat="1" ht="15" customHeight="1">
      <c r="B68" s="278"/>
      <c r="C68" s="283"/>
      <c r="D68" s="409" t="s">
        <v>1483</v>
      </c>
      <c r="E68" s="409"/>
      <c r="F68" s="409"/>
      <c r="G68" s="409"/>
      <c r="H68" s="409"/>
      <c r="I68" s="409"/>
      <c r="J68" s="409"/>
      <c r="K68" s="279"/>
    </row>
    <row r="69" spans="2:11" s="1" customFormat="1" ht="15" customHeight="1">
      <c r="B69" s="278"/>
      <c r="C69" s="283"/>
      <c r="D69" s="409" t="s">
        <v>1484</v>
      </c>
      <c r="E69" s="409"/>
      <c r="F69" s="409"/>
      <c r="G69" s="409"/>
      <c r="H69" s="409"/>
      <c r="I69" s="409"/>
      <c r="J69" s="409"/>
      <c r="K69" s="279"/>
    </row>
    <row r="70" spans="2:11" s="1" customFormat="1" ht="15" customHeight="1">
      <c r="B70" s="278"/>
      <c r="C70" s="283"/>
      <c r="D70" s="409" t="s">
        <v>1485</v>
      </c>
      <c r="E70" s="409"/>
      <c r="F70" s="409"/>
      <c r="G70" s="409"/>
      <c r="H70" s="409"/>
      <c r="I70" s="409"/>
      <c r="J70" s="409"/>
      <c r="K70" s="279"/>
    </row>
    <row r="71" spans="2:11" s="1" customFormat="1" ht="12.75" customHeight="1">
      <c r="B71" s="287"/>
      <c r="C71" s="288"/>
      <c r="D71" s="288"/>
      <c r="E71" s="288"/>
      <c r="F71" s="288"/>
      <c r="G71" s="288"/>
      <c r="H71" s="288"/>
      <c r="I71" s="288"/>
      <c r="J71" s="288"/>
      <c r="K71" s="289"/>
    </row>
    <row r="72" spans="2:11" s="1" customFormat="1" ht="18.75" customHeight="1">
      <c r="B72" s="290"/>
      <c r="C72" s="290"/>
      <c r="D72" s="290"/>
      <c r="E72" s="290"/>
      <c r="F72" s="290"/>
      <c r="G72" s="290"/>
      <c r="H72" s="290"/>
      <c r="I72" s="290"/>
      <c r="J72" s="290"/>
      <c r="K72" s="291"/>
    </row>
    <row r="73" spans="2:11" s="1" customFormat="1" ht="18.75" customHeight="1">
      <c r="B73" s="291"/>
      <c r="C73" s="291"/>
      <c r="D73" s="291"/>
      <c r="E73" s="291"/>
      <c r="F73" s="291"/>
      <c r="G73" s="291"/>
      <c r="H73" s="291"/>
      <c r="I73" s="291"/>
      <c r="J73" s="291"/>
      <c r="K73" s="291"/>
    </row>
    <row r="74" spans="2:11" s="1" customFormat="1" ht="7.5" customHeight="1">
      <c r="B74" s="292"/>
      <c r="C74" s="293"/>
      <c r="D74" s="293"/>
      <c r="E74" s="293"/>
      <c r="F74" s="293"/>
      <c r="G74" s="293"/>
      <c r="H74" s="293"/>
      <c r="I74" s="293"/>
      <c r="J74" s="293"/>
      <c r="K74" s="294"/>
    </row>
    <row r="75" spans="2:11" s="1" customFormat="1" ht="45" customHeight="1">
      <c r="B75" s="295"/>
      <c r="C75" s="404" t="s">
        <v>1486</v>
      </c>
      <c r="D75" s="404"/>
      <c r="E75" s="404"/>
      <c r="F75" s="404"/>
      <c r="G75" s="404"/>
      <c r="H75" s="404"/>
      <c r="I75" s="404"/>
      <c r="J75" s="404"/>
      <c r="K75" s="296"/>
    </row>
    <row r="76" spans="2:11" s="1" customFormat="1" ht="17.25" customHeight="1">
      <c r="B76" s="295"/>
      <c r="C76" s="297" t="s">
        <v>1487</v>
      </c>
      <c r="D76" s="297"/>
      <c r="E76" s="297"/>
      <c r="F76" s="297" t="s">
        <v>1488</v>
      </c>
      <c r="G76" s="298"/>
      <c r="H76" s="297" t="s">
        <v>60</v>
      </c>
      <c r="I76" s="297" t="s">
        <v>63</v>
      </c>
      <c r="J76" s="297" t="s">
        <v>1489</v>
      </c>
      <c r="K76" s="296"/>
    </row>
    <row r="77" spans="2:11" s="1" customFormat="1" ht="17.25" customHeight="1">
      <c r="B77" s="295"/>
      <c r="C77" s="299" t="s">
        <v>1490</v>
      </c>
      <c r="D77" s="299"/>
      <c r="E77" s="299"/>
      <c r="F77" s="300" t="s">
        <v>1491</v>
      </c>
      <c r="G77" s="301"/>
      <c r="H77" s="299"/>
      <c r="I77" s="299"/>
      <c r="J77" s="299" t="s">
        <v>1492</v>
      </c>
      <c r="K77" s="296"/>
    </row>
    <row r="78" spans="2:11" s="1" customFormat="1" ht="5.25" customHeight="1">
      <c r="B78" s="295"/>
      <c r="C78" s="302"/>
      <c r="D78" s="302"/>
      <c r="E78" s="302"/>
      <c r="F78" s="302"/>
      <c r="G78" s="303"/>
      <c r="H78" s="302"/>
      <c r="I78" s="302"/>
      <c r="J78" s="302"/>
      <c r="K78" s="296"/>
    </row>
    <row r="79" spans="2:11" s="1" customFormat="1" ht="15" customHeight="1">
      <c r="B79" s="295"/>
      <c r="C79" s="284" t="s">
        <v>59</v>
      </c>
      <c r="D79" s="304"/>
      <c r="E79" s="304"/>
      <c r="F79" s="305" t="s">
        <v>1493</v>
      </c>
      <c r="G79" s="306"/>
      <c r="H79" s="284" t="s">
        <v>1494</v>
      </c>
      <c r="I79" s="284" t="s">
        <v>1495</v>
      </c>
      <c r="J79" s="284">
        <v>20</v>
      </c>
      <c r="K79" s="296"/>
    </row>
    <row r="80" spans="2:11" s="1" customFormat="1" ht="15" customHeight="1">
      <c r="B80" s="295"/>
      <c r="C80" s="284" t="s">
        <v>1496</v>
      </c>
      <c r="D80" s="284"/>
      <c r="E80" s="284"/>
      <c r="F80" s="305" t="s">
        <v>1493</v>
      </c>
      <c r="G80" s="306"/>
      <c r="H80" s="284" t="s">
        <v>1497</v>
      </c>
      <c r="I80" s="284" t="s">
        <v>1495</v>
      </c>
      <c r="J80" s="284">
        <v>120</v>
      </c>
      <c r="K80" s="296"/>
    </row>
    <row r="81" spans="2:11" s="1" customFormat="1" ht="15" customHeight="1">
      <c r="B81" s="307"/>
      <c r="C81" s="284" t="s">
        <v>1498</v>
      </c>
      <c r="D81" s="284"/>
      <c r="E81" s="284"/>
      <c r="F81" s="305" t="s">
        <v>1499</v>
      </c>
      <c r="G81" s="306"/>
      <c r="H81" s="284" t="s">
        <v>1500</v>
      </c>
      <c r="I81" s="284" t="s">
        <v>1495</v>
      </c>
      <c r="J81" s="284">
        <v>50</v>
      </c>
      <c r="K81" s="296"/>
    </row>
    <row r="82" spans="2:11" s="1" customFormat="1" ht="15" customHeight="1">
      <c r="B82" s="307"/>
      <c r="C82" s="284" t="s">
        <v>1501</v>
      </c>
      <c r="D82" s="284"/>
      <c r="E82" s="284"/>
      <c r="F82" s="305" t="s">
        <v>1493</v>
      </c>
      <c r="G82" s="306"/>
      <c r="H82" s="284" t="s">
        <v>1502</v>
      </c>
      <c r="I82" s="284" t="s">
        <v>1503</v>
      </c>
      <c r="J82" s="284"/>
      <c r="K82" s="296"/>
    </row>
    <row r="83" spans="2:11" s="1" customFormat="1" ht="15" customHeight="1">
      <c r="B83" s="307"/>
      <c r="C83" s="308" t="s">
        <v>1504</v>
      </c>
      <c r="D83" s="308"/>
      <c r="E83" s="308"/>
      <c r="F83" s="309" t="s">
        <v>1499</v>
      </c>
      <c r="G83" s="308"/>
      <c r="H83" s="308" t="s">
        <v>1505</v>
      </c>
      <c r="I83" s="308" t="s">
        <v>1495</v>
      </c>
      <c r="J83" s="308">
        <v>15</v>
      </c>
      <c r="K83" s="296"/>
    </row>
    <row r="84" spans="2:11" s="1" customFormat="1" ht="15" customHeight="1">
      <c r="B84" s="307"/>
      <c r="C84" s="308" t="s">
        <v>1506</v>
      </c>
      <c r="D84" s="308"/>
      <c r="E84" s="308"/>
      <c r="F84" s="309" t="s">
        <v>1499</v>
      </c>
      <c r="G84" s="308"/>
      <c r="H84" s="308" t="s">
        <v>1507</v>
      </c>
      <c r="I84" s="308" t="s">
        <v>1495</v>
      </c>
      <c r="J84" s="308">
        <v>15</v>
      </c>
      <c r="K84" s="296"/>
    </row>
    <row r="85" spans="2:11" s="1" customFormat="1" ht="15" customHeight="1">
      <c r="B85" s="307"/>
      <c r="C85" s="308" t="s">
        <v>1508</v>
      </c>
      <c r="D85" s="308"/>
      <c r="E85" s="308"/>
      <c r="F85" s="309" t="s">
        <v>1499</v>
      </c>
      <c r="G85" s="308"/>
      <c r="H85" s="308" t="s">
        <v>1509</v>
      </c>
      <c r="I85" s="308" t="s">
        <v>1495</v>
      </c>
      <c r="J85" s="308">
        <v>20</v>
      </c>
      <c r="K85" s="296"/>
    </row>
    <row r="86" spans="2:11" s="1" customFormat="1" ht="15" customHeight="1">
      <c r="B86" s="307"/>
      <c r="C86" s="308" t="s">
        <v>1510</v>
      </c>
      <c r="D86" s="308"/>
      <c r="E86" s="308"/>
      <c r="F86" s="309" t="s">
        <v>1499</v>
      </c>
      <c r="G86" s="308"/>
      <c r="H86" s="308" t="s">
        <v>1511</v>
      </c>
      <c r="I86" s="308" t="s">
        <v>1495</v>
      </c>
      <c r="J86" s="308">
        <v>20</v>
      </c>
      <c r="K86" s="296"/>
    </row>
    <row r="87" spans="2:11" s="1" customFormat="1" ht="15" customHeight="1">
      <c r="B87" s="307"/>
      <c r="C87" s="284" t="s">
        <v>1512</v>
      </c>
      <c r="D87" s="284"/>
      <c r="E87" s="284"/>
      <c r="F87" s="305" t="s">
        <v>1499</v>
      </c>
      <c r="G87" s="306"/>
      <c r="H87" s="284" t="s">
        <v>1513</v>
      </c>
      <c r="I87" s="284" t="s">
        <v>1495</v>
      </c>
      <c r="J87" s="284">
        <v>50</v>
      </c>
      <c r="K87" s="296"/>
    </row>
    <row r="88" spans="2:11" s="1" customFormat="1" ht="15" customHeight="1">
      <c r="B88" s="307"/>
      <c r="C88" s="284" t="s">
        <v>1514</v>
      </c>
      <c r="D88" s="284"/>
      <c r="E88" s="284"/>
      <c r="F88" s="305" t="s">
        <v>1499</v>
      </c>
      <c r="G88" s="306"/>
      <c r="H88" s="284" t="s">
        <v>1515</v>
      </c>
      <c r="I88" s="284" t="s">
        <v>1495</v>
      </c>
      <c r="J88" s="284">
        <v>20</v>
      </c>
      <c r="K88" s="296"/>
    </row>
    <row r="89" spans="2:11" s="1" customFormat="1" ht="15" customHeight="1">
      <c r="B89" s="307"/>
      <c r="C89" s="284" t="s">
        <v>1516</v>
      </c>
      <c r="D89" s="284"/>
      <c r="E89" s="284"/>
      <c r="F89" s="305" t="s">
        <v>1499</v>
      </c>
      <c r="G89" s="306"/>
      <c r="H89" s="284" t="s">
        <v>1517</v>
      </c>
      <c r="I89" s="284" t="s">
        <v>1495</v>
      </c>
      <c r="J89" s="284">
        <v>20</v>
      </c>
      <c r="K89" s="296"/>
    </row>
    <row r="90" spans="2:11" s="1" customFormat="1" ht="15" customHeight="1">
      <c r="B90" s="307"/>
      <c r="C90" s="284" t="s">
        <v>1518</v>
      </c>
      <c r="D90" s="284"/>
      <c r="E90" s="284"/>
      <c r="F90" s="305" t="s">
        <v>1499</v>
      </c>
      <c r="G90" s="306"/>
      <c r="H90" s="284" t="s">
        <v>1519</v>
      </c>
      <c r="I90" s="284" t="s">
        <v>1495</v>
      </c>
      <c r="J90" s="284">
        <v>50</v>
      </c>
      <c r="K90" s="296"/>
    </row>
    <row r="91" spans="2:11" s="1" customFormat="1" ht="15" customHeight="1">
      <c r="B91" s="307"/>
      <c r="C91" s="284" t="s">
        <v>1520</v>
      </c>
      <c r="D91" s="284"/>
      <c r="E91" s="284"/>
      <c r="F91" s="305" t="s">
        <v>1499</v>
      </c>
      <c r="G91" s="306"/>
      <c r="H91" s="284" t="s">
        <v>1520</v>
      </c>
      <c r="I91" s="284" t="s">
        <v>1495</v>
      </c>
      <c r="J91" s="284">
        <v>50</v>
      </c>
      <c r="K91" s="296"/>
    </row>
    <row r="92" spans="2:11" s="1" customFormat="1" ht="15" customHeight="1">
      <c r="B92" s="307"/>
      <c r="C92" s="284" t="s">
        <v>1521</v>
      </c>
      <c r="D92" s="284"/>
      <c r="E92" s="284"/>
      <c r="F92" s="305" t="s">
        <v>1499</v>
      </c>
      <c r="G92" s="306"/>
      <c r="H92" s="284" t="s">
        <v>1522</v>
      </c>
      <c r="I92" s="284" t="s">
        <v>1495</v>
      </c>
      <c r="J92" s="284">
        <v>255</v>
      </c>
      <c r="K92" s="296"/>
    </row>
    <row r="93" spans="2:11" s="1" customFormat="1" ht="15" customHeight="1">
      <c r="B93" s="307"/>
      <c r="C93" s="284" t="s">
        <v>1523</v>
      </c>
      <c r="D93" s="284"/>
      <c r="E93" s="284"/>
      <c r="F93" s="305" t="s">
        <v>1493</v>
      </c>
      <c r="G93" s="306"/>
      <c r="H93" s="284" t="s">
        <v>1524</v>
      </c>
      <c r="I93" s="284" t="s">
        <v>1525</v>
      </c>
      <c r="J93" s="284"/>
      <c r="K93" s="296"/>
    </row>
    <row r="94" spans="2:11" s="1" customFormat="1" ht="15" customHeight="1">
      <c r="B94" s="307"/>
      <c r="C94" s="284" t="s">
        <v>1526</v>
      </c>
      <c r="D94" s="284"/>
      <c r="E94" s="284"/>
      <c r="F94" s="305" t="s">
        <v>1493</v>
      </c>
      <c r="G94" s="306"/>
      <c r="H94" s="284" t="s">
        <v>1527</v>
      </c>
      <c r="I94" s="284" t="s">
        <v>1528</v>
      </c>
      <c r="J94" s="284"/>
      <c r="K94" s="296"/>
    </row>
    <row r="95" spans="2:11" s="1" customFormat="1" ht="15" customHeight="1">
      <c r="B95" s="307"/>
      <c r="C95" s="284" t="s">
        <v>1529</v>
      </c>
      <c r="D95" s="284"/>
      <c r="E95" s="284"/>
      <c r="F95" s="305" t="s">
        <v>1493</v>
      </c>
      <c r="G95" s="306"/>
      <c r="H95" s="284" t="s">
        <v>1529</v>
      </c>
      <c r="I95" s="284" t="s">
        <v>1528</v>
      </c>
      <c r="J95" s="284"/>
      <c r="K95" s="296"/>
    </row>
    <row r="96" spans="2:11" s="1" customFormat="1" ht="15" customHeight="1">
      <c r="B96" s="307"/>
      <c r="C96" s="284" t="s">
        <v>44</v>
      </c>
      <c r="D96" s="284"/>
      <c r="E96" s="284"/>
      <c r="F96" s="305" t="s">
        <v>1493</v>
      </c>
      <c r="G96" s="306"/>
      <c r="H96" s="284" t="s">
        <v>1530</v>
      </c>
      <c r="I96" s="284" t="s">
        <v>1528</v>
      </c>
      <c r="J96" s="284"/>
      <c r="K96" s="296"/>
    </row>
    <row r="97" spans="2:11" s="1" customFormat="1" ht="15" customHeight="1">
      <c r="B97" s="307"/>
      <c r="C97" s="284" t="s">
        <v>54</v>
      </c>
      <c r="D97" s="284"/>
      <c r="E97" s="284"/>
      <c r="F97" s="305" t="s">
        <v>1493</v>
      </c>
      <c r="G97" s="306"/>
      <c r="H97" s="284" t="s">
        <v>1531</v>
      </c>
      <c r="I97" s="284" t="s">
        <v>1528</v>
      </c>
      <c r="J97" s="284"/>
      <c r="K97" s="296"/>
    </row>
    <row r="98" spans="2:11" s="1" customFormat="1" ht="15" customHeight="1">
      <c r="B98" s="310"/>
      <c r="C98" s="311"/>
      <c r="D98" s="311"/>
      <c r="E98" s="311"/>
      <c r="F98" s="311"/>
      <c r="G98" s="311"/>
      <c r="H98" s="311"/>
      <c r="I98" s="311"/>
      <c r="J98" s="311"/>
      <c r="K98" s="312"/>
    </row>
    <row r="99" spans="2:11" s="1" customFormat="1" ht="18.75" customHeight="1">
      <c r="B99" s="313"/>
      <c r="C99" s="314"/>
      <c r="D99" s="314"/>
      <c r="E99" s="314"/>
      <c r="F99" s="314"/>
      <c r="G99" s="314"/>
      <c r="H99" s="314"/>
      <c r="I99" s="314"/>
      <c r="J99" s="314"/>
      <c r="K99" s="313"/>
    </row>
    <row r="100" spans="2:11" s="1" customFormat="1" ht="18.75" customHeight="1">
      <c r="B100" s="291"/>
      <c r="C100" s="291"/>
      <c r="D100" s="291"/>
      <c r="E100" s="291"/>
      <c r="F100" s="291"/>
      <c r="G100" s="291"/>
      <c r="H100" s="291"/>
      <c r="I100" s="291"/>
      <c r="J100" s="291"/>
      <c r="K100" s="291"/>
    </row>
    <row r="101" spans="2:11" s="1" customFormat="1" ht="7.5" customHeight="1">
      <c r="B101" s="292"/>
      <c r="C101" s="293"/>
      <c r="D101" s="293"/>
      <c r="E101" s="293"/>
      <c r="F101" s="293"/>
      <c r="G101" s="293"/>
      <c r="H101" s="293"/>
      <c r="I101" s="293"/>
      <c r="J101" s="293"/>
      <c r="K101" s="294"/>
    </row>
    <row r="102" spans="2:11" s="1" customFormat="1" ht="45" customHeight="1">
      <c r="B102" s="295"/>
      <c r="C102" s="404" t="s">
        <v>1532</v>
      </c>
      <c r="D102" s="404"/>
      <c r="E102" s="404"/>
      <c r="F102" s="404"/>
      <c r="G102" s="404"/>
      <c r="H102" s="404"/>
      <c r="I102" s="404"/>
      <c r="J102" s="404"/>
      <c r="K102" s="296"/>
    </row>
    <row r="103" spans="2:11" s="1" customFormat="1" ht="17.25" customHeight="1">
      <c r="B103" s="295"/>
      <c r="C103" s="297" t="s">
        <v>1487</v>
      </c>
      <c r="D103" s="297"/>
      <c r="E103" s="297"/>
      <c r="F103" s="297" t="s">
        <v>1488</v>
      </c>
      <c r="G103" s="298"/>
      <c r="H103" s="297" t="s">
        <v>60</v>
      </c>
      <c r="I103" s="297" t="s">
        <v>63</v>
      </c>
      <c r="J103" s="297" t="s">
        <v>1489</v>
      </c>
      <c r="K103" s="296"/>
    </row>
    <row r="104" spans="2:11" s="1" customFormat="1" ht="17.25" customHeight="1">
      <c r="B104" s="295"/>
      <c r="C104" s="299" t="s">
        <v>1490</v>
      </c>
      <c r="D104" s="299"/>
      <c r="E104" s="299"/>
      <c r="F104" s="300" t="s">
        <v>1491</v>
      </c>
      <c r="G104" s="301"/>
      <c r="H104" s="299"/>
      <c r="I104" s="299"/>
      <c r="J104" s="299" t="s">
        <v>1492</v>
      </c>
      <c r="K104" s="296"/>
    </row>
    <row r="105" spans="2:11" s="1" customFormat="1" ht="5.25" customHeight="1">
      <c r="B105" s="295"/>
      <c r="C105" s="297"/>
      <c r="D105" s="297"/>
      <c r="E105" s="297"/>
      <c r="F105" s="297"/>
      <c r="G105" s="315"/>
      <c r="H105" s="297"/>
      <c r="I105" s="297"/>
      <c r="J105" s="297"/>
      <c r="K105" s="296"/>
    </row>
    <row r="106" spans="2:11" s="1" customFormat="1" ht="15" customHeight="1">
      <c r="B106" s="295"/>
      <c r="C106" s="284" t="s">
        <v>59</v>
      </c>
      <c r="D106" s="304"/>
      <c r="E106" s="304"/>
      <c r="F106" s="305" t="s">
        <v>1493</v>
      </c>
      <c r="G106" s="284"/>
      <c r="H106" s="284" t="s">
        <v>1533</v>
      </c>
      <c r="I106" s="284" t="s">
        <v>1495</v>
      </c>
      <c r="J106" s="284">
        <v>20</v>
      </c>
      <c r="K106" s="296"/>
    </row>
    <row r="107" spans="2:11" s="1" customFormat="1" ht="15" customHeight="1">
      <c r="B107" s="295"/>
      <c r="C107" s="284" t="s">
        <v>1496</v>
      </c>
      <c r="D107" s="284"/>
      <c r="E107" s="284"/>
      <c r="F107" s="305" t="s">
        <v>1493</v>
      </c>
      <c r="G107" s="284"/>
      <c r="H107" s="284" t="s">
        <v>1533</v>
      </c>
      <c r="I107" s="284" t="s">
        <v>1495</v>
      </c>
      <c r="J107" s="284">
        <v>120</v>
      </c>
      <c r="K107" s="296"/>
    </row>
    <row r="108" spans="2:11" s="1" customFormat="1" ht="15" customHeight="1">
      <c r="B108" s="307"/>
      <c r="C108" s="284" t="s">
        <v>1498</v>
      </c>
      <c r="D108" s="284"/>
      <c r="E108" s="284"/>
      <c r="F108" s="305" t="s">
        <v>1499</v>
      </c>
      <c r="G108" s="284"/>
      <c r="H108" s="284" t="s">
        <v>1533</v>
      </c>
      <c r="I108" s="284" t="s">
        <v>1495</v>
      </c>
      <c r="J108" s="284">
        <v>50</v>
      </c>
      <c r="K108" s="296"/>
    </row>
    <row r="109" spans="2:11" s="1" customFormat="1" ht="15" customHeight="1">
      <c r="B109" s="307"/>
      <c r="C109" s="284" t="s">
        <v>1501</v>
      </c>
      <c r="D109" s="284"/>
      <c r="E109" s="284"/>
      <c r="F109" s="305" t="s">
        <v>1493</v>
      </c>
      <c r="G109" s="284"/>
      <c r="H109" s="284" t="s">
        <v>1533</v>
      </c>
      <c r="I109" s="284" t="s">
        <v>1503</v>
      </c>
      <c r="J109" s="284"/>
      <c r="K109" s="296"/>
    </row>
    <row r="110" spans="2:11" s="1" customFormat="1" ht="15" customHeight="1">
      <c r="B110" s="307"/>
      <c r="C110" s="284" t="s">
        <v>1512</v>
      </c>
      <c r="D110" s="284"/>
      <c r="E110" s="284"/>
      <c r="F110" s="305" t="s">
        <v>1499</v>
      </c>
      <c r="G110" s="284"/>
      <c r="H110" s="284" t="s">
        <v>1533</v>
      </c>
      <c r="I110" s="284" t="s">
        <v>1495</v>
      </c>
      <c r="J110" s="284">
        <v>50</v>
      </c>
      <c r="K110" s="296"/>
    </row>
    <row r="111" spans="2:11" s="1" customFormat="1" ht="15" customHeight="1">
      <c r="B111" s="307"/>
      <c r="C111" s="284" t="s">
        <v>1520</v>
      </c>
      <c r="D111" s="284"/>
      <c r="E111" s="284"/>
      <c r="F111" s="305" t="s">
        <v>1499</v>
      </c>
      <c r="G111" s="284"/>
      <c r="H111" s="284" t="s">
        <v>1533</v>
      </c>
      <c r="I111" s="284" t="s">
        <v>1495</v>
      </c>
      <c r="J111" s="284">
        <v>50</v>
      </c>
      <c r="K111" s="296"/>
    </row>
    <row r="112" spans="2:11" s="1" customFormat="1" ht="15" customHeight="1">
      <c r="B112" s="307"/>
      <c r="C112" s="284" t="s">
        <v>1518</v>
      </c>
      <c r="D112" s="284"/>
      <c r="E112" s="284"/>
      <c r="F112" s="305" t="s">
        <v>1499</v>
      </c>
      <c r="G112" s="284"/>
      <c r="H112" s="284" t="s">
        <v>1533</v>
      </c>
      <c r="I112" s="284" t="s">
        <v>1495</v>
      </c>
      <c r="J112" s="284">
        <v>50</v>
      </c>
      <c r="K112" s="296"/>
    </row>
    <row r="113" spans="2:11" s="1" customFormat="1" ht="15" customHeight="1">
      <c r="B113" s="307"/>
      <c r="C113" s="284" t="s">
        <v>59</v>
      </c>
      <c r="D113" s="284"/>
      <c r="E113" s="284"/>
      <c r="F113" s="305" t="s">
        <v>1493</v>
      </c>
      <c r="G113" s="284"/>
      <c r="H113" s="284" t="s">
        <v>1534</v>
      </c>
      <c r="I113" s="284" t="s">
        <v>1495</v>
      </c>
      <c r="J113" s="284">
        <v>20</v>
      </c>
      <c r="K113" s="296"/>
    </row>
    <row r="114" spans="2:11" s="1" customFormat="1" ht="15" customHeight="1">
      <c r="B114" s="307"/>
      <c r="C114" s="284" t="s">
        <v>1535</v>
      </c>
      <c r="D114" s="284"/>
      <c r="E114" s="284"/>
      <c r="F114" s="305" t="s">
        <v>1493</v>
      </c>
      <c r="G114" s="284"/>
      <c r="H114" s="284" t="s">
        <v>1536</v>
      </c>
      <c r="I114" s="284" t="s">
        <v>1495</v>
      </c>
      <c r="J114" s="284">
        <v>120</v>
      </c>
      <c r="K114" s="296"/>
    </row>
    <row r="115" spans="2:11" s="1" customFormat="1" ht="15" customHeight="1">
      <c r="B115" s="307"/>
      <c r="C115" s="284" t="s">
        <v>44</v>
      </c>
      <c r="D115" s="284"/>
      <c r="E115" s="284"/>
      <c r="F115" s="305" t="s">
        <v>1493</v>
      </c>
      <c r="G115" s="284"/>
      <c r="H115" s="284" t="s">
        <v>1537</v>
      </c>
      <c r="I115" s="284" t="s">
        <v>1528</v>
      </c>
      <c r="J115" s="284"/>
      <c r="K115" s="296"/>
    </row>
    <row r="116" spans="2:11" s="1" customFormat="1" ht="15" customHeight="1">
      <c r="B116" s="307"/>
      <c r="C116" s="284" t="s">
        <v>54</v>
      </c>
      <c r="D116" s="284"/>
      <c r="E116" s="284"/>
      <c r="F116" s="305" t="s">
        <v>1493</v>
      </c>
      <c r="G116" s="284"/>
      <c r="H116" s="284" t="s">
        <v>1538</v>
      </c>
      <c r="I116" s="284" t="s">
        <v>1528</v>
      </c>
      <c r="J116" s="284"/>
      <c r="K116" s="296"/>
    </row>
    <row r="117" spans="2:11" s="1" customFormat="1" ht="15" customHeight="1">
      <c r="B117" s="307"/>
      <c r="C117" s="284" t="s">
        <v>63</v>
      </c>
      <c r="D117" s="284"/>
      <c r="E117" s="284"/>
      <c r="F117" s="305" t="s">
        <v>1493</v>
      </c>
      <c r="G117" s="284"/>
      <c r="H117" s="284" t="s">
        <v>1539</v>
      </c>
      <c r="I117" s="284" t="s">
        <v>1540</v>
      </c>
      <c r="J117" s="284"/>
      <c r="K117" s="296"/>
    </row>
    <row r="118" spans="2:11" s="1" customFormat="1" ht="15" customHeight="1">
      <c r="B118" s="310"/>
      <c r="C118" s="316"/>
      <c r="D118" s="316"/>
      <c r="E118" s="316"/>
      <c r="F118" s="316"/>
      <c r="G118" s="316"/>
      <c r="H118" s="316"/>
      <c r="I118" s="316"/>
      <c r="J118" s="316"/>
      <c r="K118" s="312"/>
    </row>
    <row r="119" spans="2:11" s="1" customFormat="1" ht="18.75" customHeight="1">
      <c r="B119" s="317"/>
      <c r="C119" s="318"/>
      <c r="D119" s="318"/>
      <c r="E119" s="318"/>
      <c r="F119" s="319"/>
      <c r="G119" s="318"/>
      <c r="H119" s="318"/>
      <c r="I119" s="318"/>
      <c r="J119" s="318"/>
      <c r="K119" s="317"/>
    </row>
    <row r="120" spans="2:11" s="1" customFormat="1" ht="18.75" customHeight="1">
      <c r="B120" s="291"/>
      <c r="C120" s="291"/>
      <c r="D120" s="291"/>
      <c r="E120" s="291"/>
      <c r="F120" s="291"/>
      <c r="G120" s="291"/>
      <c r="H120" s="291"/>
      <c r="I120" s="291"/>
      <c r="J120" s="291"/>
      <c r="K120" s="291"/>
    </row>
    <row r="121" spans="2:11" s="1" customFormat="1" ht="7.5" customHeight="1">
      <c r="B121" s="320"/>
      <c r="C121" s="321"/>
      <c r="D121" s="321"/>
      <c r="E121" s="321"/>
      <c r="F121" s="321"/>
      <c r="G121" s="321"/>
      <c r="H121" s="321"/>
      <c r="I121" s="321"/>
      <c r="J121" s="321"/>
      <c r="K121" s="322"/>
    </row>
    <row r="122" spans="2:11" s="1" customFormat="1" ht="45" customHeight="1">
      <c r="B122" s="323"/>
      <c r="C122" s="405" t="s">
        <v>1541</v>
      </c>
      <c r="D122" s="405"/>
      <c r="E122" s="405"/>
      <c r="F122" s="405"/>
      <c r="G122" s="405"/>
      <c r="H122" s="405"/>
      <c r="I122" s="405"/>
      <c r="J122" s="405"/>
      <c r="K122" s="324"/>
    </row>
    <row r="123" spans="2:11" s="1" customFormat="1" ht="17.25" customHeight="1">
      <c r="B123" s="325"/>
      <c r="C123" s="297" t="s">
        <v>1487</v>
      </c>
      <c r="D123" s="297"/>
      <c r="E123" s="297"/>
      <c r="F123" s="297" t="s">
        <v>1488</v>
      </c>
      <c r="G123" s="298"/>
      <c r="H123" s="297" t="s">
        <v>60</v>
      </c>
      <c r="I123" s="297" t="s">
        <v>63</v>
      </c>
      <c r="J123" s="297" t="s">
        <v>1489</v>
      </c>
      <c r="K123" s="326"/>
    </row>
    <row r="124" spans="2:11" s="1" customFormat="1" ht="17.25" customHeight="1">
      <c r="B124" s="325"/>
      <c r="C124" s="299" t="s">
        <v>1490</v>
      </c>
      <c r="D124" s="299"/>
      <c r="E124" s="299"/>
      <c r="F124" s="300" t="s">
        <v>1491</v>
      </c>
      <c r="G124" s="301"/>
      <c r="H124" s="299"/>
      <c r="I124" s="299"/>
      <c r="J124" s="299" t="s">
        <v>1492</v>
      </c>
      <c r="K124" s="326"/>
    </row>
    <row r="125" spans="2:11" s="1" customFormat="1" ht="5.25" customHeight="1">
      <c r="B125" s="327"/>
      <c r="C125" s="302"/>
      <c r="D125" s="302"/>
      <c r="E125" s="302"/>
      <c r="F125" s="302"/>
      <c r="G125" s="328"/>
      <c r="H125" s="302"/>
      <c r="I125" s="302"/>
      <c r="J125" s="302"/>
      <c r="K125" s="329"/>
    </row>
    <row r="126" spans="2:11" s="1" customFormat="1" ht="15" customHeight="1">
      <c r="B126" s="327"/>
      <c r="C126" s="284" t="s">
        <v>1496</v>
      </c>
      <c r="D126" s="304"/>
      <c r="E126" s="304"/>
      <c r="F126" s="305" t="s">
        <v>1493</v>
      </c>
      <c r="G126" s="284"/>
      <c r="H126" s="284" t="s">
        <v>1533</v>
      </c>
      <c r="I126" s="284" t="s">
        <v>1495</v>
      </c>
      <c r="J126" s="284">
        <v>120</v>
      </c>
      <c r="K126" s="330"/>
    </row>
    <row r="127" spans="2:11" s="1" customFormat="1" ht="15" customHeight="1">
      <c r="B127" s="327"/>
      <c r="C127" s="284" t="s">
        <v>1542</v>
      </c>
      <c r="D127" s="284"/>
      <c r="E127" s="284"/>
      <c r="F127" s="305" t="s">
        <v>1493</v>
      </c>
      <c r="G127" s="284"/>
      <c r="H127" s="284" t="s">
        <v>1543</v>
      </c>
      <c r="I127" s="284" t="s">
        <v>1495</v>
      </c>
      <c r="J127" s="284" t="s">
        <v>1544</v>
      </c>
      <c r="K127" s="330"/>
    </row>
    <row r="128" spans="2:11" s="1" customFormat="1" ht="15" customHeight="1">
      <c r="B128" s="327"/>
      <c r="C128" s="284" t="s">
        <v>1441</v>
      </c>
      <c r="D128" s="284"/>
      <c r="E128" s="284"/>
      <c r="F128" s="305" t="s">
        <v>1493</v>
      </c>
      <c r="G128" s="284"/>
      <c r="H128" s="284" t="s">
        <v>1545</v>
      </c>
      <c r="I128" s="284" t="s">
        <v>1495</v>
      </c>
      <c r="J128" s="284" t="s">
        <v>1544</v>
      </c>
      <c r="K128" s="330"/>
    </row>
    <row r="129" spans="2:11" s="1" customFormat="1" ht="15" customHeight="1">
      <c r="B129" s="327"/>
      <c r="C129" s="284" t="s">
        <v>1504</v>
      </c>
      <c r="D129" s="284"/>
      <c r="E129" s="284"/>
      <c r="F129" s="305" t="s">
        <v>1499</v>
      </c>
      <c r="G129" s="284"/>
      <c r="H129" s="284" t="s">
        <v>1505</v>
      </c>
      <c r="I129" s="284" t="s">
        <v>1495</v>
      </c>
      <c r="J129" s="284">
        <v>15</v>
      </c>
      <c r="K129" s="330"/>
    </row>
    <row r="130" spans="2:11" s="1" customFormat="1" ht="15" customHeight="1">
      <c r="B130" s="327"/>
      <c r="C130" s="308" t="s">
        <v>1506</v>
      </c>
      <c r="D130" s="308"/>
      <c r="E130" s="308"/>
      <c r="F130" s="309" t="s">
        <v>1499</v>
      </c>
      <c r="G130" s="308"/>
      <c r="H130" s="308" t="s">
        <v>1507</v>
      </c>
      <c r="I130" s="308" t="s">
        <v>1495</v>
      </c>
      <c r="J130" s="308">
        <v>15</v>
      </c>
      <c r="K130" s="330"/>
    </row>
    <row r="131" spans="2:11" s="1" customFormat="1" ht="15" customHeight="1">
      <c r="B131" s="327"/>
      <c r="C131" s="308" t="s">
        <v>1508</v>
      </c>
      <c r="D131" s="308"/>
      <c r="E131" s="308"/>
      <c r="F131" s="309" t="s">
        <v>1499</v>
      </c>
      <c r="G131" s="308"/>
      <c r="H131" s="308" t="s">
        <v>1509</v>
      </c>
      <c r="I131" s="308" t="s">
        <v>1495</v>
      </c>
      <c r="J131" s="308">
        <v>20</v>
      </c>
      <c r="K131" s="330"/>
    </row>
    <row r="132" spans="2:11" s="1" customFormat="1" ht="15" customHeight="1">
      <c r="B132" s="327"/>
      <c r="C132" s="308" t="s">
        <v>1510</v>
      </c>
      <c r="D132" s="308"/>
      <c r="E132" s="308"/>
      <c r="F132" s="309" t="s">
        <v>1499</v>
      </c>
      <c r="G132" s="308"/>
      <c r="H132" s="308" t="s">
        <v>1511</v>
      </c>
      <c r="I132" s="308" t="s">
        <v>1495</v>
      </c>
      <c r="J132" s="308">
        <v>20</v>
      </c>
      <c r="K132" s="330"/>
    </row>
    <row r="133" spans="2:11" s="1" customFormat="1" ht="15" customHeight="1">
      <c r="B133" s="327"/>
      <c r="C133" s="284" t="s">
        <v>1498</v>
      </c>
      <c r="D133" s="284"/>
      <c r="E133" s="284"/>
      <c r="F133" s="305" t="s">
        <v>1499</v>
      </c>
      <c r="G133" s="284"/>
      <c r="H133" s="284" t="s">
        <v>1533</v>
      </c>
      <c r="I133" s="284" t="s">
        <v>1495</v>
      </c>
      <c r="J133" s="284">
        <v>50</v>
      </c>
      <c r="K133" s="330"/>
    </row>
    <row r="134" spans="2:11" s="1" customFormat="1" ht="15" customHeight="1">
      <c r="B134" s="327"/>
      <c r="C134" s="284" t="s">
        <v>1512</v>
      </c>
      <c r="D134" s="284"/>
      <c r="E134" s="284"/>
      <c r="F134" s="305" t="s">
        <v>1499</v>
      </c>
      <c r="G134" s="284"/>
      <c r="H134" s="284" t="s">
        <v>1533</v>
      </c>
      <c r="I134" s="284" t="s">
        <v>1495</v>
      </c>
      <c r="J134" s="284">
        <v>50</v>
      </c>
      <c r="K134" s="330"/>
    </row>
    <row r="135" spans="2:11" s="1" customFormat="1" ht="15" customHeight="1">
      <c r="B135" s="327"/>
      <c r="C135" s="284" t="s">
        <v>1518</v>
      </c>
      <c r="D135" s="284"/>
      <c r="E135" s="284"/>
      <c r="F135" s="305" t="s">
        <v>1499</v>
      </c>
      <c r="G135" s="284"/>
      <c r="H135" s="284" t="s">
        <v>1533</v>
      </c>
      <c r="I135" s="284" t="s">
        <v>1495</v>
      </c>
      <c r="J135" s="284">
        <v>50</v>
      </c>
      <c r="K135" s="330"/>
    </row>
    <row r="136" spans="2:11" s="1" customFormat="1" ht="15" customHeight="1">
      <c r="B136" s="327"/>
      <c r="C136" s="284" t="s">
        <v>1520</v>
      </c>
      <c r="D136" s="284"/>
      <c r="E136" s="284"/>
      <c r="F136" s="305" t="s">
        <v>1499</v>
      </c>
      <c r="G136" s="284"/>
      <c r="H136" s="284" t="s">
        <v>1533</v>
      </c>
      <c r="I136" s="284" t="s">
        <v>1495</v>
      </c>
      <c r="J136" s="284">
        <v>50</v>
      </c>
      <c r="K136" s="330"/>
    </row>
    <row r="137" spans="2:11" s="1" customFormat="1" ht="15" customHeight="1">
      <c r="B137" s="327"/>
      <c r="C137" s="284" t="s">
        <v>1521</v>
      </c>
      <c r="D137" s="284"/>
      <c r="E137" s="284"/>
      <c r="F137" s="305" t="s">
        <v>1499</v>
      </c>
      <c r="G137" s="284"/>
      <c r="H137" s="284" t="s">
        <v>1546</v>
      </c>
      <c r="I137" s="284" t="s">
        <v>1495</v>
      </c>
      <c r="J137" s="284">
        <v>255</v>
      </c>
      <c r="K137" s="330"/>
    </row>
    <row r="138" spans="2:11" s="1" customFormat="1" ht="15" customHeight="1">
      <c r="B138" s="327"/>
      <c r="C138" s="284" t="s">
        <v>1523</v>
      </c>
      <c r="D138" s="284"/>
      <c r="E138" s="284"/>
      <c r="F138" s="305" t="s">
        <v>1493</v>
      </c>
      <c r="G138" s="284"/>
      <c r="H138" s="284" t="s">
        <v>1547</v>
      </c>
      <c r="I138" s="284" t="s">
        <v>1525</v>
      </c>
      <c r="J138" s="284"/>
      <c r="K138" s="330"/>
    </row>
    <row r="139" spans="2:11" s="1" customFormat="1" ht="15" customHeight="1">
      <c r="B139" s="327"/>
      <c r="C139" s="284" t="s">
        <v>1526</v>
      </c>
      <c r="D139" s="284"/>
      <c r="E139" s="284"/>
      <c r="F139" s="305" t="s">
        <v>1493</v>
      </c>
      <c r="G139" s="284"/>
      <c r="H139" s="284" t="s">
        <v>1548</v>
      </c>
      <c r="I139" s="284" t="s">
        <v>1528</v>
      </c>
      <c r="J139" s="284"/>
      <c r="K139" s="330"/>
    </row>
    <row r="140" spans="2:11" s="1" customFormat="1" ht="15" customHeight="1">
      <c r="B140" s="327"/>
      <c r="C140" s="284" t="s">
        <v>1529</v>
      </c>
      <c r="D140" s="284"/>
      <c r="E140" s="284"/>
      <c r="F140" s="305" t="s">
        <v>1493</v>
      </c>
      <c r="G140" s="284"/>
      <c r="H140" s="284" t="s">
        <v>1529</v>
      </c>
      <c r="I140" s="284" t="s">
        <v>1528</v>
      </c>
      <c r="J140" s="284"/>
      <c r="K140" s="330"/>
    </row>
    <row r="141" spans="2:11" s="1" customFormat="1" ht="15" customHeight="1">
      <c r="B141" s="327"/>
      <c r="C141" s="284" t="s">
        <v>44</v>
      </c>
      <c r="D141" s="284"/>
      <c r="E141" s="284"/>
      <c r="F141" s="305" t="s">
        <v>1493</v>
      </c>
      <c r="G141" s="284"/>
      <c r="H141" s="284" t="s">
        <v>1549</v>
      </c>
      <c r="I141" s="284" t="s">
        <v>1528</v>
      </c>
      <c r="J141" s="284"/>
      <c r="K141" s="330"/>
    </row>
    <row r="142" spans="2:11" s="1" customFormat="1" ht="15" customHeight="1">
      <c r="B142" s="327"/>
      <c r="C142" s="284" t="s">
        <v>1550</v>
      </c>
      <c r="D142" s="284"/>
      <c r="E142" s="284"/>
      <c r="F142" s="305" t="s">
        <v>1493</v>
      </c>
      <c r="G142" s="284"/>
      <c r="H142" s="284" t="s">
        <v>1551</v>
      </c>
      <c r="I142" s="284" t="s">
        <v>1528</v>
      </c>
      <c r="J142" s="284"/>
      <c r="K142" s="330"/>
    </row>
    <row r="143" spans="2:11" s="1" customFormat="1" ht="15" customHeight="1">
      <c r="B143" s="331"/>
      <c r="C143" s="332"/>
      <c r="D143" s="332"/>
      <c r="E143" s="332"/>
      <c r="F143" s="332"/>
      <c r="G143" s="332"/>
      <c r="H143" s="332"/>
      <c r="I143" s="332"/>
      <c r="J143" s="332"/>
      <c r="K143" s="333"/>
    </row>
    <row r="144" spans="2:11" s="1" customFormat="1" ht="18.75" customHeight="1">
      <c r="B144" s="318"/>
      <c r="C144" s="318"/>
      <c r="D144" s="318"/>
      <c r="E144" s="318"/>
      <c r="F144" s="319"/>
      <c r="G144" s="318"/>
      <c r="H144" s="318"/>
      <c r="I144" s="318"/>
      <c r="J144" s="318"/>
      <c r="K144" s="318"/>
    </row>
    <row r="145" spans="2:11" s="1" customFormat="1" ht="18.75" customHeight="1">
      <c r="B145" s="291"/>
      <c r="C145" s="291"/>
      <c r="D145" s="291"/>
      <c r="E145" s="291"/>
      <c r="F145" s="291"/>
      <c r="G145" s="291"/>
      <c r="H145" s="291"/>
      <c r="I145" s="291"/>
      <c r="J145" s="291"/>
      <c r="K145" s="291"/>
    </row>
    <row r="146" spans="2:11" s="1" customFormat="1" ht="7.5" customHeight="1">
      <c r="B146" s="292"/>
      <c r="C146" s="293"/>
      <c r="D146" s="293"/>
      <c r="E146" s="293"/>
      <c r="F146" s="293"/>
      <c r="G146" s="293"/>
      <c r="H146" s="293"/>
      <c r="I146" s="293"/>
      <c r="J146" s="293"/>
      <c r="K146" s="294"/>
    </row>
    <row r="147" spans="2:11" s="1" customFormat="1" ht="45" customHeight="1">
      <c r="B147" s="295"/>
      <c r="C147" s="404" t="s">
        <v>1552</v>
      </c>
      <c r="D147" s="404"/>
      <c r="E147" s="404"/>
      <c r="F147" s="404"/>
      <c r="G147" s="404"/>
      <c r="H147" s="404"/>
      <c r="I147" s="404"/>
      <c r="J147" s="404"/>
      <c r="K147" s="296"/>
    </row>
    <row r="148" spans="2:11" s="1" customFormat="1" ht="17.25" customHeight="1">
      <c r="B148" s="295"/>
      <c r="C148" s="297" t="s">
        <v>1487</v>
      </c>
      <c r="D148" s="297"/>
      <c r="E148" s="297"/>
      <c r="F148" s="297" t="s">
        <v>1488</v>
      </c>
      <c r="G148" s="298"/>
      <c r="H148" s="297" t="s">
        <v>60</v>
      </c>
      <c r="I148" s="297" t="s">
        <v>63</v>
      </c>
      <c r="J148" s="297" t="s">
        <v>1489</v>
      </c>
      <c r="K148" s="296"/>
    </row>
    <row r="149" spans="2:11" s="1" customFormat="1" ht="17.25" customHeight="1">
      <c r="B149" s="295"/>
      <c r="C149" s="299" t="s">
        <v>1490</v>
      </c>
      <c r="D149" s="299"/>
      <c r="E149" s="299"/>
      <c r="F149" s="300" t="s">
        <v>1491</v>
      </c>
      <c r="G149" s="301"/>
      <c r="H149" s="299"/>
      <c r="I149" s="299"/>
      <c r="J149" s="299" t="s">
        <v>1492</v>
      </c>
      <c r="K149" s="296"/>
    </row>
    <row r="150" spans="2:11" s="1" customFormat="1" ht="5.25" customHeight="1">
      <c r="B150" s="307"/>
      <c r="C150" s="302"/>
      <c r="D150" s="302"/>
      <c r="E150" s="302"/>
      <c r="F150" s="302"/>
      <c r="G150" s="303"/>
      <c r="H150" s="302"/>
      <c r="I150" s="302"/>
      <c r="J150" s="302"/>
      <c r="K150" s="330"/>
    </row>
    <row r="151" spans="2:11" s="1" customFormat="1" ht="15" customHeight="1">
      <c r="B151" s="307"/>
      <c r="C151" s="334" t="s">
        <v>1496</v>
      </c>
      <c r="D151" s="284"/>
      <c r="E151" s="284"/>
      <c r="F151" s="335" t="s">
        <v>1493</v>
      </c>
      <c r="G151" s="284"/>
      <c r="H151" s="334" t="s">
        <v>1533</v>
      </c>
      <c r="I151" s="334" t="s">
        <v>1495</v>
      </c>
      <c r="J151" s="334">
        <v>120</v>
      </c>
      <c r="K151" s="330"/>
    </row>
    <row r="152" spans="2:11" s="1" customFormat="1" ht="15" customHeight="1">
      <c r="B152" s="307"/>
      <c r="C152" s="334" t="s">
        <v>1542</v>
      </c>
      <c r="D152" s="284"/>
      <c r="E152" s="284"/>
      <c r="F152" s="335" t="s">
        <v>1493</v>
      </c>
      <c r="G152" s="284"/>
      <c r="H152" s="334" t="s">
        <v>1553</v>
      </c>
      <c r="I152" s="334" t="s">
        <v>1495</v>
      </c>
      <c r="J152" s="334" t="s">
        <v>1544</v>
      </c>
      <c r="K152" s="330"/>
    </row>
    <row r="153" spans="2:11" s="1" customFormat="1" ht="15" customHeight="1">
      <c r="B153" s="307"/>
      <c r="C153" s="334" t="s">
        <v>1441</v>
      </c>
      <c r="D153" s="284"/>
      <c r="E153" s="284"/>
      <c r="F153" s="335" t="s">
        <v>1493</v>
      </c>
      <c r="G153" s="284"/>
      <c r="H153" s="334" t="s">
        <v>1554</v>
      </c>
      <c r="I153" s="334" t="s">
        <v>1495</v>
      </c>
      <c r="J153" s="334" t="s">
        <v>1544</v>
      </c>
      <c r="K153" s="330"/>
    </row>
    <row r="154" spans="2:11" s="1" customFormat="1" ht="15" customHeight="1">
      <c r="B154" s="307"/>
      <c r="C154" s="334" t="s">
        <v>1498</v>
      </c>
      <c r="D154" s="284"/>
      <c r="E154" s="284"/>
      <c r="F154" s="335" t="s">
        <v>1499</v>
      </c>
      <c r="G154" s="284"/>
      <c r="H154" s="334" t="s">
        <v>1533</v>
      </c>
      <c r="I154" s="334" t="s">
        <v>1495</v>
      </c>
      <c r="J154" s="334">
        <v>50</v>
      </c>
      <c r="K154" s="330"/>
    </row>
    <row r="155" spans="2:11" s="1" customFormat="1" ht="15" customHeight="1">
      <c r="B155" s="307"/>
      <c r="C155" s="334" t="s">
        <v>1501</v>
      </c>
      <c r="D155" s="284"/>
      <c r="E155" s="284"/>
      <c r="F155" s="335" t="s">
        <v>1493</v>
      </c>
      <c r="G155" s="284"/>
      <c r="H155" s="334" t="s">
        <v>1533</v>
      </c>
      <c r="I155" s="334" t="s">
        <v>1503</v>
      </c>
      <c r="J155" s="334"/>
      <c r="K155" s="330"/>
    </row>
    <row r="156" spans="2:11" s="1" customFormat="1" ht="15" customHeight="1">
      <c r="B156" s="307"/>
      <c r="C156" s="334" t="s">
        <v>1512</v>
      </c>
      <c r="D156" s="284"/>
      <c r="E156" s="284"/>
      <c r="F156" s="335" t="s">
        <v>1499</v>
      </c>
      <c r="G156" s="284"/>
      <c r="H156" s="334" t="s">
        <v>1533</v>
      </c>
      <c r="I156" s="334" t="s">
        <v>1495</v>
      </c>
      <c r="J156" s="334">
        <v>50</v>
      </c>
      <c r="K156" s="330"/>
    </row>
    <row r="157" spans="2:11" s="1" customFormat="1" ht="15" customHeight="1">
      <c r="B157" s="307"/>
      <c r="C157" s="334" t="s">
        <v>1520</v>
      </c>
      <c r="D157" s="284"/>
      <c r="E157" s="284"/>
      <c r="F157" s="335" t="s">
        <v>1499</v>
      </c>
      <c r="G157" s="284"/>
      <c r="H157" s="334" t="s">
        <v>1533</v>
      </c>
      <c r="I157" s="334" t="s">
        <v>1495</v>
      </c>
      <c r="J157" s="334">
        <v>50</v>
      </c>
      <c r="K157" s="330"/>
    </row>
    <row r="158" spans="2:11" s="1" customFormat="1" ht="15" customHeight="1">
      <c r="B158" s="307"/>
      <c r="C158" s="334" t="s">
        <v>1518</v>
      </c>
      <c r="D158" s="284"/>
      <c r="E158" s="284"/>
      <c r="F158" s="335" t="s">
        <v>1499</v>
      </c>
      <c r="G158" s="284"/>
      <c r="H158" s="334" t="s">
        <v>1533</v>
      </c>
      <c r="I158" s="334" t="s">
        <v>1495</v>
      </c>
      <c r="J158" s="334">
        <v>50</v>
      </c>
      <c r="K158" s="330"/>
    </row>
    <row r="159" spans="2:11" s="1" customFormat="1" ht="15" customHeight="1">
      <c r="B159" s="307"/>
      <c r="C159" s="334" t="s">
        <v>100</v>
      </c>
      <c r="D159" s="284"/>
      <c r="E159" s="284"/>
      <c r="F159" s="335" t="s">
        <v>1493</v>
      </c>
      <c r="G159" s="284"/>
      <c r="H159" s="334" t="s">
        <v>1555</v>
      </c>
      <c r="I159" s="334" t="s">
        <v>1495</v>
      </c>
      <c r="J159" s="334" t="s">
        <v>1556</v>
      </c>
      <c r="K159" s="330"/>
    </row>
    <row r="160" spans="2:11" s="1" customFormat="1" ht="15" customHeight="1">
      <c r="B160" s="307"/>
      <c r="C160" s="334" t="s">
        <v>1557</v>
      </c>
      <c r="D160" s="284"/>
      <c r="E160" s="284"/>
      <c r="F160" s="335" t="s">
        <v>1493</v>
      </c>
      <c r="G160" s="284"/>
      <c r="H160" s="334" t="s">
        <v>1558</v>
      </c>
      <c r="I160" s="334" t="s">
        <v>1528</v>
      </c>
      <c r="J160" s="334"/>
      <c r="K160" s="330"/>
    </row>
    <row r="161" spans="2:11" s="1" customFormat="1" ht="15" customHeight="1">
      <c r="B161" s="336"/>
      <c r="C161" s="316"/>
      <c r="D161" s="316"/>
      <c r="E161" s="316"/>
      <c r="F161" s="316"/>
      <c r="G161" s="316"/>
      <c r="H161" s="316"/>
      <c r="I161" s="316"/>
      <c r="J161" s="316"/>
      <c r="K161" s="337"/>
    </row>
    <row r="162" spans="2:11" s="1" customFormat="1" ht="18.75" customHeight="1">
      <c r="B162" s="318"/>
      <c r="C162" s="328"/>
      <c r="D162" s="328"/>
      <c r="E162" s="328"/>
      <c r="F162" s="338"/>
      <c r="G162" s="328"/>
      <c r="H162" s="328"/>
      <c r="I162" s="328"/>
      <c r="J162" s="328"/>
      <c r="K162" s="318"/>
    </row>
    <row r="163" spans="2:11" s="1" customFormat="1" ht="18.75" customHeight="1">
      <c r="B163" s="291"/>
      <c r="C163" s="291"/>
      <c r="D163" s="291"/>
      <c r="E163" s="291"/>
      <c r="F163" s="291"/>
      <c r="G163" s="291"/>
      <c r="H163" s="291"/>
      <c r="I163" s="291"/>
      <c r="J163" s="291"/>
      <c r="K163" s="291"/>
    </row>
    <row r="164" spans="2:11" s="1" customFormat="1" ht="7.5" customHeight="1">
      <c r="B164" s="273"/>
      <c r="C164" s="274"/>
      <c r="D164" s="274"/>
      <c r="E164" s="274"/>
      <c r="F164" s="274"/>
      <c r="G164" s="274"/>
      <c r="H164" s="274"/>
      <c r="I164" s="274"/>
      <c r="J164" s="274"/>
      <c r="K164" s="275"/>
    </row>
    <row r="165" spans="2:11" s="1" customFormat="1" ht="45" customHeight="1">
      <c r="B165" s="276"/>
      <c r="C165" s="405" t="s">
        <v>1559</v>
      </c>
      <c r="D165" s="405"/>
      <c r="E165" s="405"/>
      <c r="F165" s="405"/>
      <c r="G165" s="405"/>
      <c r="H165" s="405"/>
      <c r="I165" s="405"/>
      <c r="J165" s="405"/>
      <c r="K165" s="277"/>
    </row>
    <row r="166" spans="2:11" s="1" customFormat="1" ht="17.25" customHeight="1">
      <c r="B166" s="276"/>
      <c r="C166" s="297" t="s">
        <v>1487</v>
      </c>
      <c r="D166" s="297"/>
      <c r="E166" s="297"/>
      <c r="F166" s="297" t="s">
        <v>1488</v>
      </c>
      <c r="G166" s="339"/>
      <c r="H166" s="340" t="s">
        <v>60</v>
      </c>
      <c r="I166" s="340" t="s">
        <v>63</v>
      </c>
      <c r="J166" s="297" t="s">
        <v>1489</v>
      </c>
      <c r="K166" s="277"/>
    </row>
    <row r="167" spans="2:11" s="1" customFormat="1" ht="17.25" customHeight="1">
      <c r="B167" s="278"/>
      <c r="C167" s="299" t="s">
        <v>1490</v>
      </c>
      <c r="D167" s="299"/>
      <c r="E167" s="299"/>
      <c r="F167" s="300" t="s">
        <v>1491</v>
      </c>
      <c r="G167" s="341"/>
      <c r="H167" s="342"/>
      <c r="I167" s="342"/>
      <c r="J167" s="299" t="s">
        <v>1492</v>
      </c>
      <c r="K167" s="279"/>
    </row>
    <row r="168" spans="2:11" s="1" customFormat="1" ht="5.25" customHeight="1">
      <c r="B168" s="307"/>
      <c r="C168" s="302"/>
      <c r="D168" s="302"/>
      <c r="E168" s="302"/>
      <c r="F168" s="302"/>
      <c r="G168" s="303"/>
      <c r="H168" s="302"/>
      <c r="I168" s="302"/>
      <c r="J168" s="302"/>
      <c r="K168" s="330"/>
    </row>
    <row r="169" spans="2:11" s="1" customFormat="1" ht="15" customHeight="1">
      <c r="B169" s="307"/>
      <c r="C169" s="284" t="s">
        <v>1496</v>
      </c>
      <c r="D169" s="284"/>
      <c r="E169" s="284"/>
      <c r="F169" s="305" t="s">
        <v>1493</v>
      </c>
      <c r="G169" s="284"/>
      <c r="H169" s="284" t="s">
        <v>1533</v>
      </c>
      <c r="I169" s="284" t="s">
        <v>1495</v>
      </c>
      <c r="J169" s="284">
        <v>120</v>
      </c>
      <c r="K169" s="330"/>
    </row>
    <row r="170" spans="2:11" s="1" customFormat="1" ht="15" customHeight="1">
      <c r="B170" s="307"/>
      <c r="C170" s="284" t="s">
        <v>1542</v>
      </c>
      <c r="D170" s="284"/>
      <c r="E170" s="284"/>
      <c r="F170" s="305" t="s">
        <v>1493</v>
      </c>
      <c r="G170" s="284"/>
      <c r="H170" s="284" t="s">
        <v>1543</v>
      </c>
      <c r="I170" s="284" t="s">
        <v>1495</v>
      </c>
      <c r="J170" s="284" t="s">
        <v>1544</v>
      </c>
      <c r="K170" s="330"/>
    </row>
    <row r="171" spans="2:11" s="1" customFormat="1" ht="15" customHeight="1">
      <c r="B171" s="307"/>
      <c r="C171" s="284" t="s">
        <v>1441</v>
      </c>
      <c r="D171" s="284"/>
      <c r="E171" s="284"/>
      <c r="F171" s="305" t="s">
        <v>1493</v>
      </c>
      <c r="G171" s="284"/>
      <c r="H171" s="284" t="s">
        <v>1560</v>
      </c>
      <c r="I171" s="284" t="s">
        <v>1495</v>
      </c>
      <c r="J171" s="284" t="s">
        <v>1544</v>
      </c>
      <c r="K171" s="330"/>
    </row>
    <row r="172" spans="2:11" s="1" customFormat="1" ht="15" customHeight="1">
      <c r="B172" s="307"/>
      <c r="C172" s="284" t="s">
        <v>1498</v>
      </c>
      <c r="D172" s="284"/>
      <c r="E172" s="284"/>
      <c r="F172" s="305" t="s">
        <v>1499</v>
      </c>
      <c r="G172" s="284"/>
      <c r="H172" s="284" t="s">
        <v>1560</v>
      </c>
      <c r="I172" s="284" t="s">
        <v>1495</v>
      </c>
      <c r="J172" s="284">
        <v>50</v>
      </c>
      <c r="K172" s="330"/>
    </row>
    <row r="173" spans="2:11" s="1" customFormat="1" ht="15" customHeight="1">
      <c r="B173" s="307"/>
      <c r="C173" s="284" t="s">
        <v>1501</v>
      </c>
      <c r="D173" s="284"/>
      <c r="E173" s="284"/>
      <c r="F173" s="305" t="s">
        <v>1493</v>
      </c>
      <c r="G173" s="284"/>
      <c r="H173" s="284" t="s">
        <v>1560</v>
      </c>
      <c r="I173" s="284" t="s">
        <v>1503</v>
      </c>
      <c r="J173" s="284"/>
      <c r="K173" s="330"/>
    </row>
    <row r="174" spans="2:11" s="1" customFormat="1" ht="15" customHeight="1">
      <c r="B174" s="307"/>
      <c r="C174" s="284" t="s">
        <v>1512</v>
      </c>
      <c r="D174" s="284"/>
      <c r="E174" s="284"/>
      <c r="F174" s="305" t="s">
        <v>1499</v>
      </c>
      <c r="G174" s="284"/>
      <c r="H174" s="284" t="s">
        <v>1560</v>
      </c>
      <c r="I174" s="284" t="s">
        <v>1495</v>
      </c>
      <c r="J174" s="284">
        <v>50</v>
      </c>
      <c r="K174" s="330"/>
    </row>
    <row r="175" spans="2:11" s="1" customFormat="1" ht="15" customHeight="1">
      <c r="B175" s="307"/>
      <c r="C175" s="284" t="s">
        <v>1520</v>
      </c>
      <c r="D175" s="284"/>
      <c r="E175" s="284"/>
      <c r="F175" s="305" t="s">
        <v>1499</v>
      </c>
      <c r="G175" s="284"/>
      <c r="H175" s="284" t="s">
        <v>1560</v>
      </c>
      <c r="I175" s="284" t="s">
        <v>1495</v>
      </c>
      <c r="J175" s="284">
        <v>50</v>
      </c>
      <c r="K175" s="330"/>
    </row>
    <row r="176" spans="2:11" s="1" customFormat="1" ht="15" customHeight="1">
      <c r="B176" s="307"/>
      <c r="C176" s="284" t="s">
        <v>1518</v>
      </c>
      <c r="D176" s="284"/>
      <c r="E176" s="284"/>
      <c r="F176" s="305" t="s">
        <v>1499</v>
      </c>
      <c r="G176" s="284"/>
      <c r="H176" s="284" t="s">
        <v>1560</v>
      </c>
      <c r="I176" s="284" t="s">
        <v>1495</v>
      </c>
      <c r="J176" s="284">
        <v>50</v>
      </c>
      <c r="K176" s="330"/>
    </row>
    <row r="177" spans="2:11" s="1" customFormat="1" ht="15" customHeight="1">
      <c r="B177" s="307"/>
      <c r="C177" s="284" t="s">
        <v>130</v>
      </c>
      <c r="D177" s="284"/>
      <c r="E177" s="284"/>
      <c r="F177" s="305" t="s">
        <v>1493</v>
      </c>
      <c r="G177" s="284"/>
      <c r="H177" s="284" t="s">
        <v>1561</v>
      </c>
      <c r="I177" s="284" t="s">
        <v>1562</v>
      </c>
      <c r="J177" s="284"/>
      <c r="K177" s="330"/>
    </row>
    <row r="178" spans="2:11" s="1" customFormat="1" ht="15" customHeight="1">
      <c r="B178" s="307"/>
      <c r="C178" s="284" t="s">
        <v>63</v>
      </c>
      <c r="D178" s="284"/>
      <c r="E178" s="284"/>
      <c r="F178" s="305" t="s">
        <v>1493</v>
      </c>
      <c r="G178" s="284"/>
      <c r="H178" s="284" t="s">
        <v>1563</v>
      </c>
      <c r="I178" s="284" t="s">
        <v>1564</v>
      </c>
      <c r="J178" s="284">
        <v>1</v>
      </c>
      <c r="K178" s="330"/>
    </row>
    <row r="179" spans="2:11" s="1" customFormat="1" ht="15" customHeight="1">
      <c r="B179" s="307"/>
      <c r="C179" s="284" t="s">
        <v>59</v>
      </c>
      <c r="D179" s="284"/>
      <c r="E179" s="284"/>
      <c r="F179" s="305" t="s">
        <v>1493</v>
      </c>
      <c r="G179" s="284"/>
      <c r="H179" s="284" t="s">
        <v>1565</v>
      </c>
      <c r="I179" s="284" t="s">
        <v>1495</v>
      </c>
      <c r="J179" s="284">
        <v>20</v>
      </c>
      <c r="K179" s="330"/>
    </row>
    <row r="180" spans="2:11" s="1" customFormat="1" ht="15" customHeight="1">
      <c r="B180" s="307"/>
      <c r="C180" s="284" t="s">
        <v>60</v>
      </c>
      <c r="D180" s="284"/>
      <c r="E180" s="284"/>
      <c r="F180" s="305" t="s">
        <v>1493</v>
      </c>
      <c r="G180" s="284"/>
      <c r="H180" s="284" t="s">
        <v>1566</v>
      </c>
      <c r="I180" s="284" t="s">
        <v>1495</v>
      </c>
      <c r="J180" s="284">
        <v>255</v>
      </c>
      <c r="K180" s="330"/>
    </row>
    <row r="181" spans="2:11" s="1" customFormat="1" ht="15" customHeight="1">
      <c r="B181" s="307"/>
      <c r="C181" s="284" t="s">
        <v>131</v>
      </c>
      <c r="D181" s="284"/>
      <c r="E181" s="284"/>
      <c r="F181" s="305" t="s">
        <v>1493</v>
      </c>
      <c r="G181" s="284"/>
      <c r="H181" s="284" t="s">
        <v>1457</v>
      </c>
      <c r="I181" s="284" t="s">
        <v>1495</v>
      </c>
      <c r="J181" s="284">
        <v>10</v>
      </c>
      <c r="K181" s="330"/>
    </row>
    <row r="182" spans="2:11" s="1" customFormat="1" ht="15" customHeight="1">
      <c r="B182" s="307"/>
      <c r="C182" s="284" t="s">
        <v>132</v>
      </c>
      <c r="D182" s="284"/>
      <c r="E182" s="284"/>
      <c r="F182" s="305" t="s">
        <v>1493</v>
      </c>
      <c r="G182" s="284"/>
      <c r="H182" s="284" t="s">
        <v>1567</v>
      </c>
      <c r="I182" s="284" t="s">
        <v>1528</v>
      </c>
      <c r="J182" s="284"/>
      <c r="K182" s="330"/>
    </row>
    <row r="183" spans="2:11" s="1" customFormat="1" ht="15" customHeight="1">
      <c r="B183" s="307"/>
      <c r="C183" s="284" t="s">
        <v>1568</v>
      </c>
      <c r="D183" s="284"/>
      <c r="E183" s="284"/>
      <c r="F183" s="305" t="s">
        <v>1493</v>
      </c>
      <c r="G183" s="284"/>
      <c r="H183" s="284" t="s">
        <v>1569</v>
      </c>
      <c r="I183" s="284" t="s">
        <v>1528</v>
      </c>
      <c r="J183" s="284"/>
      <c r="K183" s="330"/>
    </row>
    <row r="184" spans="2:11" s="1" customFormat="1" ht="15" customHeight="1">
      <c r="B184" s="307"/>
      <c r="C184" s="284" t="s">
        <v>1557</v>
      </c>
      <c r="D184" s="284"/>
      <c r="E184" s="284"/>
      <c r="F184" s="305" t="s">
        <v>1493</v>
      </c>
      <c r="G184" s="284"/>
      <c r="H184" s="284" t="s">
        <v>1570</v>
      </c>
      <c r="I184" s="284" t="s">
        <v>1528</v>
      </c>
      <c r="J184" s="284"/>
      <c r="K184" s="330"/>
    </row>
    <row r="185" spans="2:11" s="1" customFormat="1" ht="15" customHeight="1">
      <c r="B185" s="307"/>
      <c r="C185" s="284" t="s">
        <v>134</v>
      </c>
      <c r="D185" s="284"/>
      <c r="E185" s="284"/>
      <c r="F185" s="305" t="s">
        <v>1499</v>
      </c>
      <c r="G185" s="284"/>
      <c r="H185" s="284" t="s">
        <v>1571</v>
      </c>
      <c r="I185" s="284" t="s">
        <v>1495</v>
      </c>
      <c r="J185" s="284">
        <v>50</v>
      </c>
      <c r="K185" s="330"/>
    </row>
    <row r="186" spans="2:11" s="1" customFormat="1" ht="15" customHeight="1">
      <c r="B186" s="307"/>
      <c r="C186" s="284" t="s">
        <v>1572</v>
      </c>
      <c r="D186" s="284"/>
      <c r="E186" s="284"/>
      <c r="F186" s="305" t="s">
        <v>1499</v>
      </c>
      <c r="G186" s="284"/>
      <c r="H186" s="284" t="s">
        <v>1573</v>
      </c>
      <c r="I186" s="284" t="s">
        <v>1574</v>
      </c>
      <c r="J186" s="284"/>
      <c r="K186" s="330"/>
    </row>
    <row r="187" spans="2:11" s="1" customFormat="1" ht="15" customHeight="1">
      <c r="B187" s="307"/>
      <c r="C187" s="284" t="s">
        <v>1575</v>
      </c>
      <c r="D187" s="284"/>
      <c r="E187" s="284"/>
      <c r="F187" s="305" t="s">
        <v>1499</v>
      </c>
      <c r="G187" s="284"/>
      <c r="H187" s="284" t="s">
        <v>1576</v>
      </c>
      <c r="I187" s="284" t="s">
        <v>1574</v>
      </c>
      <c r="J187" s="284"/>
      <c r="K187" s="330"/>
    </row>
    <row r="188" spans="2:11" s="1" customFormat="1" ht="15" customHeight="1">
      <c r="B188" s="307"/>
      <c r="C188" s="284" t="s">
        <v>1577</v>
      </c>
      <c r="D188" s="284"/>
      <c r="E188" s="284"/>
      <c r="F188" s="305" t="s">
        <v>1499</v>
      </c>
      <c r="G188" s="284"/>
      <c r="H188" s="284" t="s">
        <v>1578</v>
      </c>
      <c r="I188" s="284" t="s">
        <v>1574</v>
      </c>
      <c r="J188" s="284"/>
      <c r="K188" s="330"/>
    </row>
    <row r="189" spans="2:11" s="1" customFormat="1" ht="15" customHeight="1">
      <c r="B189" s="307"/>
      <c r="C189" s="343" t="s">
        <v>1579</v>
      </c>
      <c r="D189" s="284"/>
      <c r="E189" s="284"/>
      <c r="F189" s="305" t="s">
        <v>1499</v>
      </c>
      <c r="G189" s="284"/>
      <c r="H189" s="284" t="s">
        <v>1580</v>
      </c>
      <c r="I189" s="284" t="s">
        <v>1581</v>
      </c>
      <c r="J189" s="344" t="s">
        <v>1582</v>
      </c>
      <c r="K189" s="330"/>
    </row>
    <row r="190" spans="2:11" s="1" customFormat="1" ht="15" customHeight="1">
      <c r="B190" s="307"/>
      <c r="C190" s="343" t="s">
        <v>48</v>
      </c>
      <c r="D190" s="284"/>
      <c r="E190" s="284"/>
      <c r="F190" s="305" t="s">
        <v>1493</v>
      </c>
      <c r="G190" s="284"/>
      <c r="H190" s="281" t="s">
        <v>1583</v>
      </c>
      <c r="I190" s="284" t="s">
        <v>1584</v>
      </c>
      <c r="J190" s="284"/>
      <c r="K190" s="330"/>
    </row>
    <row r="191" spans="2:11" s="1" customFormat="1" ht="15" customHeight="1">
      <c r="B191" s="307"/>
      <c r="C191" s="343" t="s">
        <v>1585</v>
      </c>
      <c r="D191" s="284"/>
      <c r="E191" s="284"/>
      <c r="F191" s="305" t="s">
        <v>1493</v>
      </c>
      <c r="G191" s="284"/>
      <c r="H191" s="284" t="s">
        <v>1586</v>
      </c>
      <c r="I191" s="284" t="s">
        <v>1528</v>
      </c>
      <c r="J191" s="284"/>
      <c r="K191" s="330"/>
    </row>
    <row r="192" spans="2:11" s="1" customFormat="1" ht="15" customHeight="1">
      <c r="B192" s="307"/>
      <c r="C192" s="343" t="s">
        <v>1587</v>
      </c>
      <c r="D192" s="284"/>
      <c r="E192" s="284"/>
      <c r="F192" s="305" t="s">
        <v>1493</v>
      </c>
      <c r="G192" s="284"/>
      <c r="H192" s="284" t="s">
        <v>1588</v>
      </c>
      <c r="I192" s="284" t="s">
        <v>1528</v>
      </c>
      <c r="J192" s="284"/>
      <c r="K192" s="330"/>
    </row>
    <row r="193" spans="2:11" s="1" customFormat="1" ht="15" customHeight="1">
      <c r="B193" s="307"/>
      <c r="C193" s="343" t="s">
        <v>1589</v>
      </c>
      <c r="D193" s="284"/>
      <c r="E193" s="284"/>
      <c r="F193" s="305" t="s">
        <v>1499</v>
      </c>
      <c r="G193" s="284"/>
      <c r="H193" s="284" t="s">
        <v>1590</v>
      </c>
      <c r="I193" s="284" t="s">
        <v>1528</v>
      </c>
      <c r="J193" s="284"/>
      <c r="K193" s="330"/>
    </row>
    <row r="194" spans="2:11" s="1" customFormat="1" ht="15" customHeight="1">
      <c r="B194" s="336"/>
      <c r="C194" s="345"/>
      <c r="D194" s="316"/>
      <c r="E194" s="316"/>
      <c r="F194" s="316"/>
      <c r="G194" s="316"/>
      <c r="H194" s="316"/>
      <c r="I194" s="316"/>
      <c r="J194" s="316"/>
      <c r="K194" s="337"/>
    </row>
    <row r="195" spans="2:11" s="1" customFormat="1" ht="18.75" customHeight="1">
      <c r="B195" s="318"/>
      <c r="C195" s="328"/>
      <c r="D195" s="328"/>
      <c r="E195" s="328"/>
      <c r="F195" s="338"/>
      <c r="G195" s="328"/>
      <c r="H195" s="328"/>
      <c r="I195" s="328"/>
      <c r="J195" s="328"/>
      <c r="K195" s="318"/>
    </row>
    <row r="196" spans="2:11" s="1" customFormat="1" ht="18.75" customHeight="1">
      <c r="B196" s="318"/>
      <c r="C196" s="328"/>
      <c r="D196" s="328"/>
      <c r="E196" s="328"/>
      <c r="F196" s="338"/>
      <c r="G196" s="328"/>
      <c r="H196" s="328"/>
      <c r="I196" s="328"/>
      <c r="J196" s="328"/>
      <c r="K196" s="318"/>
    </row>
    <row r="197" spans="2:11" s="1" customFormat="1" ht="18.75" customHeight="1">
      <c r="B197" s="291"/>
      <c r="C197" s="291"/>
      <c r="D197" s="291"/>
      <c r="E197" s="291"/>
      <c r="F197" s="291"/>
      <c r="G197" s="291"/>
      <c r="H197" s="291"/>
      <c r="I197" s="291"/>
      <c r="J197" s="291"/>
      <c r="K197" s="291"/>
    </row>
    <row r="198" spans="2:11" s="1" customFormat="1" ht="13.5">
      <c r="B198" s="273"/>
      <c r="C198" s="274"/>
      <c r="D198" s="274"/>
      <c r="E198" s="274"/>
      <c r="F198" s="274"/>
      <c r="G198" s="274"/>
      <c r="H198" s="274"/>
      <c r="I198" s="274"/>
      <c r="J198" s="274"/>
      <c r="K198" s="275"/>
    </row>
    <row r="199" spans="2:11" s="1" customFormat="1" ht="21">
      <c r="B199" s="276"/>
      <c r="C199" s="405" t="s">
        <v>1591</v>
      </c>
      <c r="D199" s="405"/>
      <c r="E199" s="405"/>
      <c r="F199" s="405"/>
      <c r="G199" s="405"/>
      <c r="H199" s="405"/>
      <c r="I199" s="405"/>
      <c r="J199" s="405"/>
      <c r="K199" s="277"/>
    </row>
    <row r="200" spans="2:11" s="1" customFormat="1" ht="25.5" customHeight="1">
      <c r="B200" s="276"/>
      <c r="C200" s="346" t="s">
        <v>1592</v>
      </c>
      <c r="D200" s="346"/>
      <c r="E200" s="346"/>
      <c r="F200" s="346" t="s">
        <v>1593</v>
      </c>
      <c r="G200" s="347"/>
      <c r="H200" s="406" t="s">
        <v>1594</v>
      </c>
      <c r="I200" s="406"/>
      <c r="J200" s="406"/>
      <c r="K200" s="277"/>
    </row>
    <row r="201" spans="2:11" s="1" customFormat="1" ht="5.25" customHeight="1">
      <c r="B201" s="307"/>
      <c r="C201" s="302"/>
      <c r="D201" s="302"/>
      <c r="E201" s="302"/>
      <c r="F201" s="302"/>
      <c r="G201" s="328"/>
      <c r="H201" s="302"/>
      <c r="I201" s="302"/>
      <c r="J201" s="302"/>
      <c r="K201" s="330"/>
    </row>
    <row r="202" spans="2:11" s="1" customFormat="1" ht="15" customHeight="1">
      <c r="B202" s="307"/>
      <c r="C202" s="284" t="s">
        <v>1584</v>
      </c>
      <c r="D202" s="284"/>
      <c r="E202" s="284"/>
      <c r="F202" s="305" t="s">
        <v>49</v>
      </c>
      <c r="G202" s="284"/>
      <c r="H202" s="407" t="s">
        <v>1595</v>
      </c>
      <c r="I202" s="407"/>
      <c r="J202" s="407"/>
      <c r="K202" s="330"/>
    </row>
    <row r="203" spans="2:11" s="1" customFormat="1" ht="15" customHeight="1">
      <c r="B203" s="307"/>
      <c r="C203" s="284"/>
      <c r="D203" s="284"/>
      <c r="E203" s="284"/>
      <c r="F203" s="305" t="s">
        <v>50</v>
      </c>
      <c r="G203" s="284"/>
      <c r="H203" s="407" t="s">
        <v>1596</v>
      </c>
      <c r="I203" s="407"/>
      <c r="J203" s="407"/>
      <c r="K203" s="330"/>
    </row>
    <row r="204" spans="2:11" s="1" customFormat="1" ht="15" customHeight="1">
      <c r="B204" s="307"/>
      <c r="C204" s="284"/>
      <c r="D204" s="284"/>
      <c r="E204" s="284"/>
      <c r="F204" s="305" t="s">
        <v>53</v>
      </c>
      <c r="G204" s="284"/>
      <c r="H204" s="407" t="s">
        <v>1597</v>
      </c>
      <c r="I204" s="407"/>
      <c r="J204" s="407"/>
      <c r="K204" s="330"/>
    </row>
    <row r="205" spans="2:11" s="1" customFormat="1" ht="15" customHeight="1">
      <c r="B205" s="307"/>
      <c r="C205" s="284"/>
      <c r="D205" s="284"/>
      <c r="E205" s="284"/>
      <c r="F205" s="305" t="s">
        <v>51</v>
      </c>
      <c r="G205" s="284"/>
      <c r="H205" s="407" t="s">
        <v>1598</v>
      </c>
      <c r="I205" s="407"/>
      <c r="J205" s="407"/>
      <c r="K205" s="330"/>
    </row>
    <row r="206" spans="2:11" s="1" customFormat="1" ht="15" customHeight="1">
      <c r="B206" s="307"/>
      <c r="C206" s="284"/>
      <c r="D206" s="284"/>
      <c r="E206" s="284"/>
      <c r="F206" s="305" t="s">
        <v>52</v>
      </c>
      <c r="G206" s="284"/>
      <c r="H206" s="407" t="s">
        <v>1599</v>
      </c>
      <c r="I206" s="407"/>
      <c r="J206" s="407"/>
      <c r="K206" s="330"/>
    </row>
    <row r="207" spans="2:11" s="1" customFormat="1" ht="15" customHeight="1">
      <c r="B207" s="307"/>
      <c r="C207" s="284"/>
      <c r="D207" s="284"/>
      <c r="E207" s="284"/>
      <c r="F207" s="305"/>
      <c r="G207" s="284"/>
      <c r="H207" s="284"/>
      <c r="I207" s="284"/>
      <c r="J207" s="284"/>
      <c r="K207" s="330"/>
    </row>
    <row r="208" spans="2:11" s="1" customFormat="1" ht="15" customHeight="1">
      <c r="B208" s="307"/>
      <c r="C208" s="284" t="s">
        <v>1540</v>
      </c>
      <c r="D208" s="284"/>
      <c r="E208" s="284"/>
      <c r="F208" s="305" t="s">
        <v>85</v>
      </c>
      <c r="G208" s="284"/>
      <c r="H208" s="407" t="s">
        <v>1600</v>
      </c>
      <c r="I208" s="407"/>
      <c r="J208" s="407"/>
      <c r="K208" s="330"/>
    </row>
    <row r="209" spans="2:11" s="1" customFormat="1" ht="15" customHeight="1">
      <c r="B209" s="307"/>
      <c r="C209" s="284"/>
      <c r="D209" s="284"/>
      <c r="E209" s="284"/>
      <c r="F209" s="305" t="s">
        <v>1435</v>
      </c>
      <c r="G209" s="284"/>
      <c r="H209" s="407" t="s">
        <v>1436</v>
      </c>
      <c r="I209" s="407"/>
      <c r="J209" s="407"/>
      <c r="K209" s="330"/>
    </row>
    <row r="210" spans="2:11" s="1" customFormat="1" ht="15" customHeight="1">
      <c r="B210" s="307"/>
      <c r="C210" s="284"/>
      <c r="D210" s="284"/>
      <c r="E210" s="284"/>
      <c r="F210" s="305" t="s">
        <v>1433</v>
      </c>
      <c r="G210" s="284"/>
      <c r="H210" s="407" t="s">
        <v>1601</v>
      </c>
      <c r="I210" s="407"/>
      <c r="J210" s="407"/>
      <c r="K210" s="330"/>
    </row>
    <row r="211" spans="2:11" s="1" customFormat="1" ht="15" customHeight="1">
      <c r="B211" s="348"/>
      <c r="C211" s="284"/>
      <c r="D211" s="284"/>
      <c r="E211" s="284"/>
      <c r="F211" s="305" t="s">
        <v>1437</v>
      </c>
      <c r="G211" s="343"/>
      <c r="H211" s="408" t="s">
        <v>1438</v>
      </c>
      <c r="I211" s="408"/>
      <c r="J211" s="408"/>
      <c r="K211" s="349"/>
    </row>
    <row r="212" spans="2:11" s="1" customFormat="1" ht="15" customHeight="1">
      <c r="B212" s="348"/>
      <c r="C212" s="284"/>
      <c r="D212" s="284"/>
      <c r="E212" s="284"/>
      <c r="F212" s="305" t="s">
        <v>1439</v>
      </c>
      <c r="G212" s="343"/>
      <c r="H212" s="408" t="s">
        <v>1602</v>
      </c>
      <c r="I212" s="408"/>
      <c r="J212" s="408"/>
      <c r="K212" s="349"/>
    </row>
    <row r="213" spans="2:11" s="1" customFormat="1" ht="15" customHeight="1">
      <c r="B213" s="348"/>
      <c r="C213" s="284"/>
      <c r="D213" s="284"/>
      <c r="E213" s="284"/>
      <c r="F213" s="305"/>
      <c r="G213" s="343"/>
      <c r="H213" s="334"/>
      <c r="I213" s="334"/>
      <c r="J213" s="334"/>
      <c r="K213" s="349"/>
    </row>
    <row r="214" spans="2:11" s="1" customFormat="1" ht="15" customHeight="1">
      <c r="B214" s="348"/>
      <c r="C214" s="284" t="s">
        <v>1564</v>
      </c>
      <c r="D214" s="284"/>
      <c r="E214" s="284"/>
      <c r="F214" s="305">
        <v>1</v>
      </c>
      <c r="G214" s="343"/>
      <c r="H214" s="408" t="s">
        <v>1603</v>
      </c>
      <c r="I214" s="408"/>
      <c r="J214" s="408"/>
      <c r="K214" s="349"/>
    </row>
    <row r="215" spans="2:11" s="1" customFormat="1" ht="15" customHeight="1">
      <c r="B215" s="348"/>
      <c r="C215" s="284"/>
      <c r="D215" s="284"/>
      <c r="E215" s="284"/>
      <c r="F215" s="305">
        <v>2</v>
      </c>
      <c r="G215" s="343"/>
      <c r="H215" s="408" t="s">
        <v>1604</v>
      </c>
      <c r="I215" s="408"/>
      <c r="J215" s="408"/>
      <c r="K215" s="349"/>
    </row>
    <row r="216" spans="2:11" s="1" customFormat="1" ht="15" customHeight="1">
      <c r="B216" s="348"/>
      <c r="C216" s="284"/>
      <c r="D216" s="284"/>
      <c r="E216" s="284"/>
      <c r="F216" s="305">
        <v>3</v>
      </c>
      <c r="G216" s="343"/>
      <c r="H216" s="408" t="s">
        <v>1605</v>
      </c>
      <c r="I216" s="408"/>
      <c r="J216" s="408"/>
      <c r="K216" s="349"/>
    </row>
    <row r="217" spans="2:11" s="1" customFormat="1" ht="15" customHeight="1">
      <c r="B217" s="348"/>
      <c r="C217" s="284"/>
      <c r="D217" s="284"/>
      <c r="E217" s="284"/>
      <c r="F217" s="305">
        <v>4</v>
      </c>
      <c r="G217" s="343"/>
      <c r="H217" s="408" t="s">
        <v>1606</v>
      </c>
      <c r="I217" s="408"/>
      <c r="J217" s="408"/>
      <c r="K217" s="349"/>
    </row>
    <row r="218" spans="2:11" s="1" customFormat="1" ht="12.75" customHeight="1">
      <c r="B218" s="350"/>
      <c r="C218" s="351"/>
      <c r="D218" s="351"/>
      <c r="E218" s="351"/>
      <c r="F218" s="351"/>
      <c r="G218" s="351"/>
      <c r="H218" s="351"/>
      <c r="I218" s="351"/>
      <c r="J218" s="351"/>
      <c r="K218" s="352"/>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D1.01.100 - Architektonic...</vt:lpstr>
      <vt:lpstr>VORN - Vedlejší a ostatní...</vt:lpstr>
      <vt:lpstr>Seznam figur</vt:lpstr>
      <vt:lpstr>Pokyny pro vyplnění</vt:lpstr>
      <vt:lpstr>'D1.01.100 - Architektonic...'!Názvy_tisku</vt:lpstr>
      <vt:lpstr>'Rekapitulace stavby'!Názvy_tisku</vt:lpstr>
      <vt:lpstr>'Seznam figur'!Názvy_tisku</vt:lpstr>
      <vt:lpstr>'VORN - Vedlejší a ostatní...'!Názvy_tisku</vt:lpstr>
      <vt:lpstr>'D1.01.100 - Architektonic...'!Oblast_tisku</vt:lpstr>
      <vt:lpstr>'Pokyny pro vyplnění'!Oblast_tisku</vt:lpstr>
      <vt:lpstr>'Rekapitulace stavby'!Oblast_tisku</vt:lpstr>
      <vt:lpstr>'Seznam figur'!Oblast_tisku</vt:lpstr>
      <vt:lpstr>'VORN - Vedlejší a ostatní...'!Oblast_tisku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dcterms:created xsi:type="dcterms:W3CDTF">2022-12-19T12:28:57Z</dcterms:created>
  <dcterms:modified xsi:type="dcterms:W3CDTF">2022-12-19T12:34:33Z</dcterms:modified>
</cp:coreProperties>
</file>