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INVESTICE\INVESTICE-PŘÍPRAVA\Brandlova, Nětčická, Moravanská_chodník_ORG 1049\VŘ\"/>
    </mc:Choice>
  </mc:AlternateContent>
  <bookViews>
    <workbookView xWindow="0" yWindow="0" windowWidth="28800" windowHeight="12300"/>
  </bookViews>
  <sheets>
    <sheet name="Rekapitulace stavby" sheetId="1" r:id="rId1"/>
    <sheet name="A1 - zastávka směr centru..." sheetId="2" r:id="rId2"/>
    <sheet name="A2 - zastávka směr Kostelec" sheetId="3" r:id="rId3"/>
    <sheet name="B1.2 - chodník ul. Brandlova" sheetId="4" r:id="rId4"/>
    <sheet name="B2 - chodník ul. Nětčická" sheetId="5" r:id="rId5"/>
    <sheet name="B3 - chodník ul. Moravanská" sheetId="6" r:id="rId6"/>
    <sheet name="D1 - ul. Brandlova" sheetId="7" r:id="rId7"/>
    <sheet name="D2 - ul. Moravanská" sheetId="8" r:id="rId8"/>
    <sheet name="D3 - ul. Nětčická" sheetId="9" r:id="rId9"/>
    <sheet name="E1 - Poptávkový semafor" sheetId="10" r:id="rId10"/>
    <sheet name="E2 - Veřejné osvětlení" sheetId="11" r:id="rId11"/>
    <sheet name="VRN - vedlejší rozpočtové..." sheetId="12" r:id="rId12"/>
    <sheet name="Seznam figur" sheetId="13" r:id="rId13"/>
  </sheets>
  <definedNames>
    <definedName name="_xlnm._FilterDatabase" localSheetId="1" hidden="1">'A1 - zastávka směr centru...'!$C$132:$K$306</definedName>
    <definedName name="_xlnm._FilterDatabase" localSheetId="2" hidden="1">'A2 - zastávka směr Kostelec'!$C$132:$K$315</definedName>
    <definedName name="_xlnm._FilterDatabase" localSheetId="3" hidden="1">'B1.2 - chodník ul. Brandlova'!$C$130:$K$304</definedName>
    <definedName name="_xlnm._FilterDatabase" localSheetId="4" hidden="1">'B2 - chodník ul. Nětčická'!$C$129:$K$278</definedName>
    <definedName name="_xlnm._FilterDatabase" localSheetId="5" hidden="1">'B3 - chodník ul. Moravanská'!$C$131:$K$325</definedName>
    <definedName name="_xlnm._FilterDatabase" localSheetId="6" hidden="1">'D1 - ul. Brandlova'!$C$130:$K$190</definedName>
    <definedName name="_xlnm._FilterDatabase" localSheetId="7" hidden="1">'D2 - ul. Moravanská'!$C$130:$K$190</definedName>
    <definedName name="_xlnm._FilterDatabase" localSheetId="8" hidden="1">'D3 - ul. Nětčická'!$C$129:$K$190</definedName>
    <definedName name="_xlnm._FilterDatabase" localSheetId="9" hidden="1">'E1 - Poptávkový semafor'!$C$136:$K$1041</definedName>
    <definedName name="_xlnm._FilterDatabase" localSheetId="10" hidden="1">'E2 - Veřejné osvětlení'!$C$162:$K$362</definedName>
    <definedName name="_xlnm._FilterDatabase" localSheetId="11" hidden="1">'VRN - vedlejší rozpočtové...'!$C$127:$K$156</definedName>
    <definedName name="_xlnm.Print_Titles" localSheetId="1">'A1 - zastávka směr centru...'!$132:$132</definedName>
    <definedName name="_xlnm.Print_Titles" localSheetId="2">'A2 - zastávka směr Kostelec'!$132:$132</definedName>
    <definedName name="_xlnm.Print_Titles" localSheetId="3">'B1.2 - chodník ul. Brandlova'!$130:$130</definedName>
    <definedName name="_xlnm.Print_Titles" localSheetId="4">'B2 - chodník ul. Nětčická'!$129:$129</definedName>
    <definedName name="_xlnm.Print_Titles" localSheetId="5">'B3 - chodník ul. Moravanská'!$131:$131</definedName>
    <definedName name="_xlnm.Print_Titles" localSheetId="6">'D1 - ul. Brandlova'!$130:$130</definedName>
    <definedName name="_xlnm.Print_Titles" localSheetId="7">'D2 - ul. Moravanská'!$130:$130</definedName>
    <definedName name="_xlnm.Print_Titles" localSheetId="8">'D3 - ul. Nětčická'!$129:$129</definedName>
    <definedName name="_xlnm.Print_Titles" localSheetId="9">'E1 - Poptávkový semafor'!$136:$136</definedName>
    <definedName name="_xlnm.Print_Titles" localSheetId="10">'E2 - Veřejné osvětlení'!$162:$162</definedName>
    <definedName name="_xlnm.Print_Titles" localSheetId="0">'Rekapitulace stavby'!$92:$92</definedName>
    <definedName name="_xlnm.Print_Titles" localSheetId="12">'Seznam figur'!$9:$9</definedName>
    <definedName name="_xlnm.Print_Titles" localSheetId="11">'VRN - vedlejší rozpočtové...'!$127:$127</definedName>
    <definedName name="_xlnm.Print_Area" localSheetId="1">'A1 - zastávka směr centru...'!$C$4:$J$76,'A1 - zastávka směr centru...'!$C$82:$J$110,'A1 - zastávka směr centru...'!$C$116:$J$306</definedName>
    <definedName name="_xlnm.Print_Area" localSheetId="2">'A2 - zastávka směr Kostelec'!$C$4:$J$76,'A2 - zastávka směr Kostelec'!$C$82:$J$110,'A2 - zastávka směr Kostelec'!$C$116:$J$315</definedName>
    <definedName name="_xlnm.Print_Area" localSheetId="3">'B1.2 - chodník ul. Brandlova'!$C$4:$J$76,'B1.2 - chodník ul. Brandlova'!$C$82:$J$108,'B1.2 - chodník ul. Brandlova'!$C$114:$J$304</definedName>
    <definedName name="_xlnm.Print_Area" localSheetId="4">'B2 - chodník ul. Nětčická'!$C$4:$J$76,'B2 - chodník ul. Nětčická'!$C$82:$J$107,'B2 - chodník ul. Nětčická'!$C$113:$J$278</definedName>
    <definedName name="_xlnm.Print_Area" localSheetId="5">'B3 - chodník ul. Moravanská'!$C$4:$J$76,'B3 - chodník ul. Moravanská'!$C$82:$J$109,'B3 - chodník ul. Moravanská'!$C$115:$J$325</definedName>
    <definedName name="_xlnm.Print_Area" localSheetId="6">'D1 - ul. Brandlova'!$C$4:$J$76,'D1 - ul. Brandlova'!$C$82:$J$108,'D1 - ul. Brandlova'!$C$114:$J$190</definedName>
    <definedName name="_xlnm.Print_Area" localSheetId="7">'D2 - ul. Moravanská'!$C$4:$J$76,'D2 - ul. Moravanská'!$C$82:$J$108,'D2 - ul. Moravanská'!$C$114:$J$190</definedName>
    <definedName name="_xlnm.Print_Area" localSheetId="8">'D3 - ul. Nětčická'!$C$4:$J$76,'D3 - ul. Nětčická'!$C$82:$J$107,'D3 - ul. Nětčická'!$C$113:$J$190</definedName>
    <definedName name="_xlnm.Print_Area" localSheetId="9">'E1 - Poptávkový semafor'!$C$4:$J$76,'E1 - Poptávkový semafor'!$C$82:$J$114,'E1 - Poptávkový semafor'!$C$120:$J$1041</definedName>
    <definedName name="_xlnm.Print_Area" localSheetId="10">'E2 - Veřejné osvětlení'!$C$4:$J$76,'E2 - Veřejné osvětlení'!$C$82:$J$140,'E2 - Veřejné osvětlení'!$C$146:$J$362</definedName>
    <definedName name="_xlnm.Print_Area" localSheetId="0">'Rekapitulace stavby'!$D$4:$AO$76,'Rekapitulace stavby'!$C$82:$AQ$111</definedName>
    <definedName name="_xlnm.Print_Area" localSheetId="12">'Seznam figur'!$C$4:$G$134</definedName>
    <definedName name="_xlnm.Print_Area" localSheetId="11">'VRN - vedlejší rozpočtové...'!$C$4:$J$76,'VRN - vedlejší rozpočtové...'!$C$82:$J$105,'VRN - vedlejší rozpočtové...'!$C$111:$J$156</definedName>
  </definedNames>
  <calcPr calcId="162913"/>
</workbook>
</file>

<file path=xl/calcChain.xml><?xml version="1.0" encoding="utf-8"?>
<calcChain xmlns="http://schemas.openxmlformats.org/spreadsheetml/2006/main">
  <c r="D7" i="13" l="1"/>
  <c r="J41" i="12"/>
  <c r="J40" i="12"/>
  <c r="AY110" i="1"/>
  <c r="J39" i="12"/>
  <c r="AX110" i="1"/>
  <c r="BI155" i="12"/>
  <c r="BH155" i="12"/>
  <c r="BG155" i="12"/>
  <c r="BF155" i="12"/>
  <c r="T155" i="12"/>
  <c r="R155" i="12"/>
  <c r="P155" i="12"/>
  <c r="BI153" i="12"/>
  <c r="BH153" i="12"/>
  <c r="BG153" i="12"/>
  <c r="BF153" i="12"/>
  <c r="T153" i="12"/>
  <c r="R153" i="12"/>
  <c r="P153" i="12"/>
  <c r="BI150" i="12"/>
  <c r="BH150" i="12"/>
  <c r="BG150" i="12"/>
  <c r="BF150" i="12"/>
  <c r="T150" i="12"/>
  <c r="R150" i="12"/>
  <c r="P150" i="12"/>
  <c r="BI148" i="12"/>
  <c r="BH148" i="12"/>
  <c r="BG148" i="12"/>
  <c r="BF148" i="12"/>
  <c r="T148" i="12"/>
  <c r="R148" i="12"/>
  <c r="P148" i="12"/>
  <c r="BI146" i="12"/>
  <c r="BH146" i="12"/>
  <c r="BG146" i="12"/>
  <c r="BF146" i="12"/>
  <c r="T146" i="12"/>
  <c r="R146" i="12"/>
  <c r="P146" i="12"/>
  <c r="BI144" i="12"/>
  <c r="BH144" i="12"/>
  <c r="BG144" i="12"/>
  <c r="BF144" i="12"/>
  <c r="T144" i="12"/>
  <c r="R144" i="12"/>
  <c r="P144" i="12"/>
  <c r="BI141" i="12"/>
  <c r="BH141" i="12"/>
  <c r="BG141" i="12"/>
  <c r="BF141" i="12"/>
  <c r="T141" i="12"/>
  <c r="R141" i="12"/>
  <c r="P141" i="12"/>
  <c r="BI139" i="12"/>
  <c r="BH139" i="12"/>
  <c r="BG139" i="12"/>
  <c r="BF139" i="12"/>
  <c r="T139" i="12"/>
  <c r="R139" i="12"/>
  <c r="P139" i="12"/>
  <c r="BI137" i="12"/>
  <c r="BH137" i="12"/>
  <c r="BG137" i="12"/>
  <c r="BF137" i="12"/>
  <c r="T137" i="12"/>
  <c r="R137" i="12"/>
  <c r="P137" i="12"/>
  <c r="BI135" i="12"/>
  <c r="BH135" i="12"/>
  <c r="BG135" i="12"/>
  <c r="BF135" i="12"/>
  <c r="T135" i="12"/>
  <c r="R135" i="12"/>
  <c r="P135" i="12"/>
  <c r="BI133" i="12"/>
  <c r="BH133" i="12"/>
  <c r="BG133" i="12"/>
  <c r="BF133" i="12"/>
  <c r="T133" i="12"/>
  <c r="R133" i="12"/>
  <c r="P133" i="12"/>
  <c r="BI131" i="12"/>
  <c r="BH131" i="12"/>
  <c r="BG131" i="12"/>
  <c r="BF131" i="12"/>
  <c r="T131" i="12"/>
  <c r="R131" i="12"/>
  <c r="P131" i="12"/>
  <c r="J124" i="12"/>
  <c r="F124" i="12"/>
  <c r="F122" i="12"/>
  <c r="E120" i="12"/>
  <c r="J95" i="12"/>
  <c r="F95" i="12"/>
  <c r="F93" i="12"/>
  <c r="E91" i="12"/>
  <c r="J28" i="12"/>
  <c r="E28" i="12"/>
  <c r="J125" i="12" s="1"/>
  <c r="J27" i="12"/>
  <c r="J22" i="12"/>
  <c r="E22" i="12"/>
  <c r="F125" i="12" s="1"/>
  <c r="J21" i="12"/>
  <c r="J16" i="12"/>
  <c r="J122" i="12"/>
  <c r="E7" i="12"/>
  <c r="E114" i="12"/>
  <c r="J41" i="11"/>
  <c r="J40" i="11"/>
  <c r="AY109" i="1" s="1"/>
  <c r="J39" i="11"/>
  <c r="AX109" i="1" s="1"/>
  <c r="BI361" i="11"/>
  <c r="BH361" i="11"/>
  <c r="BG361" i="11"/>
  <c r="BF361" i="11"/>
  <c r="T361" i="11"/>
  <c r="T360" i="11" s="1"/>
  <c r="T359" i="11" s="1"/>
  <c r="R361" i="11"/>
  <c r="R360" i="11"/>
  <c r="R359" i="11" s="1"/>
  <c r="P361" i="11"/>
  <c r="P360" i="11" s="1"/>
  <c r="P359" i="11" s="1"/>
  <c r="BI357" i="11"/>
  <c r="BH357" i="11"/>
  <c r="BG357" i="11"/>
  <c r="BF357" i="11"/>
  <c r="T357" i="11"/>
  <c r="R357" i="11"/>
  <c r="P357" i="11"/>
  <c r="BI355" i="11"/>
  <c r="BH355" i="11"/>
  <c r="BG355" i="11"/>
  <c r="BF355" i="11"/>
  <c r="T355" i="11"/>
  <c r="R355" i="11"/>
  <c r="P355" i="11"/>
  <c r="BI353" i="11"/>
  <c r="BH353" i="11"/>
  <c r="BG353" i="11"/>
  <c r="BF353" i="11"/>
  <c r="T353" i="11"/>
  <c r="R353" i="11"/>
  <c r="P353" i="11"/>
  <c r="BI350" i="11"/>
  <c r="BH350" i="11"/>
  <c r="BG350" i="11"/>
  <c r="BF350" i="11"/>
  <c r="T350" i="11"/>
  <c r="R350" i="11"/>
  <c r="P350" i="11"/>
  <c r="BI348" i="11"/>
  <c r="BH348" i="11"/>
  <c r="BG348" i="11"/>
  <c r="BF348" i="11"/>
  <c r="T348" i="11"/>
  <c r="R348" i="11"/>
  <c r="P348" i="11"/>
  <c r="BI346" i="11"/>
  <c r="BH346" i="11"/>
  <c r="BG346" i="11"/>
  <c r="BF346" i="11"/>
  <c r="T346" i="11"/>
  <c r="R346" i="11"/>
  <c r="P346" i="11"/>
  <c r="BI344" i="11"/>
  <c r="BH344" i="11"/>
  <c r="BG344" i="11"/>
  <c r="BF344" i="11"/>
  <c r="T344" i="11"/>
  <c r="R344" i="11"/>
  <c r="P344" i="11"/>
  <c r="BI341" i="11"/>
  <c r="BH341" i="11"/>
  <c r="BG341" i="11"/>
  <c r="BF341" i="11"/>
  <c r="T341" i="11"/>
  <c r="R341" i="11"/>
  <c r="P341" i="11"/>
  <c r="BI339" i="11"/>
  <c r="BH339" i="11"/>
  <c r="BG339" i="11"/>
  <c r="BF339" i="11"/>
  <c r="T339" i="11"/>
  <c r="R339" i="11"/>
  <c r="P339" i="11"/>
  <c r="BI337" i="11"/>
  <c r="BH337" i="11"/>
  <c r="BG337" i="11"/>
  <c r="BF337" i="11"/>
  <c r="T337" i="11"/>
  <c r="R337" i="11"/>
  <c r="P337" i="11"/>
  <c r="BI335" i="11"/>
  <c r="BH335" i="11"/>
  <c r="BG335" i="11"/>
  <c r="BF335" i="11"/>
  <c r="T335" i="11"/>
  <c r="R335" i="11"/>
  <c r="P335" i="11"/>
  <c r="BI333" i="11"/>
  <c r="BH333" i="11"/>
  <c r="BG333" i="11"/>
  <c r="BF333" i="11"/>
  <c r="T333" i="11"/>
  <c r="R333" i="11"/>
  <c r="P333" i="11"/>
  <c r="BI331" i="11"/>
  <c r="BH331" i="11"/>
  <c r="BG331" i="11"/>
  <c r="BF331" i="11"/>
  <c r="T331" i="11"/>
  <c r="R331" i="11"/>
  <c r="P331" i="11"/>
  <c r="BI328" i="11"/>
  <c r="BH328" i="11"/>
  <c r="BG328" i="11"/>
  <c r="BF328" i="11"/>
  <c r="T328" i="11"/>
  <c r="R328" i="11"/>
  <c r="P328" i="11"/>
  <c r="BI326" i="11"/>
  <c r="BH326" i="11"/>
  <c r="BG326" i="11"/>
  <c r="BF326" i="11"/>
  <c r="T326" i="11"/>
  <c r="R326" i="11"/>
  <c r="P326" i="11"/>
  <c r="BI324" i="11"/>
  <c r="BH324" i="11"/>
  <c r="BG324" i="11"/>
  <c r="BF324" i="11"/>
  <c r="T324" i="11"/>
  <c r="R324" i="11"/>
  <c r="P324" i="11"/>
  <c r="BI321" i="11"/>
  <c r="BH321" i="11"/>
  <c r="BG321" i="11"/>
  <c r="BF321" i="11"/>
  <c r="T321" i="11"/>
  <c r="R321" i="11"/>
  <c r="P321" i="11"/>
  <c r="BI319" i="11"/>
  <c r="BH319" i="11"/>
  <c r="BG319" i="11"/>
  <c r="BF319" i="11"/>
  <c r="T319" i="11"/>
  <c r="R319" i="11"/>
  <c r="P319" i="11"/>
  <c r="BI317" i="11"/>
  <c r="BH317" i="11"/>
  <c r="BG317" i="11"/>
  <c r="BF317" i="11"/>
  <c r="T317" i="11"/>
  <c r="R317" i="11"/>
  <c r="P317" i="11"/>
  <c r="BI314" i="11"/>
  <c r="BH314" i="11"/>
  <c r="BG314" i="11"/>
  <c r="BF314" i="11"/>
  <c r="T314" i="11"/>
  <c r="R314" i="11"/>
  <c r="P314" i="11"/>
  <c r="BI312" i="11"/>
  <c r="BH312" i="11"/>
  <c r="BG312" i="11"/>
  <c r="BF312" i="11"/>
  <c r="T312" i="11"/>
  <c r="R312" i="11"/>
  <c r="P312" i="11"/>
  <c r="BI310" i="11"/>
  <c r="BH310" i="11"/>
  <c r="BG310" i="11"/>
  <c r="BF310" i="11"/>
  <c r="T310" i="11"/>
  <c r="R310" i="11"/>
  <c r="P310" i="11"/>
  <c r="BI307" i="11"/>
  <c r="BH307" i="11"/>
  <c r="BG307" i="11"/>
  <c r="BF307" i="11"/>
  <c r="T307" i="11"/>
  <c r="R307" i="11"/>
  <c r="P307" i="11"/>
  <c r="BI305" i="11"/>
  <c r="BH305" i="11"/>
  <c r="BG305" i="11"/>
  <c r="BF305" i="11"/>
  <c r="T305" i="11"/>
  <c r="R305" i="11"/>
  <c r="P305" i="11"/>
  <c r="BI302" i="11"/>
  <c r="BH302" i="11"/>
  <c r="BG302" i="11"/>
  <c r="BF302" i="11"/>
  <c r="T302" i="11"/>
  <c r="R302" i="11"/>
  <c r="P302" i="11"/>
  <c r="BI300" i="11"/>
  <c r="BH300" i="11"/>
  <c r="BG300" i="11"/>
  <c r="BF300" i="11"/>
  <c r="T300" i="11"/>
  <c r="R300" i="11"/>
  <c r="P300" i="11"/>
  <c r="BI297" i="11"/>
  <c r="BH297" i="11"/>
  <c r="BG297" i="11"/>
  <c r="BF297" i="11"/>
  <c r="T297" i="11"/>
  <c r="R297" i="11"/>
  <c r="P297" i="11"/>
  <c r="BI295" i="11"/>
  <c r="BH295" i="11"/>
  <c r="BG295" i="11"/>
  <c r="BF295" i="11"/>
  <c r="T295" i="11"/>
  <c r="R295" i="11"/>
  <c r="P295" i="11"/>
  <c r="BI293" i="11"/>
  <c r="BH293" i="11"/>
  <c r="BG293" i="11"/>
  <c r="BF293" i="11"/>
  <c r="T293" i="11"/>
  <c r="R293" i="11"/>
  <c r="P293" i="11"/>
  <c r="BI290" i="11"/>
  <c r="BH290" i="11"/>
  <c r="BG290" i="11"/>
  <c r="BF290" i="11"/>
  <c r="T290" i="11"/>
  <c r="T289" i="11" s="1"/>
  <c r="R290" i="11"/>
  <c r="R289" i="11" s="1"/>
  <c r="P290" i="11"/>
  <c r="P289" i="11" s="1"/>
  <c r="BI286" i="11"/>
  <c r="BH286" i="11"/>
  <c r="BG286" i="11"/>
  <c r="BF286" i="11"/>
  <c r="T286" i="11"/>
  <c r="T285" i="11" s="1"/>
  <c r="R286" i="11"/>
  <c r="R285" i="11" s="1"/>
  <c r="P286" i="11"/>
  <c r="P285" i="11" s="1"/>
  <c r="BI283" i="11"/>
  <c r="BH283" i="11"/>
  <c r="BG283" i="11"/>
  <c r="BF283" i="11"/>
  <c r="T283" i="11"/>
  <c r="T282" i="11" s="1"/>
  <c r="R283" i="11"/>
  <c r="R282" i="11" s="1"/>
  <c r="P283" i="11"/>
  <c r="P282" i="11" s="1"/>
  <c r="BI280" i="11"/>
  <c r="BH280" i="11"/>
  <c r="BG280" i="11"/>
  <c r="BF280" i="11"/>
  <c r="T280" i="11"/>
  <c r="T279" i="11" s="1"/>
  <c r="R280" i="11"/>
  <c r="R279" i="11" s="1"/>
  <c r="P280" i="11"/>
  <c r="P279" i="11" s="1"/>
  <c r="BI277" i="11"/>
  <c r="BH277" i="11"/>
  <c r="BG277" i="11"/>
  <c r="BF277" i="11"/>
  <c r="T277" i="11"/>
  <c r="T276" i="11" s="1"/>
  <c r="R277" i="11"/>
  <c r="R276" i="11" s="1"/>
  <c r="P277" i="11"/>
  <c r="P276" i="11" s="1"/>
  <c r="BI274" i="11"/>
  <c r="BH274" i="11"/>
  <c r="BG274" i="11"/>
  <c r="BF274" i="11"/>
  <c r="T274" i="11"/>
  <c r="T273" i="11" s="1"/>
  <c r="R274" i="11"/>
  <c r="R273" i="11" s="1"/>
  <c r="P274" i="11"/>
  <c r="P273" i="11" s="1"/>
  <c r="BI271" i="11"/>
  <c r="BH271" i="11"/>
  <c r="BG271" i="11"/>
  <c r="BF271" i="11"/>
  <c r="T271" i="11"/>
  <c r="R271" i="11"/>
  <c r="P271" i="11"/>
  <c r="BI269" i="11"/>
  <c r="BH269" i="11"/>
  <c r="BG269" i="11"/>
  <c r="BF269" i="11"/>
  <c r="T269" i="11"/>
  <c r="R269" i="11"/>
  <c r="P269" i="11"/>
  <c r="BI266" i="11"/>
  <c r="BH266" i="11"/>
  <c r="BG266" i="11"/>
  <c r="BF266" i="11"/>
  <c r="T266" i="11"/>
  <c r="R266" i="11"/>
  <c r="P266" i="11"/>
  <c r="BI264" i="11"/>
  <c r="BH264" i="11"/>
  <c r="BG264" i="11"/>
  <c r="BF264" i="11"/>
  <c r="T264" i="11"/>
  <c r="R264" i="11"/>
  <c r="P264" i="11"/>
  <c r="BI262" i="11"/>
  <c r="BH262" i="11"/>
  <c r="BG262" i="11"/>
  <c r="BF262" i="11"/>
  <c r="T262" i="11"/>
  <c r="R262" i="11"/>
  <c r="P262" i="11"/>
  <c r="BI259" i="11"/>
  <c r="BH259" i="11"/>
  <c r="BG259" i="11"/>
  <c r="BF259" i="11"/>
  <c r="T259" i="11"/>
  <c r="T258" i="11"/>
  <c r="R259" i="11"/>
  <c r="R258" i="11"/>
  <c r="P259" i="11"/>
  <c r="P258" i="11"/>
  <c r="BI256" i="11"/>
  <c r="BH256" i="11"/>
  <c r="BG256" i="11"/>
  <c r="BF256" i="11"/>
  <c r="T256" i="11"/>
  <c r="T255" i="11"/>
  <c r="R256" i="11"/>
  <c r="R255" i="11"/>
  <c r="P256" i="11"/>
  <c r="P255" i="11"/>
  <c r="BI253" i="11"/>
  <c r="BH253" i="11"/>
  <c r="BG253" i="11"/>
  <c r="BF253" i="11"/>
  <c r="T253" i="11"/>
  <c r="T252" i="11"/>
  <c r="R253" i="11"/>
  <c r="R252" i="11"/>
  <c r="P253" i="11"/>
  <c r="P252" i="11"/>
  <c r="BI250" i="11"/>
  <c r="BH250" i="11"/>
  <c r="BG250" i="11"/>
  <c r="BF250" i="11"/>
  <c r="T250" i="11"/>
  <c r="R250" i="11"/>
  <c r="P250" i="11"/>
  <c r="BI248" i="11"/>
  <c r="BH248" i="11"/>
  <c r="BG248" i="11"/>
  <c r="BF248" i="11"/>
  <c r="T248" i="11"/>
  <c r="R248" i="11"/>
  <c r="P248" i="11"/>
  <c r="BI246" i="11"/>
  <c r="BH246" i="11"/>
  <c r="BG246" i="11"/>
  <c r="BF246" i="11"/>
  <c r="T246" i="11"/>
  <c r="R246" i="11"/>
  <c r="P246" i="11"/>
  <c r="BI244" i="11"/>
  <c r="BH244" i="11"/>
  <c r="BG244" i="11"/>
  <c r="BF244" i="11"/>
  <c r="T244" i="11"/>
  <c r="R244" i="11"/>
  <c r="P244" i="11"/>
  <c r="BI241" i="11"/>
  <c r="BH241" i="11"/>
  <c r="BG241" i="11"/>
  <c r="BF241" i="11"/>
  <c r="T241" i="11"/>
  <c r="R241" i="11"/>
  <c r="P241" i="11"/>
  <c r="BI239" i="11"/>
  <c r="BH239" i="11"/>
  <c r="BG239" i="11"/>
  <c r="BF239" i="11"/>
  <c r="T239" i="11"/>
  <c r="R239" i="11"/>
  <c r="P239" i="11"/>
  <c r="BI237" i="11"/>
  <c r="BH237" i="11"/>
  <c r="BG237" i="11"/>
  <c r="BF237" i="11"/>
  <c r="T237" i="11"/>
  <c r="R237" i="11"/>
  <c r="P237" i="11"/>
  <c r="BI234" i="11"/>
  <c r="BH234" i="11"/>
  <c r="BG234" i="11"/>
  <c r="BF234" i="11"/>
  <c r="T234" i="11"/>
  <c r="T233" i="11" s="1"/>
  <c r="R234" i="11"/>
  <c r="R233" i="11" s="1"/>
  <c r="P234" i="11"/>
  <c r="P233" i="11" s="1"/>
  <c r="BI231" i="11"/>
  <c r="BH231" i="11"/>
  <c r="BG231" i="11"/>
  <c r="BF231" i="11"/>
  <c r="T231" i="11"/>
  <c r="R231" i="11"/>
  <c r="P231" i="11"/>
  <c r="BI229" i="11"/>
  <c r="BH229" i="11"/>
  <c r="BG229" i="11"/>
  <c r="BF229" i="11"/>
  <c r="T229" i="11"/>
  <c r="R229" i="11"/>
  <c r="P229" i="11"/>
  <c r="BI227" i="11"/>
  <c r="BH227" i="11"/>
  <c r="BG227" i="11"/>
  <c r="BF227" i="11"/>
  <c r="T227" i="11"/>
  <c r="R227" i="11"/>
  <c r="P227" i="11"/>
  <c r="BI225" i="11"/>
  <c r="BH225" i="11"/>
  <c r="BG225" i="11"/>
  <c r="BF225" i="11"/>
  <c r="T225" i="11"/>
  <c r="R225" i="11"/>
  <c r="P225" i="11"/>
  <c r="BI223" i="11"/>
  <c r="BH223" i="11"/>
  <c r="BG223" i="11"/>
  <c r="BF223" i="11"/>
  <c r="T223" i="11"/>
  <c r="R223" i="11"/>
  <c r="P223" i="11"/>
  <c r="BI220" i="11"/>
  <c r="BH220" i="11"/>
  <c r="BG220" i="11"/>
  <c r="BF220" i="11"/>
  <c r="T220" i="11"/>
  <c r="R220" i="11"/>
  <c r="P220" i="11"/>
  <c r="BI218" i="11"/>
  <c r="BH218" i="11"/>
  <c r="BG218" i="11"/>
  <c r="BF218" i="11"/>
  <c r="T218" i="11"/>
  <c r="R218" i="11"/>
  <c r="P218" i="11"/>
  <c r="BI215" i="11"/>
  <c r="BH215" i="11"/>
  <c r="BG215" i="11"/>
  <c r="BF215" i="11"/>
  <c r="T215" i="11"/>
  <c r="R215" i="11"/>
  <c r="P215" i="11"/>
  <c r="BI213" i="11"/>
  <c r="BH213" i="11"/>
  <c r="BG213" i="11"/>
  <c r="BF213" i="11"/>
  <c r="T213" i="11"/>
  <c r="R213" i="11"/>
  <c r="P213" i="11"/>
  <c r="BI211" i="11"/>
  <c r="BH211" i="11"/>
  <c r="BG211" i="11"/>
  <c r="BF211" i="11"/>
  <c r="T211" i="11"/>
  <c r="R211" i="11"/>
  <c r="P211" i="11"/>
  <c r="BI209" i="11"/>
  <c r="BH209" i="11"/>
  <c r="BG209" i="11"/>
  <c r="BF209" i="11"/>
  <c r="T209" i="11"/>
  <c r="R209" i="11"/>
  <c r="P209" i="11"/>
  <c r="BI206" i="11"/>
  <c r="BH206" i="11"/>
  <c r="BG206" i="11"/>
  <c r="BF206" i="11"/>
  <c r="T206" i="11"/>
  <c r="R206" i="11"/>
  <c r="P206" i="11"/>
  <c r="BI204" i="11"/>
  <c r="BH204" i="11"/>
  <c r="BG204" i="11"/>
  <c r="BF204" i="11"/>
  <c r="T204" i="11"/>
  <c r="R204" i="11"/>
  <c r="P204" i="11"/>
  <c r="BI201" i="11"/>
  <c r="BH201" i="11"/>
  <c r="BG201" i="11"/>
  <c r="BF201" i="11"/>
  <c r="T201" i="11"/>
  <c r="R201" i="11"/>
  <c r="P201" i="11"/>
  <c r="BI199" i="11"/>
  <c r="BH199" i="11"/>
  <c r="BG199" i="11"/>
  <c r="BF199" i="11"/>
  <c r="T199" i="11"/>
  <c r="R199" i="11"/>
  <c r="P199" i="11"/>
  <c r="BI197" i="11"/>
  <c r="BH197" i="11"/>
  <c r="BG197" i="11"/>
  <c r="BF197" i="11"/>
  <c r="T197" i="11"/>
  <c r="R197" i="11"/>
  <c r="P197" i="11"/>
  <c r="BI195" i="11"/>
  <c r="BH195" i="11"/>
  <c r="BG195" i="11"/>
  <c r="BF195" i="11"/>
  <c r="T195" i="11"/>
  <c r="R195" i="11"/>
  <c r="P195" i="11"/>
  <c r="BI192" i="11"/>
  <c r="BH192" i="11"/>
  <c r="BG192" i="11"/>
  <c r="BF192" i="11"/>
  <c r="T192" i="11"/>
  <c r="R192" i="11"/>
  <c r="P192" i="11"/>
  <c r="BI190" i="11"/>
  <c r="BH190" i="11"/>
  <c r="BG190" i="11"/>
  <c r="BF190" i="11"/>
  <c r="T190" i="11"/>
  <c r="R190" i="11"/>
  <c r="P190" i="11"/>
  <c r="BI187" i="11"/>
  <c r="BH187" i="11"/>
  <c r="BG187" i="11"/>
  <c r="BF187" i="11"/>
  <c r="T187" i="11"/>
  <c r="T186" i="11"/>
  <c r="R187" i="11"/>
  <c r="R186" i="11"/>
  <c r="P187" i="11"/>
  <c r="P186" i="11"/>
  <c r="BI184" i="11"/>
  <c r="BH184" i="11"/>
  <c r="BG184" i="11"/>
  <c r="BF184" i="11"/>
  <c r="T184" i="11"/>
  <c r="T183" i="11"/>
  <c r="R184" i="11"/>
  <c r="R183" i="11" s="1"/>
  <c r="P184" i="11"/>
  <c r="P183" i="11"/>
  <c r="BI181" i="11"/>
  <c r="BH181" i="11"/>
  <c r="BG181" i="11"/>
  <c r="BF181" i="11"/>
  <c r="T181" i="11"/>
  <c r="R181" i="11"/>
  <c r="P181" i="11"/>
  <c r="BI179" i="11"/>
  <c r="BH179" i="11"/>
  <c r="BG179" i="11"/>
  <c r="BF179" i="11"/>
  <c r="T179" i="11"/>
  <c r="R179" i="11"/>
  <c r="P179" i="11"/>
  <c r="BI176" i="11"/>
  <c r="BH176" i="11"/>
  <c r="BG176" i="11"/>
  <c r="BF176" i="11"/>
  <c r="T176" i="11"/>
  <c r="T175" i="11"/>
  <c r="R176" i="11"/>
  <c r="R175" i="11"/>
  <c r="P176" i="11"/>
  <c r="P175" i="11"/>
  <c r="BI173" i="11"/>
  <c r="BH173" i="11"/>
  <c r="BG173" i="11"/>
  <c r="BF173" i="11"/>
  <c r="T173" i="11"/>
  <c r="R173" i="11"/>
  <c r="P173" i="11"/>
  <c r="BI171" i="11"/>
  <c r="BH171" i="11"/>
  <c r="BG171" i="11"/>
  <c r="BF171" i="11"/>
  <c r="T171" i="11"/>
  <c r="R171" i="11"/>
  <c r="P171" i="11"/>
  <c r="BI169" i="11"/>
  <c r="BH169" i="11"/>
  <c r="BG169" i="11"/>
  <c r="BF169" i="11"/>
  <c r="T169" i="11"/>
  <c r="R169" i="11"/>
  <c r="P169" i="11"/>
  <c r="BI166" i="11"/>
  <c r="BH166" i="11"/>
  <c r="BG166" i="11"/>
  <c r="BF166" i="11"/>
  <c r="T166" i="11"/>
  <c r="T165" i="11" s="1"/>
  <c r="R166" i="11"/>
  <c r="R165" i="11" s="1"/>
  <c r="P166" i="11"/>
  <c r="P165" i="11" s="1"/>
  <c r="J159" i="11"/>
  <c r="F159" i="11"/>
  <c r="F157" i="11"/>
  <c r="E155" i="11"/>
  <c r="J95" i="11"/>
  <c r="F95" i="11"/>
  <c r="F93" i="11"/>
  <c r="E91" i="11"/>
  <c r="J28" i="11"/>
  <c r="E28" i="11"/>
  <c r="J160" i="11" s="1"/>
  <c r="J27" i="11"/>
  <c r="J22" i="11"/>
  <c r="E22" i="11"/>
  <c r="F160" i="11" s="1"/>
  <c r="J21" i="11"/>
  <c r="J16" i="11"/>
  <c r="J157" i="11" s="1"/>
  <c r="E7" i="11"/>
  <c r="E149" i="11"/>
  <c r="J41" i="10"/>
  <c r="J40" i="10"/>
  <c r="AY108" i="1" s="1"/>
  <c r="J39" i="10"/>
  <c r="AX108" i="1"/>
  <c r="BI1035" i="10"/>
  <c r="BH1035" i="10"/>
  <c r="BG1035" i="10"/>
  <c r="BF1035" i="10"/>
  <c r="T1035" i="10"/>
  <c r="T1034" i="10"/>
  <c r="R1035" i="10"/>
  <c r="R1034" i="10"/>
  <c r="P1035" i="10"/>
  <c r="P1034" i="10"/>
  <c r="BI1029" i="10"/>
  <c r="BH1029" i="10"/>
  <c r="BG1029" i="10"/>
  <c r="BF1029" i="10"/>
  <c r="T1029" i="10"/>
  <c r="R1029" i="10"/>
  <c r="P1029" i="10"/>
  <c r="BI1024" i="10"/>
  <c r="BH1024" i="10"/>
  <c r="BG1024" i="10"/>
  <c r="BF1024" i="10"/>
  <c r="T1024" i="10"/>
  <c r="T1018" i="10" s="1"/>
  <c r="T1017" i="10" s="1"/>
  <c r="R1024" i="10"/>
  <c r="P1024" i="10"/>
  <c r="BI1019" i="10"/>
  <c r="BH1019" i="10"/>
  <c r="BG1019" i="10"/>
  <c r="BF1019" i="10"/>
  <c r="T1019" i="10"/>
  <c r="R1019" i="10"/>
  <c r="R1018" i="10" s="1"/>
  <c r="R1017" i="10" s="1"/>
  <c r="P1019" i="10"/>
  <c r="P1018" i="10" s="1"/>
  <c r="P1017" i="10" s="1"/>
  <c r="BI1012" i="10"/>
  <c r="BH1012" i="10"/>
  <c r="BG1012" i="10"/>
  <c r="BF1012" i="10"/>
  <c r="T1012" i="10"/>
  <c r="R1012" i="10"/>
  <c r="P1012" i="10"/>
  <c r="BI1007" i="10"/>
  <c r="BH1007" i="10"/>
  <c r="BG1007" i="10"/>
  <c r="BF1007" i="10"/>
  <c r="T1007" i="10"/>
  <c r="R1007" i="10"/>
  <c r="P1007" i="10"/>
  <c r="BI1002" i="10"/>
  <c r="BH1002" i="10"/>
  <c r="BG1002" i="10"/>
  <c r="BF1002" i="10"/>
  <c r="T1002" i="10"/>
  <c r="R1002" i="10"/>
  <c r="P1002" i="10"/>
  <c r="BI997" i="10"/>
  <c r="BH997" i="10"/>
  <c r="BG997" i="10"/>
  <c r="BF997" i="10"/>
  <c r="T997" i="10"/>
  <c r="R997" i="10"/>
  <c r="P997" i="10"/>
  <c r="BI991" i="10"/>
  <c r="BH991" i="10"/>
  <c r="BG991" i="10"/>
  <c r="BF991" i="10"/>
  <c r="T991" i="10"/>
  <c r="R991" i="10"/>
  <c r="P991" i="10"/>
  <c r="BI983" i="10"/>
  <c r="BH983" i="10"/>
  <c r="BG983" i="10"/>
  <c r="BF983" i="10"/>
  <c r="T983" i="10"/>
  <c r="R983" i="10"/>
  <c r="P983" i="10"/>
  <c r="BI975" i="10"/>
  <c r="BH975" i="10"/>
  <c r="BG975" i="10"/>
  <c r="BF975" i="10"/>
  <c r="T975" i="10"/>
  <c r="R975" i="10"/>
  <c r="P975" i="10"/>
  <c r="BI966" i="10"/>
  <c r="BH966" i="10"/>
  <c r="BG966" i="10"/>
  <c r="BF966" i="10"/>
  <c r="T966" i="10"/>
  <c r="R966" i="10"/>
  <c r="P966" i="10"/>
  <c r="BI957" i="10"/>
  <c r="BH957" i="10"/>
  <c r="BG957" i="10"/>
  <c r="BF957" i="10"/>
  <c r="T957" i="10"/>
  <c r="R957" i="10"/>
  <c r="P957" i="10"/>
  <c r="BI952" i="10"/>
  <c r="BH952" i="10"/>
  <c r="BG952" i="10"/>
  <c r="BF952" i="10"/>
  <c r="T952" i="10"/>
  <c r="R952" i="10"/>
  <c r="P952" i="10"/>
  <c r="BI947" i="10"/>
  <c r="BH947" i="10"/>
  <c r="BG947" i="10"/>
  <c r="BF947" i="10"/>
  <c r="T947" i="10"/>
  <c r="R947" i="10"/>
  <c r="P947" i="10"/>
  <c r="BI942" i="10"/>
  <c r="BH942" i="10"/>
  <c r="BG942" i="10"/>
  <c r="BF942" i="10"/>
  <c r="T942" i="10"/>
  <c r="R942" i="10"/>
  <c r="P942" i="10"/>
  <c r="BI937" i="10"/>
  <c r="BH937" i="10"/>
  <c r="BG937" i="10"/>
  <c r="BF937" i="10"/>
  <c r="T937" i="10"/>
  <c r="R937" i="10"/>
  <c r="P937" i="10"/>
  <c r="BI932" i="10"/>
  <c r="BH932" i="10"/>
  <c r="BG932" i="10"/>
  <c r="BF932" i="10"/>
  <c r="T932" i="10"/>
  <c r="R932" i="10"/>
  <c r="P932" i="10"/>
  <c r="BI927" i="10"/>
  <c r="BH927" i="10"/>
  <c r="BG927" i="10"/>
  <c r="BF927" i="10"/>
  <c r="T927" i="10"/>
  <c r="R927" i="10"/>
  <c r="P927" i="10"/>
  <c r="BI913" i="10"/>
  <c r="BH913" i="10"/>
  <c r="BG913" i="10"/>
  <c r="BF913" i="10"/>
  <c r="T913" i="10"/>
  <c r="R913" i="10"/>
  <c r="P913" i="10"/>
  <c r="BI899" i="10"/>
  <c r="BH899" i="10"/>
  <c r="BG899" i="10"/>
  <c r="BF899" i="10"/>
  <c r="T899" i="10"/>
  <c r="R899" i="10"/>
  <c r="P899" i="10"/>
  <c r="BI894" i="10"/>
  <c r="BH894" i="10"/>
  <c r="BG894" i="10"/>
  <c r="BF894" i="10"/>
  <c r="T894" i="10"/>
  <c r="R894" i="10"/>
  <c r="P894" i="10"/>
  <c r="BI888" i="10"/>
  <c r="BH888" i="10"/>
  <c r="BG888" i="10"/>
  <c r="BF888" i="10"/>
  <c r="T888" i="10"/>
  <c r="R888" i="10"/>
  <c r="P888" i="10"/>
  <c r="BI876" i="10"/>
  <c r="BH876" i="10"/>
  <c r="BG876" i="10"/>
  <c r="BF876" i="10"/>
  <c r="T876" i="10"/>
  <c r="R876" i="10"/>
  <c r="P876" i="10"/>
  <c r="BI871" i="10"/>
  <c r="BH871" i="10"/>
  <c r="BG871" i="10"/>
  <c r="BF871" i="10"/>
  <c r="T871" i="10"/>
  <c r="R871" i="10"/>
  <c r="P871" i="10"/>
  <c r="BI865" i="10"/>
  <c r="BH865" i="10"/>
  <c r="BG865" i="10"/>
  <c r="BF865" i="10"/>
  <c r="T865" i="10"/>
  <c r="R865" i="10"/>
  <c r="P865" i="10"/>
  <c r="BI859" i="10"/>
  <c r="BH859" i="10"/>
  <c r="BG859" i="10"/>
  <c r="BF859" i="10"/>
  <c r="T859" i="10"/>
  <c r="R859" i="10"/>
  <c r="P859" i="10"/>
  <c r="BI853" i="10"/>
  <c r="BH853" i="10"/>
  <c r="BG853" i="10"/>
  <c r="BF853" i="10"/>
  <c r="T853" i="10"/>
  <c r="R853" i="10"/>
  <c r="P853" i="10"/>
  <c r="BI848" i="10"/>
  <c r="BH848" i="10"/>
  <c r="BG848" i="10"/>
  <c r="BF848" i="10"/>
  <c r="T848" i="10"/>
  <c r="R848" i="10"/>
  <c r="P848" i="10"/>
  <c r="BI840" i="10"/>
  <c r="BH840" i="10"/>
  <c r="BG840" i="10"/>
  <c r="BF840" i="10"/>
  <c r="T840" i="10"/>
  <c r="R840" i="10"/>
  <c r="P840" i="10"/>
  <c r="BI832" i="10"/>
  <c r="BH832" i="10"/>
  <c r="BG832" i="10"/>
  <c r="BF832" i="10"/>
  <c r="T832" i="10"/>
  <c r="R832" i="10"/>
  <c r="P832" i="10"/>
  <c r="BI824" i="10"/>
  <c r="BH824" i="10"/>
  <c r="BG824" i="10"/>
  <c r="BF824" i="10"/>
  <c r="T824" i="10"/>
  <c r="R824" i="10"/>
  <c r="P824" i="10"/>
  <c r="BI817" i="10"/>
  <c r="BH817" i="10"/>
  <c r="BG817" i="10"/>
  <c r="BF817" i="10"/>
  <c r="T817" i="10"/>
  <c r="R817" i="10"/>
  <c r="P817" i="10"/>
  <c r="BI810" i="10"/>
  <c r="BH810" i="10"/>
  <c r="BG810" i="10"/>
  <c r="BF810" i="10"/>
  <c r="T810" i="10"/>
  <c r="R810" i="10"/>
  <c r="P810" i="10"/>
  <c r="BI806" i="10"/>
  <c r="BH806" i="10"/>
  <c r="BG806" i="10"/>
  <c r="BF806" i="10"/>
  <c r="T806" i="10"/>
  <c r="R806" i="10"/>
  <c r="P806" i="10"/>
  <c r="BI800" i="10"/>
  <c r="BH800" i="10"/>
  <c r="BG800" i="10"/>
  <c r="BF800" i="10"/>
  <c r="T800" i="10"/>
  <c r="R800" i="10"/>
  <c r="P800" i="10"/>
  <c r="BI794" i="10"/>
  <c r="BH794" i="10"/>
  <c r="BG794" i="10"/>
  <c r="BF794" i="10"/>
  <c r="T794" i="10"/>
  <c r="R794" i="10"/>
  <c r="P794" i="10"/>
  <c r="BI787" i="10"/>
  <c r="BH787" i="10"/>
  <c r="BG787" i="10"/>
  <c r="BF787" i="10"/>
  <c r="T787" i="10"/>
  <c r="R787" i="10"/>
  <c r="P787" i="10"/>
  <c r="BI780" i="10"/>
  <c r="BH780" i="10"/>
  <c r="BG780" i="10"/>
  <c r="BF780" i="10"/>
  <c r="T780" i="10"/>
  <c r="R780" i="10"/>
  <c r="P780" i="10"/>
  <c r="BI773" i="10"/>
  <c r="BH773" i="10"/>
  <c r="BG773" i="10"/>
  <c r="BF773" i="10"/>
  <c r="T773" i="10"/>
  <c r="R773" i="10"/>
  <c r="P773" i="10"/>
  <c r="BI768" i="10"/>
  <c r="BH768" i="10"/>
  <c r="BG768" i="10"/>
  <c r="BF768" i="10"/>
  <c r="T768" i="10"/>
  <c r="R768" i="10"/>
  <c r="P768" i="10"/>
  <c r="BI763" i="10"/>
  <c r="BH763" i="10"/>
  <c r="BG763" i="10"/>
  <c r="BF763" i="10"/>
  <c r="T763" i="10"/>
  <c r="R763" i="10"/>
  <c r="P763" i="10"/>
  <c r="BI758" i="10"/>
  <c r="BH758" i="10"/>
  <c r="BG758" i="10"/>
  <c r="BF758" i="10"/>
  <c r="T758" i="10"/>
  <c r="R758" i="10"/>
  <c r="P758" i="10"/>
  <c r="BI753" i="10"/>
  <c r="BH753" i="10"/>
  <c r="BG753" i="10"/>
  <c r="BF753" i="10"/>
  <c r="T753" i="10"/>
  <c r="R753" i="10"/>
  <c r="P753" i="10"/>
  <c r="BI748" i="10"/>
  <c r="BH748" i="10"/>
  <c r="BG748" i="10"/>
  <c r="BF748" i="10"/>
  <c r="T748" i="10"/>
  <c r="R748" i="10"/>
  <c r="P748" i="10"/>
  <c r="BI740" i="10"/>
  <c r="BH740" i="10"/>
  <c r="BG740" i="10"/>
  <c r="BF740" i="10"/>
  <c r="T740" i="10"/>
  <c r="R740" i="10"/>
  <c r="P740" i="10"/>
  <c r="BI732" i="10"/>
  <c r="BH732" i="10"/>
  <c r="BG732" i="10"/>
  <c r="BF732" i="10"/>
  <c r="T732" i="10"/>
  <c r="R732" i="10"/>
  <c r="P732" i="10"/>
  <c r="BI728" i="10"/>
  <c r="BH728" i="10"/>
  <c r="BG728" i="10"/>
  <c r="BF728" i="10"/>
  <c r="T728" i="10"/>
  <c r="R728" i="10"/>
  <c r="P728" i="10"/>
  <c r="BI723" i="10"/>
  <c r="BH723" i="10"/>
  <c r="BG723" i="10"/>
  <c r="BF723" i="10"/>
  <c r="T723" i="10"/>
  <c r="R723" i="10"/>
  <c r="P723" i="10"/>
  <c r="BI718" i="10"/>
  <c r="BH718" i="10"/>
  <c r="BG718" i="10"/>
  <c r="BF718" i="10"/>
  <c r="T718" i="10"/>
  <c r="R718" i="10"/>
  <c r="P718" i="10"/>
  <c r="BI710" i="10"/>
  <c r="BH710" i="10"/>
  <c r="BG710" i="10"/>
  <c r="BF710" i="10"/>
  <c r="T710" i="10"/>
  <c r="R710" i="10"/>
  <c r="P710" i="10"/>
  <c r="BI702" i="10"/>
  <c r="BH702" i="10"/>
  <c r="BG702" i="10"/>
  <c r="BF702" i="10"/>
  <c r="T702" i="10"/>
  <c r="R702" i="10"/>
  <c r="P702" i="10"/>
  <c r="BI694" i="10"/>
  <c r="BH694" i="10"/>
  <c r="BG694" i="10"/>
  <c r="BF694" i="10"/>
  <c r="T694" i="10"/>
  <c r="R694" i="10"/>
  <c r="P694" i="10"/>
  <c r="BI686" i="10"/>
  <c r="BH686" i="10"/>
  <c r="BG686" i="10"/>
  <c r="BF686" i="10"/>
  <c r="T686" i="10"/>
  <c r="R686" i="10"/>
  <c r="P686" i="10"/>
  <c r="BI678" i="10"/>
  <c r="BH678" i="10"/>
  <c r="BG678" i="10"/>
  <c r="BF678" i="10"/>
  <c r="T678" i="10"/>
  <c r="R678" i="10"/>
  <c r="P678" i="10"/>
  <c r="BI670" i="10"/>
  <c r="BH670" i="10"/>
  <c r="BG670" i="10"/>
  <c r="BF670" i="10"/>
  <c r="T670" i="10"/>
  <c r="R670" i="10"/>
  <c r="P670" i="10"/>
  <c r="BI665" i="10"/>
  <c r="BH665" i="10"/>
  <c r="BG665" i="10"/>
  <c r="BF665" i="10"/>
  <c r="T665" i="10"/>
  <c r="R665" i="10"/>
  <c r="P665" i="10"/>
  <c r="BI657" i="10"/>
  <c r="BH657" i="10"/>
  <c r="BG657" i="10"/>
  <c r="BF657" i="10"/>
  <c r="T657" i="10"/>
  <c r="R657" i="10"/>
  <c r="P657" i="10"/>
  <c r="BI652" i="10"/>
  <c r="BH652" i="10"/>
  <c r="BG652" i="10"/>
  <c r="BF652" i="10"/>
  <c r="T652" i="10"/>
  <c r="R652" i="10"/>
  <c r="P652" i="10"/>
  <c r="BI644" i="10"/>
  <c r="BH644" i="10"/>
  <c r="BG644" i="10"/>
  <c r="BF644" i="10"/>
  <c r="T644" i="10"/>
  <c r="R644" i="10"/>
  <c r="P644" i="10"/>
  <c r="BI636" i="10"/>
  <c r="BH636" i="10"/>
  <c r="BG636" i="10"/>
  <c r="BF636" i="10"/>
  <c r="T636" i="10"/>
  <c r="R636" i="10"/>
  <c r="P636" i="10"/>
  <c r="BI628" i="10"/>
  <c r="BH628" i="10"/>
  <c r="BG628" i="10"/>
  <c r="BF628" i="10"/>
  <c r="T628" i="10"/>
  <c r="R628" i="10"/>
  <c r="P628" i="10"/>
  <c r="BI620" i="10"/>
  <c r="BH620" i="10"/>
  <c r="BG620" i="10"/>
  <c r="BF620" i="10"/>
  <c r="T620" i="10"/>
  <c r="R620" i="10"/>
  <c r="P620" i="10"/>
  <c r="BI612" i="10"/>
  <c r="BH612" i="10"/>
  <c r="BG612" i="10"/>
  <c r="BF612" i="10"/>
  <c r="T612" i="10"/>
  <c r="R612" i="10"/>
  <c r="P612" i="10"/>
  <c r="BI604" i="10"/>
  <c r="BH604" i="10"/>
  <c r="BG604" i="10"/>
  <c r="BF604" i="10"/>
  <c r="T604" i="10"/>
  <c r="R604" i="10"/>
  <c r="P604" i="10"/>
  <c r="BI596" i="10"/>
  <c r="BH596" i="10"/>
  <c r="BG596" i="10"/>
  <c r="BF596" i="10"/>
  <c r="T596" i="10"/>
  <c r="R596" i="10"/>
  <c r="P596" i="10"/>
  <c r="BI591" i="10"/>
  <c r="BH591" i="10"/>
  <c r="BG591" i="10"/>
  <c r="BF591" i="10"/>
  <c r="T591" i="10"/>
  <c r="R591" i="10"/>
  <c r="P591" i="10"/>
  <c r="BI586" i="10"/>
  <c r="BH586" i="10"/>
  <c r="BG586" i="10"/>
  <c r="BF586" i="10"/>
  <c r="T586" i="10"/>
  <c r="R586" i="10"/>
  <c r="P586" i="10"/>
  <c r="BI581" i="10"/>
  <c r="BH581" i="10"/>
  <c r="BG581" i="10"/>
  <c r="BF581" i="10"/>
  <c r="T581" i="10"/>
  <c r="R581" i="10"/>
  <c r="P581" i="10"/>
  <c r="BI576" i="10"/>
  <c r="BH576" i="10"/>
  <c r="BG576" i="10"/>
  <c r="BF576" i="10"/>
  <c r="T576" i="10"/>
  <c r="R576" i="10"/>
  <c r="P576" i="10"/>
  <c r="BI571" i="10"/>
  <c r="BH571" i="10"/>
  <c r="BG571" i="10"/>
  <c r="BF571" i="10"/>
  <c r="T571" i="10"/>
  <c r="R571" i="10"/>
  <c r="P571" i="10"/>
  <c r="BI566" i="10"/>
  <c r="BH566" i="10"/>
  <c r="BG566" i="10"/>
  <c r="BF566" i="10"/>
  <c r="T566" i="10"/>
  <c r="R566" i="10"/>
  <c r="P566" i="10"/>
  <c r="BI561" i="10"/>
  <c r="BH561" i="10"/>
  <c r="BG561" i="10"/>
  <c r="BF561" i="10"/>
  <c r="T561" i="10"/>
  <c r="R561" i="10"/>
  <c r="P561" i="10"/>
  <c r="BI556" i="10"/>
  <c r="BH556" i="10"/>
  <c r="BG556" i="10"/>
  <c r="BF556" i="10"/>
  <c r="T556" i="10"/>
  <c r="R556" i="10"/>
  <c r="P556" i="10"/>
  <c r="BI548" i="10"/>
  <c r="BH548" i="10"/>
  <c r="BG548" i="10"/>
  <c r="BF548" i="10"/>
  <c r="T548" i="10"/>
  <c r="R548" i="10"/>
  <c r="P548" i="10"/>
  <c r="BI543" i="10"/>
  <c r="BH543" i="10"/>
  <c r="BG543" i="10"/>
  <c r="BF543" i="10"/>
  <c r="T543" i="10"/>
  <c r="R543" i="10"/>
  <c r="P543" i="10"/>
  <c r="BI538" i="10"/>
  <c r="BH538" i="10"/>
  <c r="BG538" i="10"/>
  <c r="BF538" i="10"/>
  <c r="T538" i="10"/>
  <c r="R538" i="10"/>
  <c r="P538" i="10"/>
  <c r="BI533" i="10"/>
  <c r="BH533" i="10"/>
  <c r="BG533" i="10"/>
  <c r="BF533" i="10"/>
  <c r="T533" i="10"/>
  <c r="R533" i="10"/>
  <c r="P533" i="10"/>
  <c r="BI528" i="10"/>
  <c r="BH528" i="10"/>
  <c r="BG528" i="10"/>
  <c r="BF528" i="10"/>
  <c r="T528" i="10"/>
  <c r="R528" i="10"/>
  <c r="P528" i="10"/>
  <c r="BI520" i="10"/>
  <c r="BH520" i="10"/>
  <c r="BG520" i="10"/>
  <c r="BF520" i="10"/>
  <c r="T520" i="10"/>
  <c r="R520" i="10"/>
  <c r="P520" i="10"/>
  <c r="BI515" i="10"/>
  <c r="BH515" i="10"/>
  <c r="BG515" i="10"/>
  <c r="BF515" i="10"/>
  <c r="T515" i="10"/>
  <c r="R515" i="10"/>
  <c r="P515" i="10"/>
  <c r="BI510" i="10"/>
  <c r="BH510" i="10"/>
  <c r="BG510" i="10"/>
  <c r="BF510" i="10"/>
  <c r="T510" i="10"/>
  <c r="R510" i="10"/>
  <c r="P510" i="10"/>
  <c r="BI502" i="10"/>
  <c r="BH502" i="10"/>
  <c r="BG502" i="10"/>
  <c r="BF502" i="10"/>
  <c r="T502" i="10"/>
  <c r="R502" i="10"/>
  <c r="P502" i="10"/>
  <c r="BI493" i="10"/>
  <c r="BH493" i="10"/>
  <c r="BG493" i="10"/>
  <c r="BF493" i="10"/>
  <c r="T493" i="10"/>
  <c r="R493" i="10"/>
  <c r="P493" i="10"/>
  <c r="BI484" i="10"/>
  <c r="BH484" i="10"/>
  <c r="BG484" i="10"/>
  <c r="BF484" i="10"/>
  <c r="T484" i="10"/>
  <c r="R484" i="10"/>
  <c r="P484" i="10"/>
  <c r="BI475" i="10"/>
  <c r="BH475" i="10"/>
  <c r="BG475" i="10"/>
  <c r="BF475" i="10"/>
  <c r="T475" i="10"/>
  <c r="R475" i="10"/>
  <c r="P475" i="10"/>
  <c r="BI469" i="10"/>
  <c r="BH469" i="10"/>
  <c r="BG469" i="10"/>
  <c r="BF469" i="10"/>
  <c r="T469" i="10"/>
  <c r="R469" i="10"/>
  <c r="P469" i="10"/>
  <c r="BI464" i="10"/>
  <c r="BH464" i="10"/>
  <c r="BG464" i="10"/>
  <c r="BF464" i="10"/>
  <c r="T464" i="10"/>
  <c r="R464" i="10"/>
  <c r="P464" i="10"/>
  <c r="BI459" i="10"/>
  <c r="BH459" i="10"/>
  <c r="BG459" i="10"/>
  <c r="BF459" i="10"/>
  <c r="T459" i="10"/>
  <c r="R459" i="10"/>
  <c r="P459" i="10"/>
  <c r="BI454" i="10"/>
  <c r="BH454" i="10"/>
  <c r="BG454" i="10"/>
  <c r="BF454" i="10"/>
  <c r="T454" i="10"/>
  <c r="R454" i="10"/>
  <c r="P454" i="10"/>
  <c r="BI445" i="10"/>
  <c r="BH445" i="10"/>
  <c r="BG445" i="10"/>
  <c r="BF445" i="10"/>
  <c r="T445" i="10"/>
  <c r="R445" i="10"/>
  <c r="P445" i="10"/>
  <c r="BI437" i="10"/>
  <c r="BH437" i="10"/>
  <c r="BG437" i="10"/>
  <c r="BF437" i="10"/>
  <c r="T437" i="10"/>
  <c r="R437" i="10"/>
  <c r="P437" i="10"/>
  <c r="BI428" i="10"/>
  <c r="BH428" i="10"/>
  <c r="BG428" i="10"/>
  <c r="BF428" i="10"/>
  <c r="T428" i="10"/>
  <c r="R428" i="10"/>
  <c r="P428" i="10"/>
  <c r="BI420" i="10"/>
  <c r="BH420" i="10"/>
  <c r="BG420" i="10"/>
  <c r="BF420" i="10"/>
  <c r="T420" i="10"/>
  <c r="R420" i="10"/>
  <c r="P420" i="10"/>
  <c r="BI414" i="10"/>
  <c r="BH414" i="10"/>
  <c r="BG414" i="10"/>
  <c r="BF414" i="10"/>
  <c r="T414" i="10"/>
  <c r="R414" i="10"/>
  <c r="P414" i="10"/>
  <c r="BI408" i="10"/>
  <c r="BH408" i="10"/>
  <c r="BG408" i="10"/>
  <c r="BF408" i="10"/>
  <c r="T408" i="10"/>
  <c r="R408" i="10"/>
  <c r="P408" i="10"/>
  <c r="BI403" i="10"/>
  <c r="BH403" i="10"/>
  <c r="BG403" i="10"/>
  <c r="BF403" i="10"/>
  <c r="T403" i="10"/>
  <c r="R403" i="10"/>
  <c r="P403" i="10"/>
  <c r="BI398" i="10"/>
  <c r="BH398" i="10"/>
  <c r="BG398" i="10"/>
  <c r="BF398" i="10"/>
  <c r="T398" i="10"/>
  <c r="R398" i="10"/>
  <c r="P398" i="10"/>
  <c r="BI392" i="10"/>
  <c r="BH392" i="10"/>
  <c r="BG392" i="10"/>
  <c r="BF392" i="10"/>
  <c r="T392" i="10"/>
  <c r="R392" i="10"/>
  <c r="P392" i="10"/>
  <c r="BI386" i="10"/>
  <c r="BH386" i="10"/>
  <c r="BG386" i="10"/>
  <c r="BF386" i="10"/>
  <c r="T386" i="10"/>
  <c r="R386" i="10"/>
  <c r="P386" i="10"/>
  <c r="BI382" i="10"/>
  <c r="BH382" i="10"/>
  <c r="BG382" i="10"/>
  <c r="BF382" i="10"/>
  <c r="T382" i="10"/>
  <c r="R382" i="10"/>
  <c r="P382" i="10"/>
  <c r="BI378" i="10"/>
  <c r="BH378" i="10"/>
  <c r="BG378" i="10"/>
  <c r="BF378" i="10"/>
  <c r="T378" i="10"/>
  <c r="R378" i="10"/>
  <c r="P378" i="10"/>
  <c r="BI373" i="10"/>
  <c r="BH373" i="10"/>
  <c r="BG373" i="10"/>
  <c r="BF373" i="10"/>
  <c r="T373" i="10"/>
  <c r="R373" i="10"/>
  <c r="P373" i="10"/>
  <c r="BI368" i="10"/>
  <c r="BH368" i="10"/>
  <c r="BG368" i="10"/>
  <c r="BF368" i="10"/>
  <c r="T368" i="10"/>
  <c r="R368" i="10"/>
  <c r="P368" i="10"/>
  <c r="BI363" i="10"/>
  <c r="BH363" i="10"/>
  <c r="BG363" i="10"/>
  <c r="BF363" i="10"/>
  <c r="T363" i="10"/>
  <c r="R363" i="10"/>
  <c r="P363" i="10"/>
  <c r="BI358" i="10"/>
  <c r="BH358" i="10"/>
  <c r="BG358" i="10"/>
  <c r="BF358" i="10"/>
  <c r="T358" i="10"/>
  <c r="R358" i="10"/>
  <c r="P358" i="10"/>
  <c r="BI352" i="10"/>
  <c r="BH352" i="10"/>
  <c r="BG352" i="10"/>
  <c r="BF352" i="10"/>
  <c r="T352" i="10"/>
  <c r="R352" i="10"/>
  <c r="P352" i="10"/>
  <c r="BI346" i="10"/>
  <c r="BH346" i="10"/>
  <c r="BG346" i="10"/>
  <c r="BF346" i="10"/>
  <c r="T346" i="10"/>
  <c r="R346" i="10"/>
  <c r="P346" i="10"/>
  <c r="BI340" i="10"/>
  <c r="BH340" i="10"/>
  <c r="BG340" i="10"/>
  <c r="BF340" i="10"/>
  <c r="T340" i="10"/>
  <c r="R340" i="10"/>
  <c r="P340" i="10"/>
  <c r="BI336" i="10"/>
  <c r="BH336" i="10"/>
  <c r="BG336" i="10"/>
  <c r="BF336" i="10"/>
  <c r="T336" i="10"/>
  <c r="R336" i="10"/>
  <c r="P336" i="10"/>
  <c r="BI334" i="10"/>
  <c r="BH334" i="10"/>
  <c r="BG334" i="10"/>
  <c r="BF334" i="10"/>
  <c r="T334" i="10"/>
  <c r="R334" i="10"/>
  <c r="P334" i="10"/>
  <c r="BI314" i="10"/>
  <c r="BH314" i="10"/>
  <c r="BG314" i="10"/>
  <c r="BF314" i="10"/>
  <c r="T314" i="10"/>
  <c r="R314" i="10"/>
  <c r="P314" i="10"/>
  <c r="BI308" i="10"/>
  <c r="BH308" i="10"/>
  <c r="BG308" i="10"/>
  <c r="BF308" i="10"/>
  <c r="T308" i="10"/>
  <c r="R308" i="10"/>
  <c r="P308" i="10"/>
  <c r="BI302" i="10"/>
  <c r="BH302" i="10"/>
  <c r="BG302" i="10"/>
  <c r="BF302" i="10"/>
  <c r="T302" i="10"/>
  <c r="R302" i="10"/>
  <c r="P302" i="10"/>
  <c r="BI296" i="10"/>
  <c r="BH296" i="10"/>
  <c r="BG296" i="10"/>
  <c r="BF296" i="10"/>
  <c r="T296" i="10"/>
  <c r="R296" i="10"/>
  <c r="P296" i="10"/>
  <c r="BI277" i="10"/>
  <c r="BH277" i="10"/>
  <c r="BG277" i="10"/>
  <c r="BF277" i="10"/>
  <c r="T277" i="10"/>
  <c r="R277" i="10"/>
  <c r="P277" i="10"/>
  <c r="BI258" i="10"/>
  <c r="BH258" i="10"/>
  <c r="BG258" i="10"/>
  <c r="BF258" i="10"/>
  <c r="T258" i="10"/>
  <c r="R258" i="10"/>
  <c r="P258" i="10"/>
  <c r="BI252" i="10"/>
  <c r="BH252" i="10"/>
  <c r="BG252" i="10"/>
  <c r="BF252" i="10"/>
  <c r="T252" i="10"/>
  <c r="R252" i="10"/>
  <c r="P252" i="10"/>
  <c r="BI246" i="10"/>
  <c r="BH246" i="10"/>
  <c r="BG246" i="10"/>
  <c r="BF246" i="10"/>
  <c r="T246" i="10"/>
  <c r="R246" i="10"/>
  <c r="P246" i="10"/>
  <c r="BI241" i="10"/>
  <c r="BH241" i="10"/>
  <c r="BG241" i="10"/>
  <c r="BF241" i="10"/>
  <c r="T241" i="10"/>
  <c r="R241" i="10"/>
  <c r="P241" i="10"/>
  <c r="BI236" i="10"/>
  <c r="BH236" i="10"/>
  <c r="BG236" i="10"/>
  <c r="BF236" i="10"/>
  <c r="T236" i="10"/>
  <c r="R236" i="10"/>
  <c r="P236" i="10"/>
  <c r="BI229" i="10"/>
  <c r="BH229" i="10"/>
  <c r="BG229" i="10"/>
  <c r="BF229" i="10"/>
  <c r="T229" i="10"/>
  <c r="R229" i="10"/>
  <c r="P229" i="10"/>
  <c r="BI223" i="10"/>
  <c r="BH223" i="10"/>
  <c r="BG223" i="10"/>
  <c r="BF223" i="10"/>
  <c r="T223" i="10"/>
  <c r="R223" i="10"/>
  <c r="P223" i="10"/>
  <c r="BI217" i="10"/>
  <c r="BH217" i="10"/>
  <c r="BG217" i="10"/>
  <c r="BF217" i="10"/>
  <c r="T217" i="10"/>
  <c r="R217" i="10"/>
  <c r="P217" i="10"/>
  <c r="BI211" i="10"/>
  <c r="BH211" i="10"/>
  <c r="BG211" i="10"/>
  <c r="BF211" i="10"/>
  <c r="T211" i="10"/>
  <c r="R211" i="10"/>
  <c r="P211" i="10"/>
  <c r="BI206" i="10"/>
  <c r="BH206" i="10"/>
  <c r="BG206" i="10"/>
  <c r="BF206" i="10"/>
  <c r="T206" i="10"/>
  <c r="R206" i="10"/>
  <c r="P206" i="10"/>
  <c r="BI201" i="10"/>
  <c r="BH201" i="10"/>
  <c r="BG201" i="10"/>
  <c r="BF201" i="10"/>
  <c r="T201" i="10"/>
  <c r="R201" i="10"/>
  <c r="P201" i="10"/>
  <c r="BI196" i="10"/>
  <c r="BH196" i="10"/>
  <c r="BG196" i="10"/>
  <c r="BF196" i="10"/>
  <c r="T196" i="10"/>
  <c r="R196" i="10"/>
  <c r="P196" i="10"/>
  <c r="BI191" i="10"/>
  <c r="BH191" i="10"/>
  <c r="BG191" i="10"/>
  <c r="BF191" i="10"/>
  <c r="T191" i="10"/>
  <c r="R191" i="10"/>
  <c r="P191" i="10"/>
  <c r="BI186" i="10"/>
  <c r="BH186" i="10"/>
  <c r="BG186" i="10"/>
  <c r="BF186" i="10"/>
  <c r="T186" i="10"/>
  <c r="R186" i="10"/>
  <c r="P186" i="10"/>
  <c r="BI181" i="10"/>
  <c r="BH181" i="10"/>
  <c r="BG181" i="10"/>
  <c r="BF181" i="10"/>
  <c r="T181" i="10"/>
  <c r="R181" i="10"/>
  <c r="P181" i="10"/>
  <c r="BI176" i="10"/>
  <c r="BH176" i="10"/>
  <c r="BG176" i="10"/>
  <c r="BF176" i="10"/>
  <c r="T176" i="10"/>
  <c r="R176" i="10"/>
  <c r="P176" i="10"/>
  <c r="BI171" i="10"/>
  <c r="BH171" i="10"/>
  <c r="BG171" i="10"/>
  <c r="BF171" i="10"/>
  <c r="T171" i="10"/>
  <c r="R171" i="10"/>
  <c r="P171" i="10"/>
  <c r="BI165" i="10"/>
  <c r="BH165" i="10"/>
  <c r="BG165" i="10"/>
  <c r="BF165" i="10"/>
  <c r="T165" i="10"/>
  <c r="R165" i="10"/>
  <c r="P165" i="10"/>
  <c r="BI160" i="10"/>
  <c r="BH160" i="10"/>
  <c r="BG160" i="10"/>
  <c r="BF160" i="10"/>
  <c r="T160" i="10"/>
  <c r="R160" i="10"/>
  <c r="P160" i="10"/>
  <c r="BI155" i="10"/>
  <c r="BH155" i="10"/>
  <c r="BG155" i="10"/>
  <c r="BF155" i="10"/>
  <c r="T155" i="10"/>
  <c r="R155" i="10"/>
  <c r="P155" i="10"/>
  <c r="BI150" i="10"/>
  <c r="BH150" i="10"/>
  <c r="BG150" i="10"/>
  <c r="BF150" i="10"/>
  <c r="T150" i="10"/>
  <c r="R150" i="10"/>
  <c r="P150" i="10"/>
  <c r="BI145" i="10"/>
  <c r="BH145" i="10"/>
  <c r="BG145" i="10"/>
  <c r="BF145" i="10"/>
  <c r="T145" i="10"/>
  <c r="R145" i="10"/>
  <c r="P145" i="10"/>
  <c r="BI140" i="10"/>
  <c r="BH140" i="10"/>
  <c r="BG140" i="10"/>
  <c r="BF140" i="10"/>
  <c r="T140" i="10"/>
  <c r="R140" i="10"/>
  <c r="P140" i="10"/>
  <c r="J133" i="10"/>
  <c r="F133" i="10"/>
  <c r="F131" i="10"/>
  <c r="E129" i="10"/>
  <c r="J95" i="10"/>
  <c r="F95" i="10"/>
  <c r="F93" i="10"/>
  <c r="E91" i="10"/>
  <c r="J28" i="10"/>
  <c r="E28" i="10"/>
  <c r="J134" i="10" s="1"/>
  <c r="J27" i="10"/>
  <c r="J22" i="10"/>
  <c r="E22" i="10"/>
  <c r="F134" i="10" s="1"/>
  <c r="J21" i="10"/>
  <c r="J16" i="10"/>
  <c r="J93" i="10"/>
  <c r="E7" i="10"/>
  <c r="E123" i="10"/>
  <c r="J41" i="9"/>
  <c r="J40" i="9"/>
  <c r="AY106" i="1" s="1"/>
  <c r="J39" i="9"/>
  <c r="AX106" i="1"/>
  <c r="BI189" i="9"/>
  <c r="BH189" i="9"/>
  <c r="BG189" i="9"/>
  <c r="BF189" i="9"/>
  <c r="T189" i="9"/>
  <c r="T188" i="9" s="1"/>
  <c r="R189" i="9"/>
  <c r="R188" i="9"/>
  <c r="P189" i="9"/>
  <c r="P188" i="9" s="1"/>
  <c r="BI185" i="9"/>
  <c r="BH185" i="9"/>
  <c r="BG185" i="9"/>
  <c r="BF185" i="9"/>
  <c r="T185" i="9"/>
  <c r="T184" i="9"/>
  <c r="R185" i="9"/>
  <c r="R184" i="9" s="1"/>
  <c r="P185" i="9"/>
  <c r="P184" i="9"/>
  <c r="BI179" i="9"/>
  <c r="BH179" i="9"/>
  <c r="BG179" i="9"/>
  <c r="BF179" i="9"/>
  <c r="T179" i="9"/>
  <c r="R179" i="9"/>
  <c r="P179" i="9"/>
  <c r="BI176" i="9"/>
  <c r="BH176" i="9"/>
  <c r="BG176" i="9"/>
  <c r="BF176" i="9"/>
  <c r="T176" i="9"/>
  <c r="R176" i="9"/>
  <c r="P176" i="9"/>
  <c r="BI173" i="9"/>
  <c r="BH173" i="9"/>
  <c r="BG173" i="9"/>
  <c r="BF173" i="9"/>
  <c r="T173" i="9"/>
  <c r="R173" i="9"/>
  <c r="P173" i="9"/>
  <c r="BI170" i="9"/>
  <c r="BH170" i="9"/>
  <c r="BG170" i="9"/>
  <c r="BF170" i="9"/>
  <c r="T170" i="9"/>
  <c r="R170" i="9"/>
  <c r="P170" i="9"/>
  <c r="BI166" i="9"/>
  <c r="BH166" i="9"/>
  <c r="BG166" i="9"/>
  <c r="BF166" i="9"/>
  <c r="T166" i="9"/>
  <c r="R166" i="9"/>
  <c r="P166" i="9"/>
  <c r="BI163" i="9"/>
  <c r="BH163" i="9"/>
  <c r="BG163" i="9"/>
  <c r="BF163" i="9"/>
  <c r="T163" i="9"/>
  <c r="R163" i="9"/>
  <c r="P163" i="9"/>
  <c r="BI160" i="9"/>
  <c r="BH160" i="9"/>
  <c r="BG160" i="9"/>
  <c r="BF160" i="9"/>
  <c r="T160" i="9"/>
  <c r="R160" i="9"/>
  <c r="P160" i="9"/>
  <c r="BI155" i="9"/>
  <c r="BH155" i="9"/>
  <c r="BG155" i="9"/>
  <c r="BF155" i="9"/>
  <c r="T155" i="9"/>
  <c r="R155" i="9"/>
  <c r="P155" i="9"/>
  <c r="BI149" i="9"/>
  <c r="BH149" i="9"/>
  <c r="BG149" i="9"/>
  <c r="BF149" i="9"/>
  <c r="T149" i="9"/>
  <c r="R149" i="9"/>
  <c r="P149" i="9"/>
  <c r="BI143" i="9"/>
  <c r="BH143" i="9"/>
  <c r="BG143" i="9"/>
  <c r="BF143" i="9"/>
  <c r="T143" i="9"/>
  <c r="R143" i="9"/>
  <c r="P143" i="9"/>
  <c r="BI138" i="9"/>
  <c r="BH138" i="9"/>
  <c r="BG138" i="9"/>
  <c r="BF138" i="9"/>
  <c r="T138" i="9"/>
  <c r="R138" i="9"/>
  <c r="P138" i="9"/>
  <c r="BI133" i="9"/>
  <c r="BH133" i="9"/>
  <c r="BG133" i="9"/>
  <c r="BF133" i="9"/>
  <c r="T133" i="9"/>
  <c r="R133" i="9"/>
  <c r="P133" i="9"/>
  <c r="J126" i="9"/>
  <c r="F126" i="9"/>
  <c r="F124" i="9"/>
  <c r="E122" i="9"/>
  <c r="J95" i="9"/>
  <c r="F95" i="9"/>
  <c r="F93" i="9"/>
  <c r="E91" i="9"/>
  <c r="J28" i="9"/>
  <c r="E28" i="9"/>
  <c r="J96" i="9" s="1"/>
  <c r="J27" i="9"/>
  <c r="J22" i="9"/>
  <c r="E22" i="9"/>
  <c r="F127" i="9" s="1"/>
  <c r="J21" i="9"/>
  <c r="J16" i="9"/>
  <c r="J124" i="9" s="1"/>
  <c r="E7" i="9"/>
  <c r="E116" i="9"/>
  <c r="J41" i="8"/>
  <c r="J40" i="8"/>
  <c r="AY105" i="1"/>
  <c r="J39" i="8"/>
  <c r="AX105" i="1"/>
  <c r="BI189" i="8"/>
  <c r="BH189" i="8"/>
  <c r="BG189" i="8"/>
  <c r="BF189" i="8"/>
  <c r="T189" i="8"/>
  <c r="T188" i="8"/>
  <c r="R189" i="8"/>
  <c r="R188" i="8"/>
  <c r="P189" i="8"/>
  <c r="P188" i="8"/>
  <c r="BI185" i="8"/>
  <c r="BH185" i="8"/>
  <c r="BG185" i="8"/>
  <c r="BF185" i="8"/>
  <c r="T185" i="8"/>
  <c r="T184" i="8"/>
  <c r="R185" i="8"/>
  <c r="R184" i="8"/>
  <c r="P185" i="8"/>
  <c r="P184" i="8"/>
  <c r="BI181" i="8"/>
  <c r="BH181" i="8"/>
  <c r="BG181" i="8"/>
  <c r="BF181" i="8"/>
  <c r="T181" i="8"/>
  <c r="R181" i="8"/>
  <c r="P181" i="8"/>
  <c r="BI178" i="8"/>
  <c r="BH178" i="8"/>
  <c r="BG178" i="8"/>
  <c r="BF178" i="8"/>
  <c r="T178" i="8"/>
  <c r="R178" i="8"/>
  <c r="P178" i="8"/>
  <c r="BI175" i="8"/>
  <c r="BH175" i="8"/>
  <c r="BG175" i="8"/>
  <c r="BF175" i="8"/>
  <c r="T175" i="8"/>
  <c r="R175" i="8"/>
  <c r="P175" i="8"/>
  <c r="BI171" i="8"/>
  <c r="BH171" i="8"/>
  <c r="BG171" i="8"/>
  <c r="BF171" i="8"/>
  <c r="T171" i="8"/>
  <c r="T170" i="8" s="1"/>
  <c r="R171" i="8"/>
  <c r="R170" i="8" s="1"/>
  <c r="P171" i="8"/>
  <c r="P170" i="8" s="1"/>
  <c r="BI167" i="8"/>
  <c r="BH167" i="8"/>
  <c r="BG167" i="8"/>
  <c r="BF167" i="8"/>
  <c r="T167" i="8"/>
  <c r="R167" i="8"/>
  <c r="P167" i="8"/>
  <c r="BI164" i="8"/>
  <c r="BH164" i="8"/>
  <c r="BG164" i="8"/>
  <c r="BF164" i="8"/>
  <c r="T164" i="8"/>
  <c r="R164" i="8"/>
  <c r="P164" i="8"/>
  <c r="BI160" i="8"/>
  <c r="BH160" i="8"/>
  <c r="BG160" i="8"/>
  <c r="BF160" i="8"/>
  <c r="T160" i="8"/>
  <c r="R160" i="8"/>
  <c r="P160" i="8"/>
  <c r="BI155" i="8"/>
  <c r="BH155" i="8"/>
  <c r="BG155" i="8"/>
  <c r="BF155" i="8"/>
  <c r="T155" i="8"/>
  <c r="R155" i="8"/>
  <c r="P155" i="8"/>
  <c r="BI150" i="8"/>
  <c r="BH150" i="8"/>
  <c r="BG150" i="8"/>
  <c r="BF150" i="8"/>
  <c r="T150" i="8"/>
  <c r="R150" i="8"/>
  <c r="P150" i="8"/>
  <c r="BI144" i="8"/>
  <c r="BH144" i="8"/>
  <c r="BG144" i="8"/>
  <c r="BF144" i="8"/>
  <c r="T144" i="8"/>
  <c r="R144" i="8"/>
  <c r="P144" i="8"/>
  <c r="BI139" i="8"/>
  <c r="BH139" i="8"/>
  <c r="BG139" i="8"/>
  <c r="BF139" i="8"/>
  <c r="T139" i="8"/>
  <c r="R139" i="8"/>
  <c r="P139" i="8"/>
  <c r="BI134" i="8"/>
  <c r="BH134" i="8"/>
  <c r="BG134" i="8"/>
  <c r="BF134" i="8"/>
  <c r="T134" i="8"/>
  <c r="R134" i="8"/>
  <c r="P134" i="8"/>
  <c r="J127" i="8"/>
  <c r="F127" i="8"/>
  <c r="F125" i="8"/>
  <c r="E123" i="8"/>
  <c r="J95" i="8"/>
  <c r="F95" i="8"/>
  <c r="F93" i="8"/>
  <c r="E91" i="8"/>
  <c r="J28" i="8"/>
  <c r="E28" i="8"/>
  <c r="J128" i="8" s="1"/>
  <c r="J27" i="8"/>
  <c r="J22" i="8"/>
  <c r="E22" i="8"/>
  <c r="F128" i="8" s="1"/>
  <c r="J21" i="8"/>
  <c r="J16" i="8"/>
  <c r="J125" i="8" s="1"/>
  <c r="E7" i="8"/>
  <c r="E85" i="8"/>
  <c r="J41" i="7"/>
  <c r="J40" i="7"/>
  <c r="AY104" i="1" s="1"/>
  <c r="J39" i="7"/>
  <c r="AX104" i="1"/>
  <c r="BI189" i="7"/>
  <c r="BH189" i="7"/>
  <c r="BG189" i="7"/>
  <c r="BF189" i="7"/>
  <c r="T189" i="7"/>
  <c r="T188" i="7" s="1"/>
  <c r="R189" i="7"/>
  <c r="R188" i="7"/>
  <c r="P189" i="7"/>
  <c r="P188" i="7" s="1"/>
  <c r="BI185" i="7"/>
  <c r="BH185" i="7"/>
  <c r="BG185" i="7"/>
  <c r="BF185" i="7"/>
  <c r="T185" i="7"/>
  <c r="T184" i="7"/>
  <c r="R185" i="7"/>
  <c r="R184" i="7" s="1"/>
  <c r="P185" i="7"/>
  <c r="P184" i="7"/>
  <c r="BI181" i="7"/>
  <c r="BH181" i="7"/>
  <c r="BG181" i="7"/>
  <c r="BF181" i="7"/>
  <c r="T181" i="7"/>
  <c r="R181" i="7"/>
  <c r="P181" i="7"/>
  <c r="BI178" i="7"/>
  <c r="BH178" i="7"/>
  <c r="BG178" i="7"/>
  <c r="BF178" i="7"/>
  <c r="T178" i="7"/>
  <c r="R178" i="7"/>
  <c r="P178" i="7"/>
  <c r="BI175" i="7"/>
  <c r="BH175" i="7"/>
  <c r="BG175" i="7"/>
  <c r="BF175" i="7"/>
  <c r="T175" i="7"/>
  <c r="R175" i="7"/>
  <c r="P175" i="7"/>
  <c r="BI171" i="7"/>
  <c r="BH171" i="7"/>
  <c r="BG171" i="7"/>
  <c r="BF171" i="7"/>
  <c r="T171" i="7"/>
  <c r="T170" i="7"/>
  <c r="R171" i="7"/>
  <c r="R170" i="7" s="1"/>
  <c r="P171" i="7"/>
  <c r="P170" i="7"/>
  <c r="BI167" i="7"/>
  <c r="BH167" i="7"/>
  <c r="BG167" i="7"/>
  <c r="BF167" i="7"/>
  <c r="T167" i="7"/>
  <c r="R167" i="7"/>
  <c r="P167" i="7"/>
  <c r="BI164" i="7"/>
  <c r="BH164" i="7"/>
  <c r="BG164" i="7"/>
  <c r="BF164" i="7"/>
  <c r="T164" i="7"/>
  <c r="R164" i="7"/>
  <c r="P164" i="7"/>
  <c r="BI160" i="7"/>
  <c r="BH160" i="7"/>
  <c r="BG160" i="7"/>
  <c r="BF160" i="7"/>
  <c r="T160" i="7"/>
  <c r="R160" i="7"/>
  <c r="P160" i="7"/>
  <c r="BI155" i="7"/>
  <c r="BH155" i="7"/>
  <c r="BG155" i="7"/>
  <c r="BF155" i="7"/>
  <c r="T155" i="7"/>
  <c r="R155" i="7"/>
  <c r="P155" i="7"/>
  <c r="BI150" i="7"/>
  <c r="BH150" i="7"/>
  <c r="BG150" i="7"/>
  <c r="BF150" i="7"/>
  <c r="T150" i="7"/>
  <c r="R150" i="7"/>
  <c r="P150" i="7"/>
  <c r="BI144" i="7"/>
  <c r="BH144" i="7"/>
  <c r="BG144" i="7"/>
  <c r="BF144" i="7"/>
  <c r="T144" i="7"/>
  <c r="R144" i="7"/>
  <c r="P144" i="7"/>
  <c r="BI139" i="7"/>
  <c r="BH139" i="7"/>
  <c r="BG139" i="7"/>
  <c r="BF139" i="7"/>
  <c r="T139" i="7"/>
  <c r="R139" i="7"/>
  <c r="P139" i="7"/>
  <c r="BI134" i="7"/>
  <c r="BH134" i="7"/>
  <c r="BG134" i="7"/>
  <c r="BF134" i="7"/>
  <c r="T134" i="7"/>
  <c r="R134" i="7"/>
  <c r="P134" i="7"/>
  <c r="J127" i="7"/>
  <c r="F127" i="7"/>
  <c r="F125" i="7"/>
  <c r="E123" i="7"/>
  <c r="J95" i="7"/>
  <c r="F95" i="7"/>
  <c r="F93" i="7"/>
  <c r="E91" i="7"/>
  <c r="J28" i="7"/>
  <c r="E28" i="7"/>
  <c r="J96" i="7" s="1"/>
  <c r="J27" i="7"/>
  <c r="J22" i="7"/>
  <c r="E22" i="7"/>
  <c r="F96" i="7" s="1"/>
  <c r="J21" i="7"/>
  <c r="J16" i="7"/>
  <c r="J93" i="7" s="1"/>
  <c r="E7" i="7"/>
  <c r="E117" i="7"/>
  <c r="J41" i="6"/>
  <c r="J40" i="6"/>
  <c r="AY102" i="1"/>
  <c r="J39" i="6"/>
  <c r="AX102" i="1"/>
  <c r="BI324" i="6"/>
  <c r="BH324" i="6"/>
  <c r="BG324" i="6"/>
  <c r="BF324" i="6"/>
  <c r="T324" i="6"/>
  <c r="T323" i="6"/>
  <c r="R324" i="6"/>
  <c r="R323" i="6"/>
  <c r="P324" i="6"/>
  <c r="P323" i="6"/>
  <c r="BI320" i="6"/>
  <c r="BH320" i="6"/>
  <c r="BG320" i="6"/>
  <c r="BF320" i="6"/>
  <c r="T320" i="6"/>
  <c r="R320" i="6"/>
  <c r="P320" i="6"/>
  <c r="BI315" i="6"/>
  <c r="BH315" i="6"/>
  <c r="BG315" i="6"/>
  <c r="BF315" i="6"/>
  <c r="T315" i="6"/>
  <c r="R315" i="6"/>
  <c r="P315" i="6"/>
  <c r="BI312" i="6"/>
  <c r="BH312" i="6"/>
  <c r="BG312" i="6"/>
  <c r="BF312" i="6"/>
  <c r="T312" i="6"/>
  <c r="R312" i="6"/>
  <c r="P312" i="6"/>
  <c r="BI309" i="6"/>
  <c r="BH309" i="6"/>
  <c r="BG309" i="6"/>
  <c r="BF309" i="6"/>
  <c r="T309" i="6"/>
  <c r="R309" i="6"/>
  <c r="P309" i="6"/>
  <c r="BI307" i="6"/>
  <c r="BH307" i="6"/>
  <c r="BG307" i="6"/>
  <c r="BF307" i="6"/>
  <c r="T307" i="6"/>
  <c r="R307" i="6"/>
  <c r="P307" i="6"/>
  <c r="BI301" i="6"/>
  <c r="BH301" i="6"/>
  <c r="BG301" i="6"/>
  <c r="BF301" i="6"/>
  <c r="T301" i="6"/>
  <c r="R301" i="6"/>
  <c r="P301" i="6"/>
  <c r="BI299" i="6"/>
  <c r="BH299" i="6"/>
  <c r="BG299" i="6"/>
  <c r="BF299" i="6"/>
  <c r="T299" i="6"/>
  <c r="R299" i="6"/>
  <c r="P299" i="6"/>
  <c r="BI296" i="6"/>
  <c r="BH296" i="6"/>
  <c r="BG296" i="6"/>
  <c r="BF296" i="6"/>
  <c r="T296" i="6"/>
  <c r="R296" i="6"/>
  <c r="P296" i="6"/>
  <c r="BI294" i="6"/>
  <c r="BH294" i="6"/>
  <c r="BG294" i="6"/>
  <c r="BF294" i="6"/>
  <c r="T294" i="6"/>
  <c r="R294" i="6"/>
  <c r="P294" i="6"/>
  <c r="BI291" i="6"/>
  <c r="BH291" i="6"/>
  <c r="BG291" i="6"/>
  <c r="BF291" i="6"/>
  <c r="T291" i="6"/>
  <c r="R291" i="6"/>
  <c r="P291" i="6"/>
  <c r="BI288" i="6"/>
  <c r="BH288" i="6"/>
  <c r="BG288" i="6"/>
  <c r="BF288" i="6"/>
  <c r="T288" i="6"/>
  <c r="R288" i="6"/>
  <c r="P288" i="6"/>
  <c r="BI285" i="6"/>
  <c r="BH285" i="6"/>
  <c r="BG285" i="6"/>
  <c r="BF285" i="6"/>
  <c r="T285" i="6"/>
  <c r="R285" i="6"/>
  <c r="P285" i="6"/>
  <c r="BI283" i="6"/>
  <c r="BH283" i="6"/>
  <c r="BG283" i="6"/>
  <c r="BF283" i="6"/>
  <c r="T283" i="6"/>
  <c r="R283" i="6"/>
  <c r="P283" i="6"/>
  <c r="BI278" i="6"/>
  <c r="BH278" i="6"/>
  <c r="BG278" i="6"/>
  <c r="BF278" i="6"/>
  <c r="T278" i="6"/>
  <c r="R278" i="6"/>
  <c r="P278" i="6"/>
  <c r="BI275" i="6"/>
  <c r="BH275" i="6"/>
  <c r="BG275" i="6"/>
  <c r="BF275" i="6"/>
  <c r="T275" i="6"/>
  <c r="R275" i="6"/>
  <c r="P275" i="6"/>
  <c r="BI273" i="6"/>
  <c r="BH273" i="6"/>
  <c r="BG273" i="6"/>
  <c r="BF273" i="6"/>
  <c r="T273" i="6"/>
  <c r="R273" i="6"/>
  <c r="P273" i="6"/>
  <c r="BI268" i="6"/>
  <c r="BH268" i="6"/>
  <c r="BG268" i="6"/>
  <c r="BF268" i="6"/>
  <c r="T268" i="6"/>
  <c r="R268" i="6"/>
  <c r="P268" i="6"/>
  <c r="BI263" i="6"/>
  <c r="BH263" i="6"/>
  <c r="BG263" i="6"/>
  <c r="BF263" i="6"/>
  <c r="T263" i="6"/>
  <c r="R263" i="6"/>
  <c r="P263" i="6"/>
  <c r="BI260" i="6"/>
  <c r="BH260" i="6"/>
  <c r="BG260" i="6"/>
  <c r="BF260" i="6"/>
  <c r="T260" i="6"/>
  <c r="R260" i="6"/>
  <c r="P260" i="6"/>
  <c r="BI258" i="6"/>
  <c r="BH258" i="6"/>
  <c r="BG258" i="6"/>
  <c r="BF258" i="6"/>
  <c r="T258" i="6"/>
  <c r="R258" i="6"/>
  <c r="P258" i="6"/>
  <c r="BI255" i="6"/>
  <c r="BH255" i="6"/>
  <c r="BG255" i="6"/>
  <c r="BF255" i="6"/>
  <c r="T255" i="6"/>
  <c r="R255" i="6"/>
  <c r="P255" i="6"/>
  <c r="BI251" i="6"/>
  <c r="BH251" i="6"/>
  <c r="BG251" i="6"/>
  <c r="BF251" i="6"/>
  <c r="T251" i="6"/>
  <c r="R251" i="6"/>
  <c r="P251" i="6"/>
  <c r="BI247" i="6"/>
  <c r="BH247" i="6"/>
  <c r="BG247" i="6"/>
  <c r="BF247" i="6"/>
  <c r="T247" i="6"/>
  <c r="R247" i="6"/>
  <c r="P247" i="6"/>
  <c r="BI245" i="6"/>
  <c r="BH245" i="6"/>
  <c r="BG245" i="6"/>
  <c r="BF245" i="6"/>
  <c r="T245" i="6"/>
  <c r="R245" i="6"/>
  <c r="P245" i="6"/>
  <c r="BI241" i="6"/>
  <c r="BH241" i="6"/>
  <c r="BG241" i="6"/>
  <c r="BF241" i="6"/>
  <c r="T241" i="6"/>
  <c r="R241" i="6"/>
  <c r="P241" i="6"/>
  <c r="BI237" i="6"/>
  <c r="BH237" i="6"/>
  <c r="BG237" i="6"/>
  <c r="BF237" i="6"/>
  <c r="T237" i="6"/>
  <c r="R237" i="6"/>
  <c r="P237" i="6"/>
  <c r="BI235" i="6"/>
  <c r="BH235" i="6"/>
  <c r="BG235" i="6"/>
  <c r="BF235" i="6"/>
  <c r="T235" i="6"/>
  <c r="R235" i="6"/>
  <c r="P235" i="6"/>
  <c r="BI232" i="6"/>
  <c r="BH232" i="6"/>
  <c r="BG232" i="6"/>
  <c r="BF232" i="6"/>
  <c r="T232" i="6"/>
  <c r="R232" i="6"/>
  <c r="P232" i="6"/>
  <c r="BI230" i="6"/>
  <c r="BH230" i="6"/>
  <c r="BG230" i="6"/>
  <c r="BF230" i="6"/>
  <c r="T230" i="6"/>
  <c r="R230" i="6"/>
  <c r="P230" i="6"/>
  <c r="BI227" i="6"/>
  <c r="BH227" i="6"/>
  <c r="BG227" i="6"/>
  <c r="BF227" i="6"/>
  <c r="T227" i="6"/>
  <c r="R227" i="6"/>
  <c r="P227" i="6"/>
  <c r="BI224" i="6"/>
  <c r="BH224" i="6"/>
  <c r="BG224" i="6"/>
  <c r="BF224" i="6"/>
  <c r="T224" i="6"/>
  <c r="R224" i="6"/>
  <c r="P224" i="6"/>
  <c r="BI221" i="6"/>
  <c r="BH221" i="6"/>
  <c r="BG221" i="6"/>
  <c r="BF221" i="6"/>
  <c r="T221" i="6"/>
  <c r="R221" i="6"/>
  <c r="P221" i="6"/>
  <c r="BI219" i="6"/>
  <c r="BH219" i="6"/>
  <c r="BG219" i="6"/>
  <c r="BF219" i="6"/>
  <c r="T219" i="6"/>
  <c r="R219" i="6"/>
  <c r="P219" i="6"/>
  <c r="BI213" i="6"/>
  <c r="BH213" i="6"/>
  <c r="BG213" i="6"/>
  <c r="BF213" i="6"/>
  <c r="T213" i="6"/>
  <c r="R213" i="6"/>
  <c r="P213" i="6"/>
  <c r="BI209" i="6"/>
  <c r="BH209" i="6"/>
  <c r="BG209" i="6"/>
  <c r="BF209" i="6"/>
  <c r="T209" i="6"/>
  <c r="R209" i="6"/>
  <c r="P209" i="6"/>
  <c r="BI206" i="6"/>
  <c r="BH206" i="6"/>
  <c r="BG206" i="6"/>
  <c r="BF206" i="6"/>
  <c r="T206" i="6"/>
  <c r="R206" i="6"/>
  <c r="P206" i="6"/>
  <c r="BI202" i="6"/>
  <c r="BH202" i="6"/>
  <c r="BG202" i="6"/>
  <c r="BF202" i="6"/>
  <c r="T202" i="6"/>
  <c r="R202" i="6"/>
  <c r="P202" i="6"/>
  <c r="BI200" i="6"/>
  <c r="BH200" i="6"/>
  <c r="BG200" i="6"/>
  <c r="BF200" i="6"/>
  <c r="T200" i="6"/>
  <c r="R200" i="6"/>
  <c r="P200" i="6"/>
  <c r="BI195" i="6"/>
  <c r="BH195" i="6"/>
  <c r="BG195" i="6"/>
  <c r="BF195" i="6"/>
  <c r="T195" i="6"/>
  <c r="R195" i="6"/>
  <c r="P195" i="6"/>
  <c r="BI192" i="6"/>
  <c r="BH192" i="6"/>
  <c r="BG192" i="6"/>
  <c r="BF192" i="6"/>
  <c r="T192" i="6"/>
  <c r="R192" i="6"/>
  <c r="P192" i="6"/>
  <c r="BI189" i="6"/>
  <c r="BH189" i="6"/>
  <c r="BG189" i="6"/>
  <c r="BF189" i="6"/>
  <c r="T189" i="6"/>
  <c r="R189" i="6"/>
  <c r="P189" i="6"/>
  <c r="BI186" i="6"/>
  <c r="BH186" i="6"/>
  <c r="BG186" i="6"/>
  <c r="BF186" i="6"/>
  <c r="T186" i="6"/>
  <c r="R186" i="6"/>
  <c r="P186" i="6"/>
  <c r="BI183" i="6"/>
  <c r="BH183" i="6"/>
  <c r="BG183" i="6"/>
  <c r="BF183" i="6"/>
  <c r="T183" i="6"/>
  <c r="R183" i="6"/>
  <c r="P183" i="6"/>
  <c r="BI178" i="6"/>
  <c r="BH178" i="6"/>
  <c r="BG178" i="6"/>
  <c r="BF178" i="6"/>
  <c r="T178" i="6"/>
  <c r="R178" i="6"/>
  <c r="P178" i="6"/>
  <c r="BI170" i="6"/>
  <c r="BH170" i="6"/>
  <c r="BG170" i="6"/>
  <c r="BF170" i="6"/>
  <c r="T170" i="6"/>
  <c r="R170" i="6"/>
  <c r="P170" i="6"/>
  <c r="BI163" i="6"/>
  <c r="BH163" i="6"/>
  <c r="BG163" i="6"/>
  <c r="BF163" i="6"/>
  <c r="T163" i="6"/>
  <c r="R163" i="6"/>
  <c r="P163" i="6"/>
  <c r="BI160" i="6"/>
  <c r="BH160" i="6"/>
  <c r="BG160" i="6"/>
  <c r="BF160" i="6"/>
  <c r="T160" i="6"/>
  <c r="R160" i="6"/>
  <c r="P160" i="6"/>
  <c r="BI157" i="6"/>
  <c r="BH157" i="6"/>
  <c r="BG157" i="6"/>
  <c r="BF157" i="6"/>
  <c r="T157" i="6"/>
  <c r="R157" i="6"/>
  <c r="P157" i="6"/>
  <c r="BI154" i="6"/>
  <c r="BH154" i="6"/>
  <c r="BG154" i="6"/>
  <c r="BF154" i="6"/>
  <c r="T154" i="6"/>
  <c r="R154" i="6"/>
  <c r="P154" i="6"/>
  <c r="BI151" i="6"/>
  <c r="BH151" i="6"/>
  <c r="BG151" i="6"/>
  <c r="BF151" i="6"/>
  <c r="T151" i="6"/>
  <c r="R151" i="6"/>
  <c r="P151" i="6"/>
  <c r="BI149" i="6"/>
  <c r="BH149" i="6"/>
  <c r="BG149" i="6"/>
  <c r="BF149" i="6"/>
  <c r="T149" i="6"/>
  <c r="R149" i="6"/>
  <c r="P149" i="6"/>
  <c r="BI143" i="6"/>
  <c r="BH143" i="6"/>
  <c r="BG143" i="6"/>
  <c r="BF143" i="6"/>
  <c r="T143" i="6"/>
  <c r="R143" i="6"/>
  <c r="P143" i="6"/>
  <c r="BI137" i="6"/>
  <c r="BH137" i="6"/>
  <c r="BG137" i="6"/>
  <c r="BF137" i="6"/>
  <c r="T137" i="6"/>
  <c r="R137" i="6"/>
  <c r="P137" i="6"/>
  <c r="BI135" i="6"/>
  <c r="BH135" i="6"/>
  <c r="BG135" i="6"/>
  <c r="BF135" i="6"/>
  <c r="T135" i="6"/>
  <c r="R135" i="6"/>
  <c r="P135" i="6"/>
  <c r="J128" i="6"/>
  <c r="F128" i="6"/>
  <c r="F126" i="6"/>
  <c r="E124" i="6"/>
  <c r="J95" i="6"/>
  <c r="F95" i="6"/>
  <c r="F93" i="6"/>
  <c r="E91" i="6"/>
  <c r="J28" i="6"/>
  <c r="E28" i="6"/>
  <c r="J129" i="6" s="1"/>
  <c r="J27" i="6"/>
  <c r="J22" i="6"/>
  <c r="E22" i="6"/>
  <c r="F96" i="6" s="1"/>
  <c r="J21" i="6"/>
  <c r="J16" i="6"/>
  <c r="J126" i="6"/>
  <c r="E7" i="6"/>
  <c r="E85" i="6"/>
  <c r="J41" i="5"/>
  <c r="J40" i="5"/>
  <c r="AY101" i="1" s="1"/>
  <c r="J39" i="5"/>
  <c r="AX101" i="1" s="1"/>
  <c r="BI277" i="5"/>
  <c r="BH277" i="5"/>
  <c r="BG277" i="5"/>
  <c r="BF277" i="5"/>
  <c r="T277" i="5"/>
  <c r="T276" i="5" s="1"/>
  <c r="R277" i="5"/>
  <c r="R276" i="5" s="1"/>
  <c r="P277" i="5"/>
  <c r="P276" i="5" s="1"/>
  <c r="BI273" i="5"/>
  <c r="BH273" i="5"/>
  <c r="BG273" i="5"/>
  <c r="BF273" i="5"/>
  <c r="T273" i="5"/>
  <c r="R273" i="5"/>
  <c r="P273" i="5"/>
  <c r="BI268" i="5"/>
  <c r="BH268" i="5"/>
  <c r="BG268" i="5"/>
  <c r="BF268" i="5"/>
  <c r="T268" i="5"/>
  <c r="R268" i="5"/>
  <c r="P268" i="5"/>
  <c r="BI265" i="5"/>
  <c r="BH265" i="5"/>
  <c r="BG265" i="5"/>
  <c r="BF265" i="5"/>
  <c r="T265" i="5"/>
  <c r="R265" i="5"/>
  <c r="P265" i="5"/>
  <c r="BI262" i="5"/>
  <c r="BH262" i="5"/>
  <c r="BG262" i="5"/>
  <c r="BF262" i="5"/>
  <c r="T262" i="5"/>
  <c r="R262" i="5"/>
  <c r="P262" i="5"/>
  <c r="BI260" i="5"/>
  <c r="BH260" i="5"/>
  <c r="BG260" i="5"/>
  <c r="BF260" i="5"/>
  <c r="T260" i="5"/>
  <c r="R260" i="5"/>
  <c r="P260" i="5"/>
  <c r="BI256" i="5"/>
  <c r="BH256" i="5"/>
  <c r="BG256" i="5"/>
  <c r="BF256" i="5"/>
  <c r="T256" i="5"/>
  <c r="R256" i="5"/>
  <c r="P256" i="5"/>
  <c r="BI253" i="5"/>
  <c r="BH253" i="5"/>
  <c r="BG253" i="5"/>
  <c r="BF253" i="5"/>
  <c r="T253" i="5"/>
  <c r="R253" i="5"/>
  <c r="P253" i="5"/>
  <c r="BI251" i="5"/>
  <c r="BH251" i="5"/>
  <c r="BG251" i="5"/>
  <c r="BF251" i="5"/>
  <c r="T251" i="5"/>
  <c r="R251" i="5"/>
  <c r="P251" i="5"/>
  <c r="BI248" i="5"/>
  <c r="BH248" i="5"/>
  <c r="BG248" i="5"/>
  <c r="BF248" i="5"/>
  <c r="T248" i="5"/>
  <c r="R248" i="5"/>
  <c r="P248" i="5"/>
  <c r="BI245" i="5"/>
  <c r="BH245" i="5"/>
  <c r="BG245" i="5"/>
  <c r="BF245" i="5"/>
  <c r="T245" i="5"/>
  <c r="R245" i="5"/>
  <c r="P245" i="5"/>
  <c r="BI242" i="5"/>
  <c r="BH242" i="5"/>
  <c r="BG242" i="5"/>
  <c r="BF242" i="5"/>
  <c r="T242" i="5"/>
  <c r="R242" i="5"/>
  <c r="P242" i="5"/>
  <c r="BI240" i="5"/>
  <c r="BH240" i="5"/>
  <c r="BG240" i="5"/>
  <c r="BF240" i="5"/>
  <c r="T240" i="5"/>
  <c r="R240" i="5"/>
  <c r="P240" i="5"/>
  <c r="BI237" i="5"/>
  <c r="BH237" i="5"/>
  <c r="BG237" i="5"/>
  <c r="BF237" i="5"/>
  <c r="T237" i="5"/>
  <c r="R237" i="5"/>
  <c r="P237" i="5"/>
  <c r="BI235" i="5"/>
  <c r="BH235" i="5"/>
  <c r="BG235" i="5"/>
  <c r="BF235" i="5"/>
  <c r="T235" i="5"/>
  <c r="R235" i="5"/>
  <c r="P235" i="5"/>
  <c r="BI231" i="5"/>
  <c r="BH231" i="5"/>
  <c r="BG231" i="5"/>
  <c r="BF231" i="5"/>
  <c r="T231" i="5"/>
  <c r="R231" i="5"/>
  <c r="P231" i="5"/>
  <c r="BI227" i="5"/>
  <c r="BH227" i="5"/>
  <c r="BG227" i="5"/>
  <c r="BF227" i="5"/>
  <c r="T227" i="5"/>
  <c r="R227" i="5"/>
  <c r="P227" i="5"/>
  <c r="BI223" i="5"/>
  <c r="BH223" i="5"/>
  <c r="BG223" i="5"/>
  <c r="BF223" i="5"/>
  <c r="T223" i="5"/>
  <c r="R223" i="5"/>
  <c r="P223" i="5"/>
  <c r="BI221" i="5"/>
  <c r="BH221" i="5"/>
  <c r="BG221" i="5"/>
  <c r="BF221" i="5"/>
  <c r="T221" i="5"/>
  <c r="R221" i="5"/>
  <c r="P221" i="5"/>
  <c r="BI217" i="5"/>
  <c r="BH217" i="5"/>
  <c r="BG217" i="5"/>
  <c r="BF217" i="5"/>
  <c r="T217" i="5"/>
  <c r="R217" i="5"/>
  <c r="P217" i="5"/>
  <c r="BI214" i="5"/>
  <c r="BH214" i="5"/>
  <c r="BG214" i="5"/>
  <c r="BF214" i="5"/>
  <c r="T214" i="5"/>
  <c r="R214" i="5"/>
  <c r="P214" i="5"/>
  <c r="BI212" i="5"/>
  <c r="BH212" i="5"/>
  <c r="BG212" i="5"/>
  <c r="BF212" i="5"/>
  <c r="T212" i="5"/>
  <c r="R212" i="5"/>
  <c r="P212" i="5"/>
  <c r="BI209" i="5"/>
  <c r="BH209" i="5"/>
  <c r="BG209" i="5"/>
  <c r="BF209" i="5"/>
  <c r="T209" i="5"/>
  <c r="R209" i="5"/>
  <c r="P209" i="5"/>
  <c r="BI206" i="5"/>
  <c r="BH206" i="5"/>
  <c r="BG206" i="5"/>
  <c r="BF206" i="5"/>
  <c r="T206" i="5"/>
  <c r="R206" i="5"/>
  <c r="P206" i="5"/>
  <c r="BI203" i="5"/>
  <c r="BH203" i="5"/>
  <c r="BG203" i="5"/>
  <c r="BF203" i="5"/>
  <c r="T203" i="5"/>
  <c r="R203" i="5"/>
  <c r="P203" i="5"/>
  <c r="BI200" i="5"/>
  <c r="BH200" i="5"/>
  <c r="BG200" i="5"/>
  <c r="BF200" i="5"/>
  <c r="T200" i="5"/>
  <c r="R200" i="5"/>
  <c r="P200" i="5"/>
  <c r="BI197" i="5"/>
  <c r="BH197" i="5"/>
  <c r="BG197" i="5"/>
  <c r="BF197" i="5"/>
  <c r="T197" i="5"/>
  <c r="R197" i="5"/>
  <c r="P197" i="5"/>
  <c r="BI194" i="5"/>
  <c r="BH194" i="5"/>
  <c r="BG194" i="5"/>
  <c r="BF194" i="5"/>
  <c r="T194" i="5"/>
  <c r="R194" i="5"/>
  <c r="P194" i="5"/>
  <c r="BI188" i="5"/>
  <c r="BH188" i="5"/>
  <c r="BG188" i="5"/>
  <c r="BF188" i="5"/>
  <c r="T188" i="5"/>
  <c r="R188" i="5"/>
  <c r="P188" i="5"/>
  <c r="BI184" i="5"/>
  <c r="BH184" i="5"/>
  <c r="BG184" i="5"/>
  <c r="BF184" i="5"/>
  <c r="T184" i="5"/>
  <c r="R184" i="5"/>
  <c r="P184" i="5"/>
  <c r="BI181" i="5"/>
  <c r="BH181" i="5"/>
  <c r="BG181" i="5"/>
  <c r="BF181" i="5"/>
  <c r="T181" i="5"/>
  <c r="R181" i="5"/>
  <c r="P181" i="5"/>
  <c r="BI176" i="5"/>
  <c r="BH176" i="5"/>
  <c r="BG176" i="5"/>
  <c r="BF176" i="5"/>
  <c r="T176" i="5"/>
  <c r="R176" i="5"/>
  <c r="P176" i="5"/>
  <c r="BI173" i="5"/>
  <c r="BH173" i="5"/>
  <c r="BG173" i="5"/>
  <c r="BF173" i="5"/>
  <c r="T173" i="5"/>
  <c r="R173" i="5"/>
  <c r="P173" i="5"/>
  <c r="BI170" i="5"/>
  <c r="BH170" i="5"/>
  <c r="BG170" i="5"/>
  <c r="BF170" i="5"/>
  <c r="T170" i="5"/>
  <c r="R170" i="5"/>
  <c r="P170" i="5"/>
  <c r="BI167" i="5"/>
  <c r="BH167" i="5"/>
  <c r="BG167" i="5"/>
  <c r="BF167" i="5"/>
  <c r="T167" i="5"/>
  <c r="R167" i="5"/>
  <c r="P167" i="5"/>
  <c r="BI164" i="5"/>
  <c r="BH164" i="5"/>
  <c r="BG164" i="5"/>
  <c r="BF164" i="5"/>
  <c r="T164" i="5"/>
  <c r="R164" i="5"/>
  <c r="P164" i="5"/>
  <c r="BI157" i="5"/>
  <c r="BH157" i="5"/>
  <c r="BG157" i="5"/>
  <c r="BF157" i="5"/>
  <c r="T157" i="5"/>
  <c r="R157" i="5"/>
  <c r="P157" i="5"/>
  <c r="BI151" i="5"/>
  <c r="BH151" i="5"/>
  <c r="BG151" i="5"/>
  <c r="BF151" i="5"/>
  <c r="T151" i="5"/>
  <c r="R151" i="5"/>
  <c r="P151" i="5"/>
  <c r="BI148" i="5"/>
  <c r="BH148" i="5"/>
  <c r="BG148" i="5"/>
  <c r="BF148" i="5"/>
  <c r="T148" i="5"/>
  <c r="R148" i="5"/>
  <c r="P148" i="5"/>
  <c r="BI146" i="5"/>
  <c r="BH146" i="5"/>
  <c r="BG146" i="5"/>
  <c r="BF146" i="5"/>
  <c r="T146" i="5"/>
  <c r="R146" i="5"/>
  <c r="P146" i="5"/>
  <c r="BI143" i="5"/>
  <c r="BH143" i="5"/>
  <c r="BG143" i="5"/>
  <c r="BF143" i="5"/>
  <c r="J38" i="5" s="1"/>
  <c r="T143" i="5"/>
  <c r="R143" i="5"/>
  <c r="P143" i="5"/>
  <c r="BI138" i="5"/>
  <c r="BH138" i="5"/>
  <c r="BG138" i="5"/>
  <c r="BF138" i="5"/>
  <c r="T138" i="5"/>
  <c r="R138" i="5"/>
  <c r="P138" i="5"/>
  <c r="BI133" i="5"/>
  <c r="BH133" i="5"/>
  <c r="BG133" i="5"/>
  <c r="BF133" i="5"/>
  <c r="T133" i="5"/>
  <c r="R133" i="5"/>
  <c r="P133" i="5"/>
  <c r="J126" i="5"/>
  <c r="F126" i="5"/>
  <c r="F124" i="5"/>
  <c r="E122" i="5"/>
  <c r="J95" i="5"/>
  <c r="F95" i="5"/>
  <c r="F93" i="5"/>
  <c r="E91" i="5"/>
  <c r="J28" i="5"/>
  <c r="E28" i="5"/>
  <c r="J127" i="5"/>
  <c r="J27" i="5"/>
  <c r="J22" i="5"/>
  <c r="E22" i="5"/>
  <c r="F127" i="5"/>
  <c r="J21" i="5"/>
  <c r="J16" i="5"/>
  <c r="J124" i="5"/>
  <c r="E7" i="5"/>
  <c r="E116" i="5" s="1"/>
  <c r="J41" i="4"/>
  <c r="J40" i="4"/>
  <c r="AY100" i="1"/>
  <c r="J39" i="4"/>
  <c r="AX100" i="1"/>
  <c r="BI303" i="4"/>
  <c r="BH303" i="4"/>
  <c r="BG303" i="4"/>
  <c r="BF303" i="4"/>
  <c r="T303" i="4"/>
  <c r="T302" i="4"/>
  <c r="R303" i="4"/>
  <c r="R302" i="4"/>
  <c r="P303" i="4"/>
  <c r="P302" i="4"/>
  <c r="BI299" i="4"/>
  <c r="BH299" i="4"/>
  <c r="BG299" i="4"/>
  <c r="BF299" i="4"/>
  <c r="T299" i="4"/>
  <c r="R299" i="4"/>
  <c r="P299" i="4"/>
  <c r="BI294" i="4"/>
  <c r="BH294" i="4"/>
  <c r="BG294" i="4"/>
  <c r="BF294" i="4"/>
  <c r="T294" i="4"/>
  <c r="R294" i="4"/>
  <c r="P294" i="4"/>
  <c r="BI291" i="4"/>
  <c r="BH291" i="4"/>
  <c r="BG291" i="4"/>
  <c r="BF291" i="4"/>
  <c r="T291" i="4"/>
  <c r="R291" i="4"/>
  <c r="P291" i="4"/>
  <c r="BI288" i="4"/>
  <c r="BH288" i="4"/>
  <c r="BG288" i="4"/>
  <c r="BF288" i="4"/>
  <c r="T288" i="4"/>
  <c r="R288" i="4"/>
  <c r="P288" i="4"/>
  <c r="BI286" i="4"/>
  <c r="BH286" i="4"/>
  <c r="BG286" i="4"/>
  <c r="BF286" i="4"/>
  <c r="T286" i="4"/>
  <c r="R286" i="4"/>
  <c r="P286" i="4"/>
  <c r="BI280" i="4"/>
  <c r="BH280" i="4"/>
  <c r="BG280" i="4"/>
  <c r="BF280" i="4"/>
  <c r="T280" i="4"/>
  <c r="R280" i="4"/>
  <c r="P280" i="4"/>
  <c r="BI278" i="4"/>
  <c r="BH278" i="4"/>
  <c r="BG278" i="4"/>
  <c r="BF278" i="4"/>
  <c r="T278" i="4"/>
  <c r="R278" i="4"/>
  <c r="P278" i="4"/>
  <c r="BI273" i="4"/>
  <c r="BH273" i="4"/>
  <c r="BG273" i="4"/>
  <c r="BF273" i="4"/>
  <c r="T273" i="4"/>
  <c r="R273" i="4"/>
  <c r="P273" i="4"/>
  <c r="BI270" i="4"/>
  <c r="BH270" i="4"/>
  <c r="BG270" i="4"/>
  <c r="BF270" i="4"/>
  <c r="T270" i="4"/>
  <c r="R270" i="4"/>
  <c r="P270" i="4"/>
  <c r="BI267" i="4"/>
  <c r="BH267" i="4"/>
  <c r="BG267" i="4"/>
  <c r="BF267" i="4"/>
  <c r="T267" i="4"/>
  <c r="R267" i="4"/>
  <c r="P267" i="4"/>
  <c r="BI265" i="4"/>
  <c r="BH265" i="4"/>
  <c r="BG265" i="4"/>
  <c r="BF265" i="4"/>
  <c r="T265" i="4"/>
  <c r="R265" i="4"/>
  <c r="P265" i="4"/>
  <c r="BI262" i="4"/>
  <c r="BH262" i="4"/>
  <c r="BG262" i="4"/>
  <c r="BF262" i="4"/>
  <c r="T262" i="4"/>
  <c r="R262" i="4"/>
  <c r="P262" i="4"/>
  <c r="BI259" i="4"/>
  <c r="BH259" i="4"/>
  <c r="BG259" i="4"/>
  <c r="BF259" i="4"/>
  <c r="T259" i="4"/>
  <c r="R259" i="4"/>
  <c r="P259" i="4"/>
  <c r="BI256" i="4"/>
  <c r="BH256" i="4"/>
  <c r="BG256" i="4"/>
  <c r="BF256" i="4"/>
  <c r="T256" i="4"/>
  <c r="R256" i="4"/>
  <c r="P256" i="4"/>
  <c r="BI254" i="4"/>
  <c r="BH254" i="4"/>
  <c r="BG254" i="4"/>
  <c r="BF254" i="4"/>
  <c r="T254" i="4"/>
  <c r="R254" i="4"/>
  <c r="P254" i="4"/>
  <c r="BI248" i="4"/>
  <c r="BH248" i="4"/>
  <c r="BG248" i="4"/>
  <c r="BF248" i="4"/>
  <c r="T248" i="4"/>
  <c r="R248" i="4"/>
  <c r="P248" i="4"/>
  <c r="BI245" i="4"/>
  <c r="BH245" i="4"/>
  <c r="BG245" i="4"/>
  <c r="BF245" i="4"/>
  <c r="T245" i="4"/>
  <c r="R245" i="4"/>
  <c r="P245" i="4"/>
  <c r="BI242" i="4"/>
  <c r="BH242" i="4"/>
  <c r="BG242" i="4"/>
  <c r="BF242" i="4"/>
  <c r="T242" i="4"/>
  <c r="R242" i="4"/>
  <c r="P242" i="4"/>
  <c r="BI240" i="4"/>
  <c r="BH240" i="4"/>
  <c r="BG240" i="4"/>
  <c r="BF240" i="4"/>
  <c r="T240" i="4"/>
  <c r="R240" i="4"/>
  <c r="P240" i="4"/>
  <c r="BI234" i="4"/>
  <c r="BH234" i="4"/>
  <c r="BG234" i="4"/>
  <c r="BF234" i="4"/>
  <c r="T234" i="4"/>
  <c r="R234" i="4"/>
  <c r="P234" i="4"/>
  <c r="BI232" i="4"/>
  <c r="BH232" i="4"/>
  <c r="BG232" i="4"/>
  <c r="BF232" i="4"/>
  <c r="T232" i="4"/>
  <c r="R232" i="4"/>
  <c r="P232" i="4"/>
  <c r="BI226" i="4"/>
  <c r="BH226" i="4"/>
  <c r="BG226" i="4"/>
  <c r="BF226" i="4"/>
  <c r="T226" i="4"/>
  <c r="R226" i="4"/>
  <c r="P226" i="4"/>
  <c r="BI223" i="4"/>
  <c r="BH223" i="4"/>
  <c r="BG223" i="4"/>
  <c r="BF223" i="4"/>
  <c r="T223" i="4"/>
  <c r="R223" i="4"/>
  <c r="P223" i="4"/>
  <c r="BI221" i="4"/>
  <c r="BH221" i="4"/>
  <c r="BG221" i="4"/>
  <c r="BF221" i="4"/>
  <c r="T221" i="4"/>
  <c r="R221" i="4"/>
  <c r="P221" i="4"/>
  <c r="BI217" i="4"/>
  <c r="BH217" i="4"/>
  <c r="BG217" i="4"/>
  <c r="BF217" i="4"/>
  <c r="T217" i="4"/>
  <c r="R217" i="4"/>
  <c r="P217" i="4"/>
  <c r="BI213" i="4"/>
  <c r="BH213" i="4"/>
  <c r="BG213" i="4"/>
  <c r="BF213" i="4"/>
  <c r="T213" i="4"/>
  <c r="R213" i="4"/>
  <c r="P213" i="4"/>
  <c r="BI209" i="4"/>
  <c r="BH209" i="4"/>
  <c r="BG209" i="4"/>
  <c r="BF209" i="4"/>
  <c r="T209" i="4"/>
  <c r="R209" i="4"/>
  <c r="P209" i="4"/>
  <c r="BI207" i="4"/>
  <c r="BH207" i="4"/>
  <c r="BG207" i="4"/>
  <c r="BF207" i="4"/>
  <c r="T207" i="4"/>
  <c r="R207" i="4"/>
  <c r="P207" i="4"/>
  <c r="BI204" i="4"/>
  <c r="BH204" i="4"/>
  <c r="BG204" i="4"/>
  <c r="BF204" i="4"/>
  <c r="T204" i="4"/>
  <c r="R204" i="4"/>
  <c r="P204" i="4"/>
  <c r="BI202" i="4"/>
  <c r="BH202" i="4"/>
  <c r="BG202" i="4"/>
  <c r="BF202" i="4"/>
  <c r="T202" i="4"/>
  <c r="R202" i="4"/>
  <c r="P202" i="4"/>
  <c r="BI199" i="4"/>
  <c r="BH199" i="4"/>
  <c r="BG199" i="4"/>
  <c r="BF199" i="4"/>
  <c r="T199" i="4"/>
  <c r="R199" i="4"/>
  <c r="P199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88" i="4"/>
  <c r="BH188" i="4"/>
  <c r="BG188" i="4"/>
  <c r="BF188" i="4"/>
  <c r="T188" i="4"/>
  <c r="R188" i="4"/>
  <c r="P188" i="4"/>
  <c r="BI185" i="4"/>
  <c r="BH185" i="4"/>
  <c r="BG185" i="4"/>
  <c r="BF185" i="4"/>
  <c r="T185" i="4"/>
  <c r="R185" i="4"/>
  <c r="P185" i="4"/>
  <c r="BI181" i="4"/>
  <c r="BH181" i="4"/>
  <c r="BG181" i="4"/>
  <c r="BF181" i="4"/>
  <c r="T181" i="4"/>
  <c r="R181" i="4"/>
  <c r="P181" i="4"/>
  <c r="BI178" i="4"/>
  <c r="BH178" i="4"/>
  <c r="BG178" i="4"/>
  <c r="BF178" i="4"/>
  <c r="T178" i="4"/>
  <c r="R178" i="4"/>
  <c r="P178" i="4"/>
  <c r="BI175" i="4"/>
  <c r="BH175" i="4"/>
  <c r="BG175" i="4"/>
  <c r="BF175" i="4"/>
  <c r="T175" i="4"/>
  <c r="R175" i="4"/>
  <c r="P175" i="4"/>
  <c r="BI172" i="4"/>
  <c r="BH172" i="4"/>
  <c r="BG172" i="4"/>
  <c r="BF172" i="4"/>
  <c r="T172" i="4"/>
  <c r="R172" i="4"/>
  <c r="P172" i="4"/>
  <c r="BI169" i="4"/>
  <c r="BH169" i="4"/>
  <c r="BG169" i="4"/>
  <c r="BF169" i="4"/>
  <c r="T169" i="4"/>
  <c r="R169" i="4"/>
  <c r="P169" i="4"/>
  <c r="BI162" i="4"/>
  <c r="BH162" i="4"/>
  <c r="BG162" i="4"/>
  <c r="BF162" i="4"/>
  <c r="T162" i="4"/>
  <c r="R162" i="4"/>
  <c r="P162" i="4"/>
  <c r="BI156" i="4"/>
  <c r="BH156" i="4"/>
  <c r="BG156" i="4"/>
  <c r="BF156" i="4"/>
  <c r="T156" i="4"/>
  <c r="R156" i="4"/>
  <c r="P156" i="4"/>
  <c r="BI152" i="4"/>
  <c r="BH152" i="4"/>
  <c r="BG152" i="4"/>
  <c r="BF152" i="4"/>
  <c r="T152" i="4"/>
  <c r="R152" i="4"/>
  <c r="P152" i="4"/>
  <c r="BI149" i="4"/>
  <c r="BH149" i="4"/>
  <c r="BG149" i="4"/>
  <c r="BF149" i="4"/>
  <c r="T149" i="4"/>
  <c r="R149" i="4"/>
  <c r="P149" i="4"/>
  <c r="BI146" i="4"/>
  <c r="BH146" i="4"/>
  <c r="BG146" i="4"/>
  <c r="BF146" i="4"/>
  <c r="T146" i="4"/>
  <c r="R146" i="4"/>
  <c r="P146" i="4"/>
  <c r="BI143" i="4"/>
  <c r="BH143" i="4"/>
  <c r="BG143" i="4"/>
  <c r="BF143" i="4"/>
  <c r="T143" i="4"/>
  <c r="R143" i="4"/>
  <c r="P143" i="4"/>
  <c r="BI140" i="4"/>
  <c r="BH140" i="4"/>
  <c r="BG140" i="4"/>
  <c r="BF140" i="4"/>
  <c r="T140" i="4"/>
  <c r="R140" i="4"/>
  <c r="P140" i="4"/>
  <c r="BI137" i="4"/>
  <c r="BH137" i="4"/>
  <c r="BG137" i="4"/>
  <c r="BF137" i="4"/>
  <c r="T137" i="4"/>
  <c r="R137" i="4"/>
  <c r="P137" i="4"/>
  <c r="BI134" i="4"/>
  <c r="BH134" i="4"/>
  <c r="BG134" i="4"/>
  <c r="BF134" i="4"/>
  <c r="T134" i="4"/>
  <c r="R134" i="4"/>
  <c r="P134" i="4"/>
  <c r="J127" i="4"/>
  <c r="F127" i="4"/>
  <c r="F125" i="4"/>
  <c r="E123" i="4"/>
  <c r="J95" i="4"/>
  <c r="F95" i="4"/>
  <c r="F93" i="4"/>
  <c r="E91" i="4"/>
  <c r="J28" i="4"/>
  <c r="E28" i="4"/>
  <c r="J128" i="4" s="1"/>
  <c r="J27" i="4"/>
  <c r="J22" i="4"/>
  <c r="E22" i="4"/>
  <c r="F128" i="4" s="1"/>
  <c r="J21" i="4"/>
  <c r="J16" i="4"/>
  <c r="J125" i="4" s="1"/>
  <c r="E7" i="4"/>
  <c r="E117" i="4" s="1"/>
  <c r="J41" i="3"/>
  <c r="J40" i="3"/>
  <c r="AY99" i="1"/>
  <c r="J39" i="3"/>
  <c r="AX99" i="1" s="1"/>
  <c r="BI314" i="3"/>
  <c r="BH314" i="3"/>
  <c r="BG314" i="3"/>
  <c r="BF314" i="3"/>
  <c r="T314" i="3"/>
  <c r="T313" i="3"/>
  <c r="R314" i="3"/>
  <c r="R313" i="3" s="1"/>
  <c r="P314" i="3"/>
  <c r="P313" i="3"/>
  <c r="BI310" i="3"/>
  <c r="BH310" i="3"/>
  <c r="BG310" i="3"/>
  <c r="BF310" i="3"/>
  <c r="T310" i="3"/>
  <c r="R310" i="3"/>
  <c r="P310" i="3"/>
  <c r="BI305" i="3"/>
  <c r="BH305" i="3"/>
  <c r="BG305" i="3"/>
  <c r="BF305" i="3"/>
  <c r="T305" i="3"/>
  <c r="R305" i="3"/>
  <c r="P305" i="3"/>
  <c r="BI302" i="3"/>
  <c r="BH302" i="3"/>
  <c r="BG302" i="3"/>
  <c r="BF302" i="3"/>
  <c r="T302" i="3"/>
  <c r="R302" i="3"/>
  <c r="P302" i="3"/>
  <c r="BI299" i="3"/>
  <c r="BH299" i="3"/>
  <c r="BG299" i="3"/>
  <c r="BF299" i="3"/>
  <c r="T299" i="3"/>
  <c r="R299" i="3"/>
  <c r="P299" i="3"/>
  <c r="BI297" i="3"/>
  <c r="BH297" i="3"/>
  <c r="BG297" i="3"/>
  <c r="BF297" i="3"/>
  <c r="T297" i="3"/>
  <c r="R297" i="3"/>
  <c r="P297" i="3"/>
  <c r="BI291" i="3"/>
  <c r="BH291" i="3"/>
  <c r="BG291" i="3"/>
  <c r="BF291" i="3"/>
  <c r="T291" i="3"/>
  <c r="R291" i="3"/>
  <c r="P291" i="3"/>
  <c r="BI289" i="3"/>
  <c r="BH289" i="3"/>
  <c r="BG289" i="3"/>
  <c r="BF289" i="3"/>
  <c r="T289" i="3"/>
  <c r="R289" i="3"/>
  <c r="P289" i="3"/>
  <c r="BI286" i="3"/>
  <c r="BH286" i="3"/>
  <c r="BG286" i="3"/>
  <c r="BF286" i="3"/>
  <c r="T286" i="3"/>
  <c r="R286" i="3"/>
  <c r="P286" i="3"/>
  <c r="BI284" i="3"/>
  <c r="BH284" i="3"/>
  <c r="BG284" i="3"/>
  <c r="BF284" i="3"/>
  <c r="T284" i="3"/>
  <c r="R284" i="3"/>
  <c r="P284" i="3"/>
  <c r="BI281" i="3"/>
  <c r="BH281" i="3"/>
  <c r="BG281" i="3"/>
  <c r="BF281" i="3"/>
  <c r="T281" i="3"/>
  <c r="R281" i="3"/>
  <c r="P281" i="3"/>
  <c r="BI279" i="3"/>
  <c r="BH279" i="3"/>
  <c r="BG279" i="3"/>
  <c r="BF279" i="3"/>
  <c r="T279" i="3"/>
  <c r="R279" i="3"/>
  <c r="P279" i="3"/>
  <c r="BI276" i="3"/>
  <c r="BH276" i="3"/>
  <c r="BG276" i="3"/>
  <c r="BF276" i="3"/>
  <c r="T276" i="3"/>
  <c r="R276" i="3"/>
  <c r="P276" i="3"/>
  <c r="BI274" i="3"/>
  <c r="BH274" i="3"/>
  <c r="BG274" i="3"/>
  <c r="BF274" i="3"/>
  <c r="T274" i="3"/>
  <c r="R274" i="3"/>
  <c r="P274" i="3"/>
  <c r="BI271" i="3"/>
  <c r="BH271" i="3"/>
  <c r="BG271" i="3"/>
  <c r="BF271" i="3"/>
  <c r="T271" i="3"/>
  <c r="R271" i="3"/>
  <c r="P271" i="3"/>
  <c r="BI269" i="3"/>
  <c r="BH269" i="3"/>
  <c r="BG269" i="3"/>
  <c r="BF269" i="3"/>
  <c r="T269" i="3"/>
  <c r="R269" i="3"/>
  <c r="P269" i="3"/>
  <c r="BI267" i="3"/>
  <c r="BH267" i="3"/>
  <c r="BG267" i="3"/>
  <c r="BF267" i="3"/>
  <c r="T267" i="3"/>
  <c r="R267" i="3"/>
  <c r="P267" i="3"/>
  <c r="BI264" i="3"/>
  <c r="BH264" i="3"/>
  <c r="BG264" i="3"/>
  <c r="BF264" i="3"/>
  <c r="T264" i="3"/>
  <c r="R264" i="3"/>
  <c r="P264" i="3"/>
  <c r="BI261" i="3"/>
  <c r="BH261" i="3"/>
  <c r="BG261" i="3"/>
  <c r="BF261" i="3"/>
  <c r="T261" i="3"/>
  <c r="T260" i="3"/>
  <c r="R261" i="3"/>
  <c r="R260" i="3"/>
  <c r="P261" i="3"/>
  <c r="P260" i="3"/>
  <c r="BI258" i="3"/>
  <c r="BH258" i="3"/>
  <c r="BG258" i="3"/>
  <c r="BF258" i="3"/>
  <c r="T258" i="3"/>
  <c r="R258" i="3"/>
  <c r="P258" i="3"/>
  <c r="BI254" i="3"/>
  <c r="BH254" i="3"/>
  <c r="BG254" i="3"/>
  <c r="BF254" i="3"/>
  <c r="T254" i="3"/>
  <c r="R254" i="3"/>
  <c r="P254" i="3"/>
  <c r="BI250" i="3"/>
  <c r="BH250" i="3"/>
  <c r="BG250" i="3"/>
  <c r="BF250" i="3"/>
  <c r="T250" i="3"/>
  <c r="R250" i="3"/>
  <c r="P250" i="3"/>
  <c r="BI248" i="3"/>
  <c r="BH248" i="3"/>
  <c r="BG248" i="3"/>
  <c r="BF248" i="3"/>
  <c r="T248" i="3"/>
  <c r="R248" i="3"/>
  <c r="P248" i="3"/>
  <c r="BI244" i="3"/>
  <c r="BH244" i="3"/>
  <c r="BG244" i="3"/>
  <c r="BF244" i="3"/>
  <c r="T244" i="3"/>
  <c r="R244" i="3"/>
  <c r="P244" i="3"/>
  <c r="BI240" i="3"/>
  <c r="BH240" i="3"/>
  <c r="BG240" i="3"/>
  <c r="BF240" i="3"/>
  <c r="T240" i="3"/>
  <c r="R240" i="3"/>
  <c r="P240" i="3"/>
  <c r="BI236" i="3"/>
  <c r="BH236" i="3"/>
  <c r="BG236" i="3"/>
  <c r="BF236" i="3"/>
  <c r="T236" i="3"/>
  <c r="R236" i="3"/>
  <c r="P236" i="3"/>
  <c r="BI234" i="3"/>
  <c r="BH234" i="3"/>
  <c r="BG234" i="3"/>
  <c r="BF234" i="3"/>
  <c r="T234" i="3"/>
  <c r="R234" i="3"/>
  <c r="P234" i="3"/>
  <c r="BI231" i="3"/>
  <c r="BH231" i="3"/>
  <c r="BG231" i="3"/>
  <c r="BF231" i="3"/>
  <c r="T231" i="3"/>
  <c r="R231" i="3"/>
  <c r="P231" i="3"/>
  <c r="BI228" i="3"/>
  <c r="BH228" i="3"/>
  <c r="BG228" i="3"/>
  <c r="BF228" i="3"/>
  <c r="T228" i="3"/>
  <c r="R228" i="3"/>
  <c r="P228" i="3"/>
  <c r="BI225" i="3"/>
  <c r="BH225" i="3"/>
  <c r="BG225" i="3"/>
  <c r="BF225" i="3"/>
  <c r="T225" i="3"/>
  <c r="R225" i="3"/>
  <c r="P225" i="3"/>
  <c r="BI222" i="3"/>
  <c r="BH222" i="3"/>
  <c r="BG222" i="3"/>
  <c r="BF222" i="3"/>
  <c r="T222" i="3"/>
  <c r="R222" i="3"/>
  <c r="P222" i="3"/>
  <c r="BI217" i="3"/>
  <c r="BH217" i="3"/>
  <c r="BG217" i="3"/>
  <c r="BF217" i="3"/>
  <c r="T217" i="3"/>
  <c r="R217" i="3"/>
  <c r="P217" i="3"/>
  <c r="BI212" i="3"/>
  <c r="BH212" i="3"/>
  <c r="BG212" i="3"/>
  <c r="BF212" i="3"/>
  <c r="T212" i="3"/>
  <c r="R212" i="3"/>
  <c r="P212" i="3"/>
  <c r="BI208" i="3"/>
  <c r="BH208" i="3"/>
  <c r="BG208" i="3"/>
  <c r="BF208" i="3"/>
  <c r="T208" i="3"/>
  <c r="R208" i="3"/>
  <c r="P208" i="3"/>
  <c r="BI204" i="3"/>
  <c r="BH204" i="3"/>
  <c r="BG204" i="3"/>
  <c r="BF204" i="3"/>
  <c r="T204" i="3"/>
  <c r="R204" i="3"/>
  <c r="P204" i="3"/>
  <c r="BI200" i="3"/>
  <c r="BH200" i="3"/>
  <c r="BG200" i="3"/>
  <c r="BF200" i="3"/>
  <c r="T200" i="3"/>
  <c r="R200" i="3"/>
  <c r="P200" i="3"/>
  <c r="BI197" i="3"/>
  <c r="BH197" i="3"/>
  <c r="BG197" i="3"/>
  <c r="BF197" i="3"/>
  <c r="T197" i="3"/>
  <c r="R197" i="3"/>
  <c r="P197" i="3"/>
  <c r="BI194" i="3"/>
  <c r="BH194" i="3"/>
  <c r="BG194" i="3"/>
  <c r="BF194" i="3"/>
  <c r="T194" i="3"/>
  <c r="T193" i="3"/>
  <c r="R194" i="3"/>
  <c r="R193" i="3"/>
  <c r="P194" i="3"/>
  <c r="P193" i="3"/>
  <c r="BI191" i="3"/>
  <c r="BH191" i="3"/>
  <c r="BG191" i="3"/>
  <c r="BF191" i="3"/>
  <c r="T191" i="3"/>
  <c r="T190" i="3" s="1"/>
  <c r="R191" i="3"/>
  <c r="R190" i="3"/>
  <c r="P191" i="3"/>
  <c r="P190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7" i="3"/>
  <c r="BH177" i="3"/>
  <c r="BG177" i="3"/>
  <c r="BF177" i="3"/>
  <c r="T177" i="3"/>
  <c r="R177" i="3"/>
  <c r="P177" i="3"/>
  <c r="BI170" i="3"/>
  <c r="BH170" i="3"/>
  <c r="BG170" i="3"/>
  <c r="BF170" i="3"/>
  <c r="T170" i="3"/>
  <c r="R170" i="3"/>
  <c r="P170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5" i="3"/>
  <c r="BH145" i="3"/>
  <c r="BG145" i="3"/>
  <c r="BF145" i="3"/>
  <c r="T145" i="3"/>
  <c r="T135" i="3" s="1"/>
  <c r="R145" i="3"/>
  <c r="P145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J129" i="3"/>
  <c r="F129" i="3"/>
  <c r="F127" i="3"/>
  <c r="E125" i="3"/>
  <c r="J95" i="3"/>
  <c r="F95" i="3"/>
  <c r="F93" i="3"/>
  <c r="E91" i="3"/>
  <c r="J28" i="3"/>
  <c r="E28" i="3"/>
  <c r="J130" i="3" s="1"/>
  <c r="J27" i="3"/>
  <c r="J22" i="3"/>
  <c r="E22" i="3"/>
  <c r="F96" i="3" s="1"/>
  <c r="J21" i="3"/>
  <c r="J16" i="3"/>
  <c r="J127" i="3" s="1"/>
  <c r="E7" i="3"/>
  <c r="E119" i="3"/>
  <c r="J41" i="2"/>
  <c r="J40" i="2"/>
  <c r="AY98" i="1"/>
  <c r="J39" i="2"/>
  <c r="AX98" i="1"/>
  <c r="BI305" i="2"/>
  <c r="BH305" i="2"/>
  <c r="BG305" i="2"/>
  <c r="BF305" i="2"/>
  <c r="T305" i="2"/>
  <c r="T304" i="2"/>
  <c r="T303" i="2"/>
  <c r="R305" i="2"/>
  <c r="R304" i="2" s="1"/>
  <c r="R303" i="2" s="1"/>
  <c r="P305" i="2"/>
  <c r="P304" i="2"/>
  <c r="P303" i="2" s="1"/>
  <c r="BI301" i="2"/>
  <c r="BH301" i="2"/>
  <c r="BG301" i="2"/>
  <c r="BF301" i="2"/>
  <c r="T301" i="2"/>
  <c r="T300" i="2"/>
  <c r="R301" i="2"/>
  <c r="R300" i="2" s="1"/>
  <c r="P301" i="2"/>
  <c r="P300" i="2"/>
  <c r="BI298" i="2"/>
  <c r="BH298" i="2"/>
  <c r="BG298" i="2"/>
  <c r="BF298" i="2"/>
  <c r="T298" i="2"/>
  <c r="R298" i="2"/>
  <c r="P298" i="2"/>
  <c r="BI293" i="2"/>
  <c r="BH293" i="2"/>
  <c r="BG293" i="2"/>
  <c r="BF293" i="2"/>
  <c r="T293" i="2"/>
  <c r="R293" i="2"/>
  <c r="P293" i="2"/>
  <c r="BI290" i="2"/>
  <c r="BH290" i="2"/>
  <c r="BG290" i="2"/>
  <c r="BF290" i="2"/>
  <c r="T290" i="2"/>
  <c r="R290" i="2"/>
  <c r="P290" i="2"/>
  <c r="BI287" i="2"/>
  <c r="BH287" i="2"/>
  <c r="BG287" i="2"/>
  <c r="BF287" i="2"/>
  <c r="T287" i="2"/>
  <c r="R287" i="2"/>
  <c r="P287" i="2"/>
  <c r="BI285" i="2"/>
  <c r="BH285" i="2"/>
  <c r="BG285" i="2"/>
  <c r="BF285" i="2"/>
  <c r="T285" i="2"/>
  <c r="R285" i="2"/>
  <c r="P285" i="2"/>
  <c r="BI279" i="2"/>
  <c r="BH279" i="2"/>
  <c r="BG279" i="2"/>
  <c r="BF279" i="2"/>
  <c r="T279" i="2"/>
  <c r="R279" i="2"/>
  <c r="P279" i="2"/>
  <c r="BI276" i="2"/>
  <c r="BH276" i="2"/>
  <c r="BG276" i="2"/>
  <c r="BF276" i="2"/>
  <c r="T276" i="2"/>
  <c r="R276" i="2"/>
  <c r="P276" i="2"/>
  <c r="BI273" i="2"/>
  <c r="BH273" i="2"/>
  <c r="BG273" i="2"/>
  <c r="BF273" i="2"/>
  <c r="T273" i="2"/>
  <c r="R273" i="2"/>
  <c r="P273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2" i="2"/>
  <c r="BH262" i="2"/>
  <c r="BG262" i="2"/>
  <c r="BF262" i="2"/>
  <c r="T262" i="2"/>
  <c r="R262" i="2"/>
  <c r="P262" i="2"/>
  <c r="BI259" i="2"/>
  <c r="BH259" i="2"/>
  <c r="BG259" i="2"/>
  <c r="BF259" i="2"/>
  <c r="T259" i="2"/>
  <c r="R259" i="2"/>
  <c r="P259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46" i="2"/>
  <c r="BH246" i="2"/>
  <c r="BG246" i="2"/>
  <c r="BF246" i="2"/>
  <c r="T246" i="2"/>
  <c r="R246" i="2"/>
  <c r="P246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36" i="2"/>
  <c r="BH236" i="2"/>
  <c r="BG236" i="2"/>
  <c r="BF236" i="2"/>
  <c r="T236" i="2"/>
  <c r="R236" i="2"/>
  <c r="P236" i="2"/>
  <c r="BI231" i="2"/>
  <c r="BH231" i="2"/>
  <c r="BG231" i="2"/>
  <c r="BF231" i="2"/>
  <c r="T231" i="2"/>
  <c r="R231" i="2"/>
  <c r="P231" i="2"/>
  <c r="BI227" i="2"/>
  <c r="BH227" i="2"/>
  <c r="BG227" i="2"/>
  <c r="BF227" i="2"/>
  <c r="T227" i="2"/>
  <c r="R227" i="2"/>
  <c r="P227" i="2"/>
  <c r="BI223" i="2"/>
  <c r="BH223" i="2"/>
  <c r="BG223" i="2"/>
  <c r="BF223" i="2"/>
  <c r="T223" i="2"/>
  <c r="R223" i="2"/>
  <c r="P223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5" i="2"/>
  <c r="BH195" i="2"/>
  <c r="BG195" i="2"/>
  <c r="BF195" i="2"/>
  <c r="T195" i="2"/>
  <c r="R195" i="2"/>
  <c r="P195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T186" i="2" s="1"/>
  <c r="R187" i="2"/>
  <c r="R186" i="2" s="1"/>
  <c r="P187" i="2"/>
  <c r="P186" i="2" s="1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65" i="2"/>
  <c r="BH165" i="2"/>
  <c r="BG165" i="2"/>
  <c r="BF165" i="2"/>
  <c r="T165" i="2"/>
  <c r="R165" i="2"/>
  <c r="P165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J129" i="2"/>
  <c r="F129" i="2"/>
  <c r="F127" i="2"/>
  <c r="E125" i="2"/>
  <c r="J95" i="2"/>
  <c r="F95" i="2"/>
  <c r="F93" i="2"/>
  <c r="E91" i="2"/>
  <c r="J28" i="2"/>
  <c r="E28" i="2"/>
  <c r="J130" i="2" s="1"/>
  <c r="J27" i="2"/>
  <c r="J22" i="2"/>
  <c r="E22" i="2"/>
  <c r="F96" i="2" s="1"/>
  <c r="J21" i="2"/>
  <c r="J16" i="2"/>
  <c r="J127" i="2" s="1"/>
  <c r="E7" i="2"/>
  <c r="E119" i="2" s="1"/>
  <c r="L90" i="1"/>
  <c r="AM90" i="1"/>
  <c r="AM89" i="1"/>
  <c r="L89" i="1"/>
  <c r="AM87" i="1"/>
  <c r="L87" i="1"/>
  <c r="L85" i="1"/>
  <c r="L84" i="1"/>
  <c r="BK144" i="2"/>
  <c r="BK301" i="2"/>
  <c r="J293" i="2"/>
  <c r="BK287" i="2"/>
  <c r="BK262" i="2"/>
  <c r="J251" i="2"/>
  <c r="BK243" i="2"/>
  <c r="BK227" i="2"/>
  <c r="J212" i="2"/>
  <c r="BK202" i="2"/>
  <c r="BK190" i="2"/>
  <c r="BK175" i="2"/>
  <c r="J159" i="2"/>
  <c r="J151" i="2"/>
  <c r="BK136" i="2"/>
  <c r="AS97" i="1"/>
  <c r="BK297" i="3"/>
  <c r="J286" i="3"/>
  <c r="J274" i="3"/>
  <c r="BK267" i="3"/>
  <c r="J261" i="3"/>
  <c r="J250" i="3"/>
  <c r="J240" i="3"/>
  <c r="BK225" i="3"/>
  <c r="J204" i="3"/>
  <c r="BK186" i="3"/>
  <c r="BK161" i="3"/>
  <c r="J152" i="3"/>
  <c r="BK136" i="3"/>
  <c r="BK305" i="3"/>
  <c r="J297" i="3"/>
  <c r="J281" i="3"/>
  <c r="BK254" i="3"/>
  <c r="J236" i="3"/>
  <c r="J225" i="3"/>
  <c r="BK217" i="3"/>
  <c r="J194" i="3"/>
  <c r="BK177" i="3"/>
  <c r="BK158" i="3"/>
  <c r="J150" i="3"/>
  <c r="J138" i="3"/>
  <c r="BK281" i="3"/>
  <c r="BK276" i="3"/>
  <c r="BK264" i="3"/>
  <c r="J248" i="3"/>
  <c r="BK228" i="3"/>
  <c r="BK204" i="3"/>
  <c r="BK183" i="3"/>
  <c r="J164" i="3"/>
  <c r="J136" i="3"/>
  <c r="BK291" i="4"/>
  <c r="J278" i="4"/>
  <c r="BK248" i="4"/>
  <c r="BK242" i="4"/>
  <c r="J221" i="4"/>
  <c r="J217" i="4"/>
  <c r="J209" i="4"/>
  <c r="J188" i="4"/>
  <c r="BK178" i="4"/>
  <c r="J169" i="4"/>
  <c r="J134" i="4"/>
  <c r="BK286" i="4"/>
  <c r="J270" i="4"/>
  <c r="J265" i="4"/>
  <c r="J245" i="4"/>
  <c r="J234" i="4"/>
  <c r="J226" i="4"/>
  <c r="J204" i="4"/>
  <c r="BK196" i="4"/>
  <c r="BK188" i="4"/>
  <c r="BK172" i="4"/>
  <c r="J162" i="4"/>
  <c r="J137" i="4"/>
  <c r="J299" i="4"/>
  <c r="J286" i="4"/>
  <c r="BK278" i="4"/>
  <c r="BK259" i="4"/>
  <c r="BK254" i="4"/>
  <c r="BK204" i="4"/>
  <c r="J194" i="4"/>
  <c r="J175" i="4"/>
  <c r="J156" i="4"/>
  <c r="J140" i="4"/>
  <c r="J303" i="4"/>
  <c r="BK270" i="4"/>
  <c r="J256" i="4"/>
  <c r="J240" i="4"/>
  <c r="J207" i="4"/>
  <c r="J185" i="4"/>
  <c r="BK149" i="4"/>
  <c r="J265" i="5"/>
  <c r="J242" i="5"/>
  <c r="J217" i="5"/>
  <c r="J203" i="5"/>
  <c r="J188" i="5"/>
  <c r="J176" i="5"/>
  <c r="J164" i="5"/>
  <c r="J146" i="5"/>
  <c r="BK133" i="5"/>
  <c r="J256" i="5"/>
  <c r="J248" i="5"/>
  <c r="BK237" i="5"/>
  <c r="J227" i="5"/>
  <c r="BK217" i="5"/>
  <c r="BK200" i="5"/>
  <c r="BK176" i="5"/>
  <c r="J157" i="5"/>
  <c r="BK146" i="5"/>
  <c r="J273" i="5"/>
  <c r="BK262" i="5"/>
  <c r="J251" i="5"/>
  <c r="J240" i="5"/>
  <c r="BK227" i="5"/>
  <c r="BK214" i="5"/>
  <c r="J206" i="5"/>
  <c r="BK194" i="5"/>
  <c r="J170" i="5"/>
  <c r="BK157" i="5"/>
  <c r="J143" i="5"/>
  <c r="BK320" i="6"/>
  <c r="J309" i="6"/>
  <c r="BK294" i="6"/>
  <c r="J283" i="6"/>
  <c r="BK278" i="6"/>
  <c r="BK260" i="6"/>
  <c r="BK251" i="6"/>
  <c r="J241" i="6"/>
  <c r="J224" i="6"/>
  <c r="BK219" i="6"/>
  <c r="BK200" i="6"/>
  <c r="BK186" i="6"/>
  <c r="J170" i="6"/>
  <c r="J149" i="6"/>
  <c r="J301" i="6"/>
  <c r="J278" i="6"/>
  <c r="J268" i="6"/>
  <c r="J247" i="6"/>
  <c r="BK237" i="6"/>
  <c r="J219" i="6"/>
  <c r="BK209" i="6"/>
  <c r="BK192" i="6"/>
  <c r="J160" i="6"/>
  <c r="BK135" i="6"/>
  <c r="J320" i="6"/>
  <c r="BK309" i="6"/>
  <c r="J296" i="6"/>
  <c r="J275" i="6"/>
  <c r="BK258" i="6"/>
  <c r="J237" i="6"/>
  <c r="J230" i="6"/>
  <c r="BK183" i="6"/>
  <c r="BK160" i="6"/>
  <c r="J151" i="6"/>
  <c r="BK307" i="6"/>
  <c r="J294" i="6"/>
  <c r="BK288" i="6"/>
  <c r="J263" i="6"/>
  <c r="BK241" i="6"/>
  <c r="BK232" i="6"/>
  <c r="BK213" i="6"/>
  <c r="J200" i="6"/>
  <c r="J192" i="6"/>
  <c r="BK163" i="6"/>
  <c r="J154" i="6"/>
  <c r="J185" i="7"/>
  <c r="J175" i="7"/>
  <c r="J160" i="7"/>
  <c r="BK150" i="7"/>
  <c r="J189" i="7"/>
  <c r="BK181" i="7"/>
  <c r="BK171" i="7"/>
  <c r="BK160" i="7"/>
  <c r="BK155" i="7"/>
  <c r="J150" i="7"/>
  <c r="J139" i="7"/>
  <c r="BK185" i="8"/>
  <c r="BK160" i="8"/>
  <c r="BK134" i="8"/>
  <c r="J175" i="8"/>
  <c r="J134" i="8"/>
  <c r="BK167" i="8"/>
  <c r="J144" i="8"/>
  <c r="J178" i="8"/>
  <c r="J155" i="8"/>
  <c r="BK176" i="9"/>
  <c r="J163" i="9"/>
  <c r="J189" i="9"/>
  <c r="BK173" i="9"/>
  <c r="BK149" i="9"/>
  <c r="BK189" i="9"/>
  <c r="J143" i="9"/>
  <c r="J170" i="9"/>
  <c r="BK160" i="9"/>
  <c r="BK138" i="9"/>
  <c r="BK957" i="10"/>
  <c r="J932" i="10"/>
  <c r="BK865" i="10"/>
  <c r="J848" i="10"/>
  <c r="BK768" i="10"/>
  <c r="BK678" i="10"/>
  <c r="J628" i="10"/>
  <c r="BK596" i="10"/>
  <c r="J571" i="10"/>
  <c r="BK538" i="10"/>
  <c r="BK528" i="10"/>
  <c r="BK459" i="10"/>
  <c r="J420" i="10"/>
  <c r="BK392" i="10"/>
  <c r="BK378" i="10"/>
  <c r="J358" i="10"/>
  <c r="BK340" i="10"/>
  <c r="J314" i="10"/>
  <c r="J252" i="10"/>
  <c r="J211" i="10"/>
  <c r="BK176" i="10"/>
  <c r="BK155" i="10"/>
  <c r="BK1035" i="10"/>
  <c r="J1029" i="10"/>
  <c r="BK1019" i="10"/>
  <c r="BK1012" i="10"/>
  <c r="J1007" i="10"/>
  <c r="BK983" i="10"/>
  <c r="J942" i="10"/>
  <c r="J894" i="10"/>
  <c r="J832" i="10"/>
  <c r="BK800" i="10"/>
  <c r="J768" i="10"/>
  <c r="BK758" i="10"/>
  <c r="BK740" i="10"/>
  <c r="BK718" i="10"/>
  <c r="J694" i="10"/>
  <c r="J665" i="10"/>
  <c r="BK636" i="10"/>
  <c r="J596" i="10"/>
  <c r="BK556" i="10"/>
  <c r="BK520" i="10"/>
  <c r="BK493" i="10"/>
  <c r="J469" i="10"/>
  <c r="BK437" i="10"/>
  <c r="J398" i="10"/>
  <c r="BK368" i="10"/>
  <c r="BK258" i="10"/>
  <c r="BK241" i="10"/>
  <c r="BK196" i="10"/>
  <c r="J165" i="10"/>
  <c r="J991" i="10"/>
  <c r="BK942" i="10"/>
  <c r="BK894" i="10"/>
  <c r="BK848" i="10"/>
  <c r="J806" i="10"/>
  <c r="BK763" i="10"/>
  <c r="J723" i="10"/>
  <c r="J678" i="10"/>
  <c r="BK652" i="10"/>
  <c r="J620" i="10"/>
  <c r="J566" i="10"/>
  <c r="BK543" i="10"/>
  <c r="BK510" i="10"/>
  <c r="J493" i="10"/>
  <c r="BK420" i="10"/>
  <c r="BK308" i="10"/>
  <c r="J296" i="10"/>
  <c r="BK217" i="10"/>
  <c r="J186" i="10"/>
  <c r="BK171" i="10"/>
  <c r="J1002" i="10"/>
  <c r="BK975" i="10"/>
  <c r="BK932" i="10"/>
  <c r="BK876" i="10"/>
  <c r="BK840" i="10"/>
  <c r="BK806" i="10"/>
  <c r="J787" i="10"/>
  <c r="BK732" i="10"/>
  <c r="J604" i="10"/>
  <c r="BK576" i="10"/>
  <c r="J556" i="10"/>
  <c r="J520" i="10"/>
  <c r="J464" i="10"/>
  <c r="J445" i="10"/>
  <c r="BK398" i="10"/>
  <c r="J368" i="10"/>
  <c r="J199" i="11"/>
  <c r="BK144" i="12"/>
  <c r="J135" i="12"/>
  <c r="BK153" i="12"/>
  <c r="J144" i="12"/>
  <c r="BK298" i="2"/>
  <c r="J287" i="2"/>
  <c r="J285" i="2"/>
  <c r="J279" i="2"/>
  <c r="J276" i="2"/>
  <c r="BK270" i="2"/>
  <c r="BK265" i="2"/>
  <c r="J254" i="2"/>
  <c r="BK246" i="2"/>
  <c r="J241" i="2"/>
  <c r="J231" i="2"/>
  <c r="J223" i="2"/>
  <c r="BK215" i="2"/>
  <c r="BK208" i="2"/>
  <c r="J199" i="2"/>
  <c r="J190" i="2"/>
  <c r="J180" i="2"/>
  <c r="J175" i="2"/>
  <c r="J156" i="2"/>
  <c r="J149" i="2"/>
  <c r="J144" i="2"/>
  <c r="BK293" i="2"/>
  <c r="J273" i="2"/>
  <c r="J262" i="2"/>
  <c r="BK256" i="2"/>
  <c r="J217" i="2"/>
  <c r="BK210" i="2"/>
  <c r="J205" i="2"/>
  <c r="BK180" i="2"/>
  <c r="BK159" i="2"/>
  <c r="BK149" i="2"/>
  <c r="J141" i="2"/>
  <c r="AS107" i="1"/>
  <c r="J259" i="2"/>
  <c r="J246" i="2"/>
  <c r="BK231" i="2"/>
  <c r="J220" i="2"/>
  <c r="J210" i="2"/>
  <c r="BK195" i="2"/>
  <c r="J183" i="2"/>
  <c r="J172" i="2"/>
  <c r="BK156" i="2"/>
  <c r="BK141" i="2"/>
  <c r="BK305" i="2"/>
  <c r="J314" i="3"/>
  <c r="BK310" i="3"/>
  <c r="J305" i="3"/>
  <c r="BK299" i="3"/>
  <c r="BK289" i="3"/>
  <c r="J276" i="3"/>
  <c r="BK269" i="3"/>
  <c r="J264" i="3"/>
  <c r="J254" i="3"/>
  <c r="J244" i="3"/>
  <c r="BK231" i="3"/>
  <c r="J208" i="3"/>
  <c r="BK194" i="3"/>
  <c r="BK170" i="3"/>
  <c r="BK155" i="3"/>
  <c r="BK145" i="3"/>
  <c r="J310" i="3"/>
  <c r="J299" i="3"/>
  <c r="BK286" i="3"/>
  <c r="J271" i="3"/>
  <c r="BK261" i="3"/>
  <c r="BK240" i="3"/>
  <c r="J228" i="3"/>
  <c r="BK212" i="3"/>
  <c r="J200" i="3"/>
  <c r="J183" i="3"/>
  <c r="BK164" i="3"/>
  <c r="BK152" i="3"/>
  <c r="BK140" i="3"/>
  <c r="BK284" i="3"/>
  <c r="BK274" i="3"/>
  <c r="BK258" i="3"/>
  <c r="J234" i="3"/>
  <c r="J222" i="3"/>
  <c r="J197" i="3"/>
  <c r="J186" i="3"/>
  <c r="J177" i="3"/>
  <c r="J140" i="3"/>
  <c r="F38" i="3"/>
  <c r="BK273" i="4"/>
  <c r="J242" i="4"/>
  <c r="BK234" i="4"/>
  <c r="J232" i="4"/>
  <c r="BK221" i="4"/>
  <c r="BK209" i="4"/>
  <c r="BK202" i="4"/>
  <c r="J181" i="4"/>
  <c r="BK162" i="4"/>
  <c r="BK143" i="4"/>
  <c r="BK303" i="4"/>
  <c r="J291" i="4"/>
  <c r="BK265" i="4"/>
  <c r="J254" i="4"/>
  <c r="BK226" i="4"/>
  <c r="J196" i="4"/>
  <c r="BK152" i="4"/>
  <c r="J143" i="4"/>
  <c r="J277" i="5"/>
  <c r="J245" i="5"/>
  <c r="J231" i="5"/>
  <c r="BK206" i="5"/>
  <c r="BK197" i="5"/>
  <c r="BK181" i="5"/>
  <c r="BK167" i="5"/>
  <c r="BK143" i="5"/>
  <c r="BK273" i="5"/>
  <c r="BK260" i="5"/>
  <c r="BK251" i="5"/>
  <c r="BK240" i="5"/>
  <c r="J223" i="5"/>
  <c r="J214" i="5"/>
  <c r="J194" i="5"/>
  <c r="J173" i="5"/>
  <c r="BK148" i="5"/>
  <c r="BK277" i="5"/>
  <c r="BK265" i="5"/>
  <c r="BK256" i="5"/>
  <c r="BK242" i="5"/>
  <c r="BK231" i="5"/>
  <c r="BK223" i="5"/>
  <c r="BK212" i="5"/>
  <c r="BK203" i="5"/>
  <c r="J184" i="5"/>
  <c r="J167" i="5"/>
  <c r="J151" i="5"/>
  <c r="J163" i="6"/>
  <c r="J137" i="6"/>
  <c r="J324" i="6"/>
  <c r="BK312" i="6"/>
  <c r="BK299" i="6"/>
  <c r="J285" i="6"/>
  <c r="J251" i="6"/>
  <c r="BK235" i="6"/>
  <c r="BK224" i="6"/>
  <c r="BK178" i="6"/>
  <c r="J157" i="6"/>
  <c r="J143" i="6"/>
  <c r="J299" i="6"/>
  <c r="BK291" i="6"/>
  <c r="BK283" i="6"/>
  <c r="J260" i="6"/>
  <c r="J235" i="6"/>
  <c r="J221" i="6"/>
  <c r="BK206" i="6"/>
  <c r="J195" i="6"/>
  <c r="J183" i="6"/>
  <c r="BK157" i="6"/>
  <c r="BK189" i="7"/>
  <c r="BK178" i="7"/>
  <c r="J167" i="7"/>
  <c r="J155" i="7"/>
  <c r="J134" i="7"/>
  <c r="J178" i="7"/>
  <c r="BK167" i="7"/>
  <c r="BK139" i="7"/>
  <c r="BK134" i="7"/>
  <c r="J144" i="7"/>
  <c r="BK189" i="8"/>
  <c r="J167" i="8"/>
  <c r="BK144" i="8"/>
  <c r="BK181" i="8"/>
  <c r="J164" i="8"/>
  <c r="J189" i="8"/>
  <c r="J160" i="8"/>
  <c r="J139" i="8"/>
  <c r="BK175" i="8"/>
  <c r="J150" i="8"/>
  <c r="J185" i="9"/>
  <c r="J166" i="9"/>
  <c r="BK133" i="9"/>
  <c r="J179" i="9"/>
  <c r="J138" i="9"/>
  <c r="BK163" i="9"/>
  <c r="J155" i="9"/>
  <c r="J176" i="9"/>
  <c r="BK155" i="9"/>
  <c r="J975" i="10"/>
  <c r="BK952" i="10"/>
  <c r="J899" i="10"/>
  <c r="BK859" i="10"/>
  <c r="J840" i="10"/>
  <c r="BK787" i="10"/>
  <c r="BK723" i="10"/>
  <c r="J670" i="10"/>
  <c r="BK612" i="10"/>
  <c r="BK591" i="10"/>
  <c r="BK566" i="10"/>
  <c r="BK533" i="10"/>
  <c r="BK469" i="10"/>
  <c r="J437" i="10"/>
  <c r="BK408" i="10"/>
  <c r="BK382" i="10"/>
  <c r="J363" i="10"/>
  <c r="BK336" i="10"/>
  <c r="BK296" i="10"/>
  <c r="J229" i="10"/>
  <c r="J196" i="10"/>
  <c r="J171" i="10"/>
  <c r="BK145" i="10"/>
  <c r="J1035" i="10"/>
  <c r="BK1024" i="10"/>
  <c r="J1012" i="10"/>
  <c r="BK1002" i="10"/>
  <c r="J966" i="10"/>
  <c r="BK947" i="10"/>
  <c r="J913" i="10"/>
  <c r="J888" i="10"/>
  <c r="J810" i="10"/>
  <c r="BK773" i="10"/>
  <c r="BK753" i="10"/>
  <c r="J732" i="10"/>
  <c r="J710" i="10"/>
  <c r="BK686" i="10"/>
  <c r="J652" i="10"/>
  <c r="BK628" i="10"/>
  <c r="BK581" i="10"/>
  <c r="BK548" i="10"/>
  <c r="J510" i="10"/>
  <c r="J484" i="10"/>
  <c r="J454" i="10"/>
  <c r="J408" i="10"/>
  <c r="J392" i="10"/>
  <c r="BK352" i="10"/>
  <c r="J302" i="10"/>
  <c r="J246" i="10"/>
  <c r="BK211" i="10"/>
  <c r="BK186" i="10"/>
  <c r="J997" i="10"/>
  <c r="BK899" i="10"/>
  <c r="J865" i="10"/>
  <c r="J817" i="10"/>
  <c r="J773" i="10"/>
  <c r="J758" i="10"/>
  <c r="J702" i="10"/>
  <c r="BK665" i="10"/>
  <c r="J644" i="10"/>
  <c r="J612" i="10"/>
  <c r="BK561" i="10"/>
  <c r="J528" i="10"/>
  <c r="BK464" i="10"/>
  <c r="BK363" i="10"/>
  <c r="BK302" i="10"/>
  <c r="BK223" i="10"/>
  <c r="BK201" i="10"/>
  <c r="BK181" i="10"/>
  <c r="BK165" i="10"/>
  <c r="BK997" i="10"/>
  <c r="J947" i="10"/>
  <c r="J927" i="10"/>
  <c r="BK871" i="10"/>
  <c r="J824" i="10"/>
  <c r="J800" i="10"/>
  <c r="J753" i="10"/>
  <c r="J728" i="10"/>
  <c r="BK586" i="10"/>
  <c r="BK571" i="10"/>
  <c r="J533" i="10"/>
  <c r="BK484" i="10"/>
  <c r="J459" i="10"/>
  <c r="BK414" i="10"/>
  <c r="J382" i="10"/>
  <c r="BK358" i="10"/>
  <c r="J346" i="10"/>
  <c r="J336" i="10"/>
  <c r="BK314" i="10"/>
  <c r="J277" i="10"/>
  <c r="BK246" i="10"/>
  <c r="J236" i="10"/>
  <c r="BK206" i="10"/>
  <c r="J181" i="10"/>
  <c r="BK150" i="10"/>
  <c r="BK140" i="10"/>
  <c r="BK348" i="11"/>
  <c r="BK346" i="11"/>
  <c r="J344" i="11"/>
  <c r="BK339" i="11"/>
  <c r="J331" i="11"/>
  <c r="J321" i="11"/>
  <c r="BK307" i="11"/>
  <c r="BK302" i="11"/>
  <c r="BK300" i="11"/>
  <c r="J264" i="11"/>
  <c r="BK246" i="11"/>
  <c r="BK241" i="11"/>
  <c r="BK229" i="11"/>
  <c r="J213" i="11"/>
  <c r="BK199" i="11"/>
  <c r="J195" i="11"/>
  <c r="BK184" i="11"/>
  <c r="BK169" i="11"/>
  <c r="BK350" i="11"/>
  <c r="BK341" i="11"/>
  <c r="BK331" i="11"/>
  <c r="BK314" i="11"/>
  <c r="J312" i="11"/>
  <c r="J302" i="11"/>
  <c r="J274" i="11"/>
  <c r="J271" i="11"/>
  <c r="J262" i="11"/>
  <c r="BK250" i="11"/>
  <c r="J239" i="11"/>
  <c r="BK237" i="11"/>
  <c r="J231" i="11"/>
  <c r="J227" i="11"/>
  <c r="BK215" i="11"/>
  <c r="J209" i="11"/>
  <c r="J197" i="11"/>
  <c r="BK187" i="11"/>
  <c r="J179" i="11"/>
  <c r="BK361" i="11"/>
  <c r="BK357" i="11"/>
  <c r="J355" i="11"/>
  <c r="J348" i="11"/>
  <c r="J337" i="11"/>
  <c r="BK333" i="11"/>
  <c r="J324" i="11"/>
  <c r="J317" i="11"/>
  <c r="BK312" i="11"/>
  <c r="J295" i="11"/>
  <c r="J286" i="11"/>
  <c r="BK277" i="11"/>
  <c r="BK271" i="11"/>
  <c r="BK264" i="11"/>
  <c r="BK256" i="11"/>
  <c r="J250" i="11"/>
  <c r="BK227" i="11"/>
  <c r="J220" i="11"/>
  <c r="J215" i="11"/>
  <c r="J201" i="11"/>
  <c r="BK190" i="11"/>
  <c r="BK181" i="11"/>
  <c r="J173" i="11"/>
  <c r="J169" i="11"/>
  <c r="J350" i="11"/>
  <c r="J333" i="11"/>
  <c r="BK324" i="11"/>
  <c r="J319" i="11"/>
  <c r="J305" i="11"/>
  <c r="BK297" i="11"/>
  <c r="BK293" i="11"/>
  <c r="BK286" i="11"/>
  <c r="BK280" i="11"/>
  <c r="J269" i="11"/>
  <c r="BK266" i="11"/>
  <c r="J256" i="11"/>
  <c r="J248" i="11"/>
  <c r="BK244" i="11"/>
  <c r="J241" i="11"/>
  <c r="BK239" i="11"/>
  <c r="J237" i="11"/>
  <c r="BK234" i="11"/>
  <c r="J223" i="11"/>
  <c r="BK220" i="11"/>
  <c r="J218" i="11"/>
  <c r="J211" i="11"/>
  <c r="BK209" i="11"/>
  <c r="J204" i="11"/>
  <c r="BK201" i="11"/>
  <c r="J190" i="11"/>
  <c r="BK173" i="11"/>
  <c r="BK166" i="11"/>
  <c r="BK146" i="12"/>
  <c r="J148" i="12"/>
  <c r="BK137" i="12"/>
  <c r="BK133" i="12"/>
  <c r="J153" i="12"/>
  <c r="J146" i="12"/>
  <c r="BK141" i="12"/>
  <c r="J133" i="12"/>
  <c r="J155" i="12"/>
  <c r="BK150" i="12"/>
  <c r="BK139" i="12"/>
  <c r="J301" i="2"/>
  <c r="BK285" i="2"/>
  <c r="BK279" i="2"/>
  <c r="BK276" i="2"/>
  <c r="BK273" i="2"/>
  <c r="BK268" i="2"/>
  <c r="J256" i="2"/>
  <c r="BK251" i="2"/>
  <c r="J243" i="2"/>
  <c r="BK236" i="2"/>
  <c r="J227" i="2"/>
  <c r="BK220" i="2"/>
  <c r="BK212" i="2"/>
  <c r="J202" i="2"/>
  <c r="J195" i="2"/>
  <c r="BK183" i="2"/>
  <c r="J178" i="2"/>
  <c r="BK165" i="2"/>
  <c r="BK151" i="2"/>
  <c r="BK146" i="2"/>
  <c r="J139" i="2"/>
  <c r="J290" i="2"/>
  <c r="J268" i="2"/>
  <c r="BK259" i="2"/>
  <c r="BK241" i="2"/>
  <c r="J215" i="2"/>
  <c r="J208" i="2"/>
  <c r="BK187" i="2"/>
  <c r="BK172" i="2"/>
  <c r="J153" i="2"/>
  <c r="J146" i="2"/>
  <c r="J136" i="2"/>
  <c r="J305" i="2"/>
  <c r="J298" i="2"/>
  <c r="BK290" i="2"/>
  <c r="J270" i="2"/>
  <c r="J265" i="2"/>
  <c r="BK254" i="2"/>
  <c r="J236" i="2"/>
  <c r="BK223" i="2"/>
  <c r="BK217" i="2"/>
  <c r="BK205" i="2"/>
  <c r="BK199" i="2"/>
  <c r="J187" i="2"/>
  <c r="BK178" i="2"/>
  <c r="J165" i="2"/>
  <c r="BK153" i="2"/>
  <c r="BK139" i="2"/>
  <c r="AS103" i="1"/>
  <c r="J302" i="3"/>
  <c r="BK291" i="3"/>
  <c r="BK279" i="3"/>
  <c r="BK271" i="3"/>
  <c r="J258" i="3"/>
  <c r="BK248" i="3"/>
  <c r="BK234" i="3"/>
  <c r="J212" i="3"/>
  <c r="BK197" i="3"/>
  <c r="J180" i="3"/>
  <c r="J158" i="3"/>
  <c r="BK150" i="3"/>
  <c r="BK314" i="3"/>
  <c r="BK302" i="3"/>
  <c r="J289" i="3"/>
  <c r="J284" i="3"/>
  <c r="J267" i="3"/>
  <c r="BK244" i="3"/>
  <c r="J231" i="3"/>
  <c r="BK222" i="3"/>
  <c r="BK208" i="3"/>
  <c r="BK191" i="3"/>
  <c r="J170" i="3"/>
  <c r="J155" i="3"/>
  <c r="J145" i="3"/>
  <c r="J291" i="3"/>
  <c r="J279" i="3"/>
  <c r="J269" i="3"/>
  <c r="BK250" i="3"/>
  <c r="BK236" i="3"/>
  <c r="J217" i="3"/>
  <c r="BK200" i="3"/>
  <c r="J191" i="3"/>
  <c r="BK180" i="3"/>
  <c r="J161" i="3"/>
  <c r="BK138" i="3"/>
  <c r="BK294" i="4"/>
  <c r="J273" i="4"/>
  <c r="BK256" i="4"/>
  <c r="BK245" i="4"/>
  <c r="BK223" i="4"/>
  <c r="J213" i="4"/>
  <c r="J199" i="4"/>
  <c r="BK181" i="4"/>
  <c r="BK175" i="4"/>
  <c r="J149" i="4"/>
  <c r="J294" i="4"/>
  <c r="BK288" i="4"/>
  <c r="J280" i="4"/>
  <c r="J267" i="4"/>
  <c r="J259" i="4"/>
  <c r="BK240" i="4"/>
  <c r="BK232" i="4"/>
  <c r="J223" i="4"/>
  <c r="J202" i="4"/>
  <c r="BK194" i="4"/>
  <c r="J178" i="4"/>
  <c r="BK169" i="4"/>
  <c r="J146" i="4"/>
  <c r="BK134" i="4"/>
  <c r="J288" i="4"/>
  <c r="BK280" i="4"/>
  <c r="J262" i="4"/>
  <c r="BK213" i="4"/>
  <c r="BK207" i="4"/>
  <c r="BK185" i="4"/>
  <c r="J172" i="4"/>
  <c r="J152" i="4"/>
  <c r="BK137" i="4"/>
  <c r="BK299" i="4"/>
  <c r="BK267" i="4"/>
  <c r="BK262" i="4"/>
  <c r="J248" i="4"/>
  <c r="BK217" i="4"/>
  <c r="BK199" i="4"/>
  <c r="BK156" i="4"/>
  <c r="BK146" i="4"/>
  <c r="BK140" i="4"/>
  <c r="BK268" i="5"/>
  <c r="BK253" i="5"/>
  <c r="J237" i="5"/>
  <c r="J212" i="5"/>
  <c r="J200" i="5"/>
  <c r="BK184" i="5"/>
  <c r="BK173" i="5"/>
  <c r="BK151" i="5"/>
  <c r="J138" i="5"/>
  <c r="J262" i="5"/>
  <c r="J253" i="5"/>
  <c r="BK245" i="5"/>
  <c r="J235" i="5"/>
  <c r="J221" i="5"/>
  <c r="J209" i="5"/>
  <c r="BK188" i="5"/>
  <c r="BK170" i="5"/>
  <c r="BK138" i="5"/>
  <c r="J268" i="5"/>
  <c r="J260" i="5"/>
  <c r="BK248" i="5"/>
  <c r="BK235" i="5"/>
  <c r="BK221" i="5"/>
  <c r="BK209" i="5"/>
  <c r="J197" i="5"/>
  <c r="J181" i="5"/>
  <c r="BK164" i="5"/>
  <c r="J148" i="5"/>
  <c r="J133" i="5"/>
  <c r="J315" i="6"/>
  <c r="J312" i="6"/>
  <c r="J307" i="6"/>
  <c r="BK285" i="6"/>
  <c r="BK268" i="6"/>
  <c r="BK255" i="6"/>
  <c r="BK247" i="6"/>
  <c r="BK227" i="6"/>
  <c r="BK221" i="6"/>
  <c r="BK202" i="6"/>
  <c r="BK189" i="6"/>
  <c r="J178" i="6"/>
  <c r="BK151" i="6"/>
  <c r="BK143" i="6"/>
  <c r="J288" i="6"/>
  <c r="BK273" i="6"/>
  <c r="J255" i="6"/>
  <c r="BK245" i="6"/>
  <c r="J227" i="6"/>
  <c r="J213" i="6"/>
  <c r="J206" i="6"/>
  <c r="J186" i="6"/>
  <c r="BK149" i="6"/>
  <c r="BK324" i="6"/>
  <c r="BK315" i="6"/>
  <c r="BK301" i="6"/>
  <c r="J291" i="6"/>
  <c r="J273" i="6"/>
  <c r="BK263" i="6"/>
  <c r="J245" i="6"/>
  <c r="J232" i="6"/>
  <c r="BK195" i="6"/>
  <c r="BK170" i="6"/>
  <c r="BK154" i="6"/>
  <c r="J135" i="6"/>
  <c r="BK296" i="6"/>
  <c r="BK275" i="6"/>
  <c r="J258" i="6"/>
  <c r="BK230" i="6"/>
  <c r="J209" i="6"/>
  <c r="J202" i="6"/>
  <c r="J189" i="6"/>
  <c r="BK137" i="6"/>
  <c r="J181" i="7"/>
  <c r="J171" i="7"/>
  <c r="J164" i="7"/>
  <c r="BK144" i="7"/>
  <c r="BK185" i="7"/>
  <c r="BK175" i="7"/>
  <c r="BK164" i="7"/>
  <c r="BK171" i="8"/>
  <c r="BK155" i="8"/>
  <c r="J185" i="8"/>
  <c r="J171" i="8"/>
  <c r="BK139" i="8"/>
  <c r="BK178" i="8"/>
  <c r="BK150" i="8"/>
  <c r="J181" i="8"/>
  <c r="BK164" i="8"/>
  <c r="J173" i="9"/>
  <c r="J149" i="9"/>
  <c r="BK185" i="9"/>
  <c r="BK170" i="9"/>
  <c r="J133" i="9"/>
  <c r="J160" i="9"/>
  <c r="BK179" i="9"/>
  <c r="BK166" i="9"/>
  <c r="BK143" i="9"/>
  <c r="BK966" i="10"/>
  <c r="J937" i="10"/>
  <c r="J871" i="10"/>
  <c r="J853" i="10"/>
  <c r="BK824" i="10"/>
  <c r="BK780" i="10"/>
  <c r="J718" i="10"/>
  <c r="J657" i="10"/>
  <c r="BK604" i="10"/>
  <c r="J586" i="10"/>
  <c r="J561" i="10"/>
  <c r="BK515" i="10"/>
  <c r="BK445" i="10"/>
  <c r="J414" i="10"/>
  <c r="BK386" i="10"/>
  <c r="J373" i="10"/>
  <c r="BK346" i="10"/>
  <c r="J334" i="10"/>
  <c r="BK277" i="10"/>
  <c r="J217" i="10"/>
  <c r="BK191" i="10"/>
  <c r="J160" i="10"/>
  <c r="J140" i="10"/>
  <c r="BK1029" i="10"/>
  <c r="J1024" i="10"/>
  <c r="J1019" i="10"/>
  <c r="BK1007" i="10"/>
  <c r="BK991" i="10"/>
  <c r="J952" i="10"/>
  <c r="BK927" i="10"/>
  <c r="BK853" i="10"/>
  <c r="BK817" i="10"/>
  <c r="J780" i="10"/>
  <c r="J763" i="10"/>
  <c r="BK748" i="10"/>
  <c r="BK728" i="10"/>
  <c r="BK702" i="10"/>
  <c r="BK670" i="10"/>
  <c r="BK644" i="10"/>
  <c r="BK620" i="10"/>
  <c r="J576" i="10"/>
  <c r="J543" i="10"/>
  <c r="J502" i="10"/>
  <c r="BK475" i="10"/>
  <c r="BK428" i="10"/>
  <c r="J403" i="10"/>
  <c r="J386" i="10"/>
  <c r="BK334" i="10"/>
  <c r="BK252" i="10"/>
  <c r="J223" i="10"/>
  <c r="J191" i="10"/>
  <c r="J155" i="10"/>
  <c r="J957" i="10"/>
  <c r="BK913" i="10"/>
  <c r="J876" i="10"/>
  <c r="BK832" i="10"/>
  <c r="BK794" i="10"/>
  <c r="J748" i="10"/>
  <c r="BK710" i="10"/>
  <c r="BK694" i="10"/>
  <c r="BK657" i="10"/>
  <c r="J636" i="10"/>
  <c r="J591" i="10"/>
  <c r="J548" i="10"/>
  <c r="J515" i="10"/>
  <c r="BK502" i="10"/>
  <c r="J428" i="10"/>
  <c r="BK373" i="10"/>
  <c r="BK236" i="10"/>
  <c r="J206" i="10"/>
  <c r="J176" i="10"/>
  <c r="J150" i="10"/>
  <c r="J983" i="10"/>
  <c r="BK937" i="10"/>
  <c r="BK888" i="10"/>
  <c r="J859" i="10"/>
  <c r="BK810" i="10"/>
  <c r="J794" i="10"/>
  <c r="J740" i="10"/>
  <c r="J686" i="10"/>
  <c r="J581" i="10"/>
  <c r="J538" i="10"/>
  <c r="J475" i="10"/>
  <c r="BK454" i="10"/>
  <c r="BK403" i="10"/>
  <c r="J378" i="10"/>
  <c r="J352" i="10"/>
  <c r="J340" i="10"/>
  <c r="J308" i="10"/>
  <c r="J258" i="10"/>
  <c r="J241" i="10"/>
  <c r="BK229" i="10"/>
  <c r="J201" i="10"/>
  <c r="BK160" i="10"/>
  <c r="J145" i="10"/>
  <c r="J341" i="11"/>
  <c r="BK337" i="11"/>
  <c r="BK328" i="11"/>
  <c r="BK310" i="11"/>
  <c r="BK305" i="11"/>
  <c r="J293" i="11"/>
  <c r="J259" i="11"/>
  <c r="J244" i="11"/>
  <c r="BK231" i="11"/>
  <c r="J225" i="11"/>
  <c r="BK204" i="11"/>
  <c r="BK197" i="11"/>
  <c r="J187" i="11"/>
  <c r="J176" i="11"/>
  <c r="BK355" i="11"/>
  <c r="J346" i="11"/>
  <c r="J339" i="11"/>
  <c r="J326" i="11"/>
  <c r="J310" i="11"/>
  <c r="J307" i="11"/>
  <c r="J283" i="11"/>
  <c r="J266" i="11"/>
  <c r="BK259" i="11"/>
  <c r="BK253" i="11"/>
  <c r="BK248" i="11"/>
  <c r="J234" i="11"/>
  <c r="J229" i="11"/>
  <c r="BK223" i="11"/>
  <c r="BK213" i="11"/>
  <c r="BK211" i="11"/>
  <c r="J192" i="11"/>
  <c r="J181" i="11"/>
  <c r="J166" i="11"/>
  <c r="J361" i="11"/>
  <c r="J357" i="11"/>
  <c r="BK353" i="11"/>
  <c r="BK344" i="11"/>
  <c r="J335" i="11"/>
  <c r="BK326" i="11"/>
  <c r="BK319" i="11"/>
  <c r="J314" i="11"/>
  <c r="J297" i="11"/>
  <c r="J290" i="11"/>
  <c r="J280" i="11"/>
  <c r="BK274" i="11"/>
  <c r="BK269" i="11"/>
  <c r="BK262" i="11"/>
  <c r="J253" i="11"/>
  <c r="J246" i="11"/>
  <c r="BK225" i="11"/>
  <c r="BK218" i="11"/>
  <c r="BK206" i="11"/>
  <c r="BK192" i="11"/>
  <c r="J184" i="11"/>
  <c r="BK179" i="11"/>
  <c r="BK171" i="11"/>
  <c r="J353" i="11"/>
  <c r="BK335" i="11"/>
  <c r="J328" i="11"/>
  <c r="BK321" i="11"/>
  <c r="BK317" i="11"/>
  <c r="J300" i="11"/>
  <c r="BK295" i="11"/>
  <c r="BK290" i="11"/>
  <c r="BK283" i="11"/>
  <c r="J277" i="11"/>
  <c r="J206" i="11"/>
  <c r="BK195" i="11"/>
  <c r="BK176" i="11"/>
  <c r="J171" i="11"/>
  <c r="BK155" i="12"/>
  <c r="J137" i="12"/>
  <c r="J141" i="12"/>
  <c r="BK135" i="12"/>
  <c r="BK131" i="12"/>
  <c r="J150" i="12"/>
  <c r="J139" i="12"/>
  <c r="J131" i="12"/>
  <c r="BK148" i="12"/>
  <c r="BK135" i="2" l="1"/>
  <c r="J135" i="2"/>
  <c r="J102" i="2" s="1"/>
  <c r="T135" i="2"/>
  <c r="P189" i="2"/>
  <c r="R189" i="2"/>
  <c r="BK230" i="2"/>
  <c r="J230" i="2"/>
  <c r="J105" i="2" s="1"/>
  <c r="T230" i="2"/>
  <c r="P284" i="2"/>
  <c r="R284" i="2"/>
  <c r="P135" i="3"/>
  <c r="BK196" i="3"/>
  <c r="J196" i="3" s="1"/>
  <c r="J105" i="3" s="1"/>
  <c r="P196" i="3"/>
  <c r="BK263" i="3"/>
  <c r="J263" i="3" s="1"/>
  <c r="J107" i="3" s="1"/>
  <c r="T263" i="3"/>
  <c r="P296" i="3"/>
  <c r="P133" i="4"/>
  <c r="BK184" i="4"/>
  <c r="J184" i="4" s="1"/>
  <c r="J103" i="4" s="1"/>
  <c r="R184" i="4"/>
  <c r="BK220" i="4"/>
  <c r="J220" i="4" s="1"/>
  <c r="J104" i="4" s="1"/>
  <c r="R220" i="4"/>
  <c r="P225" i="4"/>
  <c r="BK285" i="4"/>
  <c r="J285" i="4"/>
  <c r="J106" i="4" s="1"/>
  <c r="R285" i="4"/>
  <c r="T132" i="5"/>
  <c r="BK180" i="5"/>
  <c r="J180" i="5" s="1"/>
  <c r="J103" i="5" s="1"/>
  <c r="BK234" i="5"/>
  <c r="J234" i="5"/>
  <c r="J104" i="5" s="1"/>
  <c r="BK259" i="5"/>
  <c r="J259" i="5" s="1"/>
  <c r="J105" i="5" s="1"/>
  <c r="R134" i="6"/>
  <c r="P199" i="6"/>
  <c r="P205" i="6"/>
  <c r="R257" i="6"/>
  <c r="R262" i="6"/>
  <c r="R306" i="6"/>
  <c r="R133" i="7"/>
  <c r="P163" i="7"/>
  <c r="BK174" i="7"/>
  <c r="J174" i="7"/>
  <c r="J105" i="7" s="1"/>
  <c r="R133" i="8"/>
  <c r="T163" i="8"/>
  <c r="T174" i="8"/>
  <c r="P132" i="9"/>
  <c r="P162" i="9"/>
  <c r="P169" i="9"/>
  <c r="P131" i="9" s="1"/>
  <c r="P130" i="9" s="1"/>
  <c r="AU106" i="1" s="1"/>
  <c r="P139" i="10"/>
  <c r="R235" i="10"/>
  <c r="P257" i="10"/>
  <c r="P251" i="10"/>
  <c r="P333" i="10"/>
  <c r="BK339" i="10"/>
  <c r="J339" i="10" s="1"/>
  <c r="J108" i="10" s="1"/>
  <c r="P474" i="10"/>
  <c r="R831" i="10"/>
  <c r="R178" i="11"/>
  <c r="R189" i="11"/>
  <c r="BK194" i="11"/>
  <c r="J194" i="11" s="1"/>
  <c r="J109" i="11" s="1"/>
  <c r="BK203" i="11"/>
  <c r="J203" i="11" s="1"/>
  <c r="J110" i="11" s="1"/>
  <c r="P208" i="11"/>
  <c r="BK217" i="11"/>
  <c r="J217" i="11" s="1"/>
  <c r="J112" i="11" s="1"/>
  <c r="R217" i="11"/>
  <c r="T222" i="11"/>
  <c r="T236" i="11"/>
  <c r="P243" i="11"/>
  <c r="T261" i="11"/>
  <c r="T268" i="11"/>
  <c r="R292" i="11"/>
  <c r="R288" i="11" s="1"/>
  <c r="R299" i="11"/>
  <c r="R304" i="11"/>
  <c r="T309" i="11"/>
  <c r="T316" i="11"/>
  <c r="P330" i="11"/>
  <c r="T143" i="12"/>
  <c r="P135" i="2"/>
  <c r="R135" i="2"/>
  <c r="BK189" i="2"/>
  <c r="J189" i="2"/>
  <c r="J104" i="2" s="1"/>
  <c r="T189" i="2"/>
  <c r="P230" i="2"/>
  <c r="R230" i="2"/>
  <c r="BK284" i="2"/>
  <c r="J284" i="2" s="1"/>
  <c r="J106" i="2" s="1"/>
  <c r="T284" i="2"/>
  <c r="BK135" i="3"/>
  <c r="J135" i="3" s="1"/>
  <c r="J102" i="3" s="1"/>
  <c r="R135" i="3"/>
  <c r="R196" i="3"/>
  <c r="P263" i="3"/>
  <c r="BK296" i="3"/>
  <c r="J296" i="3"/>
  <c r="J108" i="3" s="1"/>
  <c r="R296" i="3"/>
  <c r="R133" i="4"/>
  <c r="P184" i="4"/>
  <c r="BK225" i="4"/>
  <c r="J225" i="4" s="1"/>
  <c r="J105" i="4" s="1"/>
  <c r="T225" i="4"/>
  <c r="T285" i="4"/>
  <c r="BK132" i="5"/>
  <c r="J132" i="5" s="1"/>
  <c r="J102" i="5" s="1"/>
  <c r="R180" i="5"/>
  <c r="R234" i="5"/>
  <c r="R259" i="5"/>
  <c r="BK134" i="6"/>
  <c r="J134" i="6" s="1"/>
  <c r="J102" i="6" s="1"/>
  <c r="BK199" i="6"/>
  <c r="J199" i="6"/>
  <c r="J103" i="6" s="1"/>
  <c r="T205" i="6"/>
  <c r="P257" i="6"/>
  <c r="P262" i="6"/>
  <c r="P306" i="6"/>
  <c r="P133" i="7"/>
  <c r="P132" i="7" s="1"/>
  <c r="P131" i="7" s="1"/>
  <c r="AU104" i="1" s="1"/>
  <c r="T163" i="7"/>
  <c r="P174" i="7"/>
  <c r="P133" i="8"/>
  <c r="P163" i="8"/>
  <c r="R174" i="8"/>
  <c r="BK132" i="9"/>
  <c r="J132" i="9"/>
  <c r="J102" i="9" s="1"/>
  <c r="BK162" i="9"/>
  <c r="J162" i="9" s="1"/>
  <c r="J103" i="9" s="1"/>
  <c r="BK169" i="9"/>
  <c r="J169" i="9" s="1"/>
  <c r="J104" i="9" s="1"/>
  <c r="R139" i="10"/>
  <c r="P235" i="10"/>
  <c r="T257" i="10"/>
  <c r="T333" i="10"/>
  <c r="T251" i="10" s="1"/>
  <c r="P339" i="10"/>
  <c r="BK474" i="10"/>
  <c r="J474" i="10" s="1"/>
  <c r="J109" i="10" s="1"/>
  <c r="BK831" i="10"/>
  <c r="J831" i="10" s="1"/>
  <c r="J110" i="10" s="1"/>
  <c r="BK168" i="11"/>
  <c r="J168" i="11" s="1"/>
  <c r="J103" i="11" s="1"/>
  <c r="R168" i="11"/>
  <c r="P178" i="11"/>
  <c r="BK189" i="11"/>
  <c r="J189" i="11"/>
  <c r="J108" i="11" s="1"/>
  <c r="R194" i="11"/>
  <c r="P203" i="11"/>
  <c r="BK208" i="11"/>
  <c r="J208" i="11" s="1"/>
  <c r="J111" i="11" s="1"/>
  <c r="R222" i="11"/>
  <c r="BK236" i="11"/>
  <c r="J236" i="11" s="1"/>
  <c r="J115" i="11" s="1"/>
  <c r="BK243" i="11"/>
  <c r="J243" i="11"/>
  <c r="J116" i="11" s="1"/>
  <c r="P261" i="11"/>
  <c r="P268" i="11"/>
  <c r="P292" i="11"/>
  <c r="P288" i="11" s="1"/>
  <c r="BK299" i="11"/>
  <c r="J299" i="11" s="1"/>
  <c r="J130" i="11" s="1"/>
  <c r="BK304" i="11"/>
  <c r="J304" i="11" s="1"/>
  <c r="J131" i="11" s="1"/>
  <c r="R309" i="11"/>
  <c r="P316" i="11"/>
  <c r="P323" i="11"/>
  <c r="T323" i="11"/>
  <c r="T330" i="11"/>
  <c r="BK343" i="11"/>
  <c r="J343" i="11" s="1"/>
  <c r="J136" i="11" s="1"/>
  <c r="R343" i="11"/>
  <c r="P352" i="11"/>
  <c r="T352" i="11"/>
  <c r="P130" i="12"/>
  <c r="BK143" i="12"/>
  <c r="J143" i="12" s="1"/>
  <c r="J103" i="12" s="1"/>
  <c r="BK152" i="12"/>
  <c r="J152" i="12"/>
  <c r="J104" i="12" s="1"/>
  <c r="P152" i="12"/>
  <c r="R132" i="5"/>
  <c r="R131" i="5"/>
  <c r="R130" i="5" s="1"/>
  <c r="P180" i="5"/>
  <c r="T234" i="5"/>
  <c r="T259" i="5"/>
  <c r="P134" i="6"/>
  <c r="P133" i="6" s="1"/>
  <c r="P132" i="6" s="1"/>
  <c r="AU102" i="1" s="1"/>
  <c r="R199" i="6"/>
  <c r="BK205" i="6"/>
  <c r="J205" i="6" s="1"/>
  <c r="J104" i="6" s="1"/>
  <c r="BK257" i="6"/>
  <c r="J257" i="6" s="1"/>
  <c r="J105" i="6" s="1"/>
  <c r="T262" i="6"/>
  <c r="T306" i="6"/>
  <c r="BK133" i="7"/>
  <c r="J133" i="7" s="1"/>
  <c r="J102" i="7" s="1"/>
  <c r="BK163" i="7"/>
  <c r="J163" i="7" s="1"/>
  <c r="J103" i="7" s="1"/>
  <c r="T174" i="7"/>
  <c r="T133" i="8"/>
  <c r="T132" i="8" s="1"/>
  <c r="T131" i="8" s="1"/>
  <c r="R163" i="8"/>
  <c r="P174" i="8"/>
  <c r="R132" i="9"/>
  <c r="R162" i="9"/>
  <c r="T169" i="9"/>
  <c r="T139" i="10"/>
  <c r="T235" i="10"/>
  <c r="BK257" i="10"/>
  <c r="BK251" i="10"/>
  <c r="J251" i="10" s="1"/>
  <c r="J104" i="10" s="1"/>
  <c r="BK333" i="10"/>
  <c r="J333" i="10"/>
  <c r="J106" i="10" s="1"/>
  <c r="R339" i="10"/>
  <c r="T474" i="10"/>
  <c r="P831" i="10"/>
  <c r="P168" i="11"/>
  <c r="P164" i="11" s="1"/>
  <c r="T178" i="11"/>
  <c r="P189" i="11"/>
  <c r="T194" i="11"/>
  <c r="R203" i="11"/>
  <c r="R164" i="11" s="1"/>
  <c r="R163" i="11" s="1"/>
  <c r="R208" i="11"/>
  <c r="T217" i="11"/>
  <c r="BK222" i="11"/>
  <c r="J222" i="11"/>
  <c r="J113" i="11" s="1"/>
  <c r="P236" i="11"/>
  <c r="T243" i="11"/>
  <c r="BK261" i="11"/>
  <c r="J261" i="11" s="1"/>
  <c r="J120" i="11" s="1"/>
  <c r="BK268" i="11"/>
  <c r="J268" i="11"/>
  <c r="J121" i="11" s="1"/>
  <c r="T299" i="11"/>
  <c r="T304" i="11"/>
  <c r="BK309" i="11"/>
  <c r="J309" i="11" s="1"/>
  <c r="J132" i="11" s="1"/>
  <c r="BK316" i="11"/>
  <c r="J316" i="11"/>
  <c r="J133" i="11" s="1"/>
  <c r="BK323" i="11"/>
  <c r="J323" i="11" s="1"/>
  <c r="J134" i="11" s="1"/>
  <c r="BK330" i="11"/>
  <c r="J330" i="11" s="1"/>
  <c r="J135" i="11" s="1"/>
  <c r="R330" i="11"/>
  <c r="P343" i="11"/>
  <c r="T343" i="11"/>
  <c r="BK352" i="11"/>
  <c r="J352" i="11"/>
  <c r="J137" i="11" s="1"/>
  <c r="R352" i="11"/>
  <c r="BK130" i="12"/>
  <c r="J130" i="12"/>
  <c r="J102" i="12" s="1"/>
  <c r="R130" i="12"/>
  <c r="P143" i="12"/>
  <c r="T152" i="12"/>
  <c r="T196" i="3"/>
  <c r="R263" i="3"/>
  <c r="T296" i="3"/>
  <c r="BK133" i="4"/>
  <c r="T133" i="4"/>
  <c r="T132" i="4" s="1"/>
  <c r="T131" i="4" s="1"/>
  <c r="T184" i="4"/>
  <c r="P220" i="4"/>
  <c r="T220" i="4"/>
  <c r="R225" i="4"/>
  <c r="P285" i="4"/>
  <c r="P132" i="5"/>
  <c r="T180" i="5"/>
  <c r="P234" i="5"/>
  <c r="P259" i="5"/>
  <c r="T134" i="6"/>
  <c r="T133" i="6" s="1"/>
  <c r="T132" i="6" s="1"/>
  <c r="T199" i="6"/>
  <c r="R205" i="6"/>
  <c r="T257" i="6"/>
  <c r="BK262" i="6"/>
  <c r="J262" i="6"/>
  <c r="J106" i="6" s="1"/>
  <c r="BK306" i="6"/>
  <c r="J306" i="6" s="1"/>
  <c r="J107" i="6" s="1"/>
  <c r="T133" i="7"/>
  <c r="T132" i="7" s="1"/>
  <c r="T131" i="7" s="1"/>
  <c r="R163" i="7"/>
  <c r="R174" i="7"/>
  <c r="BK133" i="8"/>
  <c r="J133" i="8" s="1"/>
  <c r="J102" i="8" s="1"/>
  <c r="BK163" i="8"/>
  <c r="J163" i="8" s="1"/>
  <c r="J103" i="8" s="1"/>
  <c r="BK174" i="8"/>
  <c r="J174" i="8" s="1"/>
  <c r="J105" i="8" s="1"/>
  <c r="T132" i="9"/>
  <c r="T131" i="9"/>
  <c r="T130" i="9" s="1"/>
  <c r="T162" i="9"/>
  <c r="R169" i="9"/>
  <c r="BK139" i="10"/>
  <c r="J139" i="10" s="1"/>
  <c r="J102" i="10" s="1"/>
  <c r="BK235" i="10"/>
  <c r="J235" i="10"/>
  <c r="J103" i="10" s="1"/>
  <c r="R257" i="10"/>
  <c r="R333" i="10"/>
  <c r="R251" i="10" s="1"/>
  <c r="R138" i="10" s="1"/>
  <c r="T339" i="10"/>
  <c r="R474" i="10"/>
  <c r="T831" i="10"/>
  <c r="T168" i="11"/>
  <c r="T164" i="11" s="1"/>
  <c r="T163" i="11" s="1"/>
  <c r="BK178" i="11"/>
  <c r="J178" i="11"/>
  <c r="J105" i="11" s="1"/>
  <c r="T189" i="11"/>
  <c r="P194" i="11"/>
  <c r="T203" i="11"/>
  <c r="T208" i="11"/>
  <c r="P217" i="11"/>
  <c r="P222" i="11"/>
  <c r="R236" i="11"/>
  <c r="R243" i="11"/>
  <c r="R261" i="11"/>
  <c r="R268" i="11"/>
  <c r="BK292" i="11"/>
  <c r="J292" i="11" s="1"/>
  <c r="J129" i="11" s="1"/>
  <c r="T292" i="11"/>
  <c r="T288" i="11"/>
  <c r="P299" i="11"/>
  <c r="P304" i="11"/>
  <c r="P309" i="11"/>
  <c r="R316" i="11"/>
  <c r="R323" i="11"/>
  <c r="T130" i="12"/>
  <c r="T129" i="12" s="1"/>
  <c r="T128" i="12" s="1"/>
  <c r="R143" i="12"/>
  <c r="R152" i="12"/>
  <c r="T134" i="3"/>
  <c r="T133" i="3"/>
  <c r="BK300" i="2"/>
  <c r="J300" i="2" s="1"/>
  <c r="J107" i="2" s="1"/>
  <c r="BK276" i="5"/>
  <c r="J276" i="5" s="1"/>
  <c r="J106" i="5" s="1"/>
  <c r="BK184" i="7"/>
  <c r="J184" i="7"/>
  <c r="J106" i="7" s="1"/>
  <c r="BK188" i="7"/>
  <c r="J188" i="7" s="1"/>
  <c r="J107" i="7" s="1"/>
  <c r="BK175" i="11"/>
  <c r="J175" i="11" s="1"/>
  <c r="J104" i="11" s="1"/>
  <c r="BK279" i="11"/>
  <c r="J279" i="11" s="1"/>
  <c r="J124" i="11" s="1"/>
  <c r="BK282" i="11"/>
  <c r="J282" i="11"/>
  <c r="J125" i="11" s="1"/>
  <c r="BK285" i="11"/>
  <c r="J285" i="11" s="1"/>
  <c r="J126" i="11" s="1"/>
  <c r="BK186" i="2"/>
  <c r="J186" i="2" s="1"/>
  <c r="J103" i="2" s="1"/>
  <c r="BK304" i="2"/>
  <c r="J304" i="2" s="1"/>
  <c r="J109" i="2" s="1"/>
  <c r="BK190" i="3"/>
  <c r="J190" i="3"/>
  <c r="J103" i="3" s="1"/>
  <c r="BK193" i="3"/>
  <c r="J193" i="3" s="1"/>
  <c r="J104" i="3" s="1"/>
  <c r="BK260" i="3"/>
  <c r="J260" i="3" s="1"/>
  <c r="J106" i="3" s="1"/>
  <c r="BK313" i="3"/>
  <c r="J313" i="3" s="1"/>
  <c r="J109" i="3" s="1"/>
  <c r="BK184" i="9"/>
  <c r="J184" i="9"/>
  <c r="J105" i="9" s="1"/>
  <c r="BK188" i="9"/>
  <c r="J188" i="9" s="1"/>
  <c r="J106" i="9" s="1"/>
  <c r="BK165" i="11"/>
  <c r="J165" i="11" s="1"/>
  <c r="J102" i="11" s="1"/>
  <c r="BK186" i="11"/>
  <c r="J186" i="11" s="1"/>
  <c r="J107" i="11" s="1"/>
  <c r="BK233" i="11"/>
  <c r="J233" i="11"/>
  <c r="J114" i="11" s="1"/>
  <c r="BK252" i="11"/>
  <c r="J252" i="11" s="1"/>
  <c r="J117" i="11" s="1"/>
  <c r="BK255" i="11"/>
  <c r="J255" i="11" s="1"/>
  <c r="J118" i="11" s="1"/>
  <c r="BK289" i="11"/>
  <c r="J289" i="11" s="1"/>
  <c r="J128" i="11" s="1"/>
  <c r="BK360" i="11"/>
  <c r="BK359" i="11"/>
  <c r="J359" i="11" s="1"/>
  <c r="J138" i="11" s="1"/>
  <c r="BK170" i="7"/>
  <c r="J170" i="7" s="1"/>
  <c r="J104" i="7" s="1"/>
  <c r="BK1018" i="10"/>
  <c r="J1018" i="10" s="1"/>
  <c r="J112" i="10" s="1"/>
  <c r="BK1034" i="10"/>
  <c r="J1034" i="10"/>
  <c r="J113" i="10" s="1"/>
  <c r="BK258" i="11"/>
  <c r="J258" i="11" s="1"/>
  <c r="J119" i="11" s="1"/>
  <c r="BK302" i="4"/>
  <c r="J302" i="4" s="1"/>
  <c r="J107" i="4" s="1"/>
  <c r="BK323" i="6"/>
  <c r="J323" i="6" s="1"/>
  <c r="J108" i="6" s="1"/>
  <c r="BK170" i="8"/>
  <c r="J170" i="8"/>
  <c r="J104" i="8" s="1"/>
  <c r="BK184" i="8"/>
  <c r="J184" i="8" s="1"/>
  <c r="J106" i="8" s="1"/>
  <c r="BK188" i="8"/>
  <c r="J188" i="8" s="1"/>
  <c r="J107" i="8" s="1"/>
  <c r="BK183" i="11"/>
  <c r="J183" i="11" s="1"/>
  <c r="J106" i="11" s="1"/>
  <c r="BK273" i="11"/>
  <c r="J273" i="11"/>
  <c r="J122" i="11" s="1"/>
  <c r="BK276" i="11"/>
  <c r="J276" i="11" s="1"/>
  <c r="J123" i="11" s="1"/>
  <c r="J96" i="12"/>
  <c r="BE131" i="12"/>
  <c r="BE137" i="12"/>
  <c r="BE141" i="12"/>
  <c r="J360" i="11"/>
  <c r="J139" i="11"/>
  <c r="J93" i="12"/>
  <c r="F96" i="12"/>
  <c r="BE135" i="12"/>
  <c r="BE146" i="12"/>
  <c r="BE155" i="12"/>
  <c r="BE148" i="12"/>
  <c r="BE150" i="12"/>
  <c r="E85" i="12"/>
  <c r="BE133" i="12"/>
  <c r="BE139" i="12"/>
  <c r="BE144" i="12"/>
  <c r="BE153" i="12"/>
  <c r="J257" i="10"/>
  <c r="J105" i="10" s="1"/>
  <c r="BK338" i="10"/>
  <c r="J338" i="10" s="1"/>
  <c r="J107" i="10" s="1"/>
  <c r="E85" i="11"/>
  <c r="BE179" i="11"/>
  <c r="BE184" i="11"/>
  <c r="BE192" i="11"/>
  <c r="BE213" i="11"/>
  <c r="BE241" i="11"/>
  <c r="BE250" i="11"/>
  <c r="BE305" i="11"/>
  <c r="BE307" i="11"/>
  <c r="BE312" i="11"/>
  <c r="BE326" i="11"/>
  <c r="BE337" i="11"/>
  <c r="BE346" i="11"/>
  <c r="J93" i="11"/>
  <c r="F96" i="11"/>
  <c r="BE166" i="11"/>
  <c r="BE187" i="11"/>
  <c r="BE195" i="11"/>
  <c r="BE197" i="11"/>
  <c r="BE201" i="11"/>
  <c r="BE209" i="11"/>
  <c r="BE220" i="11"/>
  <c r="BE227" i="11"/>
  <c r="BE231" i="11"/>
  <c r="BE234" i="11"/>
  <c r="BE237" i="11"/>
  <c r="BE259" i="11"/>
  <c r="BE300" i="11"/>
  <c r="BE302" i="11"/>
  <c r="BE310" i="11"/>
  <c r="BE328" i="11"/>
  <c r="BE331" i="11"/>
  <c r="BE339" i="11"/>
  <c r="BE341" i="11"/>
  <c r="BE344" i="11"/>
  <c r="BE348" i="11"/>
  <c r="BE355" i="11"/>
  <c r="BE357" i="11"/>
  <c r="BE361" i="11"/>
  <c r="BE169" i="11"/>
  <c r="BE171" i="11"/>
  <c r="BE199" i="11"/>
  <c r="BE204" i="11"/>
  <c r="BE218" i="11"/>
  <c r="BE223" i="11"/>
  <c r="BE229" i="11"/>
  <c r="BE239" i="11"/>
  <c r="BE244" i="11"/>
  <c r="BE246" i="11"/>
  <c r="BE253" i="11"/>
  <c r="BE256" i="11"/>
  <c r="BE266" i="11"/>
  <c r="BE274" i="11"/>
  <c r="BE290" i="11"/>
  <c r="BE293" i="11"/>
  <c r="BE295" i="11"/>
  <c r="BE319" i="11"/>
  <c r="BE321" i="11"/>
  <c r="BE335" i="11"/>
  <c r="BE353" i="11"/>
  <c r="BK138" i="10"/>
  <c r="J138" i="10"/>
  <c r="J101" i="10" s="1"/>
  <c r="J96" i="11"/>
  <c r="BE173" i="11"/>
  <c r="BE176" i="11"/>
  <c r="BE181" i="11"/>
  <c r="BE190" i="11"/>
  <c r="BE206" i="11"/>
  <c r="BE211" i="11"/>
  <c r="BE215" i="11"/>
  <c r="BE225" i="11"/>
  <c r="BE248" i="11"/>
  <c r="BE262" i="11"/>
  <c r="BE264" i="11"/>
  <c r="BE269" i="11"/>
  <c r="BE271" i="11"/>
  <c r="BE277" i="11"/>
  <c r="BE280" i="11"/>
  <c r="BE283" i="11"/>
  <c r="BE286" i="11"/>
  <c r="BE297" i="11"/>
  <c r="BE314" i="11"/>
  <c r="BE317" i="11"/>
  <c r="BE324" i="11"/>
  <c r="BE333" i="11"/>
  <c r="BE350" i="11"/>
  <c r="J96" i="10"/>
  <c r="BE155" i="10"/>
  <c r="BE186" i="10"/>
  <c r="BE211" i="10"/>
  <c r="BE236" i="10"/>
  <c r="BE296" i="10"/>
  <c r="BE363" i="10"/>
  <c r="BE382" i="10"/>
  <c r="BE428" i="10"/>
  <c r="BE475" i="10"/>
  <c r="BE493" i="10"/>
  <c r="BE510" i="10"/>
  <c r="BE515" i="10"/>
  <c r="BE538" i="10"/>
  <c r="BE548" i="10"/>
  <c r="BE556" i="10"/>
  <c r="BE591" i="10"/>
  <c r="BE612" i="10"/>
  <c r="BE620" i="10"/>
  <c r="BE628" i="10"/>
  <c r="BE636" i="10"/>
  <c r="BE665" i="10"/>
  <c r="BE670" i="10"/>
  <c r="BE678" i="10"/>
  <c r="BE694" i="10"/>
  <c r="BE702" i="10"/>
  <c r="BE710" i="10"/>
  <c r="BE740" i="10"/>
  <c r="BE758" i="10"/>
  <c r="BE763" i="10"/>
  <c r="BE768" i="10"/>
  <c r="BE832" i="10"/>
  <c r="BE848" i="10"/>
  <c r="BE894" i="10"/>
  <c r="BE899" i="10"/>
  <c r="BE937" i="10"/>
  <c r="BE947" i="10"/>
  <c r="BE957" i="10"/>
  <c r="BE966" i="10"/>
  <c r="BE983" i="10"/>
  <c r="BE991" i="10"/>
  <c r="F96" i="10"/>
  <c r="J131" i="10"/>
  <c r="BE191" i="10"/>
  <c r="BE241" i="10"/>
  <c r="BE246" i="10"/>
  <c r="BE252" i="10"/>
  <c r="BE258" i="10"/>
  <c r="BE314" i="10"/>
  <c r="BE334" i="10"/>
  <c r="BE340" i="10"/>
  <c r="BE346" i="10"/>
  <c r="BE352" i="10"/>
  <c r="BE378" i="10"/>
  <c r="BE386" i="10"/>
  <c r="BE392" i="10"/>
  <c r="BE403" i="10"/>
  <c r="BE437" i="10"/>
  <c r="BE469" i="10"/>
  <c r="BE533" i="10"/>
  <c r="BE571" i="10"/>
  <c r="BE581" i="10"/>
  <c r="BE596" i="10"/>
  <c r="BE604" i="10"/>
  <c r="BE718" i="10"/>
  <c r="BE728" i="10"/>
  <c r="BE732" i="10"/>
  <c r="BE748" i="10"/>
  <c r="BE810" i="10"/>
  <c r="BE824" i="10"/>
  <c r="BE853" i="10"/>
  <c r="BE865" i="10"/>
  <c r="BE927" i="10"/>
  <c r="BE932" i="10"/>
  <c r="BE952" i="10"/>
  <c r="E85" i="10"/>
  <c r="BE140" i="10"/>
  <c r="BE145" i="10"/>
  <c r="BE150" i="10"/>
  <c r="BE160" i="10"/>
  <c r="BE171" i="10"/>
  <c r="BE176" i="10"/>
  <c r="BE201" i="10"/>
  <c r="BE223" i="10"/>
  <c r="BE229" i="10"/>
  <c r="BE277" i="10"/>
  <c r="BE308" i="10"/>
  <c r="BE336" i="10"/>
  <c r="BE358" i="10"/>
  <c r="BE368" i="10"/>
  <c r="BE373" i="10"/>
  <c r="BE408" i="10"/>
  <c r="BE414" i="10"/>
  <c r="BE445" i="10"/>
  <c r="BE459" i="10"/>
  <c r="BE464" i="10"/>
  <c r="BE528" i="10"/>
  <c r="BE561" i="10"/>
  <c r="BE566" i="10"/>
  <c r="BE586" i="10"/>
  <c r="BE780" i="10"/>
  <c r="BE787" i="10"/>
  <c r="BE817" i="10"/>
  <c r="BE840" i="10"/>
  <c r="BE859" i="10"/>
  <c r="BE871" i="10"/>
  <c r="BE876" i="10"/>
  <c r="BE975" i="10"/>
  <c r="BE997" i="10"/>
  <c r="BE1002" i="10"/>
  <c r="BE1007" i="10"/>
  <c r="BE1012" i="10"/>
  <c r="BE1019" i="10"/>
  <c r="BE1024" i="10"/>
  <c r="BE1029" i="10"/>
  <c r="BE1035" i="10"/>
  <c r="BE165" i="10"/>
  <c r="BE181" i="10"/>
  <c r="BE196" i="10"/>
  <c r="BE206" i="10"/>
  <c r="BE217" i="10"/>
  <c r="BE302" i="10"/>
  <c r="BE398" i="10"/>
  <c r="BE420" i="10"/>
  <c r="BE454" i="10"/>
  <c r="BE484" i="10"/>
  <c r="BE502" i="10"/>
  <c r="BE520" i="10"/>
  <c r="BE543" i="10"/>
  <c r="BE576" i="10"/>
  <c r="BE644" i="10"/>
  <c r="BE652" i="10"/>
  <c r="BE657" i="10"/>
  <c r="BE686" i="10"/>
  <c r="BE723" i="10"/>
  <c r="BE753" i="10"/>
  <c r="BE773" i="10"/>
  <c r="BE794" i="10"/>
  <c r="BE800" i="10"/>
  <c r="BE806" i="10"/>
  <c r="BE888" i="10"/>
  <c r="BE913" i="10"/>
  <c r="BE942" i="10"/>
  <c r="E85" i="9"/>
  <c r="BE133" i="9"/>
  <c r="F96" i="9"/>
  <c r="J127" i="9"/>
  <c r="BE143" i="9"/>
  <c r="BE149" i="9"/>
  <c r="BE163" i="9"/>
  <c r="BE166" i="9"/>
  <c r="BE176" i="9"/>
  <c r="BE185" i="9"/>
  <c r="BE155" i="9"/>
  <c r="BE160" i="9"/>
  <c r="BE173" i="9"/>
  <c r="BE179" i="9"/>
  <c r="BE189" i="9"/>
  <c r="J93" i="9"/>
  <c r="BE138" i="9"/>
  <c r="BE170" i="9"/>
  <c r="J93" i="8"/>
  <c r="J96" i="8"/>
  <c r="BE134" i="8"/>
  <c r="BE139" i="8"/>
  <c r="BE155" i="8"/>
  <c r="BE160" i="8"/>
  <c r="BE178" i="8"/>
  <c r="BE185" i="8"/>
  <c r="BE189" i="8"/>
  <c r="BE150" i="8"/>
  <c r="BE167" i="8"/>
  <c r="BE171" i="8"/>
  <c r="E117" i="8"/>
  <c r="BE144" i="8"/>
  <c r="BE175" i="8"/>
  <c r="F96" i="8"/>
  <c r="BE164" i="8"/>
  <c r="BE181" i="8"/>
  <c r="F128" i="7"/>
  <c r="BE134" i="7"/>
  <c r="BE150" i="7"/>
  <c r="BE155" i="7"/>
  <c r="J125" i="7"/>
  <c r="J128" i="7"/>
  <c r="BE144" i="7"/>
  <c r="E85" i="7"/>
  <c r="BE164" i="7"/>
  <c r="BE171" i="7"/>
  <c r="BE175" i="7"/>
  <c r="BE181" i="7"/>
  <c r="BE139" i="7"/>
  <c r="BE160" i="7"/>
  <c r="BE167" i="7"/>
  <c r="BE178" i="7"/>
  <c r="BE185" i="7"/>
  <c r="BE189" i="7"/>
  <c r="J93" i="6"/>
  <c r="E118" i="6"/>
  <c r="F129" i="6"/>
  <c r="BE149" i="6"/>
  <c r="BE151" i="6"/>
  <c r="BE160" i="6"/>
  <c r="BE178" i="6"/>
  <c r="BE183" i="6"/>
  <c r="BE213" i="6"/>
  <c r="BE221" i="6"/>
  <c r="BE224" i="6"/>
  <c r="BE247" i="6"/>
  <c r="BE263" i="6"/>
  <c r="BE275" i="6"/>
  <c r="BE285" i="6"/>
  <c r="BE137" i="6"/>
  <c r="BE186" i="6"/>
  <c r="BE189" i="6"/>
  <c r="BE202" i="6"/>
  <c r="BE206" i="6"/>
  <c r="BE219" i="6"/>
  <c r="BE227" i="6"/>
  <c r="BE245" i="6"/>
  <c r="BE251" i="6"/>
  <c r="BE278" i="6"/>
  <c r="BE291" i="6"/>
  <c r="BE307" i="6"/>
  <c r="BE309" i="6"/>
  <c r="BE315" i="6"/>
  <c r="BE320" i="6"/>
  <c r="BE324" i="6"/>
  <c r="J96" i="6"/>
  <c r="BE143" i="6"/>
  <c r="BE163" i="6"/>
  <c r="BE170" i="6"/>
  <c r="BE195" i="6"/>
  <c r="BE200" i="6"/>
  <c r="BE232" i="6"/>
  <c r="BE258" i="6"/>
  <c r="BE283" i="6"/>
  <c r="BE294" i="6"/>
  <c r="BE135" i="6"/>
  <c r="BE154" i="6"/>
  <c r="BE157" i="6"/>
  <c r="BE192" i="6"/>
  <c r="BE209" i="6"/>
  <c r="BE230" i="6"/>
  <c r="BE235" i="6"/>
  <c r="BE237" i="6"/>
  <c r="BE241" i="6"/>
  <c r="BE255" i="6"/>
  <c r="BE260" i="6"/>
  <c r="BE268" i="6"/>
  <c r="BE273" i="6"/>
  <c r="BE288" i="6"/>
  <c r="BE296" i="6"/>
  <c r="BE299" i="6"/>
  <c r="BE301" i="6"/>
  <c r="BE312" i="6"/>
  <c r="J133" i="4"/>
  <c r="J102" i="4" s="1"/>
  <c r="F96" i="5"/>
  <c r="BE151" i="5"/>
  <c r="BE176" i="5"/>
  <c r="BE194" i="5"/>
  <c r="BE200" i="5"/>
  <c r="BE206" i="5"/>
  <c r="BE217" i="5"/>
  <c r="BE223" i="5"/>
  <c r="BE227" i="5"/>
  <c r="BE245" i="5"/>
  <c r="BE253" i="5"/>
  <c r="BE273" i="5"/>
  <c r="E85" i="5"/>
  <c r="J93" i="5"/>
  <c r="BE133" i="5"/>
  <c r="BE146" i="5"/>
  <c r="BE167" i="5"/>
  <c r="BE173" i="5"/>
  <c r="BE184" i="5"/>
  <c r="BE212" i="5"/>
  <c r="BE214" i="5"/>
  <c r="BE221" i="5"/>
  <c r="BE235" i="5"/>
  <c r="BE242" i="5"/>
  <c r="BE248" i="5"/>
  <c r="BE251" i="5"/>
  <c r="BE256" i="5"/>
  <c r="BE260" i="5"/>
  <c r="BE265" i="5"/>
  <c r="BE268" i="5"/>
  <c r="BE277" i="5"/>
  <c r="J96" i="5"/>
  <c r="BE138" i="5"/>
  <c r="BE143" i="5"/>
  <c r="BE148" i="5"/>
  <c r="BE157" i="5"/>
  <c r="BE164" i="5"/>
  <c r="BE170" i="5"/>
  <c r="BE181" i="5"/>
  <c r="BE188" i="5"/>
  <c r="BE197" i="5"/>
  <c r="BE203" i="5"/>
  <c r="BE209" i="5"/>
  <c r="BE231" i="5"/>
  <c r="BE237" i="5"/>
  <c r="BE240" i="5"/>
  <c r="BE262" i="5"/>
  <c r="AW101" i="1"/>
  <c r="J93" i="4"/>
  <c r="J96" i="4"/>
  <c r="BE156" i="4"/>
  <c r="BE162" i="4"/>
  <c r="BE169" i="4"/>
  <c r="BE172" i="4"/>
  <c r="BE175" i="4"/>
  <c r="BE188" i="4"/>
  <c r="BE202" i="4"/>
  <c r="BE207" i="4"/>
  <c r="BE221" i="4"/>
  <c r="BE232" i="4"/>
  <c r="BE270" i="4"/>
  <c r="BE280" i="4"/>
  <c r="BE303" i="4"/>
  <c r="E85" i="4"/>
  <c r="BE178" i="4"/>
  <c r="BE196" i="4"/>
  <c r="BE199" i="4"/>
  <c r="BE223" i="4"/>
  <c r="BE242" i="4"/>
  <c r="BE262" i="4"/>
  <c r="BE267" i="4"/>
  <c r="BE291" i="4"/>
  <c r="BE294" i="4"/>
  <c r="F96" i="4"/>
  <c r="BE146" i="4"/>
  <c r="BE149" i="4"/>
  <c r="BE181" i="4"/>
  <c r="BE209" i="4"/>
  <c r="BE213" i="4"/>
  <c r="BE217" i="4"/>
  <c r="BE248" i="4"/>
  <c r="BE273" i="4"/>
  <c r="BE278" i="4"/>
  <c r="BE299" i="4"/>
  <c r="BE134" i="4"/>
  <c r="BE137" i="4"/>
  <c r="BE140" i="4"/>
  <c r="BE143" i="4"/>
  <c r="BE152" i="4"/>
  <c r="BE185" i="4"/>
  <c r="BE194" i="4"/>
  <c r="BE204" i="4"/>
  <c r="BE226" i="4"/>
  <c r="BE234" i="4"/>
  <c r="BE240" i="4"/>
  <c r="BE245" i="4"/>
  <c r="BE254" i="4"/>
  <c r="BE256" i="4"/>
  <c r="BE259" i="4"/>
  <c r="BE265" i="4"/>
  <c r="BE286" i="4"/>
  <c r="BE288" i="4"/>
  <c r="E85" i="3"/>
  <c r="J96" i="3"/>
  <c r="F130" i="3"/>
  <c r="BE136" i="3"/>
  <c r="BE152" i="3"/>
  <c r="BE177" i="3"/>
  <c r="BE183" i="3"/>
  <c r="BE197" i="3"/>
  <c r="BE225" i="3"/>
  <c r="BE234" i="3"/>
  <c r="BE240" i="3"/>
  <c r="BE254" i="3"/>
  <c r="BE261" i="3"/>
  <c r="BE267" i="3"/>
  <c r="BE271" i="3"/>
  <c r="BE274" i="3"/>
  <c r="BE279" i="3"/>
  <c r="BE289" i="3"/>
  <c r="BE138" i="3"/>
  <c r="BE145" i="3"/>
  <c r="BE150" i="3"/>
  <c r="BE155" i="3"/>
  <c r="BE170" i="3"/>
  <c r="BE180" i="3"/>
  <c r="BE204" i="3"/>
  <c r="BE212" i="3"/>
  <c r="BE217" i="3"/>
  <c r="BE228" i="3"/>
  <c r="BE250" i="3"/>
  <c r="BE258" i="3"/>
  <c r="BE281" i="3"/>
  <c r="BE284" i="3"/>
  <c r="BE291" i="3"/>
  <c r="BE299" i="3"/>
  <c r="BE302" i="3"/>
  <c r="BE305" i="3"/>
  <c r="J93" i="3"/>
  <c r="BE140" i="3"/>
  <c r="BE158" i="3"/>
  <c r="BE161" i="3"/>
  <c r="BE164" i="3"/>
  <c r="BE186" i="3"/>
  <c r="BE191" i="3"/>
  <c r="BE194" i="3"/>
  <c r="BE200" i="3"/>
  <c r="BE208" i="3"/>
  <c r="BE222" i="3"/>
  <c r="BE231" i="3"/>
  <c r="BE236" i="3"/>
  <c r="BE244" i="3"/>
  <c r="BE248" i="3"/>
  <c r="BE264" i="3"/>
  <c r="BE269" i="3"/>
  <c r="BE276" i="3"/>
  <c r="BE286" i="3"/>
  <c r="BE297" i="3"/>
  <c r="BE310" i="3"/>
  <c r="BE314" i="3"/>
  <c r="BA99" i="1"/>
  <c r="BE305" i="2"/>
  <c r="J96" i="2"/>
  <c r="BE139" i="2"/>
  <c r="BE149" i="2"/>
  <c r="BE151" i="2"/>
  <c r="BE153" i="2"/>
  <c r="BE172" i="2"/>
  <c r="BE175" i="2"/>
  <c r="BE190" i="2"/>
  <c r="BE195" i="2"/>
  <c r="BE199" i="2"/>
  <c r="BE208" i="2"/>
  <c r="BE210" i="2"/>
  <c r="BE215" i="2"/>
  <c r="BE220" i="2"/>
  <c r="BE241" i="2"/>
  <c r="BE251" i="2"/>
  <c r="BE256" i="2"/>
  <c r="BE287" i="2"/>
  <c r="E85" i="2"/>
  <c r="F130" i="2"/>
  <c r="BE141" i="2"/>
  <c r="BE146" i="2"/>
  <c r="BE156" i="2"/>
  <c r="BE165" i="2"/>
  <c r="BE178" i="2"/>
  <c r="BE180" i="2"/>
  <c r="BE183" i="2"/>
  <c r="BE212" i="2"/>
  <c r="BE227" i="2"/>
  <c r="BE236" i="2"/>
  <c r="BE262" i="2"/>
  <c r="BE268" i="2"/>
  <c r="BE270" i="2"/>
  <c r="BE290" i="2"/>
  <c r="J93" i="2"/>
  <c r="BE136" i="2"/>
  <c r="BE144" i="2"/>
  <c r="BE159" i="2"/>
  <c r="BE187" i="2"/>
  <c r="BE202" i="2"/>
  <c r="BE205" i="2"/>
  <c r="BE217" i="2"/>
  <c r="BE223" i="2"/>
  <c r="BE231" i="2"/>
  <c r="BE243" i="2"/>
  <c r="BE246" i="2"/>
  <c r="BE254" i="2"/>
  <c r="BE259" i="2"/>
  <c r="BE265" i="2"/>
  <c r="BE273" i="2"/>
  <c r="BE276" i="2"/>
  <c r="BE279" i="2"/>
  <c r="BE285" i="2"/>
  <c r="BE293" i="2"/>
  <c r="BE298" i="2"/>
  <c r="BE301" i="2"/>
  <c r="F38" i="2"/>
  <c r="BA98" i="1" s="1"/>
  <c r="J38" i="3"/>
  <c r="AW99" i="1" s="1"/>
  <c r="F40" i="4"/>
  <c r="BC100" i="1" s="1"/>
  <c r="F38" i="4"/>
  <c r="BA100" i="1" s="1"/>
  <c r="F41" i="5"/>
  <c r="BD101" i="1" s="1"/>
  <c r="F41" i="6"/>
  <c r="BD102" i="1" s="1"/>
  <c r="J38" i="7"/>
  <c r="AW104" i="1" s="1"/>
  <c r="J38" i="8"/>
  <c r="AW105" i="1" s="1"/>
  <c r="F38" i="9"/>
  <c r="BA106" i="1" s="1"/>
  <c r="F41" i="9"/>
  <c r="BD106" i="1" s="1"/>
  <c r="F39" i="10"/>
  <c r="BB108" i="1" s="1"/>
  <c r="F40" i="10"/>
  <c r="BC108" i="1" s="1"/>
  <c r="AS96" i="1"/>
  <c r="AS95" i="1" s="1"/>
  <c r="AS94" i="1" s="1"/>
  <c r="F39" i="2"/>
  <c r="BB98" i="1"/>
  <c r="F41" i="3"/>
  <c r="BD99" i="1"/>
  <c r="F41" i="4"/>
  <c r="BD100" i="1"/>
  <c r="F38" i="5"/>
  <c r="BA101" i="1"/>
  <c r="F38" i="6"/>
  <c r="BA102" i="1"/>
  <c r="J38" i="6"/>
  <c r="AW102" i="1"/>
  <c r="F38" i="7"/>
  <c r="BA104" i="1"/>
  <c r="F40" i="7"/>
  <c r="BC104" i="1"/>
  <c r="F39" i="7"/>
  <c r="BB104" i="1"/>
  <c r="F41" i="8"/>
  <c r="BD105" i="1"/>
  <c r="F40" i="9"/>
  <c r="BC106" i="1"/>
  <c r="F41" i="10"/>
  <c r="BD108" i="1"/>
  <c r="F41" i="11"/>
  <c r="BD109" i="1"/>
  <c r="J38" i="11"/>
  <c r="AW109" i="1"/>
  <c r="F40" i="2"/>
  <c r="BC98" i="1"/>
  <c r="J38" i="2"/>
  <c r="AW98" i="1"/>
  <c r="F40" i="3"/>
  <c r="BC99" i="1"/>
  <c r="F39" i="4"/>
  <c r="BB100" i="1" s="1"/>
  <c r="F39" i="5"/>
  <c r="BB101" i="1"/>
  <c r="F39" i="6"/>
  <c r="BB102" i="1" s="1"/>
  <c r="F41" i="7"/>
  <c r="BD104" i="1"/>
  <c r="F40" i="8"/>
  <c r="BC105" i="1" s="1"/>
  <c r="J38" i="9"/>
  <c r="AW106" i="1"/>
  <c r="F38" i="10"/>
  <c r="BA108" i="1" s="1"/>
  <c r="F40" i="11"/>
  <c r="BC109" i="1"/>
  <c r="F38" i="11"/>
  <c r="BA109" i="1" s="1"/>
  <c r="F41" i="2"/>
  <c r="BD98" i="1"/>
  <c r="F39" i="3"/>
  <c r="BB99" i="1" s="1"/>
  <c r="J38" i="4"/>
  <c r="AW100" i="1" s="1"/>
  <c r="F40" i="5"/>
  <c r="BC101" i="1" s="1"/>
  <c r="F40" i="6"/>
  <c r="BC102" i="1" s="1"/>
  <c r="F38" i="8"/>
  <c r="BA105" i="1" s="1"/>
  <c r="F39" i="8"/>
  <c r="BB105" i="1" s="1"/>
  <c r="F39" i="9"/>
  <c r="BB106" i="1" s="1"/>
  <c r="J38" i="10"/>
  <c r="AW108" i="1" s="1"/>
  <c r="F39" i="11"/>
  <c r="BB109" i="1" s="1"/>
  <c r="F38" i="12"/>
  <c r="BA110" i="1" s="1"/>
  <c r="F39" i="12"/>
  <c r="BB110" i="1" s="1"/>
  <c r="J38" i="12"/>
  <c r="AW110" i="1" s="1"/>
  <c r="F41" i="12"/>
  <c r="BD110" i="1" s="1"/>
  <c r="F40" i="12"/>
  <c r="BC110" i="1" s="1"/>
  <c r="P163" i="11" l="1"/>
  <c r="AU109" i="1" s="1"/>
  <c r="T338" i="10"/>
  <c r="R131" i="9"/>
  <c r="R130" i="9"/>
  <c r="P129" i="12"/>
  <c r="P128" i="12"/>
  <c r="AU110" i="1" s="1"/>
  <c r="P132" i="8"/>
  <c r="P131" i="8" s="1"/>
  <c r="AU105" i="1" s="1"/>
  <c r="AU103" i="1" s="1"/>
  <c r="P134" i="2"/>
  <c r="P133" i="2"/>
  <c r="AU98" i="1" s="1"/>
  <c r="R132" i="8"/>
  <c r="R131" i="8" s="1"/>
  <c r="R133" i="6"/>
  <c r="R132" i="6" s="1"/>
  <c r="R134" i="2"/>
  <c r="R133" i="2" s="1"/>
  <c r="BK132" i="4"/>
  <c r="J132" i="4" s="1"/>
  <c r="J101" i="4" s="1"/>
  <c r="P338" i="10"/>
  <c r="R132" i="4"/>
  <c r="R131" i="4" s="1"/>
  <c r="P138" i="10"/>
  <c r="P137" i="10" s="1"/>
  <c r="AU108" i="1" s="1"/>
  <c r="AU107" i="1" s="1"/>
  <c r="R132" i="7"/>
  <c r="R131" i="7"/>
  <c r="T131" i="5"/>
  <c r="T130" i="5"/>
  <c r="R129" i="12"/>
  <c r="R128" i="12"/>
  <c r="R338" i="10"/>
  <c r="R137" i="10"/>
  <c r="P131" i="5"/>
  <c r="P130" i="5"/>
  <c r="AU101" i="1" s="1"/>
  <c r="T138" i="10"/>
  <c r="T137" i="10" s="1"/>
  <c r="R134" i="3"/>
  <c r="R133" i="3" s="1"/>
  <c r="P132" i="4"/>
  <c r="P131" i="4" s="1"/>
  <c r="AU100" i="1" s="1"/>
  <c r="P134" i="3"/>
  <c r="P133" i="3"/>
  <c r="AU99" i="1" s="1"/>
  <c r="T134" i="2"/>
  <c r="T133" i="2" s="1"/>
  <c r="BK303" i="2"/>
  <c r="J303" i="2" s="1"/>
  <c r="J108" i="2" s="1"/>
  <c r="BK134" i="3"/>
  <c r="J134" i="3"/>
  <c r="J101" i="3" s="1"/>
  <c r="BK131" i="9"/>
  <c r="J131" i="9" s="1"/>
  <c r="J101" i="9" s="1"/>
  <c r="BK129" i="12"/>
  <c r="BK128" i="12"/>
  <c r="J128" i="12" s="1"/>
  <c r="J100" i="12" s="1"/>
  <c r="BK134" i="2"/>
  <c r="J134" i="2"/>
  <c r="J101" i="2" s="1"/>
  <c r="BK131" i="5"/>
  <c r="J131" i="5" s="1"/>
  <c r="J101" i="5" s="1"/>
  <c r="BK1017" i="10"/>
  <c r="J1017" i="10"/>
  <c r="J111" i="10" s="1"/>
  <c r="BK132" i="8"/>
  <c r="BK131" i="8" s="1"/>
  <c r="J131" i="8" s="1"/>
  <c r="J100" i="8" s="1"/>
  <c r="BK164" i="11"/>
  <c r="J164" i="11" s="1"/>
  <c r="J101" i="11" s="1"/>
  <c r="BK133" i="6"/>
  <c r="BK132" i="6"/>
  <c r="J132" i="6" s="1"/>
  <c r="J100" i="6" s="1"/>
  <c r="BK132" i="7"/>
  <c r="BK131" i="7"/>
  <c r="J131" i="7" s="1"/>
  <c r="J34" i="7" s="1"/>
  <c r="AG104" i="1" s="1"/>
  <c r="BK288" i="11"/>
  <c r="J288" i="11" s="1"/>
  <c r="J127" i="11" s="1"/>
  <c r="BK137" i="10"/>
  <c r="J137" i="10"/>
  <c r="J100" i="10" s="1"/>
  <c r="J37" i="2"/>
  <c r="AV98" i="1" s="1"/>
  <c r="AT98" i="1" s="1"/>
  <c r="J37" i="4"/>
  <c r="AV100" i="1"/>
  <c r="AT100" i="1" s="1"/>
  <c r="F37" i="6"/>
  <c r="AZ102" i="1" s="1"/>
  <c r="F37" i="8"/>
  <c r="AZ105" i="1" s="1"/>
  <c r="BA103" i="1"/>
  <c r="AW103" i="1" s="1"/>
  <c r="BD103" i="1"/>
  <c r="BB103" i="1"/>
  <c r="AX103" i="1"/>
  <c r="J37" i="10"/>
  <c r="AV108" i="1" s="1"/>
  <c r="AT108" i="1" s="1"/>
  <c r="J37" i="3"/>
  <c r="AV99" i="1" s="1"/>
  <c r="AT99" i="1" s="1"/>
  <c r="F37" i="3"/>
  <c r="AZ99" i="1" s="1"/>
  <c r="F37" i="5"/>
  <c r="AZ101" i="1"/>
  <c r="J37" i="5"/>
  <c r="AV101" i="1" s="1"/>
  <c r="AT101" i="1" s="1"/>
  <c r="BA97" i="1"/>
  <c r="AW97" i="1"/>
  <c r="BB97" i="1"/>
  <c r="BC97" i="1"/>
  <c r="AY97" i="1"/>
  <c r="BD97" i="1"/>
  <c r="J37" i="7"/>
  <c r="AV104" i="1" s="1"/>
  <c r="AT104" i="1" s="1"/>
  <c r="F37" i="7"/>
  <c r="AZ104" i="1" s="1"/>
  <c r="J37" i="8"/>
  <c r="AV105" i="1"/>
  <c r="AT105" i="1"/>
  <c r="BC103" i="1"/>
  <c r="AY103" i="1" s="1"/>
  <c r="J37" i="9"/>
  <c r="AV106" i="1"/>
  <c r="AT106" i="1" s="1"/>
  <c r="F37" i="10"/>
  <c r="AZ108" i="1" s="1"/>
  <c r="F37" i="2"/>
  <c r="AZ98" i="1" s="1"/>
  <c r="F37" i="4"/>
  <c r="AZ100" i="1" s="1"/>
  <c r="J37" i="6"/>
  <c r="AV102" i="1" s="1"/>
  <c r="AT102" i="1" s="1"/>
  <c r="F37" i="9"/>
  <c r="AZ106" i="1"/>
  <c r="BC107" i="1"/>
  <c r="AY107" i="1"/>
  <c r="BD107" i="1"/>
  <c r="BB107" i="1"/>
  <c r="AX107" i="1" s="1"/>
  <c r="J37" i="11"/>
  <c r="AV109" i="1" s="1"/>
  <c r="AT109" i="1" s="1"/>
  <c r="BA107" i="1"/>
  <c r="AW107" i="1"/>
  <c r="F37" i="11"/>
  <c r="AZ109" i="1"/>
  <c r="F37" i="12"/>
  <c r="AZ110" i="1"/>
  <c r="J37" i="12"/>
  <c r="AV110" i="1"/>
  <c r="AT110" i="1" s="1"/>
  <c r="BK133" i="3" l="1"/>
  <c r="J133" i="3"/>
  <c r="BK163" i="11"/>
  <c r="J163" i="11"/>
  <c r="BK133" i="2"/>
  <c r="J133" i="2"/>
  <c r="J100" i="2" s="1"/>
  <c r="BK130" i="9"/>
  <c r="J130" i="9" s="1"/>
  <c r="J100" i="9" s="1"/>
  <c r="J133" i="6"/>
  <c r="J101" i="6"/>
  <c r="J100" i="7"/>
  <c r="J129" i="12"/>
  <c r="J101" i="12" s="1"/>
  <c r="BK131" i="4"/>
  <c r="J131" i="4" s="1"/>
  <c r="J100" i="4" s="1"/>
  <c r="J132" i="7"/>
  <c r="J101" i="7"/>
  <c r="BK130" i="5"/>
  <c r="J130" i="5"/>
  <c r="J100" i="5" s="1"/>
  <c r="J132" i="8"/>
  <c r="J101" i="8" s="1"/>
  <c r="J43" i="7"/>
  <c r="AN104" i="1"/>
  <c r="AU97" i="1"/>
  <c r="AU96" i="1" s="1"/>
  <c r="AU95" i="1" s="1"/>
  <c r="AU94" i="1" s="1"/>
  <c r="J34" i="11"/>
  <c r="AG109" i="1" s="1"/>
  <c r="J34" i="8"/>
  <c r="AG105" i="1"/>
  <c r="J34" i="12"/>
  <c r="AG110" i="1" s="1"/>
  <c r="AZ103" i="1"/>
  <c r="AV103" i="1"/>
  <c r="AT103" i="1" s="1"/>
  <c r="J34" i="10"/>
  <c r="AG108" i="1"/>
  <c r="BB96" i="1"/>
  <c r="AX96" i="1" s="1"/>
  <c r="BD96" i="1"/>
  <c r="BD95" i="1"/>
  <c r="BD94" i="1"/>
  <c r="W33" i="1" s="1"/>
  <c r="J34" i="3"/>
  <c r="AG99" i="1"/>
  <c r="J34" i="6"/>
  <c r="AG102" i="1" s="1"/>
  <c r="AX97" i="1"/>
  <c r="AZ107" i="1"/>
  <c r="AV107" i="1"/>
  <c r="AT107" i="1" s="1"/>
  <c r="BC96" i="1"/>
  <c r="AY96" i="1"/>
  <c r="AZ97" i="1"/>
  <c r="BA96" i="1"/>
  <c r="BA95" i="1" s="1"/>
  <c r="AW95" i="1" s="1"/>
  <c r="J43" i="3" l="1"/>
  <c r="J43" i="12"/>
  <c r="J43" i="8"/>
  <c r="J43" i="6"/>
  <c r="J43" i="11"/>
  <c r="J100" i="3"/>
  <c r="J100" i="11"/>
  <c r="J43" i="10"/>
  <c r="AN108" i="1"/>
  <c r="AN99" i="1"/>
  <c r="AN105" i="1"/>
  <c r="AN102" i="1"/>
  <c r="AN109" i="1"/>
  <c r="AN110" i="1"/>
  <c r="AG107" i="1"/>
  <c r="J34" i="4"/>
  <c r="AG100" i="1" s="1"/>
  <c r="AN100" i="1" s="1"/>
  <c r="J34" i="5"/>
  <c r="AG101" i="1"/>
  <c r="BB95" i="1"/>
  <c r="AX95" i="1"/>
  <c r="J34" i="9"/>
  <c r="AG106" i="1"/>
  <c r="AG103" i="1" s="1"/>
  <c r="AW96" i="1"/>
  <c r="BC95" i="1"/>
  <c r="AY95" i="1"/>
  <c r="BA94" i="1"/>
  <c r="W30" i="1"/>
  <c r="J34" i="2"/>
  <c r="AG98" i="1"/>
  <c r="AZ96" i="1"/>
  <c r="AV96" i="1"/>
  <c r="AV97" i="1"/>
  <c r="AT97" i="1"/>
  <c r="AN107" i="1" l="1"/>
  <c r="J43" i="5"/>
  <c r="J43" i="2"/>
  <c r="AN106" i="1"/>
  <c r="J43" i="4"/>
  <c r="J43" i="9"/>
  <c r="AN98" i="1"/>
  <c r="AN101" i="1"/>
  <c r="AN103" i="1"/>
  <c r="AG97" i="1"/>
  <c r="AT96" i="1"/>
  <c r="BB94" i="1"/>
  <c r="W31" i="1" s="1"/>
  <c r="BC94" i="1"/>
  <c r="W32" i="1" s="1"/>
  <c r="AZ95" i="1"/>
  <c r="AZ94" i="1" s="1"/>
  <c r="W29" i="1" s="1"/>
  <c r="AW94" i="1"/>
  <c r="AK30" i="1"/>
  <c r="AG96" i="1" l="1"/>
  <c r="AG95" i="1"/>
  <c r="AG94" i="1"/>
  <c r="AK26" i="1"/>
  <c r="AN97" i="1"/>
  <c r="AN96" i="1"/>
  <c r="AX94" i="1"/>
  <c r="AV94" i="1"/>
  <c r="AK29" i="1" s="1"/>
  <c r="AY94" i="1"/>
  <c r="AV95" i="1"/>
  <c r="AT95" i="1" s="1"/>
  <c r="AN95" i="1" s="1"/>
  <c r="AK35" i="1" l="1"/>
  <c r="AT94" i="1"/>
  <c r="AN94" i="1"/>
</calcChain>
</file>

<file path=xl/sharedStrings.xml><?xml version="1.0" encoding="utf-8"?>
<sst xmlns="http://schemas.openxmlformats.org/spreadsheetml/2006/main" count="21781" uniqueCount="2150">
  <si>
    <t>Export Komplet</t>
  </si>
  <si>
    <t/>
  </si>
  <si>
    <t>2.0</t>
  </si>
  <si>
    <t>False</t>
  </si>
  <si>
    <t>{5f2975b3-52e6-4f95-92c4-fdb0cb86490b}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</si>
  <si>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</si>
  <si>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</si>
  <si>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</si>
  <si>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</si>
  <si>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</si>
  <si>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</si>
  <si>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</si>
  <si>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</si>
  <si>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</si>
  <si>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2020/10-etapizace2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</si>
  <si>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</si>
  <si>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</si>
  <si>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Kyjov - chodník ul. Brandlova, U Vodojemu, Moravanská a Nětčická</t>
  </si>
  <si>
    <t>KSO:</t>
  </si>
  <si>
    <t>CC-CZ:</t>
  </si>
  <si>
    <t>Místo:</t>
  </si>
  <si>
    <t>Kyjov</t>
  </si>
  <si>
    <t>Datum:</t>
  </si>
  <si>
    <t>1. 9. 2022</t>
  </si>
  <si>
    <t>Zadavatel:</t>
  </si>
  <si>
    <t>IČ:</t>
  </si>
  <si>
    <t>město Kyjov</t>
  </si>
  <si>
    <t>DIČ:</t>
  </si>
  <si>
    <t>Uchazeč:</t>
  </si>
  <si>
    <t>Vyplň údaj</t>
  </si>
  <si>
    <t>Projektant:</t>
  </si>
  <si>
    <t>Projekce DS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</si>
  <si>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</si>
  <si>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</si>
  <si>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</si>
  <si>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</si>
  <si>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</si>
  <si>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</si>
  <si>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</si>
  <si>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</si>
  <si>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</si>
  <si>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</si>
  <si>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</si>
  <si>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</si>
  <si>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</si>
  <si>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</si>
  <si>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</si>
  <si>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</si>
  <si>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</si>
  <si>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</si>
  <si>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</si>
  <si>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</si>
  <si>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</si>
  <si>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</si>
  <si>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</si>
  <si>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</si>
  <si>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</si>
  <si>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</si>
  <si>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</si>
  <si>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</si>
  <si>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</si>
  <si>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</si>
  <si>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</si>
  <si>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</si>
  <si>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</si>
  <si>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</si>
  <si>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</si>
  <si>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</si>
  <si>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</si>
  <si>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</si>
  <si>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</si>
  <si>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</si>
  <si>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</si>
  <si>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</si>
  <si>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</si>
  <si>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</si>
  <si>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</si>
  <si>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</si>
  <si>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</si>
  <si>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</si>
  <si>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</si>
  <si>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I. etapa</t>
  </si>
  <si>
    <t>STA</t>
  </si>
  <si>
    <t>1</t>
  </si>
  <si>
    <t>{ee4e59fa-7fea-4e21-b881-b3b2feecf7b8}</t>
  </si>
  <si>
    <t>2</t>
  </si>
  <si>
    <t>uznatelné náklady</t>
  </si>
  <si>
    <t>Soupis</t>
  </si>
  <si>
    <t>{c07aea77-fc98-4983-ae7c-34309ecdfe92}</t>
  </si>
  <si>
    <t>SO01</t>
  </si>
  <si>
    <t>Zpevněné plochy</t>
  </si>
  <si>
    <t>3</t>
  </si>
  <si>
    <t>{85063559-d7e0-4b5a-9949-a1bf3fa0e874}</t>
  </si>
  <si>
    <t>/</t>
  </si>
  <si>
    <t>A1</t>
  </si>
  <si>
    <t>zastávka směr centrum obce + přechod pro chodce</t>
  </si>
  <si>
    <t>4</t>
  </si>
  <si>
    <t>{9795127c-e0b0-47bc-ae8f-1251be05154e}</t>
  </si>
  <si>
    <t>A2</t>
  </si>
  <si>
    <t>zastávka směr Kostelec</t>
  </si>
  <si>
    <t>{4a889e76-0936-4f4b-8f77-e25aac4d44aa}</t>
  </si>
  <si>
    <t>B1.2</t>
  </si>
  <si>
    <t>chodník ul. Brandlova</t>
  </si>
  <si>
    <t>{9b9631ad-3ef5-463d-99a4-4ab71d8558c7}</t>
  </si>
  <si>
    <t>B2</t>
  </si>
  <si>
    <t>chodník ul. Nětčická</t>
  </si>
  <si>
    <t>{adebed56-c62f-494a-90e2-98df10925c3b}</t>
  </si>
  <si>
    <t>B3</t>
  </si>
  <si>
    <t>chodník ul. Moravanská</t>
  </si>
  <si>
    <t>{e885b6a6-c814-4cd7-9d67-fccb4dd78eb9}</t>
  </si>
  <si>
    <t>SO02</t>
  </si>
  <si>
    <t>Odvodnění komunikace</t>
  </si>
  <si>
    <t>{739739fd-2366-48f2-b724-33f791442a22}</t>
  </si>
  <si>
    <t>D1</t>
  </si>
  <si>
    <t>ul. Brandlova</t>
  </si>
  <si>
    <t>{e58cf9fa-3940-4237-b3d2-c511bc73af96}</t>
  </si>
  <si>
    <t>D2</t>
  </si>
  <si>
    <t>ul. Moravanská</t>
  </si>
  <si>
    <t>{a352cc24-9890-482e-b927-5b36eaca533c}</t>
  </si>
  <si>
    <t>D3</t>
  </si>
  <si>
    <t>ul. Nětčická</t>
  </si>
  <si>
    <t>{b1436620-7abe-429a-9d51-dea105d2ce1d}</t>
  </si>
  <si>
    <t>SO03</t>
  </si>
  <si>
    <t>Poptávkový semafor a Veřejné osvětlení</t>
  </si>
  <si>
    <t>{4916b5b1-cb1d-411c-b184-fe6e84e5c5e6}</t>
  </si>
  <si>
    <t>E1</t>
  </si>
  <si>
    <t>Poptávkový semafor</t>
  </si>
  <si>
    <t>{9086c0f5-e4d5-4985-8ada-f96aac1a7f69}</t>
  </si>
  <si>
    <t>E2</t>
  </si>
  <si>
    <t>Veřejné osvětlení</t>
  </si>
  <si>
    <t>{c96fa746-f0f4-4601-b512-ae516813e098}</t>
  </si>
  <si>
    <t>VRN</t>
  </si>
  <si>
    <t>vedlejší rozpočtové náklady</t>
  </si>
  <si>
    <t>{948656ca-b9f9-431f-b652-334d845a5481}</t>
  </si>
  <si>
    <t>odkopávka</t>
  </si>
  <si>
    <t>16,74</t>
  </si>
  <si>
    <t>zásyp</t>
  </si>
  <si>
    <t>zásyp za obrubou</t>
  </si>
  <si>
    <t>KRYCÍ LIST SOUPISU PRACÍ</t>
  </si>
  <si>
    <t>Objekt:</t>
  </si>
  <si>
    <t>01 - I. etapa</t>
  </si>
  <si>
    <t>Soupis:</t>
  </si>
  <si>
    <t>1 - uznatelné náklady</t>
  </si>
  <si>
    <t>Úroveň 4:</t>
  </si>
  <si>
    <t>A1 - zastávka směr centrum obce + přechod pro chodce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</si>
  <si>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</si>
  <si>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</si>
  <si>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</si>
  <si>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</si>
  <si>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</si>
  <si>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</si>
  <si>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</si>
  <si>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</si>
  <si>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</si>
  <si>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</si>
  <si>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</si>
  <si>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</si>
  <si>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</si>
  <si>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</si>
  <si>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</si>
  <si>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</si>
  <si>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</si>
  <si>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</si>
  <si>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</si>
  <si>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</si>
  <si>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</si>
  <si>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</si>
  <si>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</si>
  <si>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</si>
  <si>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</si>
  <si>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</si>
  <si>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</si>
  <si>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</si>
  <si>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</si>
  <si>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</si>
  <si>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</si>
  <si>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</si>
  <si>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</si>
  <si>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průměru kmene do 100 mm i s kořeny sklonu terénu do 1:5 ručně</t>
  </si>
  <si>
    <t>m2</t>
  </si>
  <si>
    <t>-536489804</t>
  </si>
  <si>
    <t>PP</t>
  </si>
  <si>
    <t>Odstranění křovin a stromů s odstraněním kořenů ručně průměru kmene do 100 mm jakékoliv plochy v rovině nebo ve svahu o sklonu do 1:5</t>
  </si>
  <si>
    <t>VV</t>
  </si>
  <si>
    <t>"živý plot" 21*1,5</t>
  </si>
  <si>
    <t>113106144</t>
  </si>
  <si>
    <t>Rozebrání dlažeb ze zámkových dlaždic komunikací pro pěší strojně pl přes 50 m2</t>
  </si>
  <si>
    <t>-1349081820</t>
  </si>
  <si>
    <t>Rozebrání dlažeb komunikací pro pěší s přemístěním hmot na skládku na vzdálenost do 3 m nebo s naložením na dopravní prostředek s ložem z kameniva nebo živice a s jakoukoliv výplní spár strojně plochy jednotlivě přes 50 m2 ze zámkové dlažby</t>
  </si>
  <si>
    <t>113107163</t>
  </si>
  <si>
    <t>Odstranění podkladu z kameniva drceného tl 300 mm strojně pl přes 50 do 200 m2</t>
  </si>
  <si>
    <t>1727044451</t>
  </si>
  <si>
    <t>Odstranění podkladů nebo krytů strojně plochy jednotlivě přes 50 m2 do 200 m2 s přemístěním hmot na skládku na vzdálenost do 20 m nebo s naložením na dopravní prostředek z kameniva hrubého drceného, o tl. vrstvy přes 200 do 300 mm</t>
  </si>
  <si>
    <t>36*1,3+21,7*0,5</t>
  </si>
  <si>
    <t>2129389828</t>
  </si>
  <si>
    <t>5</t>
  </si>
  <si>
    <t>113107182</t>
  </si>
  <si>
    <t>Odstranění podkladu živičného tl 100 mm strojně pl přes 50 do 200 m2</t>
  </si>
  <si>
    <t>-1745918471</t>
  </si>
  <si>
    <t>Odstranění podkladů nebo krytů strojně plochy jednotlivě přes 50 m2 do 200 m2 s přemístěním hmot na skládku na vzdálenost do 20 m nebo s naložením na dopravní prostředek živičných, o tl. vrstvy přes 50 do 100 mm</t>
  </si>
  <si>
    <t>6</t>
  </si>
  <si>
    <t>113201112</t>
  </si>
  <si>
    <t>Vytrhání obrub silničních ležatých</t>
  </si>
  <si>
    <t>m</t>
  </si>
  <si>
    <t>-1422279983</t>
  </si>
  <si>
    <t>Vytrhání obrub  s vybouráním lože, s přemístěním hmot na skládku na vzdálenost do 3 m nebo s naložením na dopravní prostředek silničních ležatých</t>
  </si>
  <si>
    <t>7</t>
  </si>
  <si>
    <t>113202111</t>
  </si>
  <si>
    <t>Vytrhání obrub krajníků obrubníků stojatých</t>
  </si>
  <si>
    <t>1059982008</t>
  </si>
  <si>
    <t>Vytrhání obrub  s vybouráním lože, s přemístěním hmot na skládku na vzdálenost do 3 m nebo s naložením na dopravní prostředek z krajníků nebo obrubníků stojatých</t>
  </si>
  <si>
    <t>8</t>
  </si>
  <si>
    <t>113204111</t>
  </si>
  <si>
    <t>Vytrhání obrub záhonových</t>
  </si>
  <si>
    <t>-1974692482</t>
  </si>
  <si>
    <t>Vytrhání obrub  s vybouráním lože, s přemístěním hmot na skládku na vzdálenost do 3 m nebo s naložením na dopravní prostředek záhonových</t>
  </si>
  <si>
    <t>2,5+35,1</t>
  </si>
  <si>
    <t>9</t>
  </si>
  <si>
    <t>122151101</t>
  </si>
  <si>
    <t>Odkopávky a prokopávky nezapažené v hornině třídy těžitelnosti I, skupiny 1 a 2 objem do 20 m3 strojně</t>
  </si>
  <si>
    <t>m3</t>
  </si>
  <si>
    <t>997887129</t>
  </si>
  <si>
    <t>Odkopávky a prokopávky nezapažené strojně v hornině třídy těžitelnosti I skupiny 1 a 2 do 20 m3</t>
  </si>
  <si>
    <t>55,8*0,3</t>
  </si>
  <si>
    <t>10</t>
  </si>
  <si>
    <t>162751117</t>
  </si>
  <si>
    <t>Vodorovné přemístění do 10000 m výkopku/sypaniny z horniny třídy těžitelnosti I, skupiny 1 až 3</t>
  </si>
  <si>
    <t>1849194397</t>
  </si>
  <si>
    <t>Vodorovné přemístění výkopku nebo sypaniny po suchu na obvyklém dopravním prostředku, bez naložení výkopku, avšak se složením bez rozhrnutí z horniny třídy těžitelnosti I skupiny 1 až 3 na vzdálenost přes 9 000 do 10 000 m - recyklační centrum Stavební firmy PLUS s.r.o., Hodonín, 17km</t>
  </si>
  <si>
    <t>-zásyp</t>
  </si>
  <si>
    <t>"terénní úpravy" -40*1*0,2</t>
  </si>
  <si>
    <t>Součet</t>
  </si>
  <si>
    <t>11</t>
  </si>
  <si>
    <t>162751119</t>
  </si>
  <si>
    <t>Příplatek k vodorovnému přemístění výkopku/sypaniny z horniny třídy těžitelnosti I, skupiny 1 až 3 ZKD 1000 m přes 10000 m</t>
  </si>
  <si>
    <t>1306864484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</si>
  <si>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 - recyklační centrum Stavební firmy PLUS s.r.o., Hodonín, 17km</t>
  </si>
  <si>
    <t>6,74*7 'Přepočtené koeficientem množství</t>
  </si>
  <si>
    <t>12</t>
  </si>
  <si>
    <t>174211101</t>
  </si>
  <si>
    <t>Zásyp jam, šachet rýh nebo kolem objektů sypaninou bez zhutnění ručně</t>
  </si>
  <si>
    <t>780320840</t>
  </si>
  <si>
    <t>Zásyp sypaninou z jakékoliv horniny ručně s uložením výkopku ve vrstvách bez zhutnění jam, šachet, rýh nebo kolem objektů v těchto vykopávkách</t>
  </si>
  <si>
    <t>(3+37)*0,05</t>
  </si>
  <si>
    <t>50</t>
  </si>
  <si>
    <t>181006113</t>
  </si>
  <si>
    <t>Rozprostření zemin tl vrstvy do 0,2 m schopných zúrodnění v rovině a sklonu do 1:5</t>
  </si>
  <si>
    <t>-1283751880</t>
  </si>
  <si>
    <t>Rozprostření zemin schopných zúrodnění  v rovině a ve sklonu do 1:5, tloušťka vrstvy přes 0,15 do 0,20 m</t>
  </si>
  <si>
    <t>40*1</t>
  </si>
  <si>
    <t>51</t>
  </si>
  <si>
    <t>181411131</t>
  </si>
  <si>
    <t>Založení parkového trávníku výsevem plochy do 1000 m2 v rovině a ve svahu do 1:5</t>
  </si>
  <si>
    <t>-260870244</t>
  </si>
  <si>
    <t>Založení trávníku na půdě předem připravené plochy do 1000 m2 výsevem včetně utažení parkového v rovině nebo na svahu do 1:5</t>
  </si>
  <si>
    <t>52</t>
  </si>
  <si>
    <t>M</t>
  </si>
  <si>
    <t>00572410</t>
  </si>
  <si>
    <t>osivo směs travní parková</t>
  </si>
  <si>
    <t>kg</t>
  </si>
  <si>
    <t>-658103627</t>
  </si>
  <si>
    <t>40*0,03 'Přepočtené koeficientem množství</t>
  </si>
  <si>
    <t>13</t>
  </si>
  <si>
    <t>181951112</t>
  </si>
  <si>
    <t>Úprava pláně v hornině třídy těžitelnosti I, skupiny 1 až 3 se zhutněním</t>
  </si>
  <si>
    <t>-2055630884</t>
  </si>
  <si>
    <t>Úprava pláně vyrovnáním výškových rozdílů strojně v hornině třídy těžitelnosti I, skupiny 1 až 3 se zhutněním</t>
  </si>
  <si>
    <t>77,7*1,05 'Přepočtené koeficientem množství</t>
  </si>
  <si>
    <t>Zakládání</t>
  </si>
  <si>
    <t>53</t>
  </si>
  <si>
    <t>966070831</t>
  </si>
  <si>
    <t>Demontáž ocelového přístřešku zastávky BUS</t>
  </si>
  <si>
    <t>kus</t>
  </si>
  <si>
    <t>113032148</t>
  </si>
  <si>
    <t>Demontáž ocelových přístřešků s naložením a likvidací</t>
  </si>
  <si>
    <t>Komunikace pozemní</t>
  </si>
  <si>
    <t>14</t>
  </si>
  <si>
    <t>564801112</t>
  </si>
  <si>
    <t>Lože z drti 4/8 tl 40 mm</t>
  </si>
  <si>
    <t>-1517215098</t>
  </si>
  <si>
    <t>Lože z drti 4/8 s rozprostřením a zhutněním, po zhutnění tl. 40 mm</t>
  </si>
  <si>
    <t>"zastávak BUS" 64,7</t>
  </si>
  <si>
    <t>"chodníky" 67,6+3,2+1,7+5,2</t>
  </si>
  <si>
    <t>564861111</t>
  </si>
  <si>
    <t>Podklad ze štěrkodrtě ŠD tl 200 mm</t>
  </si>
  <si>
    <t>2139869985</t>
  </si>
  <si>
    <t>Podklad ze štěrkodrti ŠD  s rozprostřením a zhutněním, po zhutnění tl. 200 mm</t>
  </si>
  <si>
    <t>16</t>
  </si>
  <si>
    <t>564871111</t>
  </si>
  <si>
    <t>Podklad ze štěrkodrtě ŠD tl 250 mm - zastávka BUS</t>
  </si>
  <si>
    <t>-1848982798</t>
  </si>
  <si>
    <t>Podklad ze štěrkodrti ŠD  s rozprostřením a zhutněním, po zhutnění tl. 250 mm</t>
  </si>
  <si>
    <t>64,7*1,05 'Přepočtené koeficientem množství</t>
  </si>
  <si>
    <t>17</t>
  </si>
  <si>
    <t>566901161</t>
  </si>
  <si>
    <t>Vyspravení podkladu po překopech ing sítí plochy do 15 m2 obalovaným kamenivem ACP (OK) tl. 100 mm</t>
  </si>
  <si>
    <t>652337447</t>
  </si>
  <si>
    <t>Vyspravení podkladu po překopech inženýrských sítí plochy do 15 m2 s rozprostřením a zhutněním obalovaným kamenivem ACP (OK) tl. 100 mm</t>
  </si>
  <si>
    <t>30*0,25</t>
  </si>
  <si>
    <t>18</t>
  </si>
  <si>
    <t>566901173</t>
  </si>
  <si>
    <t>Vyspravení podkladu po překopech ing sítí plochy do 15 m2 směsí stmelenou cementem SC 20/25 tl 200mm</t>
  </si>
  <si>
    <t>1306699203</t>
  </si>
  <si>
    <t>Vyspravení podkladu po překopech inženýrských sítí plochy do 15 m2 s rozprostřením a zhutněním směsí zpevněnou cementem SC C 20/25 (PB I) tl. 200 mm</t>
  </si>
  <si>
    <t>19</t>
  </si>
  <si>
    <t>567124112</t>
  </si>
  <si>
    <t>Podklad ze směsi stmelené cementem SC C 16/20 (PB II) tl 150 mm - zastávka BUS</t>
  </si>
  <si>
    <t>-1158700837</t>
  </si>
  <si>
    <t>Podklad ze směsi stmelené cementem SC bez dilatačních spár, s rozprostřením a zhutněním SC C 16/20 (PB II), po zhutnění tl. 150 mm</t>
  </si>
  <si>
    <t>20</t>
  </si>
  <si>
    <t>591211111</t>
  </si>
  <si>
    <t>Kladení dlažby z kostek drobných z kamene do lože z kameniva těženého tl 50 mm - zastávka BUS</t>
  </si>
  <si>
    <t>688139150</t>
  </si>
  <si>
    <t>Kladení dlažby z kostek  s provedením lože do tl. 50 mm, s vyplněním spár, s dvojím beraněním a se smetením přebytečného materiálu na krajnici drobných z kamene, do lože z kameniva těženého</t>
  </si>
  <si>
    <t>58381007</t>
  </si>
  <si>
    <t>kostka dlažební žula drobná 8/10</t>
  </si>
  <si>
    <t>-495663325</t>
  </si>
  <si>
    <t>64,7*1,02 'Přepočtené koeficientem množství</t>
  </si>
  <si>
    <t>22</t>
  </si>
  <si>
    <t>596211111</t>
  </si>
  <si>
    <t>Kladení zámkové dlažby komunikací pro pěší tl 60 mm skupiny A pl do 100 m2</t>
  </si>
  <si>
    <t>1441603908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</si>
  <si>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50 do 100 m2</t>
  </si>
  <si>
    <t>23</t>
  </si>
  <si>
    <t>59245018</t>
  </si>
  <si>
    <t>dlažba tvar obdélník betonová 200x100x60mm přírodní</t>
  </si>
  <si>
    <t>145667524</t>
  </si>
  <si>
    <t>67,6*1,03 'Přepočtené koeficientem množství</t>
  </si>
  <si>
    <t>24</t>
  </si>
  <si>
    <t>59245008</t>
  </si>
  <si>
    <t>dlažba tvar obdélník betonová 200x100x60mm červená - kontrastní pás nástupní hrana</t>
  </si>
  <si>
    <t>122685631</t>
  </si>
  <si>
    <t>dlažba tvar obdélník betonová 200x100x60mm červená</t>
  </si>
  <si>
    <t>5,2*1,03 'Přepočtené koeficientem množství</t>
  </si>
  <si>
    <t>25</t>
  </si>
  <si>
    <t>59245006</t>
  </si>
  <si>
    <t>dlažba tvar obdélník betonová pro nevidomé 200x100x60mm červená</t>
  </si>
  <si>
    <t>-731602686</t>
  </si>
  <si>
    <t>3,2+1,7</t>
  </si>
  <si>
    <t>4,9*1,03 'Přepočtené koeficientem množství</t>
  </si>
  <si>
    <t>26</t>
  </si>
  <si>
    <t>599141111</t>
  </si>
  <si>
    <t>Vyplnění spár mezi silničními dílci živičnou zálivkou</t>
  </si>
  <si>
    <t>-1990414057</t>
  </si>
  <si>
    <t>Vyplnění spár mezi silničními dílci jakékoliv tloušťky  živičnou zálivkou</t>
  </si>
  <si>
    <t>30+29,3</t>
  </si>
  <si>
    <t>Ostatní konstrukce a práce, bourání</t>
  </si>
  <si>
    <t>27</t>
  </si>
  <si>
    <t>914111111</t>
  </si>
  <si>
    <t>Montáž svislé dopravní značky do velikosti 1 m2 objímkami na sloupek nebo konzolu</t>
  </si>
  <si>
    <t>1252579745</t>
  </si>
  <si>
    <t>Montáž svislé dopravní značky základní  velikosti do 1 m2 objímkami na sloupky nebo konzoly vč. dodávky veškerého materiálu a zemních prací</t>
  </si>
  <si>
    <t>"IP6 s retroreflexním okrajem" 2</t>
  </si>
  <si>
    <t>"označník zastávky" 1</t>
  </si>
  <si>
    <t>28</t>
  </si>
  <si>
    <t>915131111</t>
  </si>
  <si>
    <t>Vodorovné dopravní značení přechody pro chodce, šipky, symboly základní barva</t>
  </si>
  <si>
    <t>1651811530</t>
  </si>
  <si>
    <t>Vodorovné dopravní značení stříkané barvou  přechody pro chodce, šipky, symboly bílé základní</t>
  </si>
  <si>
    <t>"barva bílá" 6*4*0,5</t>
  </si>
  <si>
    <t>"barva červená" 7*4*0,5</t>
  </si>
  <si>
    <t>29</t>
  </si>
  <si>
    <t>915491211</t>
  </si>
  <si>
    <t>Osazení přídlažby z betonových desek do betonového lože tl do 100 mm š 250 mm</t>
  </si>
  <si>
    <t>9809682</t>
  </si>
  <si>
    <t>Osazení vodicího proužku z betonových prefabrikovaných desek tl. do 120 mm do lože z cementové malty tl. 20 mm, s vyplněním a zatřením spár cementovou maltou s podkladní vrstvou z betonu prostého tl. 50 až 100 mm šířka proužku 250 mm</t>
  </si>
  <si>
    <t>30</t>
  </si>
  <si>
    <t>59218001</t>
  </si>
  <si>
    <t>krajník betonový silniční 500x250x80mm</t>
  </si>
  <si>
    <t>-1672084773</t>
  </si>
  <si>
    <t>33,9+4+8+13</t>
  </si>
  <si>
    <t>31</t>
  </si>
  <si>
    <t>915621111</t>
  </si>
  <si>
    <t>Předznačení vodorovného plošného značení</t>
  </si>
  <si>
    <t>-2013718095</t>
  </si>
  <si>
    <t>Předznačení pro vodorovné značení  stříkané barvou nebo prováděné z nátěrových hmot plošné šipky, symboly, nápisy</t>
  </si>
  <si>
    <t>32</t>
  </si>
  <si>
    <t>916111123</t>
  </si>
  <si>
    <t>Osazení obruby z drobných kostek s boční opěrou do lože z betonu prostého</t>
  </si>
  <si>
    <t>1239786388</t>
  </si>
  <si>
    <t>Osazení silniční obruby z dlažebních kostek ve dvou řadách  s ložem tl. přes 50 do 100 mm, s vyplněním a zatřením spár cementovou maltou z drobných kostek s boční opěrou z betonu prostého tř. C 12/15, do lože z betonu prostého téže značky</t>
  </si>
  <si>
    <t>29,3</t>
  </si>
  <si>
    <t>33</t>
  </si>
  <si>
    <t>916131213</t>
  </si>
  <si>
    <t>Osazení silničního obrubníku betonového stojatého s boční opěrou do lože z betonu prostého</t>
  </si>
  <si>
    <t>-260592412</t>
  </si>
  <si>
    <t>Osazení silničního obrubníku betonového se zřízením lože, s vyplněním a zatřením spár cementovou maltou stojatého s boční opěrou z betonu prostého, do lože z betonu prostého</t>
  </si>
  <si>
    <t>34</t>
  </si>
  <si>
    <t>59217034</t>
  </si>
  <si>
    <t>obrubník betonový silniční 1000x150x300mm</t>
  </si>
  <si>
    <t>1374391593</t>
  </si>
  <si>
    <t>"nástupní hrana" 13</t>
  </si>
  <si>
    <t>35</t>
  </si>
  <si>
    <t>59217031</t>
  </si>
  <si>
    <t>obrubník betonový silniční 1000x150x250mm</t>
  </si>
  <si>
    <t>1910538457</t>
  </si>
  <si>
    <t>5,4+10,5+18</t>
  </si>
  <si>
    <t>36</t>
  </si>
  <si>
    <t>59217029</t>
  </si>
  <si>
    <t>obrubník betonový silniční nájezdový 1000x150x150mm</t>
  </si>
  <si>
    <t>573185219</t>
  </si>
  <si>
    <t>4+4</t>
  </si>
  <si>
    <t>37</t>
  </si>
  <si>
    <t>59217030</t>
  </si>
  <si>
    <t>obrubník betonový silniční přechodový 1000x150x150-250mm</t>
  </si>
  <si>
    <t>685203377</t>
  </si>
  <si>
    <t>"2xL; 2xP" 2+2</t>
  </si>
  <si>
    <t>38</t>
  </si>
  <si>
    <t>916231213</t>
  </si>
  <si>
    <t>Osazení chodníkového obrubníku betonového stojatého s boční opěrou do lože z betonu prostého</t>
  </si>
  <si>
    <t>-1602290133</t>
  </si>
  <si>
    <t>Osazení chodníkového obrubníku betonového se zřízením lože, s vyplněním a zatřením spár cementovou maltou stojatého s boční opěrou z betonu prostého, do lože z betonu prostého</t>
  </si>
  <si>
    <t>39</t>
  </si>
  <si>
    <t>59217019</t>
  </si>
  <si>
    <t>obrubník betonový chodníkový 1000x100x200mm</t>
  </si>
  <si>
    <t>-1865776710</t>
  </si>
  <si>
    <t>3+37</t>
  </si>
  <si>
    <t>40</t>
  </si>
  <si>
    <t>919735112</t>
  </si>
  <si>
    <t>Řezání stávajícího živičného krytu hl do 100 mm</t>
  </si>
  <si>
    <t>967485059</t>
  </si>
  <si>
    <t>Řezání stávajícího živičného krytu nebo podkladu  hloubky přes 50 do 100 mm</t>
  </si>
  <si>
    <t>36+21,7</t>
  </si>
  <si>
    <t>41</t>
  </si>
  <si>
    <t>938909331</t>
  </si>
  <si>
    <t>Čištění vozovek metením ručně podkladu nebo krytu betonového nebo živičného</t>
  </si>
  <si>
    <t>280067156</t>
  </si>
  <si>
    <t>Čištění vozovek metením bláta, prachu nebo hlinitého nánosu s odklizením na hromady na vzdálenost do 20 m nebo naložením na dopravní prostředek ručně povrchu podkladu nebo krytu betonového nebo živičného</t>
  </si>
  <si>
    <t>7*4</t>
  </si>
  <si>
    <t>42</t>
  </si>
  <si>
    <t>966006221</t>
  </si>
  <si>
    <t>Odstranění včetně demontáže dopravní značky</t>
  </si>
  <si>
    <t>-510546812</t>
  </si>
  <si>
    <t>Odstranění včetně demontáže dopravní značky s odklizením materiálu na vzdálenost do 20 m nebo s naložením na dopravní prostředek včetně demontáže dopravní značky</t>
  </si>
  <si>
    <t>"označník zastávky BUS" 1</t>
  </si>
  <si>
    <t>"IP6" 1</t>
  </si>
  <si>
    <t>997</t>
  </si>
  <si>
    <t>Přesun sutě</t>
  </si>
  <si>
    <t>43</t>
  </si>
  <si>
    <t>997221551</t>
  </si>
  <si>
    <t>Vodorovná doprava suti a vybouraných hmot do 1 km</t>
  </si>
  <si>
    <t>t</t>
  </si>
  <si>
    <t>765176380</t>
  </si>
  <si>
    <t>Vodorovná doprava suti  bez naložení, ale se složením a s hrubým urovnáním ze sypkých materiálů, na vzdálenost do 1 km - recyklační centrum fy. PLUS s.r.o., Hodonín, 17km</t>
  </si>
  <si>
    <t>44</t>
  </si>
  <si>
    <t>997221559</t>
  </si>
  <si>
    <t>Příplatek ZKD 1 km u vodorovné dopravy suti a vybouraných hmot</t>
  </si>
  <si>
    <t>-1201309481</t>
  </si>
  <si>
    <t>Vodorovná doprava suti a vybouraných hmot bez naložení, ale se složením a s hrubým urovnáním Příplatek k ceně za každý další i započatý 1 km přes 1 km - recyklační centrum fy. PLUS s.r.o., Hodonín, 17km</t>
  </si>
  <si>
    <t>103,737*16 'Přepočtené koeficientem množství</t>
  </si>
  <si>
    <t>45</t>
  </si>
  <si>
    <t>997221861</t>
  </si>
  <si>
    <t>Poplatek za uložení stavebního odpadu na recyklační skládce (skládkovné) z prostého betonu pod kódem 17 01 01</t>
  </si>
  <si>
    <t>496883861</t>
  </si>
  <si>
    <t>Poplatek za uložení stavebního odpadu na recyklační skládce (skládkovné) z prostého betonu zatříděného do Katalogu odpadů pod kódem 17 01 01</t>
  </si>
  <si>
    <t>18,304+10,44+4,449+1,504</t>
  </si>
  <si>
    <t>46</t>
  </si>
  <si>
    <t>997221873</t>
  </si>
  <si>
    <t>Poplatek za uložení stavebního odpadu na recyklační skládce (skládkovné) zeminy a kamení zatříděného do Katalogu odpadů pod kódem 17 05 04</t>
  </si>
  <si>
    <t>2089036766</t>
  </si>
  <si>
    <t>"zemina" 6,74*1,7</t>
  </si>
  <si>
    <t>"kamenivo" 25,366+30,976</t>
  </si>
  <si>
    <t>47</t>
  </si>
  <si>
    <t>997221875</t>
  </si>
  <si>
    <t>Poplatek za uložení stavebního odpadu na recyklační skládce (skládkovné) asfaltového bez obsahu dehtu zatříděného do Katalogu odpadů pod kódem 17 03 02</t>
  </si>
  <si>
    <t>1665776045</t>
  </si>
  <si>
    <t>998</t>
  </si>
  <si>
    <t>Přesun hmot</t>
  </si>
  <si>
    <t>48</t>
  </si>
  <si>
    <t>998223011</t>
  </si>
  <si>
    <t>Přesun hmot pro pozemní komunikace s krytem dlážděným</t>
  </si>
  <si>
    <t>741552857</t>
  </si>
  <si>
    <t>Přesun hmot pro pozemní komunikace s krytem dlážděným  dopravní vzdálenost do 200 m jakékoliv délky objektu</t>
  </si>
  <si>
    <t>PSV</t>
  </si>
  <si>
    <t>Práce a dodávky PSV</t>
  </si>
  <si>
    <t>741</t>
  </si>
  <si>
    <t>Elektroinstalace - silnoproud</t>
  </si>
  <si>
    <t>49</t>
  </si>
  <si>
    <t>741373003</t>
  </si>
  <si>
    <t>Posun sloupu svítidla mimo zpevněnou plochu</t>
  </si>
  <si>
    <t>1535472400</t>
  </si>
  <si>
    <t>6,75</t>
  </si>
  <si>
    <t>0,59</t>
  </si>
  <si>
    <t>A2 - zastávka směr Kostelec</t>
  </si>
  <si>
    <t xml:space="preserve">    3 - Svislé a kompletní konstrukce</t>
  </si>
  <si>
    <t xml:space="preserve">    8 - Trubní vedení</t>
  </si>
  <si>
    <t>113106134</t>
  </si>
  <si>
    <t>Rozebrání dlažeb ze zámkových dlaždic komunikací pro pěší strojně pl do 50 m2</t>
  </si>
  <si>
    <t>-753074393</t>
  </si>
  <si>
    <t>Rozebrání dlažeb komunikací pro pěší s přemístěním hmot na skládku na vzdálenost do 3 m nebo s naložením na dopravní prostředek s ložem z kameniva nebo živice a s jakoukoliv výplní spár strojně plochy jednotlivě do 50 m2 ze zámkové dlažby</t>
  </si>
  <si>
    <t>113106162</t>
  </si>
  <si>
    <t>Rozebrání dlažeb vozovek z drobných kostek s ložem z malty ručně</t>
  </si>
  <si>
    <t>1362404493</t>
  </si>
  <si>
    <t>Rozebrání dlažeb a dílců vozovek a ploch s přemístěním hmot na skládku na vzdálenost do 3 m nebo s naložením na dopravní prostředek, s jakoukoliv výplní spár ručně z drobných kostek nebo odseků s ložem z malty</t>
  </si>
  <si>
    <t>-2073747880</t>
  </si>
  <si>
    <t>"podél obruby"9*0,5</t>
  </si>
  <si>
    <t>"plocha z kostek +0,5m na každou stranu" 3,5*10</t>
  </si>
  <si>
    <t>240058994</t>
  </si>
  <si>
    <t>113107323</t>
  </si>
  <si>
    <t>Odstranění podkladu z kameniva drceného tl 300 mm strojně pl do 50 m2</t>
  </si>
  <si>
    <t>-457961920</t>
  </si>
  <si>
    <t>Odstranění podkladů nebo krytů strojně plochy jednotlivě do 50 m2 s přemístěním hmot na skládku na vzdálenost do 3 m nebo s naložením na dopravní prostředek z kameniva hrubého drceného, o tl. vrstvy přes 200 do 300 mm</t>
  </si>
  <si>
    <t>1032246128</t>
  </si>
  <si>
    <t>-1179734224</t>
  </si>
  <si>
    <t>"přídlažba" 19</t>
  </si>
  <si>
    <t>-949503170</t>
  </si>
  <si>
    <t>3+9,7+2,8</t>
  </si>
  <si>
    <t>2037465104</t>
  </si>
  <si>
    <t>(3*9)*0,25</t>
  </si>
  <si>
    <t>-1649311789</t>
  </si>
  <si>
    <t>"terénní úpravy" -3*1*0,2</t>
  </si>
  <si>
    <t>595029066</t>
  </si>
  <si>
    <t>5,56*7 'Přepočtené koeficientem množství</t>
  </si>
  <si>
    <t>674586015</t>
  </si>
  <si>
    <t>11,8*0,05</t>
  </si>
  <si>
    <t>2042167121</t>
  </si>
  <si>
    <t>11,8*1</t>
  </si>
  <si>
    <t>900077616</t>
  </si>
  <si>
    <t>11,8*0,03 'Přepočtené koeficientem množství</t>
  </si>
  <si>
    <t>1376705638</t>
  </si>
  <si>
    <t>9,5+54,3</t>
  </si>
  <si>
    <t>63,8*1,05 'Přepočtené koeficientem množství</t>
  </si>
  <si>
    <t>54</t>
  </si>
  <si>
    <t>-617121083</t>
  </si>
  <si>
    <t>Svislé a kompletní konstrukce</t>
  </si>
  <si>
    <t>348172114</t>
  </si>
  <si>
    <t>Úprava brány</t>
  </si>
  <si>
    <t>-1707970250</t>
  </si>
  <si>
    <t>Přizpůsobení stávající brány novému výškovému řešení</t>
  </si>
  <si>
    <t>808354573</t>
  </si>
  <si>
    <t>44,6+8,3+6+3,7+1,2</t>
  </si>
  <si>
    <t>564851111</t>
  </si>
  <si>
    <t>Podklad ze štěrkodrtě ŠD tl 150 mm</t>
  </si>
  <si>
    <t>-1165050315</t>
  </si>
  <si>
    <t>Podklad ze štěrkodrti ŠD  s rozprostřením a zhutněním, po zhutnění tl. 150 mm</t>
  </si>
  <si>
    <t>"sjezd" 8,3+1,2</t>
  </si>
  <si>
    <t>9,5*1,05 'Přepočtené koeficientem množství</t>
  </si>
  <si>
    <t>910670244</t>
  </si>
  <si>
    <t>44,6+6+3,7</t>
  </si>
  <si>
    <t>54,3*1,05 'Přepočtené koeficientem množství</t>
  </si>
  <si>
    <t>756444769</t>
  </si>
  <si>
    <t>3*9</t>
  </si>
  <si>
    <t>27*1,05 'Přepočtené koeficientem množství</t>
  </si>
  <si>
    <t>-1483683901</t>
  </si>
  <si>
    <t>9*0,25</t>
  </si>
  <si>
    <t>(3+3+9)*0,5</t>
  </si>
  <si>
    <t>-1468423944</t>
  </si>
  <si>
    <t>567121109</t>
  </si>
  <si>
    <t>Podklad ze směsi stmelené cementem SC C 3/4 (SC I) tl 100 mm</t>
  </si>
  <si>
    <t>-1495724064</t>
  </si>
  <si>
    <t>Podklad ze směsi stmelené cementem SC bez dilatačních spár, s rozprostřením a zhutněním SC C 3/4 (SC I), po zhutnění tl. 100 mm</t>
  </si>
  <si>
    <t>1073483135</t>
  </si>
  <si>
    <t>1257296671</t>
  </si>
  <si>
    <t>-1302190815</t>
  </si>
  <si>
    <t>27*1,02 'Přepočtené koeficientem množství</t>
  </si>
  <si>
    <t>-947571277</t>
  </si>
  <si>
    <t>-1719749494</t>
  </si>
  <si>
    <t>44,6</t>
  </si>
  <si>
    <t>44,6*1,03 'Přepočtené koeficientem množství</t>
  </si>
  <si>
    <t>-1125514264</t>
  </si>
  <si>
    <t>3,7</t>
  </si>
  <si>
    <t>3,7*1,03 'Přepočtené koeficientem množství</t>
  </si>
  <si>
    <t>680871833</t>
  </si>
  <si>
    <t>2+2,1+1,9</t>
  </si>
  <si>
    <t>6*1,03 'Přepočtené koeficientem množství</t>
  </si>
  <si>
    <t>596211210</t>
  </si>
  <si>
    <t>Kladení zámkové dlažby komunikací pro pěší tl 80 mm skupiny A pl do 50 m2</t>
  </si>
  <si>
    <t>-447467781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</si>
  <si>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do 50 m2</t>
  </si>
  <si>
    <t>59245020</t>
  </si>
  <si>
    <t>dlažba tvar obdélník betonová 200x100x80mm přírodní</t>
  </si>
  <si>
    <t>-391327386</t>
  </si>
  <si>
    <t>8,3</t>
  </si>
  <si>
    <t>8,3*1,03 'Přepočtené koeficientem množství</t>
  </si>
  <si>
    <t>59245226</t>
  </si>
  <si>
    <t>dlažba tvar obdélník betonová pro nevidomé 200x100x80mm červená</t>
  </si>
  <si>
    <t>1393941032</t>
  </si>
  <si>
    <t>1,2</t>
  </si>
  <si>
    <t>1,2*1,03 'Přepočtené koeficientem množství</t>
  </si>
  <si>
    <t>97339471</t>
  </si>
  <si>
    <t>Trubní vedení</t>
  </si>
  <si>
    <t>899431111</t>
  </si>
  <si>
    <t>Výšková úprava uličního vstupu nebo vpusti do 200 mm zvýšením krycího hrnce, šoupěte nebo hydrantu</t>
  </si>
  <si>
    <t>1528314660</t>
  </si>
  <si>
    <t>Výšková úprava uličního vstupu nebo vpusti do 200 mm  krycího hrnce, šoupěte nebo hydrantu bez úpravy armatur</t>
  </si>
  <si>
    <t>257361677</t>
  </si>
  <si>
    <t>-1585639912</t>
  </si>
  <si>
    <t>-1561714785</t>
  </si>
  <si>
    <t>786305341</t>
  </si>
  <si>
    <t>3+9+3</t>
  </si>
  <si>
    <t>376560076</t>
  </si>
  <si>
    <t>674904755</t>
  </si>
  <si>
    <t>"nástupní hrana" 9</t>
  </si>
  <si>
    <t>-740199271</t>
  </si>
  <si>
    <t>-1608394876</t>
  </si>
  <si>
    <t>361509961</t>
  </si>
  <si>
    <t>-1836924342</t>
  </si>
  <si>
    <t>2,9+18,8+2,8</t>
  </si>
  <si>
    <t>-1643845486</t>
  </si>
  <si>
    <t>1681057862</t>
  </si>
  <si>
    <t>454703828</t>
  </si>
  <si>
    <t>1220725127</t>
  </si>
  <si>
    <t>Vodorovná doprava sut a vybouraných hmot  bez naložení, ale se složením a s hrubým urovnáním Příplatek k ceně za každý další i započatý 1 km přes 1 km - recyklační centrum fy. PLUS s.r.o., Hodonín, 17km</t>
  </si>
  <si>
    <t>52,146*16 'Přepočtené koeficientem množství</t>
  </si>
  <si>
    <t>-1384677644</t>
  </si>
  <si>
    <t>5,85+5,51+3,895+0,62</t>
  </si>
  <si>
    <t>579458838</t>
  </si>
  <si>
    <t>"zemina" 5,56*1,7</t>
  </si>
  <si>
    <t>"kamenivo" 0,291+9,9+17,38</t>
  </si>
  <si>
    <t>1636086432</t>
  </si>
  <si>
    <t>8,69</t>
  </si>
  <si>
    <t>1736078184</t>
  </si>
  <si>
    <t>172,65</t>
  </si>
  <si>
    <t>14,42</t>
  </si>
  <si>
    <t>B1.2 - chodník ul. Brandlova</t>
  </si>
  <si>
    <t>113106121</t>
  </si>
  <si>
    <t>Rozebrání dlažeb z betonových nebo kamenných dlaždic komunikací pro pěší ručně</t>
  </si>
  <si>
    <t>801253669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</si>
  <si>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</si>
  <si>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52,7+5+5</t>
  </si>
  <si>
    <t>113107162</t>
  </si>
  <si>
    <t>Odstranění podkladu z kameniva drceného tl 200 mm strojně pl přes 50 do 200 m2</t>
  </si>
  <si>
    <t>-349827883</t>
  </si>
  <si>
    <t>Odstranění podkladů nebo krytů strojně plochy jednotlivě přes 50 m2 do 200 m2 s přemístěním hmot na skládku na vzdálenost do 20 m nebo s naložením na dopravní prostředek z kameniva hrubého drceného, o tl. vrstvy přes 100 do 200 mm</t>
  </si>
  <si>
    <t>-1111008726</t>
  </si>
  <si>
    <t>289,5*0,5</t>
  </si>
  <si>
    <t>-2053881606</t>
  </si>
  <si>
    <t>1497015345</t>
  </si>
  <si>
    <t>40,5</t>
  </si>
  <si>
    <t>-385002868</t>
  </si>
  <si>
    <t>33+5+4</t>
  </si>
  <si>
    <t>122151103</t>
  </si>
  <si>
    <t>Odkopávky a prokopávky nezapažené v hornině třídy těžitelnosti I, skupiny 1 a 2 objem do 100 m3 strojně</t>
  </si>
  <si>
    <t>302622389</t>
  </si>
  <si>
    <t>Odkopávky a prokopávky nezapažené strojně v hornině třídy těžitelnosti I skupiny 1 a 2 přes 50 do 100 m3</t>
  </si>
  <si>
    <t>575,5*0,3</t>
  </si>
  <si>
    <t>172,65*1,1 'Přepočtené koeficientem množství</t>
  </si>
  <si>
    <t>912375489</t>
  </si>
  <si>
    <t>"terénní úpravy" -(263,6+15,1+7,4+2,3)*0,2</t>
  </si>
  <si>
    <t>-50833888</t>
  </si>
  <si>
    <t>100,55*7 'Přepočtené koeficientem množství</t>
  </si>
  <si>
    <t>2051456237</t>
  </si>
  <si>
    <t>(263,6+15,1+7,4+2,3)*0,05</t>
  </si>
  <si>
    <t>275551573</t>
  </si>
  <si>
    <t>(263,6+15,1+7,4+2,3)*0,2</t>
  </si>
  <si>
    <t>-1631747449</t>
  </si>
  <si>
    <t>(263,6+15,1+7,4+2,3)*1</t>
  </si>
  <si>
    <t>1307649086</t>
  </si>
  <si>
    <t>288,4*0,03 'Přepočtené koeficientem množství</t>
  </si>
  <si>
    <t>1398608702</t>
  </si>
  <si>
    <t>575,8*1,05 'Přepočtené koeficientem množství</t>
  </si>
  <si>
    <t>683725333</t>
  </si>
  <si>
    <t>567,1+8,6</t>
  </si>
  <si>
    <t>-13947962</t>
  </si>
  <si>
    <t>575,7</t>
  </si>
  <si>
    <t>"doplnění k-ce vozovky" 9,4</t>
  </si>
  <si>
    <t>585,1*1,05 'Přepočtené koeficientem množství</t>
  </si>
  <si>
    <t>565155101</t>
  </si>
  <si>
    <t>Asfaltový beton vrstva podkladní ACP 16 (obalované kamenivo OKS) tl 70 mm š do 1,5 m - doplnění k-ce vozovky</t>
  </si>
  <si>
    <t>1758230715</t>
  </si>
  <si>
    <t>Asfaltový beton vrstva podkladní ACP 16 (obalované kamenivo střednězrnné - OKS)  s rozprostřením a zhutněním v pruhu šířky do 1,5 m, po zhutnění tl. 70 mm</t>
  </si>
  <si>
    <t>2140567423</t>
  </si>
  <si>
    <t>289,5*0,25</t>
  </si>
  <si>
    <t>-2069820832</t>
  </si>
  <si>
    <t>Podklad ze směsi stmelené cementem SC C 16/20 (PB II) tl 150 mm - doplnění k-ce vozovky</t>
  </si>
  <si>
    <t>341707759</t>
  </si>
  <si>
    <t>577144111</t>
  </si>
  <si>
    <t>Asfaltový beton vrstva obrusná ACO 11 (ABS) tř. I tl 50 mm š do 3 m z nemodifikovaného asfaltu</t>
  </si>
  <si>
    <t>-1732226289</t>
  </si>
  <si>
    <t>Asfaltový beton vrstva obrusná ACO 11 (ABS)  s rozprostřením a se zhutněním z nemodifikovaného asfaltu v pruhu šířky do 3 m tř. I, po zhutnění tl. 50 mm</t>
  </si>
  <si>
    <t>9,4+17,6*0,5</t>
  </si>
  <si>
    <t>596211112</t>
  </si>
  <si>
    <t>Kladení zámkové dlažby komunikací pro pěší tl 60 mm skupiny A pl do 300 m2</t>
  </si>
  <si>
    <t>-602166947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</si>
  <si>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100 do 300 m2</t>
  </si>
  <si>
    <t>-431873984</t>
  </si>
  <si>
    <t>567,1</t>
  </si>
  <si>
    <t>567,1*1,01 'Přepočtené koeficientem množství</t>
  </si>
  <si>
    <t>-1960646989</t>
  </si>
  <si>
    <t>2,1+0,6+1,4+1,4+3,1</t>
  </si>
  <si>
    <t>8,6*1,03 'Přepočtené koeficientem množství</t>
  </si>
  <si>
    <t>-2093196178</t>
  </si>
  <si>
    <t>289,5</t>
  </si>
  <si>
    <t>890411851</t>
  </si>
  <si>
    <t>Bourání šachet z prefabrikovaných skruží strojně obestavěného prostoru do 1,5 m3</t>
  </si>
  <si>
    <t>263928206</t>
  </si>
  <si>
    <t>Bourání šachet a jímek strojně velikosti obestavěného prostoru do 1,5 m3 z prefabrikovaných skruží</t>
  </si>
  <si>
    <t>895941111</t>
  </si>
  <si>
    <t>Zřízení vpusti kanalizační uliční z betonových dílců</t>
  </si>
  <si>
    <t>1778562107</t>
  </si>
  <si>
    <t>Zřízení vpusti kanalizační  uliční z betonových dílců, vč dodávky materiálu, zemních prací a napojení na kanalizaci</t>
  </si>
  <si>
    <t>-333079942</t>
  </si>
  <si>
    <t>Montáž svislé dopravní značky základní  velikosti do 1 m2 objímkami na sloupky nebo konzoly, vč. dodávky veškerého materiálu a zemních prací</t>
  </si>
  <si>
    <t>"P6" 1</t>
  </si>
  <si>
    <t>"posun značky mimo zpevněnou plochu" 2</t>
  </si>
  <si>
    <t>915111111</t>
  </si>
  <si>
    <t>Vodorovné dopravní značení dělící čáry souvislé š 125 mm základní bílá barva</t>
  </si>
  <si>
    <t>-679166644</t>
  </si>
  <si>
    <t>Vodorovné dopravní značení stříkané barvou  dělící čára šířky 125 mm souvislá bílá základní</t>
  </si>
  <si>
    <t>1120382788</t>
  </si>
  <si>
    <t>"V6b" 0,5*9,5</t>
  </si>
  <si>
    <t>"STOP" 4*1</t>
  </si>
  <si>
    <t>"V7a" 6*3*0,5</t>
  </si>
  <si>
    <t>1760086514</t>
  </si>
  <si>
    <t>-1991317342</t>
  </si>
  <si>
    <t>915611111</t>
  </si>
  <si>
    <t>Předznačení vodorovného liniového značení</t>
  </si>
  <si>
    <t>-388850715</t>
  </si>
  <si>
    <t>Předznačení pro vodorovné značení  stříkané barvou nebo prováděné z nátěrových hmot liniové dělicí čáry, vodicí proužky</t>
  </si>
  <si>
    <t>144251232</t>
  </si>
  <si>
    <t>-1228323338</t>
  </si>
  <si>
    <t>-406553053</t>
  </si>
  <si>
    <t>2+1,5+272</t>
  </si>
  <si>
    <t>258878974</t>
  </si>
  <si>
    <t>4+3</t>
  </si>
  <si>
    <t>-1201705670</t>
  </si>
  <si>
    <t>"4xL; 3xP" 4+3</t>
  </si>
  <si>
    <t>542507341</t>
  </si>
  <si>
    <t>-2073033117</t>
  </si>
  <si>
    <t>263,6+15,1+7,4+2,3</t>
  </si>
  <si>
    <t>-1997970716</t>
  </si>
  <si>
    <t>-661667906</t>
  </si>
  <si>
    <t>17,75</t>
  </si>
  <si>
    <t>12*0,5</t>
  </si>
  <si>
    <t>961055111</t>
  </si>
  <si>
    <t>Bourání základové patky po sloupu VN ze ŽB</t>
  </si>
  <si>
    <t>1911531039</t>
  </si>
  <si>
    <t>Bourání základů z betonu  železového</t>
  </si>
  <si>
    <t>910337432</t>
  </si>
  <si>
    <t>"P4" 1</t>
  </si>
  <si>
    <t>"B4" 1</t>
  </si>
  <si>
    <t>-735259547</t>
  </si>
  <si>
    <t>-2053756227</t>
  </si>
  <si>
    <t>148,344*16 'Přepočtené koeficientem množství</t>
  </si>
  <si>
    <t>2044442005</t>
  </si>
  <si>
    <t>15,989+8,303+1,68</t>
  </si>
  <si>
    <t>702742488</t>
  </si>
  <si>
    <t>"zemina" 100,55*1,7</t>
  </si>
  <si>
    <t>"kamenivo" 18,183+63,69</t>
  </si>
  <si>
    <t>895666321</t>
  </si>
  <si>
    <t>31,845</t>
  </si>
  <si>
    <t>-1132152583</t>
  </si>
  <si>
    <t>107,37</t>
  </si>
  <si>
    <t>10,745</t>
  </si>
  <si>
    <t>B2 - chodník ul. Nětčická</t>
  </si>
  <si>
    <t>97996956</t>
  </si>
  <si>
    <t>(11,3+7,25+10,3+6,5)*0,5</t>
  </si>
  <si>
    <t>11,3*2+10*2+18*0,5+6*2</t>
  </si>
  <si>
    <t>-1254798324</t>
  </si>
  <si>
    <t>113154113</t>
  </si>
  <si>
    <t>Frézování živičného krytu tl 50 mm pruh š 0,5 m pl do 500 m2 bez překážek v trase</t>
  </si>
  <si>
    <t>1004436938</t>
  </si>
  <si>
    <t>Frézování živičného podkladu nebo krytu  s naložením na dopravní prostředek plochy do 500 m2 bez překážek v trase pruhu šířky do 0,5 m, tloušťky vrstvy 50 mm</t>
  </si>
  <si>
    <t>38,5*0,5</t>
  </si>
  <si>
    <t>811234</t>
  </si>
  <si>
    <t>875438950</t>
  </si>
  <si>
    <t>357,9*0,3</t>
  </si>
  <si>
    <t>889856610</t>
  </si>
  <si>
    <t>"terénní úpravy" -(96,7+108,7+9,5)*0,2</t>
  </si>
  <si>
    <t>-1821823094</t>
  </si>
  <si>
    <t>53,645*7 'Přepočtené koeficientem množství</t>
  </si>
  <si>
    <t>1175057415</t>
  </si>
  <si>
    <t>(96,7+108,7+9,5)*0,05</t>
  </si>
  <si>
    <t>257843761</t>
  </si>
  <si>
    <t>(96,7+108,7+9,5)*1</t>
  </si>
  <si>
    <t>1539138419</t>
  </si>
  <si>
    <t>-500415182</t>
  </si>
  <si>
    <t>214,9*0,03 'Přepočtené koeficientem množství</t>
  </si>
  <si>
    <t>-1162857219</t>
  </si>
  <si>
    <t>377,2+31,7</t>
  </si>
  <si>
    <t>408,9*1,05 'Přepočtené koeficientem množství</t>
  </si>
  <si>
    <t>75706253</t>
  </si>
  <si>
    <t>911992340</t>
  </si>
  <si>
    <t>"sjezdy" 31,7</t>
  </si>
  <si>
    <t>31,7*1,05 'Přepočtené koeficientem množství</t>
  </si>
  <si>
    <t>1583343892</t>
  </si>
  <si>
    <t>377,2</t>
  </si>
  <si>
    <t>"doplnění k-ce vozovky" 38,5*0,6</t>
  </si>
  <si>
    <t>400,3*1,05 'Přepočtené koeficientem množství</t>
  </si>
  <si>
    <t>-39249919</t>
  </si>
  <si>
    <t>38,5*0,6</t>
  </si>
  <si>
    <t>950369883</t>
  </si>
  <si>
    <t>(11,3+7,25+10,3+6,5)*0,25</t>
  </si>
  <si>
    <t>921198019</t>
  </si>
  <si>
    <t>-440826485</t>
  </si>
  <si>
    <t>-906964294</t>
  </si>
  <si>
    <t>158695498</t>
  </si>
  <si>
    <t>38,5*1,1</t>
  </si>
  <si>
    <t>596211113</t>
  </si>
  <si>
    <t>Kladení zámkové dlažby komunikací pro pěší tl 60 mm skupiny A pl přes 300 m2</t>
  </si>
  <si>
    <t>-47017990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</si>
  <si>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300 m2</t>
  </si>
  <si>
    <t>-1318918089</t>
  </si>
  <si>
    <t>364,8*1,01 'Přepočtené koeficientem množství</t>
  </si>
  <si>
    <t>528130242</t>
  </si>
  <si>
    <t>0,7+1,4+2,8+1,9+5,6</t>
  </si>
  <si>
    <t>12,4*1,03 'Přepočtené koeficientem množství</t>
  </si>
  <si>
    <t>393847739</t>
  </si>
  <si>
    <t>866187724</t>
  </si>
  <si>
    <t>25,3</t>
  </si>
  <si>
    <t>25,3*1,03 'Přepočtené koeficientem množství</t>
  </si>
  <si>
    <t>-1677788480</t>
  </si>
  <si>
    <t>1,6+2,4+2,4</t>
  </si>
  <si>
    <t>6,4*1,03 'Přepočtené koeficientem množství</t>
  </si>
  <si>
    <t>1476787072</t>
  </si>
  <si>
    <t>73,6+5+6+6+10,2+4+7,25+6,5</t>
  </si>
  <si>
    <t>977835629</t>
  </si>
  <si>
    <t>-1167083798</t>
  </si>
  <si>
    <t>105,8</t>
  </si>
  <si>
    <t>-2003139238</t>
  </si>
  <si>
    <t>486665212</t>
  </si>
  <si>
    <t>73,6+5,8</t>
  </si>
  <si>
    <t>-1254203189</t>
  </si>
  <si>
    <t>6+6+10,2+4</t>
  </si>
  <si>
    <t>-828511790</t>
  </si>
  <si>
    <t>"4xL; 2xP" 4+2</t>
  </si>
  <si>
    <t>830068227</t>
  </si>
  <si>
    <t>-917079492</t>
  </si>
  <si>
    <t>96,7+108,7+9,5</t>
  </si>
  <si>
    <t>-1071605208</t>
  </si>
  <si>
    <t>-1269202260</t>
  </si>
  <si>
    <t>703935520</t>
  </si>
  <si>
    <t>62,789*16 'Přepočtené koeficientem množství</t>
  </si>
  <si>
    <t>-123418822</t>
  </si>
  <si>
    <t>6,683</t>
  </si>
  <si>
    <t>-290386789</t>
  </si>
  <si>
    <t>"zemina" 53,645*1,7</t>
  </si>
  <si>
    <t>"kamenivo" 35,761</t>
  </si>
  <si>
    <t>2061660643</t>
  </si>
  <si>
    <t>17,881+2,464</t>
  </si>
  <si>
    <t>-329531427</t>
  </si>
  <si>
    <t>násyp</t>
  </si>
  <si>
    <t>27,195</t>
  </si>
  <si>
    <t>204,829</t>
  </si>
  <si>
    <t>17,145</t>
  </si>
  <si>
    <t>B3 - chodník ul. Moravanská</t>
  </si>
  <si>
    <t>-956168466</t>
  </si>
  <si>
    <t>-2114563243</t>
  </si>
  <si>
    <t>343,7*0,5</t>
  </si>
  <si>
    <t>"nároží" 31,3</t>
  </si>
  <si>
    <t>"sjezd" 5</t>
  </si>
  <si>
    <t>-661656218</t>
  </si>
  <si>
    <t>113107322</t>
  </si>
  <si>
    <t>Odstranění podkladu z kameniva drceného tl 200 mm strojně pl do 50 m2</t>
  </si>
  <si>
    <t>301944614</t>
  </si>
  <si>
    <t>Odstranění podkladů nebo krytů strojně plochy jednotlivě do 50 m2 s přemístěním hmot na skládku na vzdálenost do 3 m nebo s naložením na dopravní prostředek z kameniva hrubého drceného, o tl. vrstvy přes 100 do 200 mm</t>
  </si>
  <si>
    <t>-350224961</t>
  </si>
  <si>
    <t>21,5*0,5</t>
  </si>
  <si>
    <t>370365351</t>
  </si>
  <si>
    <t>1244359951</t>
  </si>
  <si>
    <t>2,5+2,5</t>
  </si>
  <si>
    <t>1728582778</t>
  </si>
  <si>
    <t>(628,4+5,65+12,8+3,4)*0,3*1,05</t>
  </si>
  <si>
    <t>-1868002866</t>
  </si>
  <si>
    <t>"terénní úpravy" -342,9*0,2</t>
  </si>
  <si>
    <t>-násyp</t>
  </si>
  <si>
    <t>748419710</t>
  </si>
  <si>
    <t>91,909*7 'Přepočtené koeficientem množství</t>
  </si>
  <si>
    <t>171152111</t>
  </si>
  <si>
    <t>Uložení sypaniny z hornin nesoudržných a sypkých do násypů zhutněných v aktivní zóně silnic a dálnic</t>
  </si>
  <si>
    <t>-1979293265</t>
  </si>
  <si>
    <t>Uložení sypaniny do zhutněných násypů pro silnice, dálnice a letiště s rozprostřením sypaniny ve vrstvách, s hrubým urovnáním a uzavřením povrchu násypu z hornin nesoudržných sypkých v aktivní zóně</t>
  </si>
  <si>
    <t>18*0,75</t>
  </si>
  <si>
    <t>16,5*0,83</t>
  </si>
  <si>
    <t>-938900796</t>
  </si>
  <si>
    <t>342,9*0,05</t>
  </si>
  <si>
    <t>1904710581</t>
  </si>
  <si>
    <t>342,9*1</t>
  </si>
  <si>
    <t>908371713</t>
  </si>
  <si>
    <t>-63085512</t>
  </si>
  <si>
    <t>342,9*0,03 'Přepočtené koeficientem množství</t>
  </si>
  <si>
    <t>1585750540</t>
  </si>
  <si>
    <t>635,05+16,2</t>
  </si>
  <si>
    <t>651,25*1,05 'Přepočtené koeficientem množství</t>
  </si>
  <si>
    <t>339921133</t>
  </si>
  <si>
    <t>Osazování betonových palisád do betonového základu v řadě výšky prvku přes 1 do 1,5 m</t>
  </si>
  <si>
    <t>1625664473</t>
  </si>
  <si>
    <t>Osazování palisád  betonových v řadě se zabetonováním výšky palisády přes 1000 do 1500 mm</t>
  </si>
  <si>
    <t>59228293</t>
  </si>
  <si>
    <t>palisáda betonová půlkulatá barevná 1200x200mm</t>
  </si>
  <si>
    <t>-1716687291</t>
  </si>
  <si>
    <t>49*7,5 'Přepočtené koeficientem množství</t>
  </si>
  <si>
    <t>-611302356</t>
  </si>
  <si>
    <t>613,65+16,2</t>
  </si>
  <si>
    <t>-2072824439</t>
  </si>
  <si>
    <t>"sjezdy" 16,2</t>
  </si>
  <si>
    <t>16,2*1,05 'Přepočtené koeficientem množství</t>
  </si>
  <si>
    <t>-1008681938</t>
  </si>
  <si>
    <t>613,65</t>
  </si>
  <si>
    <t>"doplnění k.ce vozovky" 4,3</t>
  </si>
  <si>
    <t>617,95*1,05 'Přepočtené koeficientem množství</t>
  </si>
  <si>
    <t>1476876454</t>
  </si>
  <si>
    <t>304739076</t>
  </si>
  <si>
    <t>343,7*0,25</t>
  </si>
  <si>
    <t>43662968</t>
  </si>
  <si>
    <t>509385458</t>
  </si>
  <si>
    <t>428990719</t>
  </si>
  <si>
    <t>-981960887</t>
  </si>
  <si>
    <t>4,3+21,5*0,5</t>
  </si>
  <si>
    <t>-942889078</t>
  </si>
  <si>
    <t>652178822</t>
  </si>
  <si>
    <t>607</t>
  </si>
  <si>
    <t>607*1,01 'Přepočtené koeficientem množství</t>
  </si>
  <si>
    <t>-1091277294</t>
  </si>
  <si>
    <t>1+0,7+1,7+2,9+0,35</t>
  </si>
  <si>
    <t>6,65*1,03 'Přepočtené koeficientem množství</t>
  </si>
  <si>
    <t>3321031</t>
  </si>
  <si>
    <t>772033228</t>
  </si>
  <si>
    <t>5,3+7,5</t>
  </si>
  <si>
    <t>12,8*1,03 'Přepočtené koeficientem množství</t>
  </si>
  <si>
    <t>-603056412</t>
  </si>
  <si>
    <t>1,4+2</t>
  </si>
  <si>
    <t>3,4*1,03 'Přepočtené koeficientem množství</t>
  </si>
  <si>
    <t>-78133242</t>
  </si>
  <si>
    <t>899331111</t>
  </si>
  <si>
    <t>Výšková úprava uliční vpusti nebo šachty</t>
  </si>
  <si>
    <t>1984181857</t>
  </si>
  <si>
    <t>512531222</t>
  </si>
  <si>
    <t>1093054466</t>
  </si>
  <si>
    <t>"posun značky mimo zpevněnou plochu" 7</t>
  </si>
  <si>
    <t>781792168</t>
  </si>
  <si>
    <t>"V6b" 0,5*4,6</t>
  </si>
  <si>
    <t>1735045472</t>
  </si>
  <si>
    <t>-772860768</t>
  </si>
  <si>
    <t>343,7-49</t>
  </si>
  <si>
    <t>1888352184</t>
  </si>
  <si>
    <t>2040894469</t>
  </si>
  <si>
    <t>-854398671</t>
  </si>
  <si>
    <t>322,2</t>
  </si>
  <si>
    <t>-1358607844</t>
  </si>
  <si>
    <t>2+3,5+5+3</t>
  </si>
  <si>
    <t>-702669257</t>
  </si>
  <si>
    <t>"4xL; 4xP" 4+4</t>
  </si>
  <si>
    <t>-888513814</t>
  </si>
  <si>
    <t>-1179910965</t>
  </si>
  <si>
    <t>342,9</t>
  </si>
  <si>
    <t>1187711745</t>
  </si>
  <si>
    <t>-888616664</t>
  </si>
  <si>
    <t>-1995245045</t>
  </si>
  <si>
    <t>-776959629</t>
  </si>
  <si>
    <t>162,311*16 'Přepočtené koeficientem množství</t>
  </si>
  <si>
    <t>-678016716</t>
  </si>
  <si>
    <t>1,025+4,93+8,32</t>
  </si>
  <si>
    <t>2097851894</t>
  </si>
  <si>
    <t>"zemina" 91,909*1,7</t>
  </si>
  <si>
    <t>"kamenivo" 91,586+9,28</t>
  </si>
  <si>
    <t>1642013443</t>
  </si>
  <si>
    <t>1,376+45,793</t>
  </si>
  <si>
    <t>55</t>
  </si>
  <si>
    <t>-233370373</t>
  </si>
  <si>
    <t>79,888</t>
  </si>
  <si>
    <t>18,688</t>
  </si>
  <si>
    <t>D1 - ul. Brandlova</t>
  </si>
  <si>
    <t xml:space="preserve">    4 - Vodorovné konstrukce</t>
  </si>
  <si>
    <t>-1361829241</t>
  </si>
  <si>
    <t>"zasakovací jáma" 4*(3*3*2)</t>
  </si>
  <si>
    <t>"potrubí" 31,55*0,5*0,5</t>
  </si>
  <si>
    <t>1789409882</t>
  </si>
  <si>
    <t>1597943566</t>
  </si>
  <si>
    <t>61,2*7 'Přepočtené koeficientem množství</t>
  </si>
  <si>
    <t>174151101</t>
  </si>
  <si>
    <t>Zásyp jam, šachet rýh nebo kolem objektů sypaninou se zhutněním</t>
  </si>
  <si>
    <t>-825922915</t>
  </si>
  <si>
    <t>Zásyp sypaninou z jakékoliv horniny strojně s uložením výkopku ve vrstvách se zhutněním jam, šachet, rýh nebo kolem objektů v těchto vykopávkách</t>
  </si>
  <si>
    <t>"překrytí jámy" 4*(3*3*0,3)</t>
  </si>
  <si>
    <t>"zásyp potrubí" 31,55*0,5*0,5</t>
  </si>
  <si>
    <t>616822465</t>
  </si>
  <si>
    <t>4*(3*3)</t>
  </si>
  <si>
    <t>34,55*0,5</t>
  </si>
  <si>
    <t>-1121029644</t>
  </si>
  <si>
    <t>53,275*0,03 'Přepočtené koeficientem množství</t>
  </si>
  <si>
    <t>211971122</t>
  </si>
  <si>
    <t>Zřízení opláštění žeber nebo trativodů geotextilií v rýze nebo zářezu přes 1:2 š přes 2,5 m</t>
  </si>
  <si>
    <t>1966869715</t>
  </si>
  <si>
    <t>Zřízení opláštění výplně z geotextilie odvodňovacích žeber nebo trativodů  v rýze nebo zářezu se stěnami svislými nebo šikmými o sklonu přes 1:2 při rozvinuté šířce opláštění přes 2,5 m</t>
  </si>
  <si>
    <t>4*42</t>
  </si>
  <si>
    <t>69311006</t>
  </si>
  <si>
    <t>geotextilie tkaná separační, filtrační, výztužná PP pevnost v tahu 15kN/m</t>
  </si>
  <si>
    <t>1422393272</t>
  </si>
  <si>
    <t>168*1,1 'Přepočtené koeficientem množství</t>
  </si>
  <si>
    <t>Vodorovné konstrukce</t>
  </si>
  <si>
    <t>457531112</t>
  </si>
  <si>
    <t>Filtrační vrstvy z hrubého drceného kameniva bez zhutnění frakce od 16 až 63 do 32 až 63 mm</t>
  </si>
  <si>
    <t>692242583</t>
  </si>
  <si>
    <t>Filtrační vrstvy jakékoliv tloušťky a sklonu  z hrubého drceného kameniva bez zhutnění, frakce od 16-63 do 32-63 mm</t>
  </si>
  <si>
    <t xml:space="preserve">4*(3*3*2) </t>
  </si>
  <si>
    <t>871310310</t>
  </si>
  <si>
    <t>Montáž kanalizačního potrubí hladkého plnostěnného SN 10 z polypropylenu DN 150</t>
  </si>
  <si>
    <t>-464094299</t>
  </si>
  <si>
    <t>Montáž kanalizačního potrubí z plastů z polypropylenu PP hladkého plnostěnného SN 10 DN 150</t>
  </si>
  <si>
    <t>9,8+8,25+6,75+6,75</t>
  </si>
  <si>
    <t>28617003</t>
  </si>
  <si>
    <t>trubka kanalizační PP plnostěnná třívrstvá DN 150x1000mm SN10</t>
  </si>
  <si>
    <t>-813465888</t>
  </si>
  <si>
    <t>31,55*1,015 'Přepočtené koeficientem množství</t>
  </si>
  <si>
    <t>-813464121</t>
  </si>
  <si>
    <t>2031309135</t>
  </si>
  <si>
    <t>"zemina" 61,2*1,7</t>
  </si>
  <si>
    <t>-483037017</t>
  </si>
  <si>
    <t>119,275</t>
  </si>
  <si>
    <t>27,475</t>
  </si>
  <si>
    <t>D2 - ul. Moravanská</t>
  </si>
  <si>
    <t>-1619598811</t>
  </si>
  <si>
    <t>"zasakovací jáma" 6*(3*3*2)</t>
  </si>
  <si>
    <t>"potrubí" 45,1*0,5*0,5</t>
  </si>
  <si>
    <t>600335316</t>
  </si>
  <si>
    <t>-27359649</t>
  </si>
  <si>
    <t>91,8*7 'Přepočtené koeficientem množství</t>
  </si>
  <si>
    <t>-289204340</t>
  </si>
  <si>
    <t>"překrytí jámy" 6*(3*3*0,3)</t>
  </si>
  <si>
    <t>"zásyp potrubí" 45,1*0,5*0,5</t>
  </si>
  <si>
    <t>-10810083</t>
  </si>
  <si>
    <t>6*(3*3)</t>
  </si>
  <si>
    <t>45,1*0,5</t>
  </si>
  <si>
    <t>-1446697602</t>
  </si>
  <si>
    <t>76,55*0,03 'Přepočtené koeficientem množství</t>
  </si>
  <si>
    <t>1766017037</t>
  </si>
  <si>
    <t>6*42</t>
  </si>
  <si>
    <t>-679113383</t>
  </si>
  <si>
    <t>252*1,1 'Přepočtené koeficientem množství</t>
  </si>
  <si>
    <t>-833402926</t>
  </si>
  <si>
    <t xml:space="preserve">6*(3*3*2) </t>
  </si>
  <si>
    <t>-834572462</t>
  </si>
  <si>
    <t>6,75+7,75+6,75+5,45+10,5+7,9</t>
  </si>
  <si>
    <t>1194835994</t>
  </si>
  <si>
    <t>45,1*1,015 'Přepočtené koeficientem množství</t>
  </si>
  <si>
    <t>-1845422529</t>
  </si>
  <si>
    <t>497773305</t>
  </si>
  <si>
    <t>"zemina" 91,8*1,7</t>
  </si>
  <si>
    <t>-1119609571</t>
  </si>
  <si>
    <t>114,548</t>
  </si>
  <si>
    <t>52,36</t>
  </si>
  <si>
    <t>D3 - ul. Nětčická</t>
  </si>
  <si>
    <t>-796649787</t>
  </si>
  <si>
    <t>"zasakovací jáma" (5,8*4,6*1,5)+(8,2*5,8*1,5)</t>
  </si>
  <si>
    <t>"potrubí" 12,75*0,5*0,5</t>
  </si>
  <si>
    <t>1472191255</t>
  </si>
  <si>
    <t>303415077</t>
  </si>
  <si>
    <t>62,188*7 'Přepočtené koeficientem množství</t>
  </si>
  <si>
    <t>-500381460</t>
  </si>
  <si>
    <t>"překrytí jámy" (5,8*4,6*0,3)+(8,2*5,8*0,3)</t>
  </si>
  <si>
    <t>"obsyp jámy" 11,3+15,6</t>
  </si>
  <si>
    <t>"zásyp potrubí" 12,75*0,5*0,5</t>
  </si>
  <si>
    <t>1079853330</t>
  </si>
  <si>
    <t>5,8*4,6+9,5*0,5</t>
  </si>
  <si>
    <t>19,4+1,25*0,5</t>
  </si>
  <si>
    <t>-1907146353</t>
  </si>
  <si>
    <t>1482496037</t>
  </si>
  <si>
    <t>76+98</t>
  </si>
  <si>
    <t>-1474499628</t>
  </si>
  <si>
    <t>174*1,1 'Přepočtené koeficientem množství</t>
  </si>
  <si>
    <t>175357190</t>
  </si>
  <si>
    <t>11,5+1,25</t>
  </si>
  <si>
    <t>-1633708262</t>
  </si>
  <si>
    <t>12,75*1,015 'Přepočtené koeficientem množství</t>
  </si>
  <si>
    <t>-918447724</t>
  </si>
  <si>
    <t>895971124</t>
  </si>
  <si>
    <t>Zasakovací box z polypropylenu PP bez revize pro vsakování dvouřadová galerie objemu do 50 m3</t>
  </si>
  <si>
    <t>soubor</t>
  </si>
  <si>
    <t>-1811584567</t>
  </si>
  <si>
    <t>Zasakovací boxy z polypropylenu PP  bez možnosti revize a čištění pro vsakování deštových vod v dvouřadové galerii o celkovém objemu přes 20 m3 do 50 m3</t>
  </si>
  <si>
    <t>"4,8*3,6*1,2" 1</t>
  </si>
  <si>
    <t>"7,2*4,8*1,2" 1</t>
  </si>
  <si>
    <t>2047930208</t>
  </si>
  <si>
    <t>"zemina" 62,188*1,7</t>
  </si>
  <si>
    <t>2031580154</t>
  </si>
  <si>
    <t>E1 - Poptávkový semafor</t>
  </si>
  <si>
    <t xml:space="preserve">      997 - Přesun sutě</t>
  </si>
  <si>
    <t xml:space="preserve">      998 - Přesun hmot</t>
  </si>
  <si>
    <t>M - Práce a dodávky M</t>
  </si>
  <si>
    <t xml:space="preserve">    21-M - Elektromontáže</t>
  </si>
  <si>
    <t xml:space="preserve">    22-M - Montáže sděl. a zabezp. zařízení</t>
  </si>
  <si>
    <t xml:space="preserve">    46-M - Zemní práce při extr.mont.pracích</t>
  </si>
  <si>
    <t>VRN - Vedlejší rozpočtové náklady</t>
  </si>
  <si>
    <t xml:space="preserve">    VRN1 - Průzkumné, geodetické a projektové práce</t>
  </si>
  <si>
    <t xml:space="preserve">    VRN4 - Inženýrská činnost</t>
  </si>
  <si>
    <t>113106123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</si>
  <si>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</si>
  <si>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-1238961163</t>
  </si>
  <si>
    <t>v.č. PS01-2 - Situace SSZ</t>
  </si>
  <si>
    <t>- rozebrání povrchu chodníku ze žluté dlažby 20x10x6 - odměřeno v AutoCadu:</t>
  </si>
  <si>
    <t>19,368</t>
  </si>
  <si>
    <t>121112003</t>
  </si>
  <si>
    <t>Sejmutí ornice ručně při souvislé ploše, tl. vrstvy do 200 mm</t>
  </si>
  <si>
    <t>75915846</t>
  </si>
  <si>
    <t>- sejmutí ornice před výkopem kabelové trasy - odměřeno v AutoCadu:</t>
  </si>
  <si>
    <t>5,204</t>
  </si>
  <si>
    <t>117</t>
  </si>
  <si>
    <t>181111111</t>
  </si>
  <si>
    <t>Plošná úprava terénu v zemině tř. 1 až 4 s urovnáním povrchu bez doplnění ornice souvislé plochy do 500 m2 při nerovnostech terénu přes 50 do 100 mm v rovině nebo na svahu do 1:5</t>
  </si>
  <si>
    <t>1208304106</t>
  </si>
  <si>
    <t>- příprava plochy kabelové trasy pro osetí - odměřeno v AutoCadu:</t>
  </si>
  <si>
    <t>118</t>
  </si>
  <si>
    <t>181351103</t>
  </si>
  <si>
    <t>Rozprostření a urovnání ornice v rovině nebo ve svahu sklonu do 1:5 strojně při souvislé ploše přes 100 do 500 m2, tl. vrstvy do 200 mm</t>
  </si>
  <si>
    <t>-2056308284</t>
  </si>
  <si>
    <t>119</t>
  </si>
  <si>
    <t>181411141</t>
  </si>
  <si>
    <t>Založení trávníku na půdě předem připravené plochy do 1000 m2 výsevem včetně utažení parterového v rovině nebo na svahu do 1:5</t>
  </si>
  <si>
    <t>1781694062</t>
  </si>
  <si>
    <t>- osetí plochy kabelové trasy - odměřeno v AutoCadu:</t>
  </si>
  <si>
    <t>120</t>
  </si>
  <si>
    <t>00572420</t>
  </si>
  <si>
    <t>osivo směs travní parková okrasná</t>
  </si>
  <si>
    <t>-347385814</t>
  </si>
  <si>
    <t>- osetí plochy kabelové trasy - odměřeno v AutoCadu</t>
  </si>
  <si>
    <t>1 kg travního semene na 50 m2 plochy</t>
  </si>
  <si>
    <t>5,204/50</t>
  </si>
  <si>
    <t>-1567420072</t>
  </si>
  <si>
    <t>- obnovení povrchu chodníku ze žluté dlažby 20x10x6 - odměřeno v AutoCadu:</t>
  </si>
  <si>
    <t>121</t>
  </si>
  <si>
    <t>183205111</t>
  </si>
  <si>
    <t>Založení záhonu pro výsadbu rostlin v rovině nebo na svahu do 1:5 v zemině tř. 1 až 2</t>
  </si>
  <si>
    <t>-1241680078</t>
  </si>
  <si>
    <t>122</t>
  </si>
  <si>
    <t>183403114</t>
  </si>
  <si>
    <t>Obdělání půdy kultivátorováním v rovině nebo na svahu do 1:5</t>
  </si>
  <si>
    <t>688690599</t>
  </si>
  <si>
    <t>123</t>
  </si>
  <si>
    <t>183403153</t>
  </si>
  <si>
    <t>Obdělání půdy hrabáním v rovině nebo na svahu do 1:5</t>
  </si>
  <si>
    <t>2120289673</t>
  </si>
  <si>
    <t>124</t>
  </si>
  <si>
    <t>183403161</t>
  </si>
  <si>
    <t>Obdělání půdy válením v rovině nebo na svahu do 1:5</t>
  </si>
  <si>
    <t>-867698560</t>
  </si>
  <si>
    <t>125</t>
  </si>
  <si>
    <t>184802111</t>
  </si>
  <si>
    <t>Chemické odplevelení půdy před založením kultury, trávníku nebo zpevněných ploch o výměře jednotlivě přes 20 m2 v rovině nebo na svahu do 1:5 postřikem na široko</t>
  </si>
  <si>
    <t>1690341007</t>
  </si>
  <si>
    <t>126</t>
  </si>
  <si>
    <t>184802611</t>
  </si>
  <si>
    <t>Chemické odplevelení po založení kultury v rovině nebo na svahu do 1:5 postřikem na široko</t>
  </si>
  <si>
    <t>-893774117</t>
  </si>
  <si>
    <t>127</t>
  </si>
  <si>
    <t>185803111</t>
  </si>
  <si>
    <t>Ošetření trávníku jednorázové v rovině nebo na svahu do 1:5</t>
  </si>
  <si>
    <t>-1855064302</t>
  </si>
  <si>
    <t>- ošetření oseté plochy kabelové trasy - odměřeno v AutoCadu</t>
  </si>
  <si>
    <t>128</t>
  </si>
  <si>
    <t>185804311</t>
  </si>
  <si>
    <t>Zalití rostlin vodou plochy záhonů jednotlivě do 20 m2</t>
  </si>
  <si>
    <t>678453617</t>
  </si>
  <si>
    <t>- zálivka osetého povrchu kabelové trasy - odměřeno v AutoCadu</t>
  </si>
  <si>
    <t>Zalévání trávníku vodou 8x po 10 l/m2</t>
  </si>
  <si>
    <t>(5,204)*0,001*8</t>
  </si>
  <si>
    <t>129</t>
  </si>
  <si>
    <t>08211320</t>
  </si>
  <si>
    <t>voda pitná pro smluvní odběratele</t>
  </si>
  <si>
    <t>-1728769199</t>
  </si>
  <si>
    <t>130</t>
  </si>
  <si>
    <t>185851121</t>
  </si>
  <si>
    <t>Dovoz vody pro zálivku rostlin na vzdálenost do 1000 m</t>
  </si>
  <si>
    <t>-1670496412</t>
  </si>
  <si>
    <t>131</t>
  </si>
  <si>
    <t>185851129</t>
  </si>
  <si>
    <t>Dovoz vody pro zálivku rostlin Příplatek k ceně za každých dalších i započatých 1000 m</t>
  </si>
  <si>
    <t>1126087042</t>
  </si>
  <si>
    <t>Zalévání trávníku vodou 8x po 10 l/m2 - příplatek za dalších 4 km</t>
  </si>
  <si>
    <t>(5,204)*0,001*8*4</t>
  </si>
  <si>
    <t>Podklad ze štěrkodrti ŠD s rozprostřením a zhutněním, po zhutnění tl. 150 mm</t>
  </si>
  <si>
    <t>-1481003099</t>
  </si>
  <si>
    <t>596211110</t>
  </si>
  <si>
    <t xml:space="preserve"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</t>
  </si>
  <si>
    <t>-836073059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</si>
  <si>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</si>
  <si>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dlažba tvar obdélník betonová pro nevidomé 200x100x60mm barevná</t>
  </si>
  <si>
    <t>-1687471403</t>
  </si>
  <si>
    <t>- obnovení povrchu chodníku ze žluté dlažby 20x10x6 - nová dlažba při využití 90 % stávající dlažby:</t>
  </si>
  <si>
    <t>19,368*0,1*1,2</t>
  </si>
  <si>
    <t>979054451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</si>
  <si>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</si>
  <si>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>1239779592</t>
  </si>
  <si>
    <t>- očištění rozebrané žluté dlažby 20x10x6 - odměřeno v AutoCadu:</t>
  </si>
  <si>
    <t>Vodorovná doprava suti bez naložení, ale se složením a s hrubým urovnáním ze sypkých materiálů, na vzdálenost do 1 km</t>
  </si>
  <si>
    <t>74083173</t>
  </si>
  <si>
    <t>v.č. PS01-6 - Stožáry SSZ - umístění návěstidel</t>
  </si>
  <si>
    <t>- odvoz přebytečné zeminy</t>
  </si>
  <si>
    <t>- přebytečná zemina po výkopu pro betonový základ výložníkového stožáru  č. 1:</t>
  </si>
  <si>
    <t>(1*1*1,7)*1,66</t>
  </si>
  <si>
    <t>- přebytečná zemina po výkopu pro betonový základ chodeckého stožáru  č. 2:</t>
  </si>
  <si>
    <t>(0,6^3)*1,66</t>
  </si>
  <si>
    <t>- přebytečná zemina po výkopu pro betonový základ řadiče SSZ:</t>
  </si>
  <si>
    <t>(0,8*1,5*1,0)*1,66</t>
  </si>
  <si>
    <t>- přebytečná zemina po výkopu pro betonový základ elektroměrového rozvaděče RE:</t>
  </si>
  <si>
    <t>(0,6*0,4*1)*1,66</t>
  </si>
  <si>
    <t>- přebytečná zemina po výkopu rýhy 35 x 60:</t>
  </si>
  <si>
    <t>(40*0,2*0,35)*1,66</t>
  </si>
  <si>
    <t>- přebytečná zemina po výkopu rýhy 50 x 80:</t>
  </si>
  <si>
    <t>(10*0,2*0,5)*1,66</t>
  </si>
  <si>
    <t>Vodorovná doprava suti bez naložení, ale se složením a s hrubým urovnáním Příplatek k ceně za každý další i započatý 1 km přes 1 km</t>
  </si>
  <si>
    <t>-195538360</t>
  </si>
  <si>
    <t>- přebytečná zemina po výkopu pro betonový základ výložníkového stožáru  č. 1  - příplatek za dalších 5 km:</t>
  </si>
  <si>
    <t>(1*1*1,7)*1,66*5</t>
  </si>
  <si>
    <t>- přebytečná zemina po výkopu pro betonový základ chodeckého stožáru  č. 2  - příplatek za dalších 5 km:</t>
  </si>
  <si>
    <t>(0,6^3)*1,66*5</t>
  </si>
  <si>
    <t>- přebytečná zemina po výkopu pro betonový základ řadiče SSZ  - příplatek za dalších 5 km:</t>
  </si>
  <si>
    <t>(0,8*1,5*1,0)*1,66*5</t>
  </si>
  <si>
    <t>- přebytečná zemina po výkopu pro betonový základ elektroměrového rozvaděče RE  - příplatek za dalších 5 km:</t>
  </si>
  <si>
    <t>(0,6*0,4*1)*1,66*5</t>
  </si>
  <si>
    <t>- přebytečná zemina po výkopu rýhy 35 x 60  - příplatek za dalších 5 km:</t>
  </si>
  <si>
    <t>(40*0,2*0,35)*1,66*5</t>
  </si>
  <si>
    <t>- přebytečná zemina po výkopu rýhy 50 x 80  - příplatek za dalších 5 km:</t>
  </si>
  <si>
    <t>(10*0,2*0,5)*1,66*5</t>
  </si>
  <si>
    <t>997221561</t>
  </si>
  <si>
    <t>Vodorovná doprava suti bez naložení, ale se složením a s hrubým urovnáním z kusových materiálů, na vzdálenost do 1 km</t>
  </si>
  <si>
    <t>-1796166728</t>
  </si>
  <si>
    <t>v.č. PS01-1 - Technická zpráva</t>
  </si>
  <si>
    <t>- betonová suť z chodníku ze žluté dlažby 20x10x6:</t>
  </si>
  <si>
    <t>19,368*0,1*0,06*1,66</t>
  </si>
  <si>
    <t>997221569</t>
  </si>
  <si>
    <t>734329779</t>
  </si>
  <si>
    <t>- betonová suť z chodníku ze žluté dlažby 20x10x6 - příplatek za dalších 5 km:</t>
  </si>
  <si>
    <t>19,368*0,1*0,06*1,66*5</t>
  </si>
  <si>
    <t>2122177280</t>
  </si>
  <si>
    <t>- betonová suť z chodníku ze žluté dlažby 20x10x6 - 10 % z položky :</t>
  </si>
  <si>
    <t>1664854458</t>
  </si>
  <si>
    <t>- poplatek za uložení přebytečné zeminy</t>
  </si>
  <si>
    <t>Přesun hmot pro pozemní komunikace s krytem dlážděným dopravní vzdálenost do 200 m jakékoliv délky objektu</t>
  </si>
  <si>
    <t>1618673680</t>
  </si>
  <si>
    <t>132</t>
  </si>
  <si>
    <t>998231311</t>
  </si>
  <si>
    <t>Přesun hmot pro sadovnické a krajinářské úpravy - strojně dopravní vzdálenost do 5000 m</t>
  </si>
  <si>
    <t>1605135867</t>
  </si>
  <si>
    <t>Práce a dodávky M</t>
  </si>
  <si>
    <t>21-M</t>
  </si>
  <si>
    <t>Elektromontáže</t>
  </si>
  <si>
    <t>210100014</t>
  </si>
  <si>
    <t>Ukončení vodičů izolovaných s označením a zapojením v rozváděči nebo na přístroji průřezu žíly do 10 mm2</t>
  </si>
  <si>
    <t>992695335</t>
  </si>
  <si>
    <t>v.č. PS01-3 - Schematický kabelový plán SSZ</t>
  </si>
  <si>
    <t>v.č. PS01-4 - Napájení SSZ</t>
  </si>
  <si>
    <t>- ukončení napájecích kabelů NYY-J 4x10:</t>
  </si>
  <si>
    <t>(2*4)*2</t>
  </si>
  <si>
    <t>210101154</t>
  </si>
  <si>
    <t>Ukončení kabelů nebo vodičů koncovkou popř. vývodkou do 1 kV staniční epoxidovou kabelů celoplastových, počtu a průřezu žil do 3 x 25 a 4 x 16 mm2</t>
  </si>
  <si>
    <t>1236134445</t>
  </si>
  <si>
    <t>2*2</t>
  </si>
  <si>
    <t>35436314</t>
  </si>
  <si>
    <t>hlava rozdělovací smršťovaná přímá do 1kV SKE 4f/1+2 kabel 12-32mm/průřez 1,5-35mm</t>
  </si>
  <si>
    <t>816638320</t>
  </si>
  <si>
    <t>210120102</t>
  </si>
  <si>
    <t>Montáž pojistek se zapojením vodičů závitových pojistkových částí pojistkových patron nožových</t>
  </si>
  <si>
    <t>262737731</t>
  </si>
  <si>
    <t>- montáž nožové pojistky v PRIS E.ON:</t>
  </si>
  <si>
    <t>35825228</t>
  </si>
  <si>
    <t>pojistka nožová 32A nízkoztrátová 3,10W, provedení normální, charakteristika gG</t>
  </si>
  <si>
    <t>551801321</t>
  </si>
  <si>
    <t>210191516-R</t>
  </si>
  <si>
    <t>Montáž piléře elektroměrového rozvaděče</t>
  </si>
  <si>
    <t>1300865374</t>
  </si>
  <si>
    <t>- montáž pilíře elektroměrového rozvaděče RE:</t>
  </si>
  <si>
    <t>404611601-R</t>
  </si>
  <si>
    <t>Rozvaděč RE</t>
  </si>
  <si>
    <t>-541658089</t>
  </si>
  <si>
    <t>210220301</t>
  </si>
  <si>
    <t>Montáž hromosvodného vedení svorek se 2 šrouby</t>
  </si>
  <si>
    <t>2015645819</t>
  </si>
  <si>
    <t>v.č. PS01-5 - Schéma doplňujícího ochranného pospojování SSZ</t>
  </si>
  <si>
    <t>354418850</t>
  </si>
  <si>
    <t>svorka spojovací pro lano D 8-10 mm</t>
  </si>
  <si>
    <t>-1976590481</t>
  </si>
  <si>
    <t>210220452</t>
  </si>
  <si>
    <t>Montáž hromosvodného vedení ochranných prvků a doplňků ochranného pospojování pevně</t>
  </si>
  <si>
    <t>-1802726722</t>
  </si>
  <si>
    <t>- odměřeno v AutoCadu:</t>
  </si>
  <si>
    <t>35441072</t>
  </si>
  <si>
    <t>drát D 8mm FeZn pro hromosvod</t>
  </si>
  <si>
    <t>-725191151</t>
  </si>
  <si>
    <t>25/2,5</t>
  </si>
  <si>
    <t>210800411</t>
  </si>
  <si>
    <t>Montáž izolovaných vodičů měděných do 1 kV bez ukončení uložených v trubkách nebo lištách zatažených plných a laněných s PVC pláštěm, bezhalogenových, ohniodolných (např. CY, CHAH-V) průřezu žíly 0,5 až 16 mm2</t>
  </si>
  <si>
    <t>-499619122</t>
  </si>
  <si>
    <t>- ochranné pospojování ve stožárech SSZ:</t>
  </si>
  <si>
    <t>2*0,5</t>
  </si>
  <si>
    <t>34140826</t>
  </si>
  <si>
    <t>vodič silový s Cu jádrem 6mm2 (CY)</t>
  </si>
  <si>
    <t>-766338510</t>
  </si>
  <si>
    <t>210813033</t>
  </si>
  <si>
    <t>Montáž izolovaných kabelů měděných do 1 kV bez ukončení plných a kulatých (např. CYKY, CHKE-R) uložených pevně počtu a průřezu žil 4x6 až 10 mm2</t>
  </si>
  <si>
    <t>500204554</t>
  </si>
  <si>
    <t>- pokládka kabelů NYY-J 4x10:</t>
  </si>
  <si>
    <t>10+10</t>
  </si>
  <si>
    <t>34111076</t>
  </si>
  <si>
    <t>kabel silový s Cu jádrem 1kV 4x10mm2 (CYKY)</t>
  </si>
  <si>
    <t>-2110340767</t>
  </si>
  <si>
    <t>- pokládka kabelů NYY-J 4x10 - včetně 5 % prořezu:</t>
  </si>
  <si>
    <t>(10+10)*1,05</t>
  </si>
  <si>
    <t>210813061</t>
  </si>
  <si>
    <t>Montáž izolovaných kabelů měděných do 1 kV bez ukončení plných a kulatých (např. CYKY, CHKE-R) uložených pevně počtu a průřezu žil 5x1,5 až 2,5 mm2</t>
  </si>
  <si>
    <t>-145137668</t>
  </si>
  <si>
    <t>Stožár č. 1:</t>
  </si>
  <si>
    <t>3*5+2*15</t>
  </si>
  <si>
    <t>Stožár č. 2:</t>
  </si>
  <si>
    <t>2*5</t>
  </si>
  <si>
    <t>341310201-R</t>
  </si>
  <si>
    <t>Silový vodič YY-JZ 5x1,0 0,6/1kV black</t>
  </si>
  <si>
    <t>929456180</t>
  </si>
  <si>
    <t>- včetně 5% prořezu:</t>
  </si>
  <si>
    <t>(3*5+2*15)*1,05</t>
  </si>
  <si>
    <t>(2*5)*1,05</t>
  </si>
  <si>
    <t>210813071</t>
  </si>
  <si>
    <t>Montáž izolovaných kabelů měděných do 1 kV bez ukončení plných a kulatých (např. CYKY, CHKE-R) uložených pevně počtu a průřezu žil 7x1,5 až 2,5 mm2</t>
  </si>
  <si>
    <t>624533151</t>
  </si>
  <si>
    <t>1*5</t>
  </si>
  <si>
    <t>341310203-R</t>
  </si>
  <si>
    <t>Silový vodič YY-JZ 7x1,0 0,6/1kV black</t>
  </si>
  <si>
    <t>1607830468</t>
  </si>
  <si>
    <t>- včetně 5% prořezu</t>
  </si>
  <si>
    <t>(1*5)*1,05</t>
  </si>
  <si>
    <t>210813111</t>
  </si>
  <si>
    <t>Montáž izolovaných kabelů měděných do 1 kV bez ukončení plných a kulatých (např. CYKY, CHKE-R) uložených pevně počtu a průřezu žil 24x1,5 mm2</t>
  </si>
  <si>
    <t>2109319257</t>
  </si>
  <si>
    <t>- pokládka kabelu NYY-J 24x1,5:</t>
  </si>
  <si>
    <t>75</t>
  </si>
  <si>
    <t>34111165</t>
  </si>
  <si>
    <t>kabel silový s Cu jádrem 1kV 24x1,5mm2 (NYY)</t>
  </si>
  <si>
    <t>-2006884700</t>
  </si>
  <si>
    <t>- pokládka kabelu NYY-J 24x1,5 - včetně 5% prořezu:</t>
  </si>
  <si>
    <t>75*1,05</t>
  </si>
  <si>
    <t>210813131</t>
  </si>
  <si>
    <t>Montáž izolovaných kabelů měděných do 1 kV bez ukončení plných a kulatých (např. CYKY, CHKE-R) uložených pevně počtu a průřezu žil 48x1,5 mm2</t>
  </si>
  <si>
    <t>605655245</t>
  </si>
  <si>
    <t>- pokládka kabelu NYY-J 40x1,5:</t>
  </si>
  <si>
    <t>65</t>
  </si>
  <si>
    <t>341310011-R</t>
  </si>
  <si>
    <t>kabel silový s Cu jádrem 1 kV 40x1,5mm2</t>
  </si>
  <si>
    <t>1325274871</t>
  </si>
  <si>
    <t>- pokládka kabelu NYY-J 40x1,5 - včetně 5% prořezu:</t>
  </si>
  <si>
    <t>65*1,05</t>
  </si>
  <si>
    <t>22-M</t>
  </si>
  <si>
    <t>Montáže sděl. a zabezp. zařízení</t>
  </si>
  <si>
    <t>220061701</t>
  </si>
  <si>
    <t>Zatažení kabelu do objektu včetně vyčištění přístupu do objektu, odvinutí a zatažení kabelu do objektu do 9 kg/m</t>
  </si>
  <si>
    <t>536480619</t>
  </si>
  <si>
    <t>- zatažení kabelů do řadiče SSZ:</t>
  </si>
  <si>
    <t>2*2+1</t>
  </si>
  <si>
    <t>- zatažení kabelů do RE a PRiS E.ON:</t>
  </si>
  <si>
    <t>1*2+1</t>
  </si>
  <si>
    <t>220110346</t>
  </si>
  <si>
    <t>Montáž kabelového štítku včetně vyražení znaku na štítek, připevnění na kabel, ovinutí štítku páskou pro označení konce kabelu</t>
  </si>
  <si>
    <t>-1796096658</t>
  </si>
  <si>
    <t>- značení konců kabelů:</t>
  </si>
  <si>
    <t>- značení konců napájecích kabelů SSZ:</t>
  </si>
  <si>
    <t>405600359-R</t>
  </si>
  <si>
    <t>Štítek kabelový s upevňovacím páskem</t>
  </si>
  <si>
    <t>-1082419996</t>
  </si>
  <si>
    <t>133</t>
  </si>
  <si>
    <t>220111436</t>
  </si>
  <si>
    <t>Kontrolní a závěrečné měření na kabelu včetně provedení správného sledu zapojení žil na koncovkách nebo závěrech, měření smyčkových a izolačních odporů, vyplnění měřícího protokolu pro rozvod signalizace</t>
  </si>
  <si>
    <t>-739008017</t>
  </si>
  <si>
    <t>- měření kabelů ke stožárům:</t>
  </si>
  <si>
    <t>1*24+1*40</t>
  </si>
  <si>
    <t>- měření na napájecích kabelech:</t>
  </si>
  <si>
    <t>2*4</t>
  </si>
  <si>
    <t>220111741</t>
  </si>
  <si>
    <t>Montáž svorky rozpojovací včetně montáže skříňky pro svorku, úpravy zemniče pro připojení svorky, očíslování zemniče zkušební</t>
  </si>
  <si>
    <t>1032333812</t>
  </si>
  <si>
    <t>- montáž zkušební svorky na stožárech SSZ, řadiči, RE a PRIS E.ON:</t>
  </si>
  <si>
    <t>2+1+1+1</t>
  </si>
  <si>
    <t>35441925</t>
  </si>
  <si>
    <t>svorka zkušební pro lano D 6-12mm, FeZn</t>
  </si>
  <si>
    <t>-1784743964</t>
  </si>
  <si>
    <t>220271621</t>
  </si>
  <si>
    <t>Pocínování sdělovacích vodičů a silnoproudých šňůr v krabici</t>
  </si>
  <si>
    <t>1067883281</t>
  </si>
  <si>
    <t>10*5+2*7</t>
  </si>
  <si>
    <t>4*5+2*7</t>
  </si>
  <si>
    <t>220300153</t>
  </si>
  <si>
    <t>Montáž formy pro kabely TCEKE, TCEKES včetně odstranění pláště na jednom konci kabelu, odnitkování a vyšití formy, očištění konců žil a prozvonění, zaletování formy na špičky nebo zapojení pod šroubky do délky 0,5 m kabelu 10 XN</t>
  </si>
  <si>
    <t>-2101270938</t>
  </si>
  <si>
    <t>- ukončení kabelu NYY-J 24x1,5:</t>
  </si>
  <si>
    <t>1*2</t>
  </si>
  <si>
    <t>34343203</t>
  </si>
  <si>
    <t>trubka smršťovací středněstěnná s lepidlem MDT-A 32/7</t>
  </si>
  <si>
    <t>-1459872360</t>
  </si>
  <si>
    <t>1*2*0,1</t>
  </si>
  <si>
    <t>-355901897</t>
  </si>
  <si>
    <t>- ukončení kabelu NYY-J 40x1,5:</t>
  </si>
  <si>
    <t>34343208</t>
  </si>
  <si>
    <t>trubka smršťovací středněstěnná s lepidlem MDT-A 120/40</t>
  </si>
  <si>
    <t>1461646619</t>
  </si>
  <si>
    <t>220300533</t>
  </si>
  <si>
    <t>Ukončení vodiče na svorkovnici na kabelu CMSM do 7 žil 1,50 mm2</t>
  </si>
  <si>
    <t>545912810</t>
  </si>
  <si>
    <t>10+2</t>
  </si>
  <si>
    <t>4+2</t>
  </si>
  <si>
    <t>220300605</t>
  </si>
  <si>
    <t>Ukončení návěstních kabelů smršťovací záklopkou včetně odizolování, vyformování a zapojení vodičů na kabelech NCEY, NCYY do 24x1 nebo 1,5</t>
  </si>
  <si>
    <t>255302449</t>
  </si>
  <si>
    <t>220300607</t>
  </si>
  <si>
    <t>Ukončení návěstních kabelů smršťovací záklopkou včetně odizolování, vyformování a zapojení vodičů na kabelech NCEY, NCYY do 48x1 nebo 1,5</t>
  </si>
  <si>
    <t>725188672</t>
  </si>
  <si>
    <t>220960002</t>
  </si>
  <si>
    <t>Montáž stožáru nebo sloupku včetně postavení stožáru, usazení nebo zabetonování základu, zatažení kabelu do stožáru, připojení kabelu, připojení uzemnění přímého na základovém rámu</t>
  </si>
  <si>
    <t>-2038452102</t>
  </si>
  <si>
    <t>404611033-R</t>
  </si>
  <si>
    <t>Stožár chodecký výšky 3,8 m</t>
  </si>
  <si>
    <t>-1427161318</t>
  </si>
  <si>
    <t>404611038-R</t>
  </si>
  <si>
    <t>Základový rám</t>
  </si>
  <si>
    <t>605310771</t>
  </si>
  <si>
    <t>220960003</t>
  </si>
  <si>
    <t>Montáž stožáru nebo sloupku včetně postavení stožáru, usazení nebo zabetonování základu, zatažení kabelu do stožáru, připojení kabelu, připojení uzemnění vyložníkového zapuštěného</t>
  </si>
  <si>
    <t>-72994394</t>
  </si>
  <si>
    <t>220960005</t>
  </si>
  <si>
    <t>Montáž stožáru nebo sloupku včetně postavení stožáru, usazení nebo zabetonování základu, zatažení kabelu do stožáru, připojení kabelu, připojení uzemnění příslušenství na stožár výložníku</t>
  </si>
  <si>
    <t>1490766201</t>
  </si>
  <si>
    <t>56</t>
  </si>
  <si>
    <t>404611086-R</t>
  </si>
  <si>
    <t>Stožár výložníkový s výložníkem déllky 6,0 m</t>
  </si>
  <si>
    <t>-644415251</t>
  </si>
  <si>
    <t>57</t>
  </si>
  <si>
    <t>220960021</t>
  </si>
  <si>
    <t>Montáž stožárové svorkovnice s připevněním</t>
  </si>
  <si>
    <t>943676893</t>
  </si>
  <si>
    <t>58</t>
  </si>
  <si>
    <t>404611031-R</t>
  </si>
  <si>
    <t>Stožárová svorkovnice s krytím IP54</t>
  </si>
  <si>
    <t>1692710314</t>
  </si>
  <si>
    <t>59</t>
  </si>
  <si>
    <t>220960036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</si>
  <si>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dv</t>
  </si>
  <si>
    <t>1748864330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</si>
  <si>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dvoukomorového na stožár</t>
  </si>
  <si>
    <t>60</t>
  </si>
  <si>
    <t>404613005-R</t>
  </si>
  <si>
    <t>Návěstidlo chodecké 2x200 (červená a zelená) - světelný zdroj LED  (napájený 42V AC)</t>
  </si>
  <si>
    <t>1645316790</t>
  </si>
  <si>
    <t>61</t>
  </si>
  <si>
    <t>404611001-R</t>
  </si>
  <si>
    <t>Symbol stojící chodec</t>
  </si>
  <si>
    <t>1573881312</t>
  </si>
  <si>
    <t>62</t>
  </si>
  <si>
    <t>404611002-R</t>
  </si>
  <si>
    <t>Symbol kráčející chodec</t>
  </si>
  <si>
    <t>-458280516</t>
  </si>
  <si>
    <t>63</t>
  </si>
  <si>
    <t>220960041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</si>
  <si>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</t>
  </si>
  <si>
    <t>1307295195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</si>
  <si>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tříkomorového na stožár</t>
  </si>
  <si>
    <t>64</t>
  </si>
  <si>
    <t>220960042</t>
  </si>
  <si>
    <t>-1618304694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</si>
  <si>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tříkomorového na výložník</t>
  </si>
  <si>
    <t>404613007-R</t>
  </si>
  <si>
    <t>Návěstidlo 3 světlové 200 - světelný zdroj LED  (napájený 42V AC)</t>
  </si>
  <si>
    <t>-863790453</t>
  </si>
  <si>
    <t>1+2</t>
  </si>
  <si>
    <t>1+0</t>
  </si>
  <si>
    <t>66</t>
  </si>
  <si>
    <t>404611160-R</t>
  </si>
  <si>
    <t>Nosič návěstidla na výložník 3x200</t>
  </si>
  <si>
    <t>-552978559</t>
  </si>
  <si>
    <t>1+1</t>
  </si>
  <si>
    <t>67</t>
  </si>
  <si>
    <t>404613019-R</t>
  </si>
  <si>
    <t>Držák návěstidla (AL)</t>
  </si>
  <si>
    <t>178214177</t>
  </si>
  <si>
    <t>4*2</t>
  </si>
  <si>
    <t>68</t>
  </si>
  <si>
    <t>404613021-R</t>
  </si>
  <si>
    <t>Upevnění se šroubením pro L a T kus</t>
  </si>
  <si>
    <t>pár</t>
  </si>
  <si>
    <t>726154774</t>
  </si>
  <si>
    <t>69</t>
  </si>
  <si>
    <t>404452600</t>
  </si>
  <si>
    <t>páska upínací 12,7x0,75mm</t>
  </si>
  <si>
    <t>1513331369</t>
  </si>
  <si>
    <t>4*(2*3,14*0,1)</t>
  </si>
  <si>
    <t>2*(2*3,14*0,1)</t>
  </si>
  <si>
    <t>70</t>
  </si>
  <si>
    <t>404452610</t>
  </si>
  <si>
    <t>spona upínací 12,7mm</t>
  </si>
  <si>
    <t>100 kus</t>
  </si>
  <si>
    <t>-70537841</t>
  </si>
  <si>
    <t>4/100</t>
  </si>
  <si>
    <t>2/100</t>
  </si>
  <si>
    <t>71</t>
  </si>
  <si>
    <t>220960113</t>
  </si>
  <si>
    <t>Montáž signalizačního zařízení pro nevidomé na návěstidlo</t>
  </si>
  <si>
    <t>1056328618</t>
  </si>
  <si>
    <t>72</t>
  </si>
  <si>
    <t>404611515-R</t>
  </si>
  <si>
    <t>Akustická signalizace pro nevidomé (20-50V, AC,DC)</t>
  </si>
  <si>
    <t>-1004159990</t>
  </si>
  <si>
    <t>73</t>
  </si>
  <si>
    <t>220960116-R</t>
  </si>
  <si>
    <t>Montáž přijímače pro aktivaci signalizace pro nevidimé včetně rozměření a označení místa pro vyvrtání otvorů, vyvrtání otvorů, vyříznutí závitů, montáže skříňky se zapojením, nastavení a vyzkoušení</t>
  </si>
  <si>
    <t>2102893950</t>
  </si>
  <si>
    <t>74</t>
  </si>
  <si>
    <t>404611508-R</t>
  </si>
  <si>
    <t>Přijímač pro aktivaci signalizace pro nevidimé</t>
  </si>
  <si>
    <t>-1364964588</t>
  </si>
  <si>
    <t>404611506-R</t>
  </si>
  <si>
    <t>Jednotka pro aktivaci akustické signalizace pro nevidomé, (42V AC)</t>
  </si>
  <si>
    <t>-1157672158</t>
  </si>
  <si>
    <t>76</t>
  </si>
  <si>
    <t>220960126</t>
  </si>
  <si>
    <t>Montáž doplňků na stožár včetně vyměření místa pro upevnění, vyvrtání děr pro upevnění a protažení kabelu, montáže tlačítka nebo spínače, zapojení na svorkovnici ve stožáru tlačítka pro chodce</t>
  </si>
  <si>
    <t>11077135</t>
  </si>
  <si>
    <t>77</t>
  </si>
  <si>
    <t>404611501-R</t>
  </si>
  <si>
    <t>Tlačítko pro chodce</t>
  </si>
  <si>
    <t>1900563242</t>
  </si>
  <si>
    <t>78</t>
  </si>
  <si>
    <t>220960143</t>
  </si>
  <si>
    <t>Montáž kontrastního rámu s použitím montážní plošiny pro tříkomorové návěstidlo</t>
  </si>
  <si>
    <t>2120593588</t>
  </si>
  <si>
    <t>79</t>
  </si>
  <si>
    <t>404613026-R</t>
  </si>
  <si>
    <t>Kontrastní rám pro návěstidlo třísvětlové 3x200</t>
  </si>
  <si>
    <t>1190768325</t>
  </si>
  <si>
    <t>80</t>
  </si>
  <si>
    <t>220960181</t>
  </si>
  <si>
    <t>Montáž řadiče včetně usazení, zatažení kabelů do řadiče, připojení uzemnění do šesti světelných skupin</t>
  </si>
  <si>
    <t>331360384</t>
  </si>
  <si>
    <t>81</t>
  </si>
  <si>
    <t>404611201-R</t>
  </si>
  <si>
    <t>Mikroprocesorový řadič</t>
  </si>
  <si>
    <t>974516616</t>
  </si>
  <si>
    <t>82</t>
  </si>
  <si>
    <t>404611202-R</t>
  </si>
  <si>
    <t>Základový rám pod řadič - plastový</t>
  </si>
  <si>
    <t>-806466502</t>
  </si>
  <si>
    <t>83</t>
  </si>
  <si>
    <t>220960192</t>
  </si>
  <si>
    <t>Regulace a aktivace jedné signální skupiny mikroprocesorového řadiče</t>
  </si>
  <si>
    <t>1619871359</t>
  </si>
  <si>
    <t>Skupina VA:</t>
  </si>
  <si>
    <t>84</t>
  </si>
  <si>
    <t>220960196</t>
  </si>
  <si>
    <t>Regulace a aktivace každé další signální skupiny s použitím montážní plošiny</t>
  </si>
  <si>
    <t>-147237357</t>
  </si>
  <si>
    <t>Skupina VB:</t>
  </si>
  <si>
    <t>85</t>
  </si>
  <si>
    <t>220960199</t>
  </si>
  <si>
    <t>Regulace a aktivace každé další signální skupiny mikroprocesorového řadiče bez použití plošiny</t>
  </si>
  <si>
    <t>-13359694</t>
  </si>
  <si>
    <t>Skupina PA:</t>
  </si>
  <si>
    <t>86</t>
  </si>
  <si>
    <t>220960200</t>
  </si>
  <si>
    <t>Adresace řadiče MR do čtyř světelných skupin</t>
  </si>
  <si>
    <t>-367531437</t>
  </si>
  <si>
    <t>87</t>
  </si>
  <si>
    <t>220960220</t>
  </si>
  <si>
    <t>Programování řadiče MR do čtyř světelných skupin</t>
  </si>
  <si>
    <t>2080067478</t>
  </si>
  <si>
    <t>88</t>
  </si>
  <si>
    <t>404611413-R</t>
  </si>
  <si>
    <t>Zpracování sady dopravního řešení pro dynamické řízení SSZ</t>
  </si>
  <si>
    <t>-1076058389</t>
  </si>
  <si>
    <t>89</t>
  </si>
  <si>
    <t>220960301</t>
  </si>
  <si>
    <t>Příprava ke komplexnímu vyzkoušení křižovatky s mikroprocesorovým řadičem MR za první signální skupinu</t>
  </si>
  <si>
    <t>-37370255</t>
  </si>
  <si>
    <t>90</t>
  </si>
  <si>
    <t>220960302</t>
  </si>
  <si>
    <t>Příprava ke komplexnímu vyzkoušení křižovatky s mikroprocesorovým řadičem MR za každou další signální skupinu</t>
  </si>
  <si>
    <t>287721345</t>
  </si>
  <si>
    <t>Skupiny VB a PA:</t>
  </si>
  <si>
    <t>91</t>
  </si>
  <si>
    <t>220960311</t>
  </si>
  <si>
    <t>Komplexní vyzkoušení křižovatky s mikroprocesorovým řadičem MR před uvedením zařízení do provozu do pěti signálních skupin</t>
  </si>
  <si>
    <t>1971462236</t>
  </si>
  <si>
    <t>Skupiny VA, VB a PA:</t>
  </si>
  <si>
    <t>46-M</t>
  </si>
  <si>
    <t>Zemní práce při extr.mont.pracích</t>
  </si>
  <si>
    <t>134</t>
  </si>
  <si>
    <t>460010024</t>
  </si>
  <si>
    <t>Vytyčení trasy vedení kabelového (podzemního) v zastavěném prostoru</t>
  </si>
  <si>
    <t>km</t>
  </si>
  <si>
    <t>271367242</t>
  </si>
  <si>
    <t>- výkop 35 x 60 ručně - odměřeno v AutoCadu:</t>
  </si>
  <si>
    <t>40*0,001</t>
  </si>
  <si>
    <t>- výkop 50 x 80 ručně - odměřeno v AutoCadu:</t>
  </si>
  <si>
    <t>10*0,001</t>
  </si>
  <si>
    <t>135</t>
  </si>
  <si>
    <t>460010025</t>
  </si>
  <si>
    <t>Vytyčení trasy inženýrských sítí v zastavěném prostoru</t>
  </si>
  <si>
    <t>-953826810</t>
  </si>
  <si>
    <t>92</t>
  </si>
  <si>
    <t>460070163</t>
  </si>
  <si>
    <t>Hloubení nezapažených jam ručně pro ostatní konstrukce s přemístěním výkopku do vzdálenosti 3 m od okraje jámy nebo naložením na dopravní prostředek, včetně zásypu, zhutnění a urovnání povrchu pro základy venkovních rozvaděčů (RP) 1 a 2 k reléovému domku,</t>
  </si>
  <si>
    <t>2056391507</t>
  </si>
  <si>
    <t>Hloubení nezapažených jam ručně pro ostatní konstrukce s přemístěním výkopku do vzdálenosti 3 m od okraje jámy nebo naložením na dopravní prostředek, včetně zásypu, zhutnění a urovnání povrchu pro základy venkovních rozvaděčů (RP) 1 a 2 k reléovému domku, v hornině třídy 3</t>
  </si>
  <si>
    <t>- výkop pro betonový základ  pro pilíř RE:</t>
  </si>
  <si>
    <t>93</t>
  </si>
  <si>
    <t>460070543</t>
  </si>
  <si>
    <t>Hloubení nezapažených jam ručně pro ostatní konstrukce s přemístěním výkopku do vzdálenosti 3 m od okraje jámy nebo naložením na dopravní prostředek, včetně zásypu, zhutnění a urovnání povrchu pro základy signalizačních zařízení světelné signalizace stožá</t>
  </si>
  <si>
    <t>1214025613</t>
  </si>
  <si>
    <t>Hloubení nezapažených jam ručně pro ostatní konstrukce s přemístěním výkopku do vzdálenosti 3 m od okraje jámy nebo naložením na dopravní prostředek, včetně zásypu, zhutnění a urovnání povrchu pro základy signalizačních zařízení světelné signalizace stožárů bez patky výložníkových, v hornině třídy 3</t>
  </si>
  <si>
    <t>- výkop pro základ výložníkovéhu stožáru č. 1:</t>
  </si>
  <si>
    <t>94</t>
  </si>
  <si>
    <t>460070553</t>
  </si>
  <si>
    <t>218197399</t>
  </si>
  <si>
    <t>Hloubení nezapažených jam ručně pro ostatní konstrukce s přemístěním výkopku do vzdálenosti 3 m od okraje jámy nebo naložením na dopravní prostředek, včetně zásypu, zhutnění a urovnání povrchu pro základy signalizačních zařízení světelné signalizace stožárů s patkou na základovém rámu, v hornině třídy 3</t>
  </si>
  <si>
    <t>- výkop pro základ chodeckého stožáru č. 2:</t>
  </si>
  <si>
    <t>95</t>
  </si>
  <si>
    <t>460070563</t>
  </si>
  <si>
    <t>Hloubení nezapažených jam ručně pro ostatní konstrukce s přemístěním výkopku do vzdálenosti 3 m od okraje jámy nebo naložením na dopravní prostředek, včetně zásypu, zhutnění a urovnání povrchu pro základy řadičů signalizace, v hornině třídy 3</t>
  </si>
  <si>
    <t>588425687</t>
  </si>
  <si>
    <t>- výkop pro základ řadiče SSZ:</t>
  </si>
  <si>
    <t>96</t>
  </si>
  <si>
    <t>460070753</t>
  </si>
  <si>
    <t>Hloubení nezapažených jam ručně pro ostatní konstrukce s přemístěním výkopku do vzdálenosti 3 m od okraje jámy nebo naložením na dopravní prostředek, včetně zásypu, zhutnění a urovnání povrchu ostatních konstrukcí, v hornině třídy 3</t>
  </si>
  <si>
    <t>104260479</t>
  </si>
  <si>
    <t>- výkop startovacích a koncových jam pro řízené protlaky:</t>
  </si>
  <si>
    <t>(1,5*1,5*1,8)*4</t>
  </si>
  <si>
    <t>97</t>
  </si>
  <si>
    <t>460080014</t>
  </si>
  <si>
    <t>Základové konstrukce základ bez bednění do rostlé zeminy z monolitického betonu tř. C 16/20</t>
  </si>
  <si>
    <t>-451589521</t>
  </si>
  <si>
    <t>- betonový základ chodeckého stožáru č. 2:</t>
  </si>
  <si>
    <t>0,6^3</t>
  </si>
  <si>
    <t>- betonový základ řadiče SSZ:</t>
  </si>
  <si>
    <t>0,8*0,6*1</t>
  </si>
  <si>
    <t>-  betonový základ elektroměrového rozvaděče RE:</t>
  </si>
  <si>
    <t>0,6*0,4*1</t>
  </si>
  <si>
    <t>98</t>
  </si>
  <si>
    <t>460080035</t>
  </si>
  <si>
    <t>Základové konstrukce základ bez bednění do rostlé zeminy z monolitického železobetonu bez výztuže tř. C 25/30</t>
  </si>
  <si>
    <t>-1423613876</t>
  </si>
  <si>
    <t>- betonový základ pro stožár č. 1:</t>
  </si>
  <si>
    <t>(1,7*1*1)</t>
  </si>
  <si>
    <t>99</t>
  </si>
  <si>
    <t>460080042</t>
  </si>
  <si>
    <t>Základové konstrukce výztuž základové konstrukce z betonářské oceli 10505</t>
  </si>
  <si>
    <t>1734954330</t>
  </si>
  <si>
    <t>- hmotnost ocelové výstuže betonového základu výložníkového stožáru č. 1:</t>
  </si>
  <si>
    <t>1*0,005</t>
  </si>
  <si>
    <t>100</t>
  </si>
  <si>
    <t>460080201</t>
  </si>
  <si>
    <t>Základové konstrukce zřízení bednění základových konstrukcí s případnými vzpěrami nezabudovaného</t>
  </si>
  <si>
    <t>-566488873</t>
  </si>
  <si>
    <t>- bednění pro základ výložníkového stožáru č. 1:</t>
  </si>
  <si>
    <t>4*(1*1,7)</t>
  </si>
  <si>
    <t>- bednění pro základ chodeckého stožáru č. 2:</t>
  </si>
  <si>
    <t>4*(0,6^2)</t>
  </si>
  <si>
    <t>- bednění pro betonový základ řadiče:</t>
  </si>
  <si>
    <t>(2*(0,8*1)+2*(0,6*1))</t>
  </si>
  <si>
    <t>- bednění pro betonový základ elektroměrového rozvaděče RE:</t>
  </si>
  <si>
    <t>2*(0,6*1)+2*(0,4*1)</t>
  </si>
  <si>
    <t>101</t>
  </si>
  <si>
    <t>460080301</t>
  </si>
  <si>
    <t>Základové konstrukce odstranění bednění základových konstrukcí s případnými vzpěrami nezabudovaného</t>
  </si>
  <si>
    <t>-1574943337</t>
  </si>
  <si>
    <t>102</t>
  </si>
  <si>
    <t>460120082</t>
  </si>
  <si>
    <t>Ostatní zemní práce při stavbě nadzemních vedení násyp horniny včetně složení, rozprostření a urovnání zhutněné třídy 3 a 4</t>
  </si>
  <si>
    <t>-555110547</t>
  </si>
  <si>
    <t>- zához startovacích a koncových jam pro řízené protlaky:</t>
  </si>
  <si>
    <t>103</t>
  </si>
  <si>
    <t>460150143</t>
  </si>
  <si>
    <t>Hloubení zapažených i nezapažených kabelových rýh ručně včetně urovnání dna s přemístěním výkopku do vzdálenosti 3 m od okraje jámy nebo naložením na dopravní prostředek šířky 35 cm, hloubky 60 cm, v hornině třídy 3</t>
  </si>
  <si>
    <t>-451439452</t>
  </si>
  <si>
    <t>2+13+14+3+2+2+4</t>
  </si>
  <si>
    <t>104</t>
  </si>
  <si>
    <t>460150263</t>
  </si>
  <si>
    <t>Hloubení zapažených i nezapažených kabelových rýh ručně včetně urovnání dna s přemístěním výkopku do vzdálenosti 3 m od okraje jámy nebo naložením na dopravní prostředek šířky 50 cm, hloubky 80 cm, v hornině třídy 3</t>
  </si>
  <si>
    <t>2028200211</t>
  </si>
  <si>
    <t>2+1+2+3+1+1</t>
  </si>
  <si>
    <t>105</t>
  </si>
  <si>
    <t>460260001</t>
  </si>
  <si>
    <t>Ostatní práce při stavbě kabelových vedení zatažení lana včetně odvinutí a napojení do kanálu nebo tvárnicové trasy</t>
  </si>
  <si>
    <t>-1998278437</t>
  </si>
  <si>
    <t>- řízené kabelové prostupy DN 110 - odměřeno v AutoCadu:</t>
  </si>
  <si>
    <t>8,5+9</t>
  </si>
  <si>
    <t>106</t>
  </si>
  <si>
    <t>460310103</t>
  </si>
  <si>
    <t>Zemní protlaky strojně neřízený zemní protlak ( krtek) řízené horizontální vrtání v hornině tř. 1 až 4 pro protlačení PE trub, v hloubce do 6 m vnějšího průměru vrtu přes 90 do 110 mm</t>
  </si>
  <si>
    <t>-976639770</t>
  </si>
  <si>
    <t>107</t>
  </si>
  <si>
    <t>28613902</t>
  </si>
  <si>
    <t>potrubí PE 100RC SDR 17,6 PN 0,1MPa tyče 12m 110x6,3mm</t>
  </si>
  <si>
    <t>-520262500</t>
  </si>
  <si>
    <t>108</t>
  </si>
  <si>
    <t>460400021</t>
  </si>
  <si>
    <t>Pažení výkopů pažení příložné plné rýh kabelových, hloubky do 2 m</t>
  </si>
  <si>
    <t>867372356</t>
  </si>
  <si>
    <t>- pažení výkopu jámy základu pro stožár č. 1:</t>
  </si>
  <si>
    <t>(1,7*1*4)</t>
  </si>
  <si>
    <t>- pažení výkopů jam pro protlaky:</t>
  </si>
  <si>
    <t>1,5*1,8*2*4</t>
  </si>
  <si>
    <t>109</t>
  </si>
  <si>
    <t>460400121</t>
  </si>
  <si>
    <t>Pažení výkopů odstranění pažení příložného plného rýh kabelových, hloubky do 2 m</t>
  </si>
  <si>
    <t>-280183255</t>
  </si>
  <si>
    <t>110</t>
  </si>
  <si>
    <t>460421182</t>
  </si>
  <si>
    <t>Kabelové lože včetně podsypu, zhutnění a urovnání povrchu z písku nebo štěrkopísku tloušťky 10 cm nad kabel zakryté plastovou fólií, šířky lože přes 25 do 50 cm</t>
  </si>
  <si>
    <t>-716875170</t>
  </si>
  <si>
    <t>111</t>
  </si>
  <si>
    <t>693113110</t>
  </si>
  <si>
    <t>pás varovný plný PE š 330mm s potiskem</t>
  </si>
  <si>
    <t>-217635152</t>
  </si>
  <si>
    <t>112</t>
  </si>
  <si>
    <t>34571352</t>
  </si>
  <si>
    <t>trubka elektroinstalační ohebná dvouplášťová korugovaná (chránička) D 52/63mm, HDPE+LDPE</t>
  </si>
  <si>
    <t>2084643134</t>
  </si>
  <si>
    <t>- chránička kabelů - odměřeno v AutoCadu:</t>
  </si>
  <si>
    <t>65+75+10+10</t>
  </si>
  <si>
    <t>113</t>
  </si>
  <si>
    <t>460510026</t>
  </si>
  <si>
    <t>Kabelové prostupy, kanály a multikanály kabelové prostupy z trub betonových včetně osazení, utěsnění a spárování do rýhy, bez výkopových prací s obetonováním, vnitřního průměru přes 20 do 30 cm</t>
  </si>
  <si>
    <t>1340065108</t>
  </si>
  <si>
    <t>Stožár SSZ č. 1:</t>
  </si>
  <si>
    <t>1,5</t>
  </si>
  <si>
    <t>114</t>
  </si>
  <si>
    <t>28610007</t>
  </si>
  <si>
    <t>trubka tlaková hrdlovaná vodovodní PVC dl 6m DN 300</t>
  </si>
  <si>
    <t>-681754350</t>
  </si>
  <si>
    <t>115</t>
  </si>
  <si>
    <t>460560143</t>
  </si>
  <si>
    <t>Zásyp kabelových rýh ručně s uložením výkopku ve vrstvách včetně zhutnění a urovnání povrchu šířky 35 cm hloubky 60 cm, v hornině třídy 3</t>
  </si>
  <si>
    <t>-1194960710</t>
  </si>
  <si>
    <t>116</t>
  </si>
  <si>
    <t>460560263</t>
  </si>
  <si>
    <t>Zásyp kabelových rýh ručně s uložením výkopku ve vrstvách včetně zhutnění a urovnání povrchu šířky 50 cm hloubky 80 cm, v hornině třídy 3</t>
  </si>
  <si>
    <t>491534642</t>
  </si>
  <si>
    <t>Vedlejší rozpočtové náklady</t>
  </si>
  <si>
    <t>VRN1</t>
  </si>
  <si>
    <t>Průzkumné, geodetické a projektové práce</t>
  </si>
  <si>
    <t>136</t>
  </si>
  <si>
    <t>012203000</t>
  </si>
  <si>
    <t>Geodetické práce při provádění stavby</t>
  </si>
  <si>
    <t>1024</t>
  </si>
  <si>
    <t>1219896450</t>
  </si>
  <si>
    <t>- práce spojené se zaměřením prvků SSZ a skutečného průběhu kabelových tras</t>
  </si>
  <si>
    <t>137</t>
  </si>
  <si>
    <t>013244000</t>
  </si>
  <si>
    <t>Průzkumné, geodetické a projektové práce projektové práce dokumentace stavby (výkresová a textová) pro provádění stavby</t>
  </si>
  <si>
    <t>-410242738</t>
  </si>
  <si>
    <t>- dílenská dokumentace - přímo zadané:</t>
  </si>
  <si>
    <t>138</t>
  </si>
  <si>
    <t>013254000</t>
  </si>
  <si>
    <t>Průzkumné, geodetické a projektové práce projektové práce dokumentace stavby (výkresová a textová) skutečného provedení stavby</t>
  </si>
  <si>
    <t>-1809074977</t>
  </si>
  <si>
    <t>- přímo zadané:</t>
  </si>
  <si>
    <t>VRN4</t>
  </si>
  <si>
    <t>Inženýrská činnost</t>
  </si>
  <si>
    <t>139</t>
  </si>
  <si>
    <t>044002000</t>
  </si>
  <si>
    <t>Hlavní tituly průvodních činností a nákladů inženýrská činnost revize</t>
  </si>
  <si>
    <t>Kč</t>
  </si>
  <si>
    <t>-2060259579</t>
  </si>
  <si>
    <t>přímo zadané</t>
  </si>
  <si>
    <t>E2 - Veřejné osvětlení</t>
  </si>
  <si>
    <t>D2 - SO03 - Veřejné osvětlení</t>
  </si>
  <si>
    <t xml:space="preserve">    D10 - UKONČENÍ VODIČŮ NA SVORKOVNICE</t>
  </si>
  <si>
    <t xml:space="preserve">    D11 - STOŽÁROVÁ SVORKOVNICE</t>
  </si>
  <si>
    <t xml:space="preserve">    D12 - OCELOVÝ DRÁT POZINKOVANÝ</t>
  </si>
  <si>
    <t xml:space="preserve">    D13 - SVORKA HROMOSVODNÍ,UZEMŇOVACÍ</t>
  </si>
  <si>
    <t xml:space="preserve">    D14 - SADOVÝ STOŽÁR BEZPATICOVÝ TYPU K, VYLOŽENÍ DO 0,5m</t>
  </si>
  <si>
    <t xml:space="preserve">    D15 - SILNIČNÍ STOŽÁR BEZPATICOVÝ TYPU STB-B, VYLOŽENÍ DO 1,5m</t>
  </si>
  <si>
    <t xml:space="preserve">    D16 - PŘECHODOVÝ STOŽÁR BEZPATICOVÝ TYPU STP</t>
  </si>
  <si>
    <t xml:space="preserve">    D17 - VÝLOŽNÍK ROVNÝ TYPU UD, NA STOŽÁR TYPU STP</t>
  </si>
  <si>
    <t xml:space="preserve">    D18 - VÝLOŽNÍK OBLOUKOVÝ TYPU V, NA PRŮMĚR 76MM</t>
  </si>
  <si>
    <t xml:space="preserve">    D19 - PŘECHODOVÁ SVÍTIDLA</t>
  </si>
  <si>
    <t xml:space="preserve">    D20 - STROJE A MECHANIZACE</t>
  </si>
  <si>
    <t xml:space="preserve">    D21 - HODINOVÉ ZŮČTOVACÍ SAZBY</t>
  </si>
  <si>
    <t xml:space="preserve">    D22 - REVIZNÍ ZKOUŠKY DLE ČSN</t>
  </si>
  <si>
    <t xml:space="preserve">    D23 - OSTATNÍ VEDLEJŠÍ NÁKLADY</t>
  </si>
  <si>
    <t xml:space="preserve">    D24 - Demontáž</t>
  </si>
  <si>
    <t xml:space="preserve">    D25 - BOURÁNÍ POVRCHŮ</t>
  </si>
  <si>
    <t xml:space="preserve">    D26 - ZÁPRAVA ZÁKLADU PRO STOŽÁR</t>
  </si>
  <si>
    <t xml:space="preserve">    D27 - ZÁHOZ JÁMY PRO STOŽÁR, UPĚCHOVÁNÍ, ÚPRAVA POVRCHU</t>
  </si>
  <si>
    <t xml:space="preserve">    D3 - KABEL SILOVÝ</t>
  </si>
  <si>
    <t xml:space="preserve">    D4 - OHEBNÁ CHRÁNIČKA KOPOFLEX</t>
  </si>
  <si>
    <t xml:space="preserve">    D5 - KANÁL PLASTOVÝ</t>
  </si>
  <si>
    <t xml:space="preserve">    D6 - KANÁL BETONOVÝ</t>
  </si>
  <si>
    <t xml:space="preserve">    D7 - FOLIE VÝSTRAŽNÁ Z PVC</t>
  </si>
  <si>
    <t xml:space="preserve">    D8 - Kabelové spojky</t>
  </si>
  <si>
    <t xml:space="preserve">    D9 - UKONČENÍ Cu KABELŮ  DO</t>
  </si>
  <si>
    <t>D31 - Zemní práce</t>
  </si>
  <si>
    <t xml:space="preserve">    D32 - VYTÝČENÍ TRATI</t>
  </si>
  <si>
    <t xml:space="preserve">    D33 - VÝKOP KABELOVÉ RÝHY</t>
  </si>
  <si>
    <t xml:space="preserve">    D34 - VÝKOP JÁMY PRO SONDU PLYNU</t>
  </si>
  <si>
    <t xml:space="preserve">    D35 - KABELOVÉ LOŽE</t>
  </si>
  <si>
    <t xml:space="preserve">    D36 - ZÁHOZ KABELOVÉ RÝHY</t>
  </si>
  <si>
    <t xml:space="preserve">    D37 - POUZDROVÝ ZÁKLAD PRO STOŽÁR</t>
  </si>
  <si>
    <t xml:space="preserve">    D38 - DEFINITIVNÍ ZÁPRAVY A ÚPRAVY</t>
  </si>
  <si>
    <t xml:space="preserve">    D39 - ODPADY</t>
  </si>
  <si>
    <t xml:space="preserve">    D40 - DOPRAVA A PŘESUN MATERIÁLU</t>
  </si>
  <si>
    <t xml:space="preserve">    D41 - PROTLAKY</t>
  </si>
  <si>
    <t>SO03 - Veřejné osvětlení</t>
  </si>
  <si>
    <t>D10</t>
  </si>
  <si>
    <t>UKONČENÍ VODIČŮ NA SVORKOVNICE</t>
  </si>
  <si>
    <t>Pol11</t>
  </si>
  <si>
    <t>do 2,5 mm2</t>
  </si>
  <si>
    <t>ks</t>
  </si>
  <si>
    <t>1270885258</t>
  </si>
  <si>
    <t>D11</t>
  </si>
  <si>
    <t>STOŽÁROVÁ SVORKOVNICE</t>
  </si>
  <si>
    <t>Pol12</t>
  </si>
  <si>
    <t>SV 6.16.4</t>
  </si>
  <si>
    <t>-286693804</t>
  </si>
  <si>
    <t>Pol13</t>
  </si>
  <si>
    <t>SV 6.16.4/2</t>
  </si>
  <si>
    <t>302211787</t>
  </si>
  <si>
    <t>Pol14</t>
  </si>
  <si>
    <t>SV 9.16.4</t>
  </si>
  <si>
    <t>-982794615</t>
  </si>
  <si>
    <t>D12</t>
  </si>
  <si>
    <t>OCELOVÝ DRÁT POZINKOVANÝ</t>
  </si>
  <si>
    <t>Pol15</t>
  </si>
  <si>
    <t>Drát 10 drát o 10mm(0,62kg/m), volně</t>
  </si>
  <si>
    <t>-1695801386</t>
  </si>
  <si>
    <t>D13</t>
  </si>
  <si>
    <t>SVORKA HROMOSVODNÍ,UZEMŇOVACÍ</t>
  </si>
  <si>
    <t>Pol16</t>
  </si>
  <si>
    <t>SPb připojovací</t>
  </si>
  <si>
    <t>1070268799</t>
  </si>
  <si>
    <t>Pol17</t>
  </si>
  <si>
    <t>SS spojovací</t>
  </si>
  <si>
    <t>976742806</t>
  </si>
  <si>
    <t>D14</t>
  </si>
  <si>
    <t>SADOVÝ STOŽÁR BEZPATICOVÝ TYPU K, VYLOŽENÍ DO 0,5m</t>
  </si>
  <si>
    <t>Pol18</t>
  </si>
  <si>
    <t>K5, žár. zinek , výška světelného bodu 5m</t>
  </si>
  <si>
    <t>-1689172462</t>
  </si>
  <si>
    <t>D15</t>
  </si>
  <si>
    <t>SILNIČNÍ STOŽÁR BEZPATICOVÝ TYPU STB-B, VYLOŽENÍ DO 1,5m</t>
  </si>
  <si>
    <t>Pol19</t>
  </si>
  <si>
    <t>STB-B  6, žár. zinek , výška světelného bodu 6m</t>
  </si>
  <si>
    <t>294909264</t>
  </si>
  <si>
    <t>D16</t>
  </si>
  <si>
    <t>PŘECHODOVÝ STOŽÁR BEZPATICOVÝ TYPU STP</t>
  </si>
  <si>
    <t>Pol20</t>
  </si>
  <si>
    <t>STP 6 - C , žár. zinek , výška světelného bodu 6m, vyložení do 4m</t>
  </si>
  <si>
    <t>-781291088</t>
  </si>
  <si>
    <t>Pol21</t>
  </si>
  <si>
    <t>STP 6 - D , žár. zinek , výška světelného bodu 6m, vyložení do 5m</t>
  </si>
  <si>
    <t>-687218594</t>
  </si>
  <si>
    <t>D17</t>
  </si>
  <si>
    <t>VÝLOŽNÍK ROVNÝ TYPU UD, NA STOŽÁR TYPU STP</t>
  </si>
  <si>
    <t>Pol22</t>
  </si>
  <si>
    <t>UD 1 - 2200/500/136°/C</t>
  </si>
  <si>
    <t>-35681613</t>
  </si>
  <si>
    <t>Pol23</t>
  </si>
  <si>
    <t>UD 1 - 3800/C</t>
  </si>
  <si>
    <t>-1818032485</t>
  </si>
  <si>
    <t>Pol24</t>
  </si>
  <si>
    <t>UD 1 - 4000/C</t>
  </si>
  <si>
    <t>995975225</t>
  </si>
  <si>
    <t>Pol25</t>
  </si>
  <si>
    <t>UD 1 - 5000/D</t>
  </si>
  <si>
    <t>-811312945</t>
  </si>
  <si>
    <t>D18</t>
  </si>
  <si>
    <t>VÝLOŽNÍK OBLOUKOVÝ TYPU V, NA PRŮMĚR 76MM</t>
  </si>
  <si>
    <t>Pol26</t>
  </si>
  <si>
    <t>V 1/76 - 2000</t>
  </si>
  <si>
    <t>515952910</t>
  </si>
  <si>
    <t>Pol27</t>
  </si>
  <si>
    <t>V 1/76 - 2500</t>
  </si>
  <si>
    <t>46578006</t>
  </si>
  <si>
    <t>D19</t>
  </si>
  <si>
    <t>PŘECHODOVÁ SVÍTIDLA</t>
  </si>
  <si>
    <t>Pol28</t>
  </si>
  <si>
    <t>SVÍTIDLO PŘECHODOVÉ 87W, 6500K (R), vč. nastavitelné příruby pr.60</t>
  </si>
  <si>
    <t>1482059715</t>
  </si>
  <si>
    <t>Pol29</t>
  </si>
  <si>
    <t>SVÍTIDLO PŘECHODOVÉ 108W, 6500K (R), vč. nastavitelné příruby pr.60</t>
  </si>
  <si>
    <t>-309858799</t>
  </si>
  <si>
    <t>Pol30</t>
  </si>
  <si>
    <t>SVÍTIDLO SILNIČNÍ 108W, 4000K, vč. nastavitelné příruby pr.60</t>
  </si>
  <si>
    <t>2071178954</t>
  </si>
  <si>
    <t>Pol31</t>
  </si>
  <si>
    <t>SVÍTIDLO SILNIČNÍ 25W, 2700K, vč. nastavitelné příruby pr.60</t>
  </si>
  <si>
    <t>-1842424434</t>
  </si>
  <si>
    <t>D20</t>
  </si>
  <si>
    <t>STROJE A MECHANIZACE</t>
  </si>
  <si>
    <t>Pol32</t>
  </si>
  <si>
    <t>Práce vysokozdvižná plošina</t>
  </si>
  <si>
    <t>hod</t>
  </si>
  <si>
    <t>-242700673</t>
  </si>
  <si>
    <t>-1558708399</t>
  </si>
  <si>
    <t>D21</t>
  </si>
  <si>
    <t>HODINOVÉ ZŮČTOVACÍ SAZBY</t>
  </si>
  <si>
    <t>Pol33</t>
  </si>
  <si>
    <t>Úprava stávajícího zařízení</t>
  </si>
  <si>
    <t>1654010070</t>
  </si>
  <si>
    <t>Pol34</t>
  </si>
  <si>
    <t>Napojení na stávající zařízení</t>
  </si>
  <si>
    <t>-958804705</t>
  </si>
  <si>
    <t>Pol35</t>
  </si>
  <si>
    <t>Vtažení nového vedení do stávajícího sloupu VO</t>
  </si>
  <si>
    <t>-1718205929</t>
  </si>
  <si>
    <t>Pol36</t>
  </si>
  <si>
    <t>Zavěšení demontované zařízení</t>
  </si>
  <si>
    <t>-669291986</t>
  </si>
  <si>
    <t>Pol37</t>
  </si>
  <si>
    <t>Upevnění pomocí pásku Bandimex na sloup</t>
  </si>
  <si>
    <t>796805611</t>
  </si>
  <si>
    <t>D22</t>
  </si>
  <si>
    <t>REVIZNÍ ZKOUŠKY DLE ČSN</t>
  </si>
  <si>
    <t>Pol38</t>
  </si>
  <si>
    <t>Revizní technik</t>
  </si>
  <si>
    <t>-1099711217</t>
  </si>
  <si>
    <t>D23</t>
  </si>
  <si>
    <t>OSTATNÍ VEDLEJŠÍ NÁKLADY</t>
  </si>
  <si>
    <t>Pol39</t>
  </si>
  <si>
    <t>Geodetické vytyčení dle vytyčovacích bodu</t>
  </si>
  <si>
    <t>-506423951</t>
  </si>
  <si>
    <t>Pol40</t>
  </si>
  <si>
    <t>Vytyčení inženýrských sítí</t>
  </si>
  <si>
    <t>-2058715452</t>
  </si>
  <si>
    <t>Pol41</t>
  </si>
  <si>
    <t>Geodetické zaměření skutečného provedení a zanesení do systému JDTM ZK</t>
  </si>
  <si>
    <t>-471961168</t>
  </si>
  <si>
    <t>D24</t>
  </si>
  <si>
    <t>Demontáž</t>
  </si>
  <si>
    <t>Pol42</t>
  </si>
  <si>
    <t>Obkopání stávajícího sloupu</t>
  </si>
  <si>
    <t>-280565447</t>
  </si>
  <si>
    <t>Pol43</t>
  </si>
  <si>
    <t>Demontáže ostatních zařízení</t>
  </si>
  <si>
    <t>1057321991</t>
  </si>
  <si>
    <t>Pol44</t>
  </si>
  <si>
    <t>Demontáže stávajících sloupů vč. vyložení</t>
  </si>
  <si>
    <t>1268493111</t>
  </si>
  <si>
    <t>Pol45</t>
  </si>
  <si>
    <t>Demontáže stávajících svítidel</t>
  </si>
  <si>
    <t>2032156867</t>
  </si>
  <si>
    <t>D25</t>
  </si>
  <si>
    <t>BOURÁNÍ POVRCHŮ</t>
  </si>
  <si>
    <t>Pol46</t>
  </si>
  <si>
    <t>Rozbourání betonového základu</t>
  </si>
  <si>
    <t>-81198395</t>
  </si>
  <si>
    <t>D26</t>
  </si>
  <si>
    <t>ZÁPRAVA ZÁKLADU PRO STOŽÁR</t>
  </si>
  <si>
    <t>Pol47</t>
  </si>
  <si>
    <t>C12/15 Beton</t>
  </si>
  <si>
    <t>-1553436652</t>
  </si>
  <si>
    <t>D27</t>
  </si>
  <si>
    <t>ZÁHOZ JÁMY PRO STOŽÁR, UPĚCHOVÁNÍ, ÚPRAVA POVRCHU</t>
  </si>
  <si>
    <t>Pol48</t>
  </si>
  <si>
    <t>Zához jámy pro stožár VO ručně zem. tř. 3</t>
  </si>
  <si>
    <t>1352507451</t>
  </si>
  <si>
    <t>KABEL SILOVÝ</t>
  </si>
  <si>
    <t>Pol1</t>
  </si>
  <si>
    <t>CYKY-J 4x16 mm2 , pevně</t>
  </si>
  <si>
    <t>-860620643</t>
  </si>
  <si>
    <t>Pol2</t>
  </si>
  <si>
    <t>CYKY-O 3x1.5 mm2 , pevně</t>
  </si>
  <si>
    <t>-1354835765</t>
  </si>
  <si>
    <t>Pol3</t>
  </si>
  <si>
    <t>CYKY-J 5x1.5 mm2 , pevně</t>
  </si>
  <si>
    <t>1329038324</t>
  </si>
  <si>
    <t>D4</t>
  </si>
  <si>
    <t>OHEBNÁ CHRÁNIČKA KOPOFLEX</t>
  </si>
  <si>
    <t>Pol4</t>
  </si>
  <si>
    <t>KF 09050 TRUBKA KOPOFLEX 50, pevně</t>
  </si>
  <si>
    <t>16422283</t>
  </si>
  <si>
    <t>Pol5</t>
  </si>
  <si>
    <t>KF 09110 TRUBKA KOPOFLEX 110, pevně</t>
  </si>
  <si>
    <t>1475863762</t>
  </si>
  <si>
    <t>D5</t>
  </si>
  <si>
    <t>KANÁL PLASTOVÝ</t>
  </si>
  <si>
    <t>Pol6</t>
  </si>
  <si>
    <t>KZ 2 120x100 Kanál zemní plastový</t>
  </si>
  <si>
    <t>1199512477</t>
  </si>
  <si>
    <t>D6</t>
  </si>
  <si>
    <t>KANÁL BETONOVÝ</t>
  </si>
  <si>
    <t>Pol7</t>
  </si>
  <si>
    <t>TK2-23x18,5/13x13cm Kanál betonový vč. Víka</t>
  </si>
  <si>
    <t>-1409427350</t>
  </si>
  <si>
    <t>D7</t>
  </si>
  <si>
    <t>FOLIE VÝSTRAŽNÁ Z PVC</t>
  </si>
  <si>
    <t>Pol8</t>
  </si>
  <si>
    <t>Do šířky 33cm</t>
  </si>
  <si>
    <t>-1907687577</t>
  </si>
  <si>
    <t>D8</t>
  </si>
  <si>
    <t>Kabelové spojky</t>
  </si>
  <si>
    <t>Pol9</t>
  </si>
  <si>
    <t>Spojka SVCZ-S4-1 4x10-4-35 AL+Cu</t>
  </si>
  <si>
    <t>-1482224570</t>
  </si>
  <si>
    <t>D9</t>
  </si>
  <si>
    <t>UKONČENÍ Cu KABELŮ  DO</t>
  </si>
  <si>
    <t>Pol10</t>
  </si>
  <si>
    <t>4x16 mm2</t>
  </si>
  <si>
    <t>-476974892</t>
  </si>
  <si>
    <t>D31</t>
  </si>
  <si>
    <t>D32</t>
  </si>
  <si>
    <t>VYTÝČENÍ TRATI</t>
  </si>
  <si>
    <t>Pol49</t>
  </si>
  <si>
    <t>Kabelové vedení v zastaveném prostoru</t>
  </si>
  <si>
    <t>1650363597</t>
  </si>
  <si>
    <t>D33</t>
  </si>
  <si>
    <t>VÝKOP KABELOVÉ RÝHY</t>
  </si>
  <si>
    <t>Pol50</t>
  </si>
  <si>
    <t>Výkop kabelové rýhy 35x50cm ručně zem. tř. 3</t>
  </si>
  <si>
    <t>384325889</t>
  </si>
  <si>
    <t>Pol51</t>
  </si>
  <si>
    <t>Výkop kabelové rýhy 35x80cm ručně zem. tř. 3</t>
  </si>
  <si>
    <t>1781483011</t>
  </si>
  <si>
    <t>Pol52</t>
  </si>
  <si>
    <t>Výkop kabelové rýhy 50x120cm ručně zem. tř. 3</t>
  </si>
  <si>
    <t>-1881699779</t>
  </si>
  <si>
    <t>D34</t>
  </si>
  <si>
    <t>VÝKOP JÁMY PRO SONDU PLYNU</t>
  </si>
  <si>
    <t>Pol53</t>
  </si>
  <si>
    <t>Výkop jámy pro sondu plynu, ručně zem. tř. 3</t>
  </si>
  <si>
    <t>1573627454</t>
  </si>
  <si>
    <t>Pol54</t>
  </si>
  <si>
    <t>Zához jámy pro sondu plynu, ručně zem. tř. 3</t>
  </si>
  <si>
    <t>600355889</t>
  </si>
  <si>
    <t>D35</t>
  </si>
  <si>
    <t>KABELOVÉ LOŽE</t>
  </si>
  <si>
    <t>Pol55</t>
  </si>
  <si>
    <t>Kabelové lože pískované š.35cm, bez zakrytí kabelu</t>
  </si>
  <si>
    <t>340703133</t>
  </si>
  <si>
    <t>Pol56</t>
  </si>
  <si>
    <t>Kabelové lože pískované š.50cm, bez zakrytí kabelu</t>
  </si>
  <si>
    <t>1235850964</t>
  </si>
  <si>
    <t>D36</t>
  </si>
  <si>
    <t>ZÁHOZ KABELOVÉ RÝHY</t>
  </si>
  <si>
    <t>Pol57</t>
  </si>
  <si>
    <t>Zához kabelové rýhy 35x30cm ručně zem. tř. 3</t>
  </si>
  <si>
    <t>176758509</t>
  </si>
  <si>
    <t>Pol58</t>
  </si>
  <si>
    <t>Zához kabelové rýhy 35x60cm ručně zem. tř. 3</t>
  </si>
  <si>
    <t>140892402</t>
  </si>
  <si>
    <t>Pol59</t>
  </si>
  <si>
    <t>Zához kabelové rýhy 50x100cm ručně zem. tř. 3</t>
  </si>
  <si>
    <t>1438617674</t>
  </si>
  <si>
    <t>D37</t>
  </si>
  <si>
    <t>POUZDROVÝ ZÁKLAD PRO STOŽÁR</t>
  </si>
  <si>
    <t>-2000944707</t>
  </si>
  <si>
    <t>Pol60</t>
  </si>
  <si>
    <t>Trubka KG 315x7,7</t>
  </si>
  <si>
    <t>1453740655</t>
  </si>
  <si>
    <t>Pol61</t>
  </si>
  <si>
    <t>DK 04-08 Zásypový kámen drcený</t>
  </si>
  <si>
    <t>362542022</t>
  </si>
  <si>
    <t>D38</t>
  </si>
  <si>
    <t>DEFINITIVNÍ ZÁPRAVY A ÚPRAVY</t>
  </si>
  <si>
    <t>Pol62</t>
  </si>
  <si>
    <t>Hutnění zeminy strojně, vrstva 20cm</t>
  </si>
  <si>
    <t>462361354</t>
  </si>
  <si>
    <t>Pol63</t>
  </si>
  <si>
    <t>Provizorní úprava terénu zeminou tř.3</t>
  </si>
  <si>
    <t>-74084104</t>
  </si>
  <si>
    <t>Pol64</t>
  </si>
  <si>
    <t>Osetí povrchu travou</t>
  </si>
  <si>
    <t>-1519198511</t>
  </si>
  <si>
    <t>D39</t>
  </si>
  <si>
    <t>ODPADY</t>
  </si>
  <si>
    <t>Pol65</t>
  </si>
  <si>
    <t>Likvidace přebytečné zeminy na skládce</t>
  </si>
  <si>
    <t>235116516</t>
  </si>
  <si>
    <t>Pol66</t>
  </si>
  <si>
    <t>Likvidace betonu na skládce</t>
  </si>
  <si>
    <t>1841647836</t>
  </si>
  <si>
    <t>Pol67</t>
  </si>
  <si>
    <t>Naložení odpadu na dopravní prostředek</t>
  </si>
  <si>
    <t>1854525518</t>
  </si>
  <si>
    <t>Pol68</t>
  </si>
  <si>
    <t>Naložení demontovaných sloupů VO</t>
  </si>
  <si>
    <t>-544709638</t>
  </si>
  <si>
    <t>Pol69</t>
  </si>
  <si>
    <t>Odvoz odpadů na skládku</t>
  </si>
  <si>
    <t>-707576953</t>
  </si>
  <si>
    <t>Pol70</t>
  </si>
  <si>
    <t>Odvoz Sloupů a stávajích svítidel investorovi</t>
  </si>
  <si>
    <t>1443684753</t>
  </si>
  <si>
    <t>D40</t>
  </si>
  <si>
    <t>DOPRAVA A PŘESUN MATERIÁLU</t>
  </si>
  <si>
    <t>Pol71</t>
  </si>
  <si>
    <t>Doprava písku na stavbu</t>
  </si>
  <si>
    <t>1994587286</t>
  </si>
  <si>
    <t>Pol72</t>
  </si>
  <si>
    <t>Doprava betonu na stavbu</t>
  </si>
  <si>
    <t>-457985960</t>
  </si>
  <si>
    <t>Pol73</t>
  </si>
  <si>
    <t>Doprava kamínků na stavbu</t>
  </si>
  <si>
    <t>-408964564</t>
  </si>
  <si>
    <t>Pol74</t>
  </si>
  <si>
    <t>Přesun materiálu v rámci stavby</t>
  </si>
  <si>
    <t>192751552</t>
  </si>
  <si>
    <t>D41</t>
  </si>
  <si>
    <t>PROTLAKY</t>
  </si>
  <si>
    <t>Pol75</t>
  </si>
  <si>
    <t>Výkop jámy pro protlak (1x1x1)</t>
  </si>
  <si>
    <t>-25680829</t>
  </si>
  <si>
    <t>Pol76</t>
  </si>
  <si>
    <t>Neřízené protlačování otvoru strojně do prům.150mm-pevné stěny</t>
  </si>
  <si>
    <t>-1227516585</t>
  </si>
  <si>
    <t>Pol77</t>
  </si>
  <si>
    <t>Zához jámy pro protlak (1x1x1)</t>
  </si>
  <si>
    <t>-427722203</t>
  </si>
  <si>
    <t>741820102</t>
  </si>
  <si>
    <t>Měření intenzity osvětlení</t>
  </si>
  <si>
    <t>1398558016</t>
  </si>
  <si>
    <t>Měření osvětlovacího zařízení intenzity osvětlení na pracovišti do 50 svítidel</t>
  </si>
  <si>
    <t>Úroveň 3:</t>
  </si>
  <si>
    <t>VRN - vedlejší rozpočtové náklady</t>
  </si>
  <si>
    <t xml:space="preserve">    VRN3 - Zařízení staveniště</t>
  </si>
  <si>
    <t>011303000</t>
  </si>
  <si>
    <t>Archeologická činnost bez rozlišení</t>
  </si>
  <si>
    <t>…</t>
  </si>
  <si>
    <t>293285634</t>
  </si>
  <si>
    <t>012103000</t>
  </si>
  <si>
    <t>Geodetické práce před výstavbou - vytyčení stávajících inženýrských sítí</t>
  </si>
  <si>
    <t>2128786455</t>
  </si>
  <si>
    <t>Geodetické práce před výstavbou</t>
  </si>
  <si>
    <t>Geodetické práce při provádění stavby - vytyčení stavby</t>
  </si>
  <si>
    <t>-2133155969</t>
  </si>
  <si>
    <t>012303000</t>
  </si>
  <si>
    <t>Geodetické práce po výstavbě - zaměření dokončeného díla</t>
  </si>
  <si>
    <t>-1036446617</t>
  </si>
  <si>
    <t>Geodetické práce po výstavbě</t>
  </si>
  <si>
    <t>012403000</t>
  </si>
  <si>
    <t>Kartografické práce - geometrický plán</t>
  </si>
  <si>
    <t>21050644</t>
  </si>
  <si>
    <t>Kartografické práce</t>
  </si>
  <si>
    <t>Dokumentace skutečného provedení stavby</t>
  </si>
  <si>
    <t>824337429</t>
  </si>
  <si>
    <t>VRN3</t>
  </si>
  <si>
    <t>Zařízení staveniště</t>
  </si>
  <si>
    <t>030001000</t>
  </si>
  <si>
    <t>-1374750180</t>
  </si>
  <si>
    <t>034303000</t>
  </si>
  <si>
    <t>Dopravní značení na staveništi</t>
  </si>
  <si>
    <t>563448398</t>
  </si>
  <si>
    <t>034503000</t>
  </si>
  <si>
    <t>Informační tabule na staveništi</t>
  </si>
  <si>
    <t>-1772517694</t>
  </si>
  <si>
    <t>035002000</t>
  </si>
  <si>
    <t>Užívání veřejných ploch a prostranství</t>
  </si>
  <si>
    <t>2066375480</t>
  </si>
  <si>
    <t>043002000</t>
  </si>
  <si>
    <t>Zkoušky a ostatní měření</t>
  </si>
  <si>
    <t>996958395</t>
  </si>
  <si>
    <t>Revize - SSZ a VO</t>
  </si>
  <si>
    <t>-772939306</t>
  </si>
  <si>
    <t>Revize</t>
  </si>
  <si>
    <t>SEZNAM FIGUR</t>
  </si>
  <si>
    <t>Výměra</t>
  </si>
  <si>
    <t xml:space="preserve"> 01/ 1/ SO01/ A1</t>
  </si>
  <si>
    <t>Použití figury:</t>
  </si>
  <si>
    <t xml:space="preserve"> 01/ 1/ SO01/ A2</t>
  </si>
  <si>
    <t xml:space="preserve"> 01/ 1/ SO01/ B1.2</t>
  </si>
  <si>
    <t xml:space="preserve"> 01/ 1/ SO01/ B2</t>
  </si>
  <si>
    <t xml:space="preserve"> 01/ 1/ SO01/ B3</t>
  </si>
  <si>
    <t xml:space="preserve"> 01/ 1/ SO02/ D1</t>
  </si>
  <si>
    <t xml:space="preserve"> 01/ 1/ SO02/ D2</t>
  </si>
  <si>
    <t xml:space="preserve"> 01/ 1/ SO02/ D3</t>
  </si>
  <si>
    <t>2020/10-etapizace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</si>
</sst>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30" fillId="0" borderId="0" xfId="1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2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2"/>
  <sheetViews>
    <sheetView showGridLines="0" tabSelected="1" workbookViewId="0">
      <selection activeCell="K6" sqref="K6:AO6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46" t="s">
        <v>5</v>
      </c>
      <c r="AS2" s="231"/>
      <c r="AT2" s="231"/>
      <c r="AU2" s="231"/>
      <c r="AV2" s="231"/>
      <c r="AW2" s="231"/>
      <c r="AX2" s="231"/>
      <c r="AY2" s="231"/>
      <c r="AZ2" s="231"/>
      <c r="BA2" s="231"/>
      <c r="BB2" s="231"/>
      <c r="BC2" s="231"/>
      <c r="BD2" s="231"/>
      <c r="BE2" s="231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s="1" customFormat="1" ht="12" customHeight="1">
      <c r="B5" s="20"/>
      <c r="D5" s="24" t="s">
        <v>13</v>
      </c>
      <c r="K5" s="230" t="s">
        <v>2149</v>
      </c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R5" s="20"/>
      <c r="BE5" s="227" t="s">
        <v>15</v>
      </c>
      <c r="BS5" s="17" t="s">
        <v>6</v>
      </c>
    </row>
    <row r="6" spans="1:74" s="1" customFormat="1" ht="36.950000000000003" customHeight="1">
      <c r="B6" s="20"/>
      <c r="D6" s="26" t="s">
        <v>16</v>
      </c>
      <c r="K6" s="232" t="s">
        <v>17</v>
      </c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R6" s="20"/>
      <c r="BE6" s="228"/>
      <c r="BS6" s="17" t="s">
        <v>6</v>
      </c>
    </row>
    <row r="7" spans="1:74" s="1" customFormat="1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28"/>
      <c r="BS7" s="17" t="s">
        <v>6</v>
      </c>
    </row>
    <row r="8" spans="1:74" s="1" customFormat="1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28"/>
      <c r="BS8" s="17" t="s">
        <v>6</v>
      </c>
    </row>
    <row r="9" spans="1:74" s="1" customFormat="1" ht="14.45" customHeight="1">
      <c r="B9" s="20"/>
      <c r="AR9" s="20"/>
      <c r="BE9" s="228"/>
      <c r="BS9" s="17" t="s">
        <v>6</v>
      </c>
    </row>
    <row r="10" spans="1:74" s="1" customFormat="1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28"/>
      <c r="BS10" s="17" t="s">
        <v>6</v>
      </c>
    </row>
    <row r="11" spans="1:74" s="1" customFormat="1" ht="18.399999999999999" customHeight="1">
      <c r="B11" s="20"/>
      <c r="E11" s="25" t="s">
        <v>26</v>
      </c>
      <c r="AK11" s="27" t="s">
        <v>27</v>
      </c>
      <c r="AN11" s="25" t="s">
        <v>1</v>
      </c>
      <c r="AR11" s="20"/>
      <c r="BE11" s="228"/>
      <c r="BS11" s="17" t="s">
        <v>6</v>
      </c>
    </row>
    <row r="12" spans="1:74" s="1" customFormat="1" ht="6.95" customHeight="1">
      <c r="B12" s="20"/>
      <c r="AR12" s="20"/>
      <c r="BE12" s="228"/>
      <c r="BS12" s="17" t="s">
        <v>6</v>
      </c>
    </row>
    <row r="13" spans="1:74" s="1" customFormat="1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228"/>
      <c r="BS13" s="17" t="s">
        <v>6</v>
      </c>
    </row>
    <row r="14" spans="1:74" ht="12.75">
      <c r="B14" s="20"/>
      <c r="E14" s="233" t="s">
        <v>29</v>
      </c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7" t="s">
        <v>27</v>
      </c>
      <c r="AN14" s="29" t="s">
        <v>29</v>
      </c>
      <c r="AR14" s="20"/>
      <c r="BE14" s="228"/>
      <c r="BS14" s="17" t="s">
        <v>6</v>
      </c>
    </row>
    <row r="15" spans="1:74" s="1" customFormat="1" ht="6.95" customHeight="1">
      <c r="B15" s="20"/>
      <c r="AR15" s="20"/>
      <c r="BE15" s="228"/>
      <c r="BS15" s="17" t="s">
        <v>3</v>
      </c>
    </row>
    <row r="16" spans="1:74" s="1" customFormat="1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228"/>
      <c r="BS16" s="17" t="s">
        <v>3</v>
      </c>
    </row>
    <row r="17" spans="1:71" s="1" customFormat="1" ht="18.399999999999999" customHeight="1">
      <c r="B17" s="20"/>
      <c r="E17" s="25" t="s">
        <v>31</v>
      </c>
      <c r="AK17" s="27" t="s">
        <v>27</v>
      </c>
      <c r="AN17" s="25" t="s">
        <v>1</v>
      </c>
      <c r="AR17" s="20"/>
      <c r="BE17" s="228"/>
      <c r="BS17" s="17" t="s">
        <v>32</v>
      </c>
    </row>
    <row r="18" spans="1:71" s="1" customFormat="1" ht="6.95" customHeight="1">
      <c r="B18" s="20"/>
      <c r="AR18" s="20"/>
      <c r="BE18" s="228"/>
      <c r="BS18" s="17" t="s">
        <v>6</v>
      </c>
    </row>
    <row r="19" spans="1:71" s="1" customFormat="1" ht="12" customHeight="1">
      <c r="B19" s="20"/>
      <c r="D19" s="27" t="s">
        <v>33</v>
      </c>
      <c r="AK19" s="27" t="s">
        <v>25</v>
      </c>
      <c r="AN19" s="25" t="s">
        <v>1</v>
      </c>
      <c r="AR19" s="20"/>
      <c r="BE19" s="228"/>
      <c r="BS19" s="17" t="s">
        <v>6</v>
      </c>
    </row>
    <row r="20" spans="1:71" s="1" customFormat="1" ht="18.399999999999999" customHeight="1">
      <c r="B20" s="20"/>
      <c r="E20" s="25" t="s">
        <v>34</v>
      </c>
      <c r="AK20" s="27" t="s">
        <v>27</v>
      </c>
      <c r="AN20" s="25" t="s">
        <v>1</v>
      </c>
      <c r="AR20" s="20"/>
      <c r="BE20" s="228"/>
      <c r="BS20" s="17" t="s">
        <v>32</v>
      </c>
    </row>
    <row r="21" spans="1:71" s="1" customFormat="1" ht="6.95" customHeight="1">
      <c r="B21" s="20"/>
      <c r="AR21" s="20"/>
      <c r="BE21" s="228"/>
    </row>
    <row r="22" spans="1:71" s="1" customFormat="1" ht="12" customHeight="1">
      <c r="B22" s="20"/>
      <c r="D22" s="27" t="s">
        <v>35</v>
      </c>
      <c r="AR22" s="20"/>
      <c r="BE22" s="228"/>
    </row>
    <row r="23" spans="1:71" s="1" customFormat="1" ht="16.5" customHeight="1">
      <c r="B23" s="20"/>
      <c r="E23" s="235" t="s">
        <v>1</v>
      </c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R23" s="20"/>
      <c r="BE23" s="228"/>
    </row>
    <row r="24" spans="1:71" s="1" customFormat="1" ht="6.95" customHeight="1">
      <c r="B24" s="20"/>
      <c r="AR24" s="20"/>
      <c r="BE24" s="228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8"/>
    </row>
    <row r="26" spans="1:71" s="2" customFormat="1" ht="25.9" customHeight="1">
      <c r="A26" s="32"/>
      <c r="B26" s="33"/>
      <c r="C26" s="32"/>
      <c r="D26" s="34" t="s">
        <v>36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36">
        <f>ROUND(AG94,2)</f>
        <v>0</v>
      </c>
      <c r="AL26" s="237"/>
      <c r="AM26" s="237"/>
      <c r="AN26" s="237"/>
      <c r="AO26" s="237"/>
      <c r="AP26" s="32"/>
      <c r="AQ26" s="32"/>
      <c r="AR26" s="33"/>
      <c r="BE26" s="228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28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38" t="s">
        <v>37</v>
      </c>
      <c r="M28" s="238"/>
      <c r="N28" s="238"/>
      <c r="O28" s="238"/>
      <c r="P28" s="238"/>
      <c r="Q28" s="32"/>
      <c r="R28" s="32"/>
      <c r="S28" s="32"/>
      <c r="T28" s="32"/>
      <c r="U28" s="32"/>
      <c r="V28" s="32"/>
      <c r="W28" s="238" t="s">
        <v>38</v>
      </c>
      <c r="X28" s="238"/>
      <c r="Y28" s="238"/>
      <c r="Z28" s="238"/>
      <c r="AA28" s="238"/>
      <c r="AB28" s="238"/>
      <c r="AC28" s="238"/>
      <c r="AD28" s="238"/>
      <c r="AE28" s="238"/>
      <c r="AF28" s="32"/>
      <c r="AG28" s="32"/>
      <c r="AH28" s="32"/>
      <c r="AI28" s="32"/>
      <c r="AJ28" s="32"/>
      <c r="AK28" s="238" t="s">
        <v>39</v>
      </c>
      <c r="AL28" s="238"/>
      <c r="AM28" s="238"/>
      <c r="AN28" s="238"/>
      <c r="AO28" s="238"/>
      <c r="AP28" s="32"/>
      <c r="AQ28" s="32"/>
      <c r="AR28" s="33"/>
      <c r="BE28" s="228"/>
    </row>
    <row r="29" spans="1:71" s="3" customFormat="1" ht="14.45" customHeight="1">
      <c r="B29" s="37"/>
      <c r="D29" s="27" t="s">
        <v>40</v>
      </c>
      <c r="F29" s="27" t="s">
        <v>41</v>
      </c>
      <c r="L29" s="241">
        <v>0.21</v>
      </c>
      <c r="M29" s="240"/>
      <c r="N29" s="240"/>
      <c r="O29" s="240"/>
      <c r="P29" s="240"/>
      <c r="W29" s="239">
        <f>ROUND(AZ94, 2)</f>
        <v>0</v>
      </c>
      <c r="X29" s="240"/>
      <c r="Y29" s="240"/>
      <c r="Z29" s="240"/>
      <c r="AA29" s="240"/>
      <c r="AB29" s="240"/>
      <c r="AC29" s="240"/>
      <c r="AD29" s="240"/>
      <c r="AE29" s="240"/>
      <c r="AK29" s="239">
        <f>ROUND(AV94, 2)</f>
        <v>0</v>
      </c>
      <c r="AL29" s="240"/>
      <c r="AM29" s="240"/>
      <c r="AN29" s="240"/>
      <c r="AO29" s="240"/>
      <c r="AR29" s="37"/>
      <c r="BE29" s="229"/>
    </row>
    <row r="30" spans="1:71" s="3" customFormat="1" ht="14.45" customHeight="1">
      <c r="B30" s="37"/>
      <c r="F30" s="27" t="s">
        <v>42</v>
      </c>
      <c r="L30" s="241">
        <v>0.15</v>
      </c>
      <c r="M30" s="240"/>
      <c r="N30" s="240"/>
      <c r="O30" s="240"/>
      <c r="P30" s="240"/>
      <c r="W30" s="239">
        <f>ROUND(BA94, 2)</f>
        <v>0</v>
      </c>
      <c r="X30" s="240"/>
      <c r="Y30" s="240"/>
      <c r="Z30" s="240"/>
      <c r="AA30" s="240"/>
      <c r="AB30" s="240"/>
      <c r="AC30" s="240"/>
      <c r="AD30" s="240"/>
      <c r="AE30" s="240"/>
      <c r="AK30" s="239">
        <f>ROUND(AW94, 2)</f>
        <v>0</v>
      </c>
      <c r="AL30" s="240"/>
      <c r="AM30" s="240"/>
      <c r="AN30" s="240"/>
      <c r="AO30" s="240"/>
      <c r="AR30" s="37"/>
      <c r="BE30" s="229"/>
    </row>
    <row r="31" spans="1:71" s="3" customFormat="1" ht="14.45" hidden="1" customHeight="1">
      <c r="B31" s="37"/>
      <c r="F31" s="27" t="s">
        <v>43</v>
      </c>
      <c r="L31" s="241">
        <v>0.21</v>
      </c>
      <c r="M31" s="240"/>
      <c r="N31" s="240"/>
      <c r="O31" s="240"/>
      <c r="P31" s="240"/>
      <c r="W31" s="239">
        <f>ROUND(BB94, 2)</f>
        <v>0</v>
      </c>
      <c r="X31" s="240"/>
      <c r="Y31" s="240"/>
      <c r="Z31" s="240"/>
      <c r="AA31" s="240"/>
      <c r="AB31" s="240"/>
      <c r="AC31" s="240"/>
      <c r="AD31" s="240"/>
      <c r="AE31" s="240"/>
      <c r="AK31" s="239">
        <v>0</v>
      </c>
      <c r="AL31" s="240"/>
      <c r="AM31" s="240"/>
      <c r="AN31" s="240"/>
      <c r="AO31" s="240"/>
      <c r="AR31" s="37"/>
      <c r="BE31" s="229"/>
    </row>
    <row r="32" spans="1:71" s="3" customFormat="1" ht="14.45" hidden="1" customHeight="1">
      <c r="B32" s="37"/>
      <c r="F32" s="27" t="s">
        <v>44</v>
      </c>
      <c r="L32" s="241">
        <v>0.15</v>
      </c>
      <c r="M32" s="240"/>
      <c r="N32" s="240"/>
      <c r="O32" s="240"/>
      <c r="P32" s="240"/>
      <c r="W32" s="239">
        <f>ROUND(BC94, 2)</f>
        <v>0</v>
      </c>
      <c r="X32" s="240"/>
      <c r="Y32" s="240"/>
      <c r="Z32" s="240"/>
      <c r="AA32" s="240"/>
      <c r="AB32" s="240"/>
      <c r="AC32" s="240"/>
      <c r="AD32" s="240"/>
      <c r="AE32" s="240"/>
      <c r="AK32" s="239">
        <v>0</v>
      </c>
      <c r="AL32" s="240"/>
      <c r="AM32" s="240"/>
      <c r="AN32" s="240"/>
      <c r="AO32" s="240"/>
      <c r="AR32" s="37"/>
      <c r="BE32" s="229"/>
    </row>
    <row r="33" spans="1:57" s="3" customFormat="1" ht="14.45" hidden="1" customHeight="1">
      <c r="B33" s="37"/>
      <c r="F33" s="27" t="s">
        <v>45</v>
      </c>
      <c r="L33" s="241">
        <v>0</v>
      </c>
      <c r="M33" s="240"/>
      <c r="N33" s="240"/>
      <c r="O33" s="240"/>
      <c r="P33" s="240"/>
      <c r="W33" s="239">
        <f>ROUND(BD94, 2)</f>
        <v>0</v>
      </c>
      <c r="X33" s="240"/>
      <c r="Y33" s="240"/>
      <c r="Z33" s="240"/>
      <c r="AA33" s="240"/>
      <c r="AB33" s="240"/>
      <c r="AC33" s="240"/>
      <c r="AD33" s="240"/>
      <c r="AE33" s="240"/>
      <c r="AK33" s="239">
        <v>0</v>
      </c>
      <c r="AL33" s="240"/>
      <c r="AM33" s="240"/>
      <c r="AN33" s="240"/>
      <c r="AO33" s="240"/>
      <c r="AR33" s="37"/>
      <c r="BE33" s="229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28"/>
    </row>
    <row r="35" spans="1:57" s="2" customFormat="1" ht="25.9" customHeight="1">
      <c r="A35" s="32"/>
      <c r="B35" s="33"/>
      <c r="C35" s="38"/>
      <c r="D35" s="39" t="s">
        <v>46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47</v>
      </c>
      <c r="U35" s="40"/>
      <c r="V35" s="40"/>
      <c r="W35" s="40"/>
      <c r="X35" s="245" t="s">
        <v>48</v>
      </c>
      <c r="Y35" s="243"/>
      <c r="Z35" s="243"/>
      <c r="AA35" s="243"/>
      <c r="AB35" s="243"/>
      <c r="AC35" s="40"/>
      <c r="AD35" s="40"/>
      <c r="AE35" s="40"/>
      <c r="AF35" s="40"/>
      <c r="AG35" s="40"/>
      <c r="AH35" s="40"/>
      <c r="AI35" s="40"/>
      <c r="AJ35" s="40"/>
      <c r="AK35" s="242">
        <f>SUM(AK26:AK33)</f>
        <v>0</v>
      </c>
      <c r="AL35" s="243"/>
      <c r="AM35" s="243"/>
      <c r="AN35" s="243"/>
      <c r="AO35" s="244"/>
      <c r="AP35" s="38"/>
      <c r="AQ35" s="38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2"/>
      <c r="D49" s="43" t="s">
        <v>49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50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20"/>
      <c r="AR50" s="20"/>
    </row>
    <row r="51" spans="1:57" ht="11.25">
      <c r="B51" s="20"/>
      <c r="AR51" s="20"/>
    </row>
    <row r="52" spans="1:57" ht="11.25">
      <c r="B52" s="20"/>
      <c r="AR52" s="20"/>
    </row>
    <row r="53" spans="1:57" ht="11.25">
      <c r="B53" s="20"/>
      <c r="AR53" s="20"/>
    </row>
    <row r="54" spans="1:57" ht="11.25">
      <c r="B54" s="20"/>
      <c r="AR54" s="20"/>
    </row>
    <row r="55" spans="1:57" ht="11.25">
      <c r="B55" s="20"/>
      <c r="AR55" s="20"/>
    </row>
    <row r="56" spans="1:57" ht="11.25">
      <c r="B56" s="20"/>
      <c r="AR56" s="20"/>
    </row>
    <row r="57" spans="1:57" ht="11.25">
      <c r="B57" s="20"/>
      <c r="AR57" s="20"/>
    </row>
    <row r="58" spans="1:57" ht="11.25">
      <c r="B58" s="20"/>
      <c r="AR58" s="20"/>
    </row>
    <row r="59" spans="1:57" ht="11.25">
      <c r="B59" s="20"/>
      <c r="AR59" s="20"/>
    </row>
    <row r="60" spans="1:57" s="2" customFormat="1" ht="12.75">
      <c r="A60" s="32"/>
      <c r="B60" s="33"/>
      <c r="C60" s="32"/>
      <c r="D60" s="45" t="s">
        <v>51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52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51</v>
      </c>
      <c r="AI60" s="35"/>
      <c r="AJ60" s="35"/>
      <c r="AK60" s="35"/>
      <c r="AL60" s="35"/>
      <c r="AM60" s="45" t="s">
        <v>52</v>
      </c>
      <c r="AN60" s="35"/>
      <c r="AO60" s="35"/>
      <c r="AP60" s="32"/>
      <c r="AQ60" s="32"/>
      <c r="AR60" s="33"/>
      <c r="BE60" s="32"/>
    </row>
    <row r="61" spans="1:57" ht="11.25">
      <c r="B61" s="20"/>
      <c r="AR61" s="20"/>
    </row>
    <row r="62" spans="1:57" ht="11.25">
      <c r="B62" s="20"/>
      <c r="AR62" s="20"/>
    </row>
    <row r="63" spans="1:57" ht="11.25">
      <c r="B63" s="20"/>
      <c r="AR63" s="20"/>
    </row>
    <row r="64" spans="1:57" s="2" customFormat="1" ht="12.75">
      <c r="A64" s="32"/>
      <c r="B64" s="33"/>
      <c r="C64" s="32"/>
      <c r="D64" s="43" t="s">
        <v>53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54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 ht="11.25">
      <c r="B65" s="20"/>
      <c r="AR65" s="20"/>
    </row>
    <row r="66" spans="1:57" ht="11.25">
      <c r="B66" s="20"/>
      <c r="AR66" s="20"/>
    </row>
    <row r="67" spans="1:57" ht="11.25">
      <c r="B67" s="20"/>
      <c r="AR67" s="20"/>
    </row>
    <row r="68" spans="1:57" ht="11.25">
      <c r="B68" s="20"/>
      <c r="AR68" s="20"/>
    </row>
    <row r="69" spans="1:57" ht="11.25">
      <c r="B69" s="20"/>
      <c r="AR69" s="20"/>
    </row>
    <row r="70" spans="1:57" ht="11.25">
      <c r="B70" s="20"/>
      <c r="AR70" s="20"/>
    </row>
    <row r="71" spans="1:57" ht="11.25">
      <c r="B71" s="20"/>
      <c r="AR71" s="20"/>
    </row>
    <row r="72" spans="1:57" ht="11.25">
      <c r="B72" s="20"/>
      <c r="AR72" s="20"/>
    </row>
    <row r="73" spans="1:57" ht="11.25">
      <c r="B73" s="20"/>
      <c r="AR73" s="20"/>
    </row>
    <row r="74" spans="1:57" ht="11.25">
      <c r="B74" s="20"/>
      <c r="AR74" s="20"/>
    </row>
    <row r="75" spans="1:57" s="2" customFormat="1" ht="12.75">
      <c r="A75" s="32"/>
      <c r="B75" s="33"/>
      <c r="C75" s="32"/>
      <c r="D75" s="45" t="s">
        <v>51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52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51</v>
      </c>
      <c r="AI75" s="35"/>
      <c r="AJ75" s="35"/>
      <c r="AK75" s="35"/>
      <c r="AL75" s="35"/>
      <c r="AM75" s="45" t="s">
        <v>52</v>
      </c>
      <c r="AN75" s="35"/>
      <c r="AO75" s="35"/>
      <c r="AP75" s="32"/>
      <c r="AQ75" s="32"/>
      <c r="AR75" s="33"/>
      <c r="BE75" s="32"/>
    </row>
    <row r="76" spans="1:57" s="2" customFormat="1" ht="11.25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>
      <c r="A82" s="32"/>
      <c r="B82" s="33"/>
      <c r="C82" s="21" t="s">
        <v>55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7" t="s">
        <v>13</v>
      </c>
      <c r="L84" s="4" t="str">
        <f>K5</f>
        <v>2020/10-etapizace</v>
      </c>
      <c r="AR84" s="51"/>
    </row>
    <row r="85" spans="1:91" s="5" customFormat="1" ht="36.950000000000003" customHeight="1">
      <c r="B85" s="52"/>
      <c r="C85" s="53" t="s">
        <v>16</v>
      </c>
      <c r="L85" s="224" t="str">
        <f>K6</f>
        <v>Kyjov - chodník ul. Brandlova, U Vodojemu, Moravanská a Nětčická</v>
      </c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R85" s="52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20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Kyjov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22</v>
      </c>
      <c r="AJ87" s="32"/>
      <c r="AK87" s="32"/>
      <c r="AL87" s="32"/>
      <c r="AM87" s="253" t="str">
        <f>IF(AN8= "","",AN8)</f>
        <v>1. 9. 2022</v>
      </c>
      <c r="AN87" s="253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2" customHeight="1">
      <c r="A89" s="32"/>
      <c r="B89" s="33"/>
      <c r="C89" s="27" t="s">
        <v>24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město Kyjov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30</v>
      </c>
      <c r="AJ89" s="32"/>
      <c r="AK89" s="32"/>
      <c r="AL89" s="32"/>
      <c r="AM89" s="254" t="str">
        <f>IF(E17="","",E17)</f>
        <v>Projekce DS s.r.o.</v>
      </c>
      <c r="AN89" s="255"/>
      <c r="AO89" s="255"/>
      <c r="AP89" s="255"/>
      <c r="AQ89" s="32"/>
      <c r="AR89" s="33"/>
      <c r="AS89" s="258" t="s">
        <v>56</v>
      </c>
      <c r="AT89" s="259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2" customHeight="1">
      <c r="A90" s="32"/>
      <c r="B90" s="33"/>
      <c r="C90" s="27" t="s">
        <v>28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33</v>
      </c>
      <c r="AJ90" s="32"/>
      <c r="AK90" s="32"/>
      <c r="AL90" s="32"/>
      <c r="AM90" s="254" t="str">
        <f>IF(E20="","",E20)</f>
        <v xml:space="preserve"> </v>
      </c>
      <c r="AN90" s="255"/>
      <c r="AO90" s="255"/>
      <c r="AP90" s="255"/>
      <c r="AQ90" s="32"/>
      <c r="AR90" s="33"/>
      <c r="AS90" s="260"/>
      <c r="AT90" s="261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60"/>
      <c r="AT91" s="261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219" t="s">
        <v>57</v>
      </c>
      <c r="D92" s="220"/>
      <c r="E92" s="220"/>
      <c r="F92" s="220"/>
      <c r="G92" s="220"/>
      <c r="H92" s="60"/>
      <c r="I92" s="223" t="s">
        <v>58</v>
      </c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47" t="s">
        <v>59</v>
      </c>
      <c r="AH92" s="220"/>
      <c r="AI92" s="220"/>
      <c r="AJ92" s="220"/>
      <c r="AK92" s="220"/>
      <c r="AL92" s="220"/>
      <c r="AM92" s="220"/>
      <c r="AN92" s="223" t="s">
        <v>60</v>
      </c>
      <c r="AO92" s="220"/>
      <c r="AP92" s="256"/>
      <c r="AQ92" s="61" t="s">
        <v>61</v>
      </c>
      <c r="AR92" s="33"/>
      <c r="AS92" s="62" t="s">
        <v>62</v>
      </c>
      <c r="AT92" s="63" t="s">
        <v>63</v>
      </c>
      <c r="AU92" s="63" t="s">
        <v>64</v>
      </c>
      <c r="AV92" s="63" t="s">
        <v>65</v>
      </c>
      <c r="AW92" s="63" t="s">
        <v>66</v>
      </c>
      <c r="AX92" s="63" t="s">
        <v>67</v>
      </c>
      <c r="AY92" s="63" t="s">
        <v>68</v>
      </c>
      <c r="AZ92" s="63" t="s">
        <v>69</v>
      </c>
      <c r="BA92" s="63" t="s">
        <v>70</v>
      </c>
      <c r="BB92" s="63" t="s">
        <v>71</v>
      </c>
      <c r="BC92" s="63" t="s">
        <v>72</v>
      </c>
      <c r="BD92" s="64" t="s">
        <v>73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>
      <c r="B94" s="68"/>
      <c r="C94" s="69" t="s">
        <v>74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26">
        <f>ROUND(AG95,2)</f>
        <v>0</v>
      </c>
      <c r="AH94" s="226"/>
      <c r="AI94" s="226"/>
      <c r="AJ94" s="226"/>
      <c r="AK94" s="226"/>
      <c r="AL94" s="226"/>
      <c r="AM94" s="226"/>
      <c r="AN94" s="262">
        <f t="shared" ref="AN94:AN110" si="0">SUM(AG94,AT94)</f>
        <v>0</v>
      </c>
      <c r="AO94" s="262"/>
      <c r="AP94" s="262"/>
      <c r="AQ94" s="72" t="s">
        <v>1</v>
      </c>
      <c r="AR94" s="68"/>
      <c r="AS94" s="73">
        <f>ROUND(AS95,2)</f>
        <v>0</v>
      </c>
      <c r="AT94" s="74">
        <f t="shared" ref="AT94:AT110" si="1">ROUND(SUM(AV94:AW94),2)</f>
        <v>0</v>
      </c>
      <c r="AU94" s="75">
        <f>ROUND(AU95,5)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 t="shared" ref="AZ94:BD95" si="2">ROUND(AZ95,2)</f>
        <v>0</v>
      </c>
      <c r="BA94" s="74">
        <f t="shared" si="2"/>
        <v>0</v>
      </c>
      <c r="BB94" s="74">
        <f t="shared" si="2"/>
        <v>0</v>
      </c>
      <c r="BC94" s="74">
        <f t="shared" si="2"/>
        <v>0</v>
      </c>
      <c r="BD94" s="76">
        <f t="shared" si="2"/>
        <v>0</v>
      </c>
      <c r="BS94" s="77" t="s">
        <v>75</v>
      </c>
      <c r="BT94" s="77" t="s">
        <v>76</v>
      </c>
      <c r="BU94" s="78" t="s">
        <v>77</v>
      </c>
      <c r="BV94" s="77" t="s">
        <v>78</v>
      </c>
      <c r="BW94" s="77" t="s">
        <v>4</v>
      </c>
      <c r="BX94" s="77" t="s">
        <v>79</v>
      </c>
      <c r="CL94" s="77" t="s">
        <v>1</v>
      </c>
    </row>
    <row r="95" spans="1:91" s="7" customFormat="1" ht="16.5" customHeight="1">
      <c r="B95" s="79"/>
      <c r="C95" s="80"/>
      <c r="D95" s="221" t="s">
        <v>80</v>
      </c>
      <c r="E95" s="221"/>
      <c r="F95" s="221"/>
      <c r="G95" s="221"/>
      <c r="H95" s="221"/>
      <c r="I95" s="81"/>
      <c r="J95" s="221" t="s">
        <v>81</v>
      </c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51">
        <f>ROUND(AG96,2)</f>
        <v>0</v>
      </c>
      <c r="AH95" s="252"/>
      <c r="AI95" s="252"/>
      <c r="AJ95" s="252"/>
      <c r="AK95" s="252"/>
      <c r="AL95" s="252"/>
      <c r="AM95" s="252"/>
      <c r="AN95" s="257">
        <f t="shared" si="0"/>
        <v>0</v>
      </c>
      <c r="AO95" s="252"/>
      <c r="AP95" s="252"/>
      <c r="AQ95" s="82" t="s">
        <v>82</v>
      </c>
      <c r="AR95" s="79"/>
      <c r="AS95" s="83">
        <f>ROUND(AS96,2)</f>
        <v>0</v>
      </c>
      <c r="AT95" s="84">
        <f t="shared" si="1"/>
        <v>0</v>
      </c>
      <c r="AU95" s="85">
        <f>ROUND(AU96,5)</f>
        <v>0</v>
      </c>
      <c r="AV95" s="84">
        <f>ROUND(AZ95*L29,2)</f>
        <v>0</v>
      </c>
      <c r="AW95" s="84">
        <f>ROUND(BA95*L30,2)</f>
        <v>0</v>
      </c>
      <c r="AX95" s="84">
        <f>ROUND(BB95*L29,2)</f>
        <v>0</v>
      </c>
      <c r="AY95" s="84">
        <f>ROUND(BC95*L30,2)</f>
        <v>0</v>
      </c>
      <c r="AZ95" s="84">
        <f t="shared" si="2"/>
        <v>0</v>
      </c>
      <c r="BA95" s="84">
        <f t="shared" si="2"/>
        <v>0</v>
      </c>
      <c r="BB95" s="84">
        <f t="shared" si="2"/>
        <v>0</v>
      </c>
      <c r="BC95" s="84">
        <f t="shared" si="2"/>
        <v>0</v>
      </c>
      <c r="BD95" s="86">
        <f t="shared" si="2"/>
        <v>0</v>
      </c>
      <c r="BS95" s="87" t="s">
        <v>75</v>
      </c>
      <c r="BT95" s="87" t="s">
        <v>83</v>
      </c>
      <c r="BU95" s="87" t="s">
        <v>77</v>
      </c>
      <c r="BV95" s="87" t="s">
        <v>78</v>
      </c>
      <c r="BW95" s="87" t="s">
        <v>84</v>
      </c>
      <c r="BX95" s="87" t="s">
        <v>4</v>
      </c>
      <c r="CL95" s="87" t="s">
        <v>1</v>
      </c>
      <c r="CM95" s="87" t="s">
        <v>85</v>
      </c>
    </row>
    <row r="96" spans="1:91" s="4" customFormat="1" ht="16.5" customHeight="1">
      <c r="B96" s="51"/>
      <c r="C96" s="10"/>
      <c r="D96" s="10"/>
      <c r="E96" s="222" t="s">
        <v>83</v>
      </c>
      <c r="F96" s="222"/>
      <c r="G96" s="222"/>
      <c r="H96" s="222"/>
      <c r="I96" s="222"/>
      <c r="J96" s="10"/>
      <c r="K96" s="222" t="s">
        <v>86</v>
      </c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48">
        <f>ROUND(AG97+AG103+AG107+AG110,2)</f>
        <v>0</v>
      </c>
      <c r="AH96" s="249"/>
      <c r="AI96" s="249"/>
      <c r="AJ96" s="249"/>
      <c r="AK96" s="249"/>
      <c r="AL96" s="249"/>
      <c r="AM96" s="249"/>
      <c r="AN96" s="250">
        <f t="shared" si="0"/>
        <v>0</v>
      </c>
      <c r="AO96" s="249"/>
      <c r="AP96" s="249"/>
      <c r="AQ96" s="88" t="s">
        <v>87</v>
      </c>
      <c r="AR96" s="51"/>
      <c r="AS96" s="89">
        <f>ROUND(AS97+AS103+AS107+AS110,2)</f>
        <v>0</v>
      </c>
      <c r="AT96" s="90">
        <f t="shared" si="1"/>
        <v>0</v>
      </c>
      <c r="AU96" s="91">
        <f>ROUND(AU97+AU103+AU107+AU110,5)</f>
        <v>0</v>
      </c>
      <c r="AV96" s="90">
        <f>ROUND(AZ96*L29,2)</f>
        <v>0</v>
      </c>
      <c r="AW96" s="90">
        <f>ROUND(BA96*L30,2)</f>
        <v>0</v>
      </c>
      <c r="AX96" s="90">
        <f>ROUND(BB96*L29,2)</f>
        <v>0</v>
      </c>
      <c r="AY96" s="90">
        <f>ROUND(BC96*L30,2)</f>
        <v>0</v>
      </c>
      <c r="AZ96" s="90">
        <f>ROUND(AZ97+AZ103+AZ107+AZ110,2)</f>
        <v>0</v>
      </c>
      <c r="BA96" s="90">
        <f>ROUND(BA97+BA103+BA107+BA110,2)</f>
        <v>0</v>
      </c>
      <c r="BB96" s="90">
        <f>ROUND(BB97+BB103+BB107+BB110,2)</f>
        <v>0</v>
      </c>
      <c r="BC96" s="90">
        <f>ROUND(BC97+BC103+BC107+BC110,2)</f>
        <v>0</v>
      </c>
      <c r="BD96" s="92">
        <f>ROUND(BD97+BD103+BD107+BD110,2)</f>
        <v>0</v>
      </c>
      <c r="BS96" s="25" t="s">
        <v>75</v>
      </c>
      <c r="BT96" s="25" t="s">
        <v>85</v>
      </c>
      <c r="BU96" s="25" t="s">
        <v>77</v>
      </c>
      <c r="BV96" s="25" t="s">
        <v>78</v>
      </c>
      <c r="BW96" s="25" t="s">
        <v>88</v>
      </c>
      <c r="BX96" s="25" t="s">
        <v>84</v>
      </c>
      <c r="CL96" s="25" t="s">
        <v>1</v>
      </c>
    </row>
    <row r="97" spans="1:90" s="4" customFormat="1" ht="16.5" customHeight="1">
      <c r="B97" s="51"/>
      <c r="C97" s="10"/>
      <c r="D97" s="10"/>
      <c r="E97" s="10"/>
      <c r="F97" s="222" t="s">
        <v>89</v>
      </c>
      <c r="G97" s="222"/>
      <c r="H97" s="222"/>
      <c r="I97" s="222"/>
      <c r="J97" s="222"/>
      <c r="K97" s="10"/>
      <c r="L97" s="222" t="s">
        <v>90</v>
      </c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48">
        <f>ROUND(SUM(AG98:AG102),2)</f>
        <v>0</v>
      </c>
      <c r="AH97" s="249"/>
      <c r="AI97" s="249"/>
      <c r="AJ97" s="249"/>
      <c r="AK97" s="249"/>
      <c r="AL97" s="249"/>
      <c r="AM97" s="249"/>
      <c r="AN97" s="250">
        <f t="shared" si="0"/>
        <v>0</v>
      </c>
      <c r="AO97" s="249"/>
      <c r="AP97" s="249"/>
      <c r="AQ97" s="88" t="s">
        <v>87</v>
      </c>
      <c r="AR97" s="51"/>
      <c r="AS97" s="89">
        <f>ROUND(SUM(AS98:AS102),2)</f>
        <v>0</v>
      </c>
      <c r="AT97" s="90">
        <f t="shared" si="1"/>
        <v>0</v>
      </c>
      <c r="AU97" s="91">
        <f>ROUND(SUM(AU98:AU102),5)</f>
        <v>0</v>
      </c>
      <c r="AV97" s="90">
        <f>ROUND(AZ97*L29,2)</f>
        <v>0</v>
      </c>
      <c r="AW97" s="90">
        <f>ROUND(BA97*L30,2)</f>
        <v>0</v>
      </c>
      <c r="AX97" s="90">
        <f>ROUND(BB97*L29,2)</f>
        <v>0</v>
      </c>
      <c r="AY97" s="90">
        <f>ROUND(BC97*L30,2)</f>
        <v>0</v>
      </c>
      <c r="AZ97" s="90">
        <f>ROUND(SUM(AZ98:AZ102),2)</f>
        <v>0</v>
      </c>
      <c r="BA97" s="90">
        <f>ROUND(SUM(BA98:BA102),2)</f>
        <v>0</v>
      </c>
      <c r="BB97" s="90">
        <f>ROUND(SUM(BB98:BB102),2)</f>
        <v>0</v>
      </c>
      <c r="BC97" s="90">
        <f>ROUND(SUM(BC98:BC102),2)</f>
        <v>0</v>
      </c>
      <c r="BD97" s="92">
        <f>ROUND(SUM(BD98:BD102),2)</f>
        <v>0</v>
      </c>
      <c r="BS97" s="25" t="s">
        <v>75</v>
      </c>
      <c r="BT97" s="25" t="s">
        <v>91</v>
      </c>
      <c r="BU97" s="25" t="s">
        <v>77</v>
      </c>
      <c r="BV97" s="25" t="s">
        <v>78</v>
      </c>
      <c r="BW97" s="25" t="s">
        <v>92</v>
      </c>
      <c r="BX97" s="25" t="s">
        <v>88</v>
      </c>
      <c r="CL97" s="25" t="s">
        <v>1</v>
      </c>
    </row>
    <row r="98" spans="1:90" s="4" customFormat="1" ht="23.25" customHeight="1">
      <c r="A98" s="93" t="s">
        <v>93</v>
      </c>
      <c r="B98" s="51"/>
      <c r="C98" s="10"/>
      <c r="D98" s="10"/>
      <c r="E98" s="10"/>
      <c r="F98" s="10"/>
      <c r="G98" s="222" t="s">
        <v>94</v>
      </c>
      <c r="H98" s="222"/>
      <c r="I98" s="222"/>
      <c r="J98" s="222"/>
      <c r="K98" s="222"/>
      <c r="L98" s="10"/>
      <c r="M98" s="222" t="s">
        <v>95</v>
      </c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50">
        <f>'A1 - zastávka směr centru...'!J34</f>
        <v>0</v>
      </c>
      <c r="AH98" s="249"/>
      <c r="AI98" s="249"/>
      <c r="AJ98" s="249"/>
      <c r="AK98" s="249"/>
      <c r="AL98" s="249"/>
      <c r="AM98" s="249"/>
      <c r="AN98" s="250">
        <f t="shared" si="0"/>
        <v>0</v>
      </c>
      <c r="AO98" s="249"/>
      <c r="AP98" s="249"/>
      <c r="AQ98" s="88" t="s">
        <v>87</v>
      </c>
      <c r="AR98" s="51"/>
      <c r="AS98" s="89">
        <v>0</v>
      </c>
      <c r="AT98" s="90">
        <f t="shared" si="1"/>
        <v>0</v>
      </c>
      <c r="AU98" s="91">
        <f>'A1 - zastávka směr centru...'!P133</f>
        <v>0</v>
      </c>
      <c r="AV98" s="90">
        <f>'A1 - zastávka směr centru...'!J37</f>
        <v>0</v>
      </c>
      <c r="AW98" s="90">
        <f>'A1 - zastávka směr centru...'!J38</f>
        <v>0</v>
      </c>
      <c r="AX98" s="90">
        <f>'A1 - zastávka směr centru...'!J39</f>
        <v>0</v>
      </c>
      <c r="AY98" s="90">
        <f>'A1 - zastávka směr centru...'!J40</f>
        <v>0</v>
      </c>
      <c r="AZ98" s="90">
        <f>'A1 - zastávka směr centru...'!F37</f>
        <v>0</v>
      </c>
      <c r="BA98" s="90">
        <f>'A1 - zastávka směr centru...'!F38</f>
        <v>0</v>
      </c>
      <c r="BB98" s="90">
        <f>'A1 - zastávka směr centru...'!F39</f>
        <v>0</v>
      </c>
      <c r="BC98" s="90">
        <f>'A1 - zastávka směr centru...'!F40</f>
        <v>0</v>
      </c>
      <c r="BD98" s="92">
        <f>'A1 - zastávka směr centru...'!F41</f>
        <v>0</v>
      </c>
      <c r="BT98" s="25" t="s">
        <v>96</v>
      </c>
      <c r="BV98" s="25" t="s">
        <v>78</v>
      </c>
      <c r="BW98" s="25" t="s">
        <v>97</v>
      </c>
      <c r="BX98" s="25" t="s">
        <v>92</v>
      </c>
      <c r="CL98" s="25" t="s">
        <v>1</v>
      </c>
    </row>
    <row r="99" spans="1:90" s="4" customFormat="1" ht="16.5" customHeight="1">
      <c r="A99" s="93" t="s">
        <v>93</v>
      </c>
      <c r="B99" s="51"/>
      <c r="C99" s="10"/>
      <c r="D99" s="10"/>
      <c r="E99" s="10"/>
      <c r="F99" s="10"/>
      <c r="G99" s="222" t="s">
        <v>98</v>
      </c>
      <c r="H99" s="222"/>
      <c r="I99" s="222"/>
      <c r="J99" s="222"/>
      <c r="K99" s="222"/>
      <c r="L99" s="10"/>
      <c r="M99" s="222" t="s">
        <v>99</v>
      </c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50">
        <f>'A2 - zastávka směr Kostelec'!J34</f>
        <v>0</v>
      </c>
      <c r="AH99" s="249"/>
      <c r="AI99" s="249"/>
      <c r="AJ99" s="249"/>
      <c r="AK99" s="249"/>
      <c r="AL99" s="249"/>
      <c r="AM99" s="249"/>
      <c r="AN99" s="250">
        <f t="shared" si="0"/>
        <v>0</v>
      </c>
      <c r="AO99" s="249"/>
      <c r="AP99" s="249"/>
      <c r="AQ99" s="88" t="s">
        <v>87</v>
      </c>
      <c r="AR99" s="51"/>
      <c r="AS99" s="89">
        <v>0</v>
      </c>
      <c r="AT99" s="90">
        <f t="shared" si="1"/>
        <v>0</v>
      </c>
      <c r="AU99" s="91">
        <f>'A2 - zastávka směr Kostelec'!P133</f>
        <v>0</v>
      </c>
      <c r="AV99" s="90">
        <f>'A2 - zastávka směr Kostelec'!J37</f>
        <v>0</v>
      </c>
      <c r="AW99" s="90">
        <f>'A2 - zastávka směr Kostelec'!J38</f>
        <v>0</v>
      </c>
      <c r="AX99" s="90">
        <f>'A2 - zastávka směr Kostelec'!J39</f>
        <v>0</v>
      </c>
      <c r="AY99" s="90">
        <f>'A2 - zastávka směr Kostelec'!J40</f>
        <v>0</v>
      </c>
      <c r="AZ99" s="90">
        <f>'A2 - zastávka směr Kostelec'!F37</f>
        <v>0</v>
      </c>
      <c r="BA99" s="90">
        <f>'A2 - zastávka směr Kostelec'!F38</f>
        <v>0</v>
      </c>
      <c r="BB99" s="90">
        <f>'A2 - zastávka směr Kostelec'!F39</f>
        <v>0</v>
      </c>
      <c r="BC99" s="90">
        <f>'A2 - zastávka směr Kostelec'!F40</f>
        <v>0</v>
      </c>
      <c r="BD99" s="92">
        <f>'A2 - zastávka směr Kostelec'!F41</f>
        <v>0</v>
      </c>
      <c r="BT99" s="25" t="s">
        <v>96</v>
      </c>
      <c r="BV99" s="25" t="s">
        <v>78</v>
      </c>
      <c r="BW99" s="25" t="s">
        <v>100</v>
      </c>
      <c r="BX99" s="25" t="s">
        <v>92</v>
      </c>
      <c r="CL99" s="25" t="s">
        <v>1</v>
      </c>
    </row>
    <row r="100" spans="1:90" s="4" customFormat="1" ht="16.5" customHeight="1">
      <c r="A100" s="93" t="s">
        <v>93</v>
      </c>
      <c r="B100" s="51"/>
      <c r="C100" s="10"/>
      <c r="D100" s="10"/>
      <c r="E100" s="10"/>
      <c r="F100" s="10"/>
      <c r="G100" s="222" t="s">
        <v>101</v>
      </c>
      <c r="H100" s="222"/>
      <c r="I100" s="222"/>
      <c r="J100" s="222"/>
      <c r="K100" s="222"/>
      <c r="L100" s="10"/>
      <c r="M100" s="222" t="s">
        <v>102</v>
      </c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50">
        <f>'B1.2 - chodník ul. Brandlova'!J34</f>
        <v>0</v>
      </c>
      <c r="AH100" s="249"/>
      <c r="AI100" s="249"/>
      <c r="AJ100" s="249"/>
      <c r="AK100" s="249"/>
      <c r="AL100" s="249"/>
      <c r="AM100" s="249"/>
      <c r="AN100" s="250">
        <f t="shared" si="0"/>
        <v>0</v>
      </c>
      <c r="AO100" s="249"/>
      <c r="AP100" s="249"/>
      <c r="AQ100" s="88" t="s">
        <v>87</v>
      </c>
      <c r="AR100" s="51"/>
      <c r="AS100" s="89">
        <v>0</v>
      </c>
      <c r="AT100" s="90">
        <f t="shared" si="1"/>
        <v>0</v>
      </c>
      <c r="AU100" s="91">
        <f>'B1.2 - chodník ul. Brandlova'!P131</f>
        <v>0</v>
      </c>
      <c r="AV100" s="90">
        <f>'B1.2 - chodník ul. Brandlova'!J37</f>
        <v>0</v>
      </c>
      <c r="AW100" s="90">
        <f>'B1.2 - chodník ul. Brandlova'!J38</f>
        <v>0</v>
      </c>
      <c r="AX100" s="90">
        <f>'B1.2 - chodník ul. Brandlova'!J39</f>
        <v>0</v>
      </c>
      <c r="AY100" s="90">
        <f>'B1.2 - chodník ul. Brandlova'!J40</f>
        <v>0</v>
      </c>
      <c r="AZ100" s="90">
        <f>'B1.2 - chodník ul. Brandlova'!F37</f>
        <v>0</v>
      </c>
      <c r="BA100" s="90">
        <f>'B1.2 - chodník ul. Brandlova'!F38</f>
        <v>0</v>
      </c>
      <c r="BB100" s="90">
        <f>'B1.2 - chodník ul. Brandlova'!F39</f>
        <v>0</v>
      </c>
      <c r="BC100" s="90">
        <f>'B1.2 - chodník ul. Brandlova'!F40</f>
        <v>0</v>
      </c>
      <c r="BD100" s="92">
        <f>'B1.2 - chodník ul. Brandlova'!F41</f>
        <v>0</v>
      </c>
      <c r="BT100" s="25" t="s">
        <v>96</v>
      </c>
      <c r="BV100" s="25" t="s">
        <v>78</v>
      </c>
      <c r="BW100" s="25" t="s">
        <v>103</v>
      </c>
      <c r="BX100" s="25" t="s">
        <v>92</v>
      </c>
      <c r="CL100" s="25" t="s">
        <v>1</v>
      </c>
    </row>
    <row r="101" spans="1:90" s="4" customFormat="1" ht="16.5" customHeight="1">
      <c r="A101" s="93" t="s">
        <v>93</v>
      </c>
      <c r="B101" s="51"/>
      <c r="C101" s="10"/>
      <c r="D101" s="10"/>
      <c r="E101" s="10"/>
      <c r="F101" s="10"/>
      <c r="G101" s="222" t="s">
        <v>104</v>
      </c>
      <c r="H101" s="222"/>
      <c r="I101" s="222"/>
      <c r="J101" s="222"/>
      <c r="K101" s="222"/>
      <c r="L101" s="10"/>
      <c r="M101" s="222" t="s">
        <v>105</v>
      </c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50">
        <f>'B2 - chodník ul. Nětčická'!J34</f>
        <v>0</v>
      </c>
      <c r="AH101" s="249"/>
      <c r="AI101" s="249"/>
      <c r="AJ101" s="249"/>
      <c r="AK101" s="249"/>
      <c r="AL101" s="249"/>
      <c r="AM101" s="249"/>
      <c r="AN101" s="250">
        <f t="shared" si="0"/>
        <v>0</v>
      </c>
      <c r="AO101" s="249"/>
      <c r="AP101" s="249"/>
      <c r="AQ101" s="88" t="s">
        <v>87</v>
      </c>
      <c r="AR101" s="51"/>
      <c r="AS101" s="89">
        <v>0</v>
      </c>
      <c r="AT101" s="90">
        <f t="shared" si="1"/>
        <v>0</v>
      </c>
      <c r="AU101" s="91">
        <f>'B2 - chodník ul. Nětčická'!P130</f>
        <v>0</v>
      </c>
      <c r="AV101" s="90">
        <f>'B2 - chodník ul. Nětčická'!J37</f>
        <v>0</v>
      </c>
      <c r="AW101" s="90">
        <f>'B2 - chodník ul. Nětčická'!J38</f>
        <v>0</v>
      </c>
      <c r="AX101" s="90">
        <f>'B2 - chodník ul. Nětčická'!J39</f>
        <v>0</v>
      </c>
      <c r="AY101" s="90">
        <f>'B2 - chodník ul. Nětčická'!J40</f>
        <v>0</v>
      </c>
      <c r="AZ101" s="90">
        <f>'B2 - chodník ul. Nětčická'!F37</f>
        <v>0</v>
      </c>
      <c r="BA101" s="90">
        <f>'B2 - chodník ul. Nětčická'!F38</f>
        <v>0</v>
      </c>
      <c r="BB101" s="90">
        <f>'B2 - chodník ul. Nětčická'!F39</f>
        <v>0</v>
      </c>
      <c r="BC101" s="90">
        <f>'B2 - chodník ul. Nětčická'!F40</f>
        <v>0</v>
      </c>
      <c r="BD101" s="92">
        <f>'B2 - chodník ul. Nětčická'!F41</f>
        <v>0</v>
      </c>
      <c r="BT101" s="25" t="s">
        <v>96</v>
      </c>
      <c r="BV101" s="25" t="s">
        <v>78</v>
      </c>
      <c r="BW101" s="25" t="s">
        <v>106</v>
      </c>
      <c r="BX101" s="25" t="s">
        <v>92</v>
      </c>
      <c r="CL101" s="25" t="s">
        <v>1</v>
      </c>
    </row>
    <row r="102" spans="1:90" s="4" customFormat="1" ht="16.5" customHeight="1">
      <c r="A102" s="93" t="s">
        <v>93</v>
      </c>
      <c r="B102" s="51"/>
      <c r="C102" s="10"/>
      <c r="D102" s="10"/>
      <c r="E102" s="10"/>
      <c r="F102" s="10"/>
      <c r="G102" s="222" t="s">
        <v>107</v>
      </c>
      <c r="H102" s="222"/>
      <c r="I102" s="222"/>
      <c r="J102" s="222"/>
      <c r="K102" s="222"/>
      <c r="L102" s="10"/>
      <c r="M102" s="222" t="s">
        <v>108</v>
      </c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50">
        <f>'B3 - chodník ul. Moravanská'!J34</f>
        <v>0</v>
      </c>
      <c r="AH102" s="249"/>
      <c r="AI102" s="249"/>
      <c r="AJ102" s="249"/>
      <c r="AK102" s="249"/>
      <c r="AL102" s="249"/>
      <c r="AM102" s="249"/>
      <c r="AN102" s="250">
        <f t="shared" si="0"/>
        <v>0</v>
      </c>
      <c r="AO102" s="249"/>
      <c r="AP102" s="249"/>
      <c r="AQ102" s="88" t="s">
        <v>87</v>
      </c>
      <c r="AR102" s="51"/>
      <c r="AS102" s="89">
        <v>0</v>
      </c>
      <c r="AT102" s="90">
        <f t="shared" si="1"/>
        <v>0</v>
      </c>
      <c r="AU102" s="91">
        <f>'B3 - chodník ul. Moravanská'!P132</f>
        <v>0</v>
      </c>
      <c r="AV102" s="90">
        <f>'B3 - chodník ul. Moravanská'!J37</f>
        <v>0</v>
      </c>
      <c r="AW102" s="90">
        <f>'B3 - chodník ul. Moravanská'!J38</f>
        <v>0</v>
      </c>
      <c r="AX102" s="90">
        <f>'B3 - chodník ul. Moravanská'!J39</f>
        <v>0</v>
      </c>
      <c r="AY102" s="90">
        <f>'B3 - chodník ul. Moravanská'!J40</f>
        <v>0</v>
      </c>
      <c r="AZ102" s="90">
        <f>'B3 - chodník ul. Moravanská'!F37</f>
        <v>0</v>
      </c>
      <c r="BA102" s="90">
        <f>'B3 - chodník ul. Moravanská'!F38</f>
        <v>0</v>
      </c>
      <c r="BB102" s="90">
        <f>'B3 - chodník ul. Moravanská'!F39</f>
        <v>0</v>
      </c>
      <c r="BC102" s="90">
        <f>'B3 - chodník ul. Moravanská'!F40</f>
        <v>0</v>
      </c>
      <c r="BD102" s="92">
        <f>'B3 - chodník ul. Moravanská'!F41</f>
        <v>0</v>
      </c>
      <c r="BT102" s="25" t="s">
        <v>96</v>
      </c>
      <c r="BV102" s="25" t="s">
        <v>78</v>
      </c>
      <c r="BW102" s="25" t="s">
        <v>109</v>
      </c>
      <c r="BX102" s="25" t="s">
        <v>92</v>
      </c>
      <c r="CL102" s="25" t="s">
        <v>1</v>
      </c>
    </row>
    <row r="103" spans="1:90" s="4" customFormat="1" ht="16.5" customHeight="1">
      <c r="B103" s="51"/>
      <c r="C103" s="10"/>
      <c r="D103" s="10"/>
      <c r="E103" s="10"/>
      <c r="F103" s="222" t="s">
        <v>110</v>
      </c>
      <c r="G103" s="222"/>
      <c r="H103" s="222"/>
      <c r="I103" s="222"/>
      <c r="J103" s="222"/>
      <c r="K103" s="10"/>
      <c r="L103" s="222" t="s">
        <v>111</v>
      </c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48">
        <f>ROUND(SUM(AG104:AG106),2)</f>
        <v>0</v>
      </c>
      <c r="AH103" s="249"/>
      <c r="AI103" s="249"/>
      <c r="AJ103" s="249"/>
      <c r="AK103" s="249"/>
      <c r="AL103" s="249"/>
      <c r="AM103" s="249"/>
      <c r="AN103" s="250">
        <f t="shared" si="0"/>
        <v>0</v>
      </c>
      <c r="AO103" s="249"/>
      <c r="AP103" s="249"/>
      <c r="AQ103" s="88" t="s">
        <v>87</v>
      </c>
      <c r="AR103" s="51"/>
      <c r="AS103" s="89">
        <f>ROUND(SUM(AS104:AS106),2)</f>
        <v>0</v>
      </c>
      <c r="AT103" s="90">
        <f t="shared" si="1"/>
        <v>0</v>
      </c>
      <c r="AU103" s="91">
        <f>ROUND(SUM(AU104:AU106),5)</f>
        <v>0</v>
      </c>
      <c r="AV103" s="90">
        <f>ROUND(AZ103*L29,2)</f>
        <v>0</v>
      </c>
      <c r="AW103" s="90">
        <f>ROUND(BA103*L30,2)</f>
        <v>0</v>
      </c>
      <c r="AX103" s="90">
        <f>ROUND(BB103*L29,2)</f>
        <v>0</v>
      </c>
      <c r="AY103" s="90">
        <f>ROUND(BC103*L30,2)</f>
        <v>0</v>
      </c>
      <c r="AZ103" s="90">
        <f>ROUND(SUM(AZ104:AZ106),2)</f>
        <v>0</v>
      </c>
      <c r="BA103" s="90">
        <f>ROUND(SUM(BA104:BA106),2)</f>
        <v>0</v>
      </c>
      <c r="BB103" s="90">
        <f>ROUND(SUM(BB104:BB106),2)</f>
        <v>0</v>
      </c>
      <c r="BC103" s="90">
        <f>ROUND(SUM(BC104:BC106),2)</f>
        <v>0</v>
      </c>
      <c r="BD103" s="92">
        <f>ROUND(SUM(BD104:BD106),2)</f>
        <v>0</v>
      </c>
      <c r="BS103" s="25" t="s">
        <v>75</v>
      </c>
      <c r="BT103" s="25" t="s">
        <v>91</v>
      </c>
      <c r="BU103" s="25" t="s">
        <v>77</v>
      </c>
      <c r="BV103" s="25" t="s">
        <v>78</v>
      </c>
      <c r="BW103" s="25" t="s">
        <v>112</v>
      </c>
      <c r="BX103" s="25" t="s">
        <v>88</v>
      </c>
      <c r="CL103" s="25" t="s">
        <v>1</v>
      </c>
    </row>
    <row r="104" spans="1:90" s="4" customFormat="1" ht="16.5" customHeight="1">
      <c r="A104" s="93" t="s">
        <v>93</v>
      </c>
      <c r="B104" s="51"/>
      <c r="C104" s="10"/>
      <c r="D104" s="10"/>
      <c r="E104" s="10"/>
      <c r="F104" s="10"/>
      <c r="G104" s="222" t="s">
        <v>113</v>
      </c>
      <c r="H104" s="222"/>
      <c r="I104" s="222"/>
      <c r="J104" s="222"/>
      <c r="K104" s="222"/>
      <c r="L104" s="10"/>
      <c r="M104" s="222" t="s">
        <v>114</v>
      </c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50">
        <f>'D1 - ul. Brandlova'!J34</f>
        <v>0</v>
      </c>
      <c r="AH104" s="249"/>
      <c r="AI104" s="249"/>
      <c r="AJ104" s="249"/>
      <c r="AK104" s="249"/>
      <c r="AL104" s="249"/>
      <c r="AM104" s="249"/>
      <c r="AN104" s="250">
        <f t="shared" si="0"/>
        <v>0</v>
      </c>
      <c r="AO104" s="249"/>
      <c r="AP104" s="249"/>
      <c r="AQ104" s="88" t="s">
        <v>87</v>
      </c>
      <c r="AR104" s="51"/>
      <c r="AS104" s="89">
        <v>0</v>
      </c>
      <c r="AT104" s="90">
        <f t="shared" si="1"/>
        <v>0</v>
      </c>
      <c r="AU104" s="91">
        <f>'D1 - ul. Brandlova'!P131</f>
        <v>0</v>
      </c>
      <c r="AV104" s="90">
        <f>'D1 - ul. Brandlova'!J37</f>
        <v>0</v>
      </c>
      <c r="AW104" s="90">
        <f>'D1 - ul. Brandlova'!J38</f>
        <v>0</v>
      </c>
      <c r="AX104" s="90">
        <f>'D1 - ul. Brandlova'!J39</f>
        <v>0</v>
      </c>
      <c r="AY104" s="90">
        <f>'D1 - ul. Brandlova'!J40</f>
        <v>0</v>
      </c>
      <c r="AZ104" s="90">
        <f>'D1 - ul. Brandlova'!F37</f>
        <v>0</v>
      </c>
      <c r="BA104" s="90">
        <f>'D1 - ul. Brandlova'!F38</f>
        <v>0</v>
      </c>
      <c r="BB104" s="90">
        <f>'D1 - ul. Brandlova'!F39</f>
        <v>0</v>
      </c>
      <c r="BC104" s="90">
        <f>'D1 - ul. Brandlova'!F40</f>
        <v>0</v>
      </c>
      <c r="BD104" s="92">
        <f>'D1 - ul. Brandlova'!F41</f>
        <v>0</v>
      </c>
      <c r="BT104" s="25" t="s">
        <v>96</v>
      </c>
      <c r="BV104" s="25" t="s">
        <v>78</v>
      </c>
      <c r="BW104" s="25" t="s">
        <v>115</v>
      </c>
      <c r="BX104" s="25" t="s">
        <v>112</v>
      </c>
      <c r="CL104" s="25" t="s">
        <v>1</v>
      </c>
    </row>
    <row r="105" spans="1:90" s="4" customFormat="1" ht="16.5" customHeight="1">
      <c r="A105" s="93" t="s">
        <v>93</v>
      </c>
      <c r="B105" s="51"/>
      <c r="C105" s="10"/>
      <c r="D105" s="10"/>
      <c r="E105" s="10"/>
      <c r="F105" s="10"/>
      <c r="G105" s="222" t="s">
        <v>116</v>
      </c>
      <c r="H105" s="222"/>
      <c r="I105" s="222"/>
      <c r="J105" s="222"/>
      <c r="K105" s="222"/>
      <c r="L105" s="10"/>
      <c r="M105" s="222" t="s">
        <v>117</v>
      </c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50">
        <f>'D2 - ul. Moravanská'!J34</f>
        <v>0</v>
      </c>
      <c r="AH105" s="249"/>
      <c r="AI105" s="249"/>
      <c r="AJ105" s="249"/>
      <c r="AK105" s="249"/>
      <c r="AL105" s="249"/>
      <c r="AM105" s="249"/>
      <c r="AN105" s="250">
        <f t="shared" si="0"/>
        <v>0</v>
      </c>
      <c r="AO105" s="249"/>
      <c r="AP105" s="249"/>
      <c r="AQ105" s="88" t="s">
        <v>87</v>
      </c>
      <c r="AR105" s="51"/>
      <c r="AS105" s="89">
        <v>0</v>
      </c>
      <c r="AT105" s="90">
        <f t="shared" si="1"/>
        <v>0</v>
      </c>
      <c r="AU105" s="91">
        <f>'D2 - ul. Moravanská'!P131</f>
        <v>0</v>
      </c>
      <c r="AV105" s="90">
        <f>'D2 - ul. Moravanská'!J37</f>
        <v>0</v>
      </c>
      <c r="AW105" s="90">
        <f>'D2 - ul. Moravanská'!J38</f>
        <v>0</v>
      </c>
      <c r="AX105" s="90">
        <f>'D2 - ul. Moravanská'!J39</f>
        <v>0</v>
      </c>
      <c r="AY105" s="90">
        <f>'D2 - ul. Moravanská'!J40</f>
        <v>0</v>
      </c>
      <c r="AZ105" s="90">
        <f>'D2 - ul. Moravanská'!F37</f>
        <v>0</v>
      </c>
      <c r="BA105" s="90">
        <f>'D2 - ul. Moravanská'!F38</f>
        <v>0</v>
      </c>
      <c r="BB105" s="90">
        <f>'D2 - ul. Moravanská'!F39</f>
        <v>0</v>
      </c>
      <c r="BC105" s="90">
        <f>'D2 - ul. Moravanská'!F40</f>
        <v>0</v>
      </c>
      <c r="BD105" s="92">
        <f>'D2 - ul. Moravanská'!F41</f>
        <v>0</v>
      </c>
      <c r="BT105" s="25" t="s">
        <v>96</v>
      </c>
      <c r="BV105" s="25" t="s">
        <v>78</v>
      </c>
      <c r="BW105" s="25" t="s">
        <v>118</v>
      </c>
      <c r="BX105" s="25" t="s">
        <v>112</v>
      </c>
      <c r="CL105" s="25" t="s">
        <v>1</v>
      </c>
    </row>
    <row r="106" spans="1:90" s="4" customFormat="1" ht="16.5" customHeight="1">
      <c r="A106" s="93" t="s">
        <v>93</v>
      </c>
      <c r="B106" s="51"/>
      <c r="C106" s="10"/>
      <c r="D106" s="10"/>
      <c r="E106" s="10"/>
      <c r="F106" s="10"/>
      <c r="G106" s="222" t="s">
        <v>119</v>
      </c>
      <c r="H106" s="222"/>
      <c r="I106" s="222"/>
      <c r="J106" s="222"/>
      <c r="K106" s="222"/>
      <c r="L106" s="10"/>
      <c r="M106" s="222" t="s">
        <v>120</v>
      </c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50">
        <f>'D3 - ul. Nětčická'!J34</f>
        <v>0</v>
      </c>
      <c r="AH106" s="249"/>
      <c r="AI106" s="249"/>
      <c r="AJ106" s="249"/>
      <c r="AK106" s="249"/>
      <c r="AL106" s="249"/>
      <c r="AM106" s="249"/>
      <c r="AN106" s="250">
        <f t="shared" si="0"/>
        <v>0</v>
      </c>
      <c r="AO106" s="249"/>
      <c r="AP106" s="249"/>
      <c r="AQ106" s="88" t="s">
        <v>87</v>
      </c>
      <c r="AR106" s="51"/>
      <c r="AS106" s="89">
        <v>0</v>
      </c>
      <c r="AT106" s="90">
        <f t="shared" si="1"/>
        <v>0</v>
      </c>
      <c r="AU106" s="91">
        <f>'D3 - ul. Nětčická'!P130</f>
        <v>0</v>
      </c>
      <c r="AV106" s="90">
        <f>'D3 - ul. Nětčická'!J37</f>
        <v>0</v>
      </c>
      <c r="AW106" s="90">
        <f>'D3 - ul. Nětčická'!J38</f>
        <v>0</v>
      </c>
      <c r="AX106" s="90">
        <f>'D3 - ul. Nětčická'!J39</f>
        <v>0</v>
      </c>
      <c r="AY106" s="90">
        <f>'D3 - ul. Nětčická'!J40</f>
        <v>0</v>
      </c>
      <c r="AZ106" s="90">
        <f>'D3 - ul. Nětčická'!F37</f>
        <v>0</v>
      </c>
      <c r="BA106" s="90">
        <f>'D3 - ul. Nětčická'!F38</f>
        <v>0</v>
      </c>
      <c r="BB106" s="90">
        <f>'D3 - ul. Nětčická'!F39</f>
        <v>0</v>
      </c>
      <c r="BC106" s="90">
        <f>'D3 - ul. Nětčická'!F40</f>
        <v>0</v>
      </c>
      <c r="BD106" s="92">
        <f>'D3 - ul. Nětčická'!F41</f>
        <v>0</v>
      </c>
      <c r="BT106" s="25" t="s">
        <v>96</v>
      </c>
      <c r="BV106" s="25" t="s">
        <v>78</v>
      </c>
      <c r="BW106" s="25" t="s">
        <v>121</v>
      </c>
      <c r="BX106" s="25" t="s">
        <v>112</v>
      </c>
      <c r="CL106" s="25" t="s">
        <v>1</v>
      </c>
    </row>
    <row r="107" spans="1:90" s="4" customFormat="1" ht="16.5" customHeight="1">
      <c r="B107" s="51"/>
      <c r="C107" s="10"/>
      <c r="D107" s="10"/>
      <c r="E107" s="10"/>
      <c r="F107" s="222" t="s">
        <v>122</v>
      </c>
      <c r="G107" s="222"/>
      <c r="H107" s="222"/>
      <c r="I107" s="222"/>
      <c r="J107" s="222"/>
      <c r="K107" s="10"/>
      <c r="L107" s="222" t="s">
        <v>123</v>
      </c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48">
        <f>ROUND(SUM(AG108:AG109),2)</f>
        <v>0</v>
      </c>
      <c r="AH107" s="249"/>
      <c r="AI107" s="249"/>
      <c r="AJ107" s="249"/>
      <c r="AK107" s="249"/>
      <c r="AL107" s="249"/>
      <c r="AM107" s="249"/>
      <c r="AN107" s="250">
        <f t="shared" si="0"/>
        <v>0</v>
      </c>
      <c r="AO107" s="249"/>
      <c r="AP107" s="249"/>
      <c r="AQ107" s="88" t="s">
        <v>87</v>
      </c>
      <c r="AR107" s="51"/>
      <c r="AS107" s="89">
        <f>ROUND(SUM(AS108:AS109),2)</f>
        <v>0</v>
      </c>
      <c r="AT107" s="90">
        <f t="shared" si="1"/>
        <v>0</v>
      </c>
      <c r="AU107" s="91">
        <f>ROUND(SUM(AU108:AU109),5)</f>
        <v>0</v>
      </c>
      <c r="AV107" s="90">
        <f>ROUND(AZ107*L29,2)</f>
        <v>0</v>
      </c>
      <c r="AW107" s="90">
        <f>ROUND(BA107*L30,2)</f>
        <v>0</v>
      </c>
      <c r="AX107" s="90">
        <f>ROUND(BB107*L29,2)</f>
        <v>0</v>
      </c>
      <c r="AY107" s="90">
        <f>ROUND(BC107*L30,2)</f>
        <v>0</v>
      </c>
      <c r="AZ107" s="90">
        <f>ROUND(SUM(AZ108:AZ109),2)</f>
        <v>0</v>
      </c>
      <c r="BA107" s="90">
        <f>ROUND(SUM(BA108:BA109),2)</f>
        <v>0</v>
      </c>
      <c r="BB107" s="90">
        <f>ROUND(SUM(BB108:BB109),2)</f>
        <v>0</v>
      </c>
      <c r="BC107" s="90">
        <f>ROUND(SUM(BC108:BC109),2)</f>
        <v>0</v>
      </c>
      <c r="BD107" s="92">
        <f>ROUND(SUM(BD108:BD109),2)</f>
        <v>0</v>
      </c>
      <c r="BS107" s="25" t="s">
        <v>75</v>
      </c>
      <c r="BT107" s="25" t="s">
        <v>91</v>
      </c>
      <c r="BU107" s="25" t="s">
        <v>77</v>
      </c>
      <c r="BV107" s="25" t="s">
        <v>78</v>
      </c>
      <c r="BW107" s="25" t="s">
        <v>124</v>
      </c>
      <c r="BX107" s="25" t="s">
        <v>88</v>
      </c>
      <c r="CL107" s="25" t="s">
        <v>1</v>
      </c>
    </row>
    <row r="108" spans="1:90" s="4" customFormat="1" ht="16.5" customHeight="1">
      <c r="A108" s="93" t="s">
        <v>93</v>
      </c>
      <c r="B108" s="51"/>
      <c r="C108" s="10"/>
      <c r="D108" s="10"/>
      <c r="E108" s="10"/>
      <c r="F108" s="10"/>
      <c r="G108" s="222" t="s">
        <v>125</v>
      </c>
      <c r="H108" s="222"/>
      <c r="I108" s="222"/>
      <c r="J108" s="222"/>
      <c r="K108" s="222"/>
      <c r="L108" s="10"/>
      <c r="M108" s="222" t="s">
        <v>126</v>
      </c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50">
        <f>'E1 - Poptávkový semafor'!J34</f>
        <v>0</v>
      </c>
      <c r="AH108" s="249"/>
      <c r="AI108" s="249"/>
      <c r="AJ108" s="249"/>
      <c r="AK108" s="249"/>
      <c r="AL108" s="249"/>
      <c r="AM108" s="249"/>
      <c r="AN108" s="250">
        <f t="shared" si="0"/>
        <v>0</v>
      </c>
      <c r="AO108" s="249"/>
      <c r="AP108" s="249"/>
      <c r="AQ108" s="88" t="s">
        <v>87</v>
      </c>
      <c r="AR108" s="51"/>
      <c r="AS108" s="89">
        <v>0</v>
      </c>
      <c r="AT108" s="90">
        <f t="shared" si="1"/>
        <v>0</v>
      </c>
      <c r="AU108" s="91">
        <f>'E1 - Poptávkový semafor'!P137</f>
        <v>0</v>
      </c>
      <c r="AV108" s="90">
        <f>'E1 - Poptávkový semafor'!J37</f>
        <v>0</v>
      </c>
      <c r="AW108" s="90">
        <f>'E1 - Poptávkový semafor'!J38</f>
        <v>0</v>
      </c>
      <c r="AX108" s="90">
        <f>'E1 - Poptávkový semafor'!J39</f>
        <v>0</v>
      </c>
      <c r="AY108" s="90">
        <f>'E1 - Poptávkový semafor'!J40</f>
        <v>0</v>
      </c>
      <c r="AZ108" s="90">
        <f>'E1 - Poptávkový semafor'!F37</f>
        <v>0</v>
      </c>
      <c r="BA108" s="90">
        <f>'E1 - Poptávkový semafor'!F38</f>
        <v>0</v>
      </c>
      <c r="BB108" s="90">
        <f>'E1 - Poptávkový semafor'!F39</f>
        <v>0</v>
      </c>
      <c r="BC108" s="90">
        <f>'E1 - Poptávkový semafor'!F40</f>
        <v>0</v>
      </c>
      <c r="BD108" s="92">
        <f>'E1 - Poptávkový semafor'!F41</f>
        <v>0</v>
      </c>
      <c r="BT108" s="25" t="s">
        <v>96</v>
      </c>
      <c r="BV108" s="25" t="s">
        <v>78</v>
      </c>
      <c r="BW108" s="25" t="s">
        <v>127</v>
      </c>
      <c r="BX108" s="25" t="s">
        <v>124</v>
      </c>
      <c r="CL108" s="25" t="s">
        <v>1</v>
      </c>
    </row>
    <row r="109" spans="1:90" s="4" customFormat="1" ht="16.5" customHeight="1">
      <c r="A109" s="93" t="s">
        <v>93</v>
      </c>
      <c r="B109" s="51"/>
      <c r="C109" s="10"/>
      <c r="D109" s="10"/>
      <c r="E109" s="10"/>
      <c r="F109" s="10"/>
      <c r="G109" s="222" t="s">
        <v>128</v>
      </c>
      <c r="H109" s="222"/>
      <c r="I109" s="222"/>
      <c r="J109" s="222"/>
      <c r="K109" s="222"/>
      <c r="L109" s="10"/>
      <c r="M109" s="222" t="s">
        <v>129</v>
      </c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50">
        <f>'E2 - Veřejné osvětlení'!J34</f>
        <v>0</v>
      </c>
      <c r="AH109" s="249"/>
      <c r="AI109" s="249"/>
      <c r="AJ109" s="249"/>
      <c r="AK109" s="249"/>
      <c r="AL109" s="249"/>
      <c r="AM109" s="249"/>
      <c r="AN109" s="250">
        <f t="shared" si="0"/>
        <v>0</v>
      </c>
      <c r="AO109" s="249"/>
      <c r="AP109" s="249"/>
      <c r="AQ109" s="88" t="s">
        <v>87</v>
      </c>
      <c r="AR109" s="51"/>
      <c r="AS109" s="89">
        <v>0</v>
      </c>
      <c r="AT109" s="90">
        <f t="shared" si="1"/>
        <v>0</v>
      </c>
      <c r="AU109" s="91">
        <f>'E2 - Veřejné osvětlení'!P163</f>
        <v>0</v>
      </c>
      <c r="AV109" s="90">
        <f>'E2 - Veřejné osvětlení'!J37</f>
        <v>0</v>
      </c>
      <c r="AW109" s="90">
        <f>'E2 - Veřejné osvětlení'!J38</f>
        <v>0</v>
      </c>
      <c r="AX109" s="90">
        <f>'E2 - Veřejné osvětlení'!J39</f>
        <v>0</v>
      </c>
      <c r="AY109" s="90">
        <f>'E2 - Veřejné osvětlení'!J40</f>
        <v>0</v>
      </c>
      <c r="AZ109" s="90">
        <f>'E2 - Veřejné osvětlení'!F37</f>
        <v>0</v>
      </c>
      <c r="BA109" s="90">
        <f>'E2 - Veřejné osvětlení'!F38</f>
        <v>0</v>
      </c>
      <c r="BB109" s="90">
        <f>'E2 - Veřejné osvětlení'!F39</f>
        <v>0</v>
      </c>
      <c r="BC109" s="90">
        <f>'E2 - Veřejné osvětlení'!F40</f>
        <v>0</v>
      </c>
      <c r="BD109" s="92">
        <f>'E2 - Veřejné osvětlení'!F41</f>
        <v>0</v>
      </c>
      <c r="BT109" s="25" t="s">
        <v>96</v>
      </c>
      <c r="BV109" s="25" t="s">
        <v>78</v>
      </c>
      <c r="BW109" s="25" t="s">
        <v>130</v>
      </c>
      <c r="BX109" s="25" t="s">
        <v>124</v>
      </c>
      <c r="CL109" s="25" t="s">
        <v>1</v>
      </c>
    </row>
    <row r="110" spans="1:90" s="4" customFormat="1" ht="16.5" customHeight="1">
      <c r="A110" s="93" t="s">
        <v>93</v>
      </c>
      <c r="B110" s="51"/>
      <c r="C110" s="10"/>
      <c r="D110" s="10"/>
      <c r="E110" s="10"/>
      <c r="F110" s="222" t="s">
        <v>131</v>
      </c>
      <c r="G110" s="222"/>
      <c r="H110" s="222"/>
      <c r="I110" s="222"/>
      <c r="J110" s="222"/>
      <c r="K110" s="10"/>
      <c r="L110" s="222" t="s">
        <v>132</v>
      </c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50">
        <f>'VRN - vedlejší rozpočtové...'!J34</f>
        <v>0</v>
      </c>
      <c r="AH110" s="249"/>
      <c r="AI110" s="249"/>
      <c r="AJ110" s="249"/>
      <c r="AK110" s="249"/>
      <c r="AL110" s="249"/>
      <c r="AM110" s="249"/>
      <c r="AN110" s="250">
        <f t="shared" si="0"/>
        <v>0</v>
      </c>
      <c r="AO110" s="249"/>
      <c r="AP110" s="249"/>
      <c r="AQ110" s="88" t="s">
        <v>87</v>
      </c>
      <c r="AR110" s="51"/>
      <c r="AS110" s="94">
        <v>0</v>
      </c>
      <c r="AT110" s="95">
        <f t="shared" si="1"/>
        <v>0</v>
      </c>
      <c r="AU110" s="96">
        <f>'VRN - vedlejší rozpočtové...'!P128</f>
        <v>0</v>
      </c>
      <c r="AV110" s="95">
        <f>'VRN - vedlejší rozpočtové...'!J37</f>
        <v>0</v>
      </c>
      <c r="AW110" s="95">
        <f>'VRN - vedlejší rozpočtové...'!J38</f>
        <v>0</v>
      </c>
      <c r="AX110" s="95">
        <f>'VRN - vedlejší rozpočtové...'!J39</f>
        <v>0</v>
      </c>
      <c r="AY110" s="95">
        <f>'VRN - vedlejší rozpočtové...'!J40</f>
        <v>0</v>
      </c>
      <c r="AZ110" s="95">
        <f>'VRN - vedlejší rozpočtové...'!F37</f>
        <v>0</v>
      </c>
      <c r="BA110" s="95">
        <f>'VRN - vedlejší rozpočtové...'!F38</f>
        <v>0</v>
      </c>
      <c r="BB110" s="95">
        <f>'VRN - vedlejší rozpočtové...'!F39</f>
        <v>0</v>
      </c>
      <c r="BC110" s="95">
        <f>'VRN - vedlejší rozpočtové...'!F40</f>
        <v>0</v>
      </c>
      <c r="BD110" s="97">
        <f>'VRN - vedlejší rozpočtové...'!F41</f>
        <v>0</v>
      </c>
      <c r="BT110" s="25" t="s">
        <v>91</v>
      </c>
      <c r="BV110" s="25" t="s">
        <v>78</v>
      </c>
      <c r="BW110" s="25" t="s">
        <v>133</v>
      </c>
      <c r="BX110" s="25" t="s">
        <v>88</v>
      </c>
      <c r="CL110" s="25" t="s">
        <v>1</v>
      </c>
    </row>
    <row r="111" spans="1:90" s="2" customFormat="1" ht="30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3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90" s="2" customFormat="1" ht="6.95" customHeight="1">
      <c r="A112" s="32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33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</sheetData>
  <mergeCells count="102">
    <mergeCell ref="AN109:AP109"/>
    <mergeCell ref="AG109:AM109"/>
    <mergeCell ref="AN110:AP110"/>
    <mergeCell ref="AG110:AM110"/>
    <mergeCell ref="AN94:AP94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L33:P33"/>
    <mergeCell ref="W33:AE33"/>
    <mergeCell ref="AK33:AO33"/>
    <mergeCell ref="AK35:AO35"/>
    <mergeCell ref="X35:AB35"/>
    <mergeCell ref="AR2:BE2"/>
    <mergeCell ref="AG92:AM92"/>
    <mergeCell ref="AG97:AM97"/>
    <mergeCell ref="AG101:AM101"/>
    <mergeCell ref="AG95:AM95"/>
    <mergeCell ref="AG100:AM100"/>
    <mergeCell ref="AG99:AM99"/>
    <mergeCell ref="AG96:AM96"/>
    <mergeCell ref="AG98:AM98"/>
    <mergeCell ref="AM87:AN87"/>
    <mergeCell ref="AM89:AP89"/>
    <mergeCell ref="AM90:AP90"/>
    <mergeCell ref="AN97:AP97"/>
    <mergeCell ref="AN101:AP101"/>
    <mergeCell ref="AN92:AP92"/>
    <mergeCell ref="AN100:AP100"/>
    <mergeCell ref="AN95:AP95"/>
    <mergeCell ref="AN99:AP99"/>
    <mergeCell ref="AN96:AP96"/>
    <mergeCell ref="F110:J110"/>
    <mergeCell ref="L110:AF110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  <mergeCell ref="L32:P32"/>
    <mergeCell ref="W32:AE32"/>
    <mergeCell ref="AK32:AO32"/>
    <mergeCell ref="G105:K105"/>
    <mergeCell ref="M105:AF105"/>
    <mergeCell ref="G106:K106"/>
    <mergeCell ref="M106:AF106"/>
    <mergeCell ref="F107:J107"/>
    <mergeCell ref="L107:AF107"/>
    <mergeCell ref="G108:K108"/>
    <mergeCell ref="M108:AF108"/>
    <mergeCell ref="G109:K109"/>
    <mergeCell ref="M109:AF109"/>
    <mergeCell ref="L85:AO85"/>
    <mergeCell ref="L97:AF97"/>
    <mergeCell ref="L103:AF103"/>
    <mergeCell ref="M101:AF101"/>
    <mergeCell ref="M102:AF102"/>
    <mergeCell ref="M98:AF98"/>
    <mergeCell ref="M99:AF99"/>
    <mergeCell ref="M100:AF100"/>
    <mergeCell ref="M104:AF104"/>
    <mergeCell ref="AG103:AM103"/>
    <mergeCell ref="AG102:AM102"/>
    <mergeCell ref="AG104:AM104"/>
    <mergeCell ref="AN104:AP104"/>
    <mergeCell ref="AN103:AP103"/>
    <mergeCell ref="AN102:AP102"/>
    <mergeCell ref="AN98:AP98"/>
    <mergeCell ref="C92:G92"/>
    <mergeCell ref="D95:H95"/>
    <mergeCell ref="E96:I96"/>
    <mergeCell ref="F97:J97"/>
    <mergeCell ref="F103:J103"/>
    <mergeCell ref="G104:K104"/>
    <mergeCell ref="G102:K102"/>
    <mergeCell ref="G98:K98"/>
    <mergeCell ref="G101:K101"/>
    <mergeCell ref="G100:K100"/>
    <mergeCell ref="G99:K99"/>
    <mergeCell ref="I92:AF92"/>
    <mergeCell ref="J95:AF95"/>
    <mergeCell ref="K96:AF96"/>
  </mergeCells>
  <hyperlinks>
    <hyperlink ref="A98" location="'A1 - zastávka směr centru...'!C2" display="/"/>
    <hyperlink ref="A99" location="'A2 - zastávka směr Kostelec'!C2" display="/"/>
    <hyperlink ref="A100" location="'B1.2 - chodník ul. Brandlova'!C2" display="/"/>
    <hyperlink ref="A101" location="'B2 - chodník ul. Nětčická'!C2" display="/"/>
    <hyperlink ref="A102" location="'B3 - chodník ul. Moravanská'!C2" display="/"/>
    <hyperlink ref="A104" location="'D1 - ul. Brandlova'!C2" display="/"/>
    <hyperlink ref="A105" location="'D2 - ul. Moravanská'!C2" display="/"/>
    <hyperlink ref="A106" location="'D3 - ul. Nětčická'!C2" display="/"/>
    <hyperlink ref="A108" location="'E1 - Poptávkový semafor'!C2" display="/"/>
    <hyperlink ref="A109" location="'E2 - Veřejné osvětlení'!C2" display="/"/>
    <hyperlink ref="A110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4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7" t="s">
        <v>127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1:46" s="1" customFormat="1" ht="24.95" customHeight="1">
      <c r="B4" s="20"/>
      <c r="D4" s="21" t="s">
        <v>138</v>
      </c>
      <c r="L4" s="20"/>
      <c r="M4" s="99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63" t="str">
        <f>'Rekapitulace stavby'!K6</f>
        <v>Kyjov - chodník ul. Brandlova, U Vodojemu, Moravanská a Nětčická</v>
      </c>
      <c r="F7" s="264"/>
      <c r="G7" s="264"/>
      <c r="H7" s="264"/>
      <c r="L7" s="20"/>
    </row>
    <row r="8" spans="1:46" ht="12.75">
      <c r="B8" s="20"/>
      <c r="D8" s="27" t="s">
        <v>139</v>
      </c>
      <c r="L8" s="20"/>
    </row>
    <row r="9" spans="1:46" s="1" customFormat="1" ht="16.5" customHeight="1">
      <c r="B9" s="20"/>
      <c r="E9" s="263" t="s">
        <v>140</v>
      </c>
      <c r="F9" s="231"/>
      <c r="G9" s="231"/>
      <c r="H9" s="231"/>
      <c r="L9" s="20"/>
    </row>
    <row r="10" spans="1:46" s="1" customFormat="1" ht="12" customHeight="1">
      <c r="B10" s="20"/>
      <c r="D10" s="27" t="s">
        <v>141</v>
      </c>
      <c r="L10" s="20"/>
    </row>
    <row r="11" spans="1:46" s="2" customFormat="1" ht="16.5" customHeight="1">
      <c r="A11" s="32"/>
      <c r="B11" s="33"/>
      <c r="C11" s="32"/>
      <c r="D11" s="32"/>
      <c r="E11" s="265" t="s">
        <v>142</v>
      </c>
      <c r="F11" s="266"/>
      <c r="G11" s="266"/>
      <c r="H11" s="266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143</v>
      </c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6.5" customHeight="1">
      <c r="A13" s="32"/>
      <c r="B13" s="33"/>
      <c r="C13" s="32"/>
      <c r="D13" s="32"/>
      <c r="E13" s="224" t="s">
        <v>1066</v>
      </c>
      <c r="F13" s="266"/>
      <c r="G13" s="266"/>
      <c r="H13" s="266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1.25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customHeight="1">
      <c r="A15" s="32"/>
      <c r="B15" s="33"/>
      <c r="C15" s="32"/>
      <c r="D15" s="27" t="s">
        <v>18</v>
      </c>
      <c r="E15" s="32"/>
      <c r="F15" s="25" t="s">
        <v>1</v>
      </c>
      <c r="G15" s="32"/>
      <c r="H15" s="32"/>
      <c r="I15" s="27" t="s">
        <v>19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20</v>
      </c>
      <c r="E16" s="32"/>
      <c r="F16" s="25" t="s">
        <v>21</v>
      </c>
      <c r="G16" s="32"/>
      <c r="H16" s="32"/>
      <c r="I16" s="27" t="s">
        <v>22</v>
      </c>
      <c r="J16" s="55" t="str">
        <f>'Rekapitulace stavby'!AN8</f>
        <v>1. 9. 2022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0.9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7" t="s">
        <v>24</v>
      </c>
      <c r="E18" s="32"/>
      <c r="F18" s="32"/>
      <c r="G18" s="32"/>
      <c r="H18" s="32"/>
      <c r="I18" s="27" t="s">
        <v>25</v>
      </c>
      <c r="J18" s="25" t="s">
        <v>1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5" t="s">
        <v>26</v>
      </c>
      <c r="F19" s="32"/>
      <c r="G19" s="32"/>
      <c r="H19" s="32"/>
      <c r="I19" s="27" t="s">
        <v>27</v>
      </c>
      <c r="J19" s="25" t="s">
        <v>1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7" t="s">
        <v>28</v>
      </c>
      <c r="E21" s="32"/>
      <c r="F21" s="32"/>
      <c r="G21" s="32"/>
      <c r="H21" s="32"/>
      <c r="I21" s="27" t="s">
        <v>25</v>
      </c>
      <c r="J21" s="28" t="str">
        <f>'Rekapitulace stavby'!AN13</f>
        <v>Vyplň údaj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67" t="str">
        <f>'Rekapitulace stavby'!E14</f>
        <v>Vyplň údaj</v>
      </c>
      <c r="F22" s="230"/>
      <c r="G22" s="230"/>
      <c r="H22" s="230"/>
      <c r="I22" s="27" t="s">
        <v>27</v>
      </c>
      <c r="J22" s="28" t="str">
        <f>'Rekapitulace stavby'!AN14</f>
        <v>Vyplň údaj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7" t="s">
        <v>30</v>
      </c>
      <c r="E24" s="32"/>
      <c r="F24" s="32"/>
      <c r="G24" s="32"/>
      <c r="H24" s="32"/>
      <c r="I24" s="2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customHeight="1">
      <c r="A25" s="32"/>
      <c r="B25" s="33"/>
      <c r="C25" s="32"/>
      <c r="D25" s="32"/>
      <c r="E25" s="25" t="s">
        <v>31</v>
      </c>
      <c r="F25" s="32"/>
      <c r="G25" s="32"/>
      <c r="H25" s="32"/>
      <c r="I25" s="27" t="s">
        <v>27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customHeight="1">
      <c r="A27" s="32"/>
      <c r="B27" s="33"/>
      <c r="C27" s="32"/>
      <c r="D27" s="27" t="s">
        <v>33</v>
      </c>
      <c r="E27" s="32"/>
      <c r="F27" s="32"/>
      <c r="G27" s="32"/>
      <c r="H27" s="32"/>
      <c r="I27" s="27" t="s">
        <v>25</v>
      </c>
      <c r="J27" s="25" t="str">
        <f>IF('Rekapitulace stavby'!AN19="","",'Rekapitulace stavby'!AN19)</f>
        <v/>
      </c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customHeight="1">
      <c r="A28" s="32"/>
      <c r="B28" s="33"/>
      <c r="C28" s="32"/>
      <c r="D28" s="32"/>
      <c r="E28" s="25" t="str">
        <f>IF('Rekapitulace stavby'!E20="","",'Rekapitulace stavby'!E20)</f>
        <v xml:space="preserve"> </v>
      </c>
      <c r="F28" s="32"/>
      <c r="G28" s="32"/>
      <c r="H28" s="32"/>
      <c r="I28" s="27" t="s">
        <v>27</v>
      </c>
      <c r="J28" s="25" t="str">
        <f>IF('Rekapitulace stavby'!AN20="","",'Rekapitulace stavby'!AN20)</f>
        <v/>
      </c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customHeight="1">
      <c r="A30" s="32"/>
      <c r="B30" s="33"/>
      <c r="C30" s="32"/>
      <c r="D30" s="27" t="s">
        <v>35</v>
      </c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customHeight="1">
      <c r="A31" s="101"/>
      <c r="B31" s="102"/>
      <c r="C31" s="101"/>
      <c r="D31" s="101"/>
      <c r="E31" s="235" t="s">
        <v>1</v>
      </c>
      <c r="F31" s="235"/>
      <c r="G31" s="235"/>
      <c r="H31" s="235"/>
      <c r="I31" s="101"/>
      <c r="J31" s="101"/>
      <c r="K31" s="101"/>
      <c r="L31" s="103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4" t="s">
        <v>36</v>
      </c>
      <c r="E34" s="32"/>
      <c r="F34" s="32"/>
      <c r="G34" s="32"/>
      <c r="H34" s="32"/>
      <c r="I34" s="32"/>
      <c r="J34" s="71">
        <f>ROUND(J137,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38</v>
      </c>
      <c r="G36" s="32"/>
      <c r="H36" s="32"/>
      <c r="I36" s="36" t="s">
        <v>37</v>
      </c>
      <c r="J36" s="36" t="s">
        <v>39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0" t="s">
        <v>40</v>
      </c>
      <c r="E37" s="27" t="s">
        <v>41</v>
      </c>
      <c r="F37" s="105">
        <f>ROUND((SUM(BE137:BE1041)),  2)</f>
        <v>0</v>
      </c>
      <c r="G37" s="32"/>
      <c r="H37" s="32"/>
      <c r="I37" s="106">
        <v>0.21</v>
      </c>
      <c r="J37" s="105">
        <f>ROUND(((SUM(BE137:BE1041))*I37),  2)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7" t="s">
        <v>42</v>
      </c>
      <c r="F38" s="105">
        <f>ROUND((SUM(BF137:BF1041)),  2)</f>
        <v>0</v>
      </c>
      <c r="G38" s="32"/>
      <c r="H38" s="32"/>
      <c r="I38" s="106">
        <v>0.15</v>
      </c>
      <c r="J38" s="105">
        <f>ROUND(((SUM(BF137:BF1041))*I38),  2)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43</v>
      </c>
      <c r="F39" s="105">
        <f>ROUND((SUM(BG137:BG1041)),  2)</f>
        <v>0</v>
      </c>
      <c r="G39" s="32"/>
      <c r="H39" s="32"/>
      <c r="I39" s="106">
        <v>0.21</v>
      </c>
      <c r="J39" s="105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44</v>
      </c>
      <c r="F40" s="105">
        <f>ROUND((SUM(BH137:BH1041)),  2)</f>
        <v>0</v>
      </c>
      <c r="G40" s="32"/>
      <c r="H40" s="32"/>
      <c r="I40" s="106">
        <v>0.15</v>
      </c>
      <c r="J40" s="105">
        <f>0</f>
        <v>0</v>
      </c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7" t="s">
        <v>45</v>
      </c>
      <c r="F41" s="105">
        <f>ROUND((SUM(BI137:BI1041)),  2)</f>
        <v>0</v>
      </c>
      <c r="G41" s="32"/>
      <c r="H41" s="32"/>
      <c r="I41" s="106">
        <v>0</v>
      </c>
      <c r="J41" s="105">
        <f>0</f>
        <v>0</v>
      </c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7"/>
      <c r="D43" s="108" t="s">
        <v>46</v>
      </c>
      <c r="E43" s="60"/>
      <c r="F43" s="60"/>
      <c r="G43" s="109" t="s">
        <v>47</v>
      </c>
      <c r="H43" s="110" t="s">
        <v>48</v>
      </c>
      <c r="I43" s="60"/>
      <c r="J43" s="111">
        <f>SUM(J34:J41)</f>
        <v>0</v>
      </c>
      <c r="K43" s="112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51</v>
      </c>
      <c r="E61" s="35"/>
      <c r="F61" s="113" t="s">
        <v>52</v>
      </c>
      <c r="G61" s="45" t="s">
        <v>51</v>
      </c>
      <c r="H61" s="35"/>
      <c r="I61" s="35"/>
      <c r="J61" s="114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51</v>
      </c>
      <c r="E76" s="35"/>
      <c r="F76" s="113" t="s">
        <v>52</v>
      </c>
      <c r="G76" s="45" t="s">
        <v>51</v>
      </c>
      <c r="H76" s="35"/>
      <c r="I76" s="35"/>
      <c r="J76" s="114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63" t="str">
        <f>E7</f>
        <v>Kyjov - chodník ul. Brandlova, U Vodojemu, Moravanská a Nětčická</v>
      </c>
      <c r="F85" s="264"/>
      <c r="G85" s="264"/>
      <c r="H85" s="26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139</v>
      </c>
      <c r="L86" s="20"/>
    </row>
    <row r="87" spans="1:31" s="1" customFormat="1" ht="16.5" customHeight="1">
      <c r="B87" s="20"/>
      <c r="E87" s="263" t="s">
        <v>140</v>
      </c>
      <c r="F87" s="231"/>
      <c r="G87" s="231"/>
      <c r="H87" s="231"/>
      <c r="L87" s="20"/>
    </row>
    <row r="88" spans="1:31" s="1" customFormat="1" ht="12" customHeight="1">
      <c r="B88" s="20"/>
      <c r="C88" s="27" t="s">
        <v>141</v>
      </c>
      <c r="L88" s="20"/>
    </row>
    <row r="89" spans="1:31" s="2" customFormat="1" ht="16.5" customHeight="1">
      <c r="A89" s="32"/>
      <c r="B89" s="33"/>
      <c r="C89" s="32"/>
      <c r="D89" s="32"/>
      <c r="E89" s="265" t="s">
        <v>142</v>
      </c>
      <c r="F89" s="266"/>
      <c r="G89" s="266"/>
      <c r="H89" s="266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customHeight="1">
      <c r="A90" s="32"/>
      <c r="B90" s="33"/>
      <c r="C90" s="27" t="s">
        <v>143</v>
      </c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6.5" customHeight="1">
      <c r="A91" s="32"/>
      <c r="B91" s="33"/>
      <c r="C91" s="32"/>
      <c r="D91" s="32"/>
      <c r="E91" s="224" t="str">
        <f>E13</f>
        <v>E1 - Poptávkový semafor</v>
      </c>
      <c r="F91" s="266"/>
      <c r="G91" s="266"/>
      <c r="H91" s="266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2" customHeight="1">
      <c r="A93" s="32"/>
      <c r="B93" s="33"/>
      <c r="C93" s="27" t="s">
        <v>20</v>
      </c>
      <c r="D93" s="32"/>
      <c r="E93" s="32"/>
      <c r="F93" s="25" t="str">
        <f>F16</f>
        <v>Kyjov</v>
      </c>
      <c r="G93" s="32"/>
      <c r="H93" s="32"/>
      <c r="I93" s="27" t="s">
        <v>22</v>
      </c>
      <c r="J93" s="55" t="str">
        <f>IF(J16="","",J16)</f>
        <v>1. 9. 2022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6.95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5.2" customHeight="1">
      <c r="A95" s="32"/>
      <c r="B95" s="33"/>
      <c r="C95" s="27" t="s">
        <v>24</v>
      </c>
      <c r="D95" s="32"/>
      <c r="E95" s="32"/>
      <c r="F95" s="25" t="str">
        <f>E19</f>
        <v>město Kyjov</v>
      </c>
      <c r="G95" s="32"/>
      <c r="H95" s="32"/>
      <c r="I95" s="27" t="s">
        <v>30</v>
      </c>
      <c r="J95" s="30" t="str">
        <f>E25</f>
        <v>Projekce DS s.r.o.</v>
      </c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5.2" customHeight="1">
      <c r="A96" s="32"/>
      <c r="B96" s="33"/>
      <c r="C96" s="27" t="s">
        <v>28</v>
      </c>
      <c r="D96" s="32"/>
      <c r="E96" s="32"/>
      <c r="F96" s="25" t="str">
        <f>IF(E22="","",E22)</f>
        <v>Vyplň údaj</v>
      </c>
      <c r="G96" s="32"/>
      <c r="H96" s="32"/>
      <c r="I96" s="27" t="s">
        <v>33</v>
      </c>
      <c r="J96" s="30" t="str">
        <f>E28</f>
        <v xml:space="preserve"> 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9.25" customHeight="1">
      <c r="A98" s="32"/>
      <c r="B98" s="33"/>
      <c r="C98" s="115" t="s">
        <v>146</v>
      </c>
      <c r="D98" s="107"/>
      <c r="E98" s="107"/>
      <c r="F98" s="107"/>
      <c r="G98" s="107"/>
      <c r="H98" s="107"/>
      <c r="I98" s="107"/>
      <c r="J98" s="116" t="s">
        <v>147</v>
      </c>
      <c r="K98" s="107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10.35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47" s="2" customFormat="1" ht="22.9" customHeight="1">
      <c r="A100" s="32"/>
      <c r="B100" s="33"/>
      <c r="C100" s="117" t="s">
        <v>148</v>
      </c>
      <c r="D100" s="32"/>
      <c r="E100" s="32"/>
      <c r="F100" s="32"/>
      <c r="G100" s="32"/>
      <c r="H100" s="32"/>
      <c r="I100" s="32"/>
      <c r="J100" s="71">
        <f>J137</f>
        <v>0</v>
      </c>
      <c r="K100" s="32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U100" s="17" t="s">
        <v>149</v>
      </c>
    </row>
    <row r="101" spans="1:47" s="9" customFormat="1" ht="24.95" customHeight="1">
      <c r="B101" s="118"/>
      <c r="D101" s="119" t="s">
        <v>150</v>
      </c>
      <c r="E101" s="120"/>
      <c r="F101" s="120"/>
      <c r="G101" s="120"/>
      <c r="H101" s="120"/>
      <c r="I101" s="120"/>
      <c r="J101" s="121">
        <f>J138</f>
        <v>0</v>
      </c>
      <c r="L101" s="118"/>
    </row>
    <row r="102" spans="1:47" s="10" customFormat="1" ht="19.899999999999999" customHeight="1">
      <c r="B102" s="122"/>
      <c r="D102" s="123" t="s">
        <v>151</v>
      </c>
      <c r="E102" s="124"/>
      <c r="F102" s="124"/>
      <c r="G102" s="124"/>
      <c r="H102" s="124"/>
      <c r="I102" s="124"/>
      <c r="J102" s="125">
        <f>J139</f>
        <v>0</v>
      </c>
      <c r="L102" s="122"/>
    </row>
    <row r="103" spans="1:47" s="10" customFormat="1" ht="19.899999999999999" customHeight="1">
      <c r="B103" s="122"/>
      <c r="D103" s="123" t="s">
        <v>153</v>
      </c>
      <c r="E103" s="124"/>
      <c r="F103" s="124"/>
      <c r="G103" s="124"/>
      <c r="H103" s="124"/>
      <c r="I103" s="124"/>
      <c r="J103" s="125">
        <f>J235</f>
        <v>0</v>
      </c>
      <c r="L103" s="122"/>
    </row>
    <row r="104" spans="1:47" s="10" customFormat="1" ht="19.899999999999999" customHeight="1">
      <c r="B104" s="122"/>
      <c r="D104" s="123" t="s">
        <v>154</v>
      </c>
      <c r="E104" s="124"/>
      <c r="F104" s="124"/>
      <c r="G104" s="124"/>
      <c r="H104" s="124"/>
      <c r="I104" s="124"/>
      <c r="J104" s="125">
        <f>J251</f>
        <v>0</v>
      </c>
      <c r="L104" s="122"/>
    </row>
    <row r="105" spans="1:47" s="10" customFormat="1" ht="14.85" customHeight="1">
      <c r="B105" s="122"/>
      <c r="D105" s="123" t="s">
        <v>1067</v>
      </c>
      <c r="E105" s="124"/>
      <c r="F105" s="124"/>
      <c r="G105" s="124"/>
      <c r="H105" s="124"/>
      <c r="I105" s="124"/>
      <c r="J105" s="125">
        <f>J257</f>
        <v>0</v>
      </c>
      <c r="L105" s="122"/>
    </row>
    <row r="106" spans="1:47" s="10" customFormat="1" ht="14.85" customHeight="1">
      <c r="B106" s="122"/>
      <c r="D106" s="123" t="s">
        <v>1068</v>
      </c>
      <c r="E106" s="124"/>
      <c r="F106" s="124"/>
      <c r="G106" s="124"/>
      <c r="H106" s="124"/>
      <c r="I106" s="124"/>
      <c r="J106" s="125">
        <f>J333</f>
        <v>0</v>
      </c>
      <c r="L106" s="122"/>
    </row>
    <row r="107" spans="1:47" s="9" customFormat="1" ht="24.95" customHeight="1">
      <c r="B107" s="118"/>
      <c r="D107" s="119" t="s">
        <v>1069</v>
      </c>
      <c r="E107" s="120"/>
      <c r="F107" s="120"/>
      <c r="G107" s="120"/>
      <c r="H107" s="120"/>
      <c r="I107" s="120"/>
      <c r="J107" s="121">
        <f>J338</f>
        <v>0</v>
      </c>
      <c r="L107" s="118"/>
    </row>
    <row r="108" spans="1:47" s="10" customFormat="1" ht="19.899999999999999" customHeight="1">
      <c r="B108" s="122"/>
      <c r="D108" s="123" t="s">
        <v>1070</v>
      </c>
      <c r="E108" s="124"/>
      <c r="F108" s="124"/>
      <c r="G108" s="124"/>
      <c r="H108" s="124"/>
      <c r="I108" s="124"/>
      <c r="J108" s="125">
        <f>J339</f>
        <v>0</v>
      </c>
      <c r="L108" s="122"/>
    </row>
    <row r="109" spans="1:47" s="10" customFormat="1" ht="19.899999999999999" customHeight="1">
      <c r="B109" s="122"/>
      <c r="D109" s="123" t="s">
        <v>1071</v>
      </c>
      <c r="E109" s="124"/>
      <c r="F109" s="124"/>
      <c r="G109" s="124"/>
      <c r="H109" s="124"/>
      <c r="I109" s="124"/>
      <c r="J109" s="125">
        <f>J474</f>
        <v>0</v>
      </c>
      <c r="L109" s="122"/>
    </row>
    <row r="110" spans="1:47" s="10" customFormat="1" ht="19.899999999999999" customHeight="1">
      <c r="B110" s="122"/>
      <c r="D110" s="123" t="s">
        <v>1072</v>
      </c>
      <c r="E110" s="124"/>
      <c r="F110" s="124"/>
      <c r="G110" s="124"/>
      <c r="H110" s="124"/>
      <c r="I110" s="124"/>
      <c r="J110" s="125">
        <f>J831</f>
        <v>0</v>
      </c>
      <c r="L110" s="122"/>
    </row>
    <row r="111" spans="1:47" s="9" customFormat="1" ht="24.95" customHeight="1">
      <c r="B111" s="118"/>
      <c r="D111" s="119" t="s">
        <v>1073</v>
      </c>
      <c r="E111" s="120"/>
      <c r="F111" s="120"/>
      <c r="G111" s="120"/>
      <c r="H111" s="120"/>
      <c r="I111" s="120"/>
      <c r="J111" s="121">
        <f>J1017</f>
        <v>0</v>
      </c>
      <c r="L111" s="118"/>
    </row>
    <row r="112" spans="1:47" s="10" customFormat="1" ht="19.899999999999999" customHeight="1">
      <c r="B112" s="122"/>
      <c r="D112" s="123" t="s">
        <v>1074</v>
      </c>
      <c r="E112" s="124"/>
      <c r="F112" s="124"/>
      <c r="G112" s="124"/>
      <c r="H112" s="124"/>
      <c r="I112" s="124"/>
      <c r="J112" s="125">
        <f>J1018</f>
        <v>0</v>
      </c>
      <c r="L112" s="122"/>
    </row>
    <row r="113" spans="1:31" s="10" customFormat="1" ht="19.899999999999999" customHeight="1">
      <c r="B113" s="122"/>
      <c r="D113" s="123" t="s">
        <v>1075</v>
      </c>
      <c r="E113" s="124"/>
      <c r="F113" s="124"/>
      <c r="G113" s="124"/>
      <c r="H113" s="124"/>
      <c r="I113" s="124"/>
      <c r="J113" s="125">
        <f>J1034</f>
        <v>0</v>
      </c>
      <c r="L113" s="122"/>
    </row>
    <row r="114" spans="1:31" s="2" customFormat="1" ht="21.7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6.95" customHeight="1">
      <c r="A115" s="32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9" spans="1:31" s="2" customFormat="1" ht="6.95" customHeight="1">
      <c r="A119" s="32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24.95" customHeight="1">
      <c r="A120" s="32"/>
      <c r="B120" s="33"/>
      <c r="C120" s="21" t="s">
        <v>159</v>
      </c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2" customHeight="1">
      <c r="A122" s="32"/>
      <c r="B122" s="33"/>
      <c r="C122" s="27" t="s">
        <v>16</v>
      </c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6.5" customHeight="1">
      <c r="A123" s="32"/>
      <c r="B123" s="33"/>
      <c r="C123" s="32"/>
      <c r="D123" s="32"/>
      <c r="E123" s="263" t="str">
        <f>E7</f>
        <v>Kyjov - chodník ul. Brandlova, U Vodojemu, Moravanská a Nětčická</v>
      </c>
      <c r="F123" s="264"/>
      <c r="G123" s="264"/>
      <c r="H123" s="264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1" customFormat="1" ht="12" customHeight="1">
      <c r="B124" s="20"/>
      <c r="C124" s="27" t="s">
        <v>139</v>
      </c>
      <c r="L124" s="20"/>
    </row>
    <row r="125" spans="1:31" s="1" customFormat="1" ht="16.5" customHeight="1">
      <c r="B125" s="20"/>
      <c r="E125" s="263" t="s">
        <v>140</v>
      </c>
      <c r="F125" s="231"/>
      <c r="G125" s="231"/>
      <c r="H125" s="231"/>
      <c r="L125" s="20"/>
    </row>
    <row r="126" spans="1:31" s="1" customFormat="1" ht="12" customHeight="1">
      <c r="B126" s="20"/>
      <c r="C126" s="27" t="s">
        <v>141</v>
      </c>
      <c r="L126" s="20"/>
    </row>
    <row r="127" spans="1:31" s="2" customFormat="1" ht="16.5" customHeight="1">
      <c r="A127" s="32"/>
      <c r="B127" s="33"/>
      <c r="C127" s="32"/>
      <c r="D127" s="32"/>
      <c r="E127" s="265" t="s">
        <v>142</v>
      </c>
      <c r="F127" s="266"/>
      <c r="G127" s="266"/>
      <c r="H127" s="266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2" customHeight="1">
      <c r="A128" s="32"/>
      <c r="B128" s="33"/>
      <c r="C128" s="27" t="s">
        <v>143</v>
      </c>
      <c r="D128" s="32"/>
      <c r="E128" s="32"/>
      <c r="F128" s="32"/>
      <c r="G128" s="32"/>
      <c r="H128" s="32"/>
      <c r="I128" s="32"/>
      <c r="J128" s="32"/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6.5" customHeight="1">
      <c r="A129" s="32"/>
      <c r="B129" s="33"/>
      <c r="C129" s="32"/>
      <c r="D129" s="32"/>
      <c r="E129" s="224" t="str">
        <f>E13</f>
        <v>E1 - Poptávkový semafor</v>
      </c>
      <c r="F129" s="266"/>
      <c r="G129" s="266"/>
      <c r="H129" s="266"/>
      <c r="I129" s="32"/>
      <c r="J129" s="32"/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6.95" customHeight="1">
      <c r="A130" s="32"/>
      <c r="B130" s="33"/>
      <c r="C130" s="32"/>
      <c r="D130" s="32"/>
      <c r="E130" s="32"/>
      <c r="F130" s="32"/>
      <c r="G130" s="32"/>
      <c r="H130" s="32"/>
      <c r="I130" s="32"/>
      <c r="J130" s="32"/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12" customHeight="1">
      <c r="A131" s="32"/>
      <c r="B131" s="33"/>
      <c r="C131" s="27" t="s">
        <v>20</v>
      </c>
      <c r="D131" s="32"/>
      <c r="E131" s="32"/>
      <c r="F131" s="25" t="str">
        <f>F16</f>
        <v>Kyjov</v>
      </c>
      <c r="G131" s="32"/>
      <c r="H131" s="32"/>
      <c r="I131" s="27" t="s">
        <v>22</v>
      </c>
      <c r="J131" s="55" t="str">
        <f>IF(J16="","",J16)</f>
        <v>1. 9. 2022</v>
      </c>
      <c r="K131" s="32"/>
      <c r="L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6.95" customHeight="1">
      <c r="A132" s="32"/>
      <c r="B132" s="33"/>
      <c r="C132" s="32"/>
      <c r="D132" s="32"/>
      <c r="E132" s="32"/>
      <c r="F132" s="32"/>
      <c r="G132" s="32"/>
      <c r="H132" s="32"/>
      <c r="I132" s="32"/>
      <c r="J132" s="32"/>
      <c r="K132" s="32"/>
      <c r="L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2" customFormat="1" ht="15.2" customHeight="1">
      <c r="A133" s="32"/>
      <c r="B133" s="33"/>
      <c r="C133" s="27" t="s">
        <v>24</v>
      </c>
      <c r="D133" s="32"/>
      <c r="E133" s="32"/>
      <c r="F133" s="25" t="str">
        <f>E19</f>
        <v>město Kyjov</v>
      </c>
      <c r="G133" s="32"/>
      <c r="H133" s="32"/>
      <c r="I133" s="27" t="s">
        <v>30</v>
      </c>
      <c r="J133" s="30" t="str">
        <f>E25</f>
        <v>Projekce DS s.r.o.</v>
      </c>
      <c r="K133" s="32"/>
      <c r="L133" s="4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65" s="2" customFormat="1" ht="15.2" customHeight="1">
      <c r="A134" s="32"/>
      <c r="B134" s="33"/>
      <c r="C134" s="27" t="s">
        <v>28</v>
      </c>
      <c r="D134" s="32"/>
      <c r="E134" s="32"/>
      <c r="F134" s="25" t="str">
        <f>IF(E22="","",E22)</f>
        <v>Vyplň údaj</v>
      </c>
      <c r="G134" s="32"/>
      <c r="H134" s="32"/>
      <c r="I134" s="27" t="s">
        <v>33</v>
      </c>
      <c r="J134" s="30" t="str">
        <f>E28</f>
        <v xml:space="preserve"> </v>
      </c>
      <c r="K134" s="32"/>
      <c r="L134" s="4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65" s="2" customFormat="1" ht="10.35" customHeight="1">
      <c r="A135" s="32"/>
      <c r="B135" s="33"/>
      <c r="C135" s="32"/>
      <c r="D135" s="32"/>
      <c r="E135" s="32"/>
      <c r="F135" s="32"/>
      <c r="G135" s="32"/>
      <c r="H135" s="32"/>
      <c r="I135" s="32"/>
      <c r="J135" s="32"/>
      <c r="K135" s="32"/>
      <c r="L135" s="4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  <row r="136" spans="1:65" s="11" customFormat="1" ht="29.25" customHeight="1">
      <c r="A136" s="126"/>
      <c r="B136" s="127"/>
      <c r="C136" s="128" t="s">
        <v>160</v>
      </c>
      <c r="D136" s="129" t="s">
        <v>61</v>
      </c>
      <c r="E136" s="129" t="s">
        <v>57</v>
      </c>
      <c r="F136" s="129" t="s">
        <v>58</v>
      </c>
      <c r="G136" s="129" t="s">
        <v>161</v>
      </c>
      <c r="H136" s="129" t="s">
        <v>162</v>
      </c>
      <c r="I136" s="129" t="s">
        <v>163</v>
      </c>
      <c r="J136" s="130" t="s">
        <v>147</v>
      </c>
      <c r="K136" s="131" t="s">
        <v>164</v>
      </c>
      <c r="L136" s="132"/>
      <c r="M136" s="62" t="s">
        <v>1</v>
      </c>
      <c r="N136" s="63" t="s">
        <v>40</v>
      </c>
      <c r="O136" s="63" t="s">
        <v>165</v>
      </c>
      <c r="P136" s="63" t="s">
        <v>166</v>
      </c>
      <c r="Q136" s="63" t="s">
        <v>167</v>
      </c>
      <c r="R136" s="63" t="s">
        <v>168</v>
      </c>
      <c r="S136" s="63" t="s">
        <v>169</v>
      </c>
      <c r="T136" s="64" t="s">
        <v>170</v>
      </c>
      <c r="U136" s="126"/>
      <c r="V136" s="126"/>
      <c r="W136" s="126"/>
      <c r="X136" s="126"/>
      <c r="Y136" s="126"/>
      <c r="Z136" s="126"/>
      <c r="AA136" s="126"/>
      <c r="AB136" s="126"/>
      <c r="AC136" s="126"/>
      <c r="AD136" s="126"/>
      <c r="AE136" s="126"/>
    </row>
    <row r="137" spans="1:65" s="2" customFormat="1" ht="22.9" customHeight="1">
      <c r="A137" s="32"/>
      <c r="B137" s="33"/>
      <c r="C137" s="69" t="s">
        <v>171</v>
      </c>
      <c r="D137" s="32"/>
      <c r="E137" s="32"/>
      <c r="F137" s="32"/>
      <c r="G137" s="32"/>
      <c r="H137" s="32"/>
      <c r="I137" s="32"/>
      <c r="J137" s="133">
        <f>BK137</f>
        <v>0</v>
      </c>
      <c r="K137" s="32"/>
      <c r="L137" s="33"/>
      <c r="M137" s="65"/>
      <c r="N137" s="56"/>
      <c r="O137" s="66"/>
      <c r="P137" s="134">
        <f>P138+P338+P1017</f>
        <v>0</v>
      </c>
      <c r="Q137" s="66"/>
      <c r="R137" s="134">
        <f>R138+R338+R1017</f>
        <v>19.359285330000002</v>
      </c>
      <c r="S137" s="66"/>
      <c r="T137" s="135">
        <f>T138+T338+T1017</f>
        <v>5.0356800000000002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7" t="s">
        <v>75</v>
      </c>
      <c r="AU137" s="17" t="s">
        <v>149</v>
      </c>
      <c r="BK137" s="136">
        <f>BK138+BK338+BK1017</f>
        <v>0</v>
      </c>
    </row>
    <row r="138" spans="1:65" s="12" customFormat="1" ht="25.9" customHeight="1">
      <c r="B138" s="137"/>
      <c r="D138" s="138" t="s">
        <v>75</v>
      </c>
      <c r="E138" s="139" t="s">
        <v>172</v>
      </c>
      <c r="F138" s="139" t="s">
        <v>173</v>
      </c>
      <c r="I138" s="140"/>
      <c r="J138" s="141">
        <f>BK138</f>
        <v>0</v>
      </c>
      <c r="L138" s="137"/>
      <c r="M138" s="142"/>
      <c r="N138" s="143"/>
      <c r="O138" s="143"/>
      <c r="P138" s="144">
        <f>P139+P235+P251</f>
        <v>0</v>
      </c>
      <c r="Q138" s="143"/>
      <c r="R138" s="144">
        <f>R139+R235+R251</f>
        <v>1.6738579999999998</v>
      </c>
      <c r="S138" s="143"/>
      <c r="T138" s="145">
        <f>T139+T235+T251</f>
        <v>5.0356800000000002</v>
      </c>
      <c r="AR138" s="138" t="s">
        <v>83</v>
      </c>
      <c r="AT138" s="146" t="s">
        <v>75</v>
      </c>
      <c r="AU138" s="146" t="s">
        <v>76</v>
      </c>
      <c r="AY138" s="138" t="s">
        <v>174</v>
      </c>
      <c r="BK138" s="147">
        <f>BK139+BK235+BK251</f>
        <v>0</v>
      </c>
    </row>
    <row r="139" spans="1:65" s="12" customFormat="1" ht="22.9" customHeight="1">
      <c r="B139" s="137"/>
      <c r="D139" s="138" t="s">
        <v>75</v>
      </c>
      <c r="E139" s="148" t="s">
        <v>83</v>
      </c>
      <c r="F139" s="148" t="s">
        <v>175</v>
      </c>
      <c r="I139" s="140"/>
      <c r="J139" s="149">
        <f>BK139</f>
        <v>0</v>
      </c>
      <c r="L139" s="137"/>
      <c r="M139" s="142"/>
      <c r="N139" s="143"/>
      <c r="O139" s="143"/>
      <c r="P139" s="144">
        <f>SUM(P140:P234)</f>
        <v>0</v>
      </c>
      <c r="Q139" s="143"/>
      <c r="R139" s="144">
        <f>SUM(R140:R234)</f>
        <v>4.2104000000000003E-2</v>
      </c>
      <c r="S139" s="143"/>
      <c r="T139" s="145">
        <f>SUM(T140:T234)</f>
        <v>5.0356800000000002</v>
      </c>
      <c r="AR139" s="138" t="s">
        <v>83</v>
      </c>
      <c r="AT139" s="146" t="s">
        <v>75</v>
      </c>
      <c r="AU139" s="146" t="s">
        <v>83</v>
      </c>
      <c r="AY139" s="138" t="s">
        <v>174</v>
      </c>
      <c r="BK139" s="147">
        <f>SUM(BK140:BK234)</f>
        <v>0</v>
      </c>
    </row>
    <row r="140" spans="1:65" s="2" customFormat="1" ht="62.65" customHeight="1">
      <c r="A140" s="32"/>
      <c r="B140" s="150"/>
      <c r="C140" s="151" t="s">
        <v>83</v>
      </c>
      <c r="D140" s="151" t="s">
        <v>176</v>
      </c>
      <c r="E140" s="152" t="s">
        <v>1076</v>
      </c>
      <c r="F140" s="153" t="s">
        <v>1077</v>
      </c>
      <c r="G140" s="154" t="s">
        <v>179</v>
      </c>
      <c r="H140" s="155">
        <v>19.367999999999999</v>
      </c>
      <c r="I140" s="156"/>
      <c r="J140" s="157">
        <f>ROUND(I140*H140,2)</f>
        <v>0</v>
      </c>
      <c r="K140" s="158"/>
      <c r="L140" s="33"/>
      <c r="M140" s="159" t="s">
        <v>1</v>
      </c>
      <c r="N140" s="160" t="s">
        <v>41</v>
      </c>
      <c r="O140" s="58"/>
      <c r="P140" s="161">
        <f>O140*H140</f>
        <v>0</v>
      </c>
      <c r="Q140" s="161">
        <v>0</v>
      </c>
      <c r="R140" s="161">
        <f>Q140*H140</f>
        <v>0</v>
      </c>
      <c r="S140" s="161">
        <v>0.26</v>
      </c>
      <c r="T140" s="162">
        <f>S140*H140</f>
        <v>5.0356800000000002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3" t="s">
        <v>96</v>
      </c>
      <c r="AT140" s="163" t="s">
        <v>176</v>
      </c>
      <c r="AU140" s="163" t="s">
        <v>85</v>
      </c>
      <c r="AY140" s="17" t="s">
        <v>174</v>
      </c>
      <c r="BE140" s="164">
        <f>IF(N140="základní",J140,0)</f>
        <v>0</v>
      </c>
      <c r="BF140" s="164">
        <f>IF(N140="snížená",J140,0)</f>
        <v>0</v>
      </c>
      <c r="BG140" s="164">
        <f>IF(N140="zákl. přenesená",J140,0)</f>
        <v>0</v>
      </c>
      <c r="BH140" s="164">
        <f>IF(N140="sníž. přenesená",J140,0)</f>
        <v>0</v>
      </c>
      <c r="BI140" s="164">
        <f>IF(N140="nulová",J140,0)</f>
        <v>0</v>
      </c>
      <c r="BJ140" s="17" t="s">
        <v>83</v>
      </c>
      <c r="BK140" s="164">
        <f>ROUND(I140*H140,2)</f>
        <v>0</v>
      </c>
      <c r="BL140" s="17" t="s">
        <v>96</v>
      </c>
      <c r="BM140" s="163" t="s">
        <v>1078</v>
      </c>
    </row>
    <row r="141" spans="1:65" s="2" customFormat="1" ht="39">
      <c r="A141" s="32"/>
      <c r="B141" s="33"/>
      <c r="C141" s="32"/>
      <c r="D141" s="165" t="s">
        <v>181</v>
      </c>
      <c r="E141" s="32"/>
      <c r="F141" s="166" t="s">
        <v>1077</v>
      </c>
      <c r="G141" s="32"/>
      <c r="H141" s="32"/>
      <c r="I141" s="167"/>
      <c r="J141" s="32"/>
      <c r="K141" s="32"/>
      <c r="L141" s="33"/>
      <c r="M141" s="168"/>
      <c r="N141" s="169"/>
      <c r="O141" s="58"/>
      <c r="P141" s="58"/>
      <c r="Q141" s="58"/>
      <c r="R141" s="58"/>
      <c r="S141" s="58"/>
      <c r="T141" s="59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T141" s="17" t="s">
        <v>181</v>
      </c>
      <c r="AU141" s="17" t="s">
        <v>85</v>
      </c>
    </row>
    <row r="142" spans="1:65" s="15" customFormat="1" ht="11.25">
      <c r="B142" s="201"/>
      <c r="D142" s="165" t="s">
        <v>183</v>
      </c>
      <c r="E142" s="202" t="s">
        <v>1</v>
      </c>
      <c r="F142" s="203" t="s">
        <v>1079</v>
      </c>
      <c r="H142" s="202" t="s">
        <v>1</v>
      </c>
      <c r="I142" s="204"/>
      <c r="L142" s="201"/>
      <c r="M142" s="205"/>
      <c r="N142" s="206"/>
      <c r="O142" s="206"/>
      <c r="P142" s="206"/>
      <c r="Q142" s="206"/>
      <c r="R142" s="206"/>
      <c r="S142" s="206"/>
      <c r="T142" s="207"/>
      <c r="AT142" s="202" t="s">
        <v>183</v>
      </c>
      <c r="AU142" s="202" t="s">
        <v>85</v>
      </c>
      <c r="AV142" s="15" t="s">
        <v>83</v>
      </c>
      <c r="AW142" s="15" t="s">
        <v>32</v>
      </c>
      <c r="AX142" s="15" t="s">
        <v>76</v>
      </c>
      <c r="AY142" s="202" t="s">
        <v>174</v>
      </c>
    </row>
    <row r="143" spans="1:65" s="15" customFormat="1" ht="22.5">
      <c r="B143" s="201"/>
      <c r="D143" s="165" t="s">
        <v>183</v>
      </c>
      <c r="E143" s="202" t="s">
        <v>1</v>
      </c>
      <c r="F143" s="203" t="s">
        <v>1080</v>
      </c>
      <c r="H143" s="202" t="s">
        <v>1</v>
      </c>
      <c r="I143" s="204"/>
      <c r="L143" s="201"/>
      <c r="M143" s="205"/>
      <c r="N143" s="206"/>
      <c r="O143" s="206"/>
      <c r="P143" s="206"/>
      <c r="Q143" s="206"/>
      <c r="R143" s="206"/>
      <c r="S143" s="206"/>
      <c r="T143" s="207"/>
      <c r="AT143" s="202" t="s">
        <v>183</v>
      </c>
      <c r="AU143" s="202" t="s">
        <v>85</v>
      </c>
      <c r="AV143" s="15" t="s">
        <v>83</v>
      </c>
      <c r="AW143" s="15" t="s">
        <v>32</v>
      </c>
      <c r="AX143" s="15" t="s">
        <v>76</v>
      </c>
      <c r="AY143" s="202" t="s">
        <v>174</v>
      </c>
    </row>
    <row r="144" spans="1:65" s="13" customFormat="1" ht="11.25">
      <c r="B144" s="170"/>
      <c r="D144" s="165" t="s">
        <v>183</v>
      </c>
      <c r="E144" s="171" t="s">
        <v>1</v>
      </c>
      <c r="F144" s="172" t="s">
        <v>1081</v>
      </c>
      <c r="H144" s="173">
        <v>19.367999999999999</v>
      </c>
      <c r="I144" s="174"/>
      <c r="L144" s="170"/>
      <c r="M144" s="175"/>
      <c r="N144" s="176"/>
      <c r="O144" s="176"/>
      <c r="P144" s="176"/>
      <c r="Q144" s="176"/>
      <c r="R144" s="176"/>
      <c r="S144" s="176"/>
      <c r="T144" s="177"/>
      <c r="AT144" s="171" t="s">
        <v>183</v>
      </c>
      <c r="AU144" s="171" t="s">
        <v>85</v>
      </c>
      <c r="AV144" s="13" t="s">
        <v>85</v>
      </c>
      <c r="AW144" s="13" t="s">
        <v>32</v>
      </c>
      <c r="AX144" s="13" t="s">
        <v>83</v>
      </c>
      <c r="AY144" s="171" t="s">
        <v>174</v>
      </c>
    </row>
    <row r="145" spans="1:65" s="2" customFormat="1" ht="24.2" customHeight="1">
      <c r="A145" s="32"/>
      <c r="B145" s="150"/>
      <c r="C145" s="151" t="s">
        <v>85</v>
      </c>
      <c r="D145" s="151" t="s">
        <v>176</v>
      </c>
      <c r="E145" s="152" t="s">
        <v>1082</v>
      </c>
      <c r="F145" s="153" t="s">
        <v>1083</v>
      </c>
      <c r="G145" s="154" t="s">
        <v>179</v>
      </c>
      <c r="H145" s="155">
        <v>5.2039999999999997</v>
      </c>
      <c r="I145" s="156"/>
      <c r="J145" s="157">
        <f>ROUND(I145*H145,2)</f>
        <v>0</v>
      </c>
      <c r="K145" s="158"/>
      <c r="L145" s="33"/>
      <c r="M145" s="159" t="s">
        <v>1</v>
      </c>
      <c r="N145" s="160" t="s">
        <v>41</v>
      </c>
      <c r="O145" s="58"/>
      <c r="P145" s="161">
        <f>O145*H145</f>
        <v>0</v>
      </c>
      <c r="Q145" s="161">
        <v>0</v>
      </c>
      <c r="R145" s="161">
        <f>Q145*H145</f>
        <v>0</v>
      </c>
      <c r="S145" s="161">
        <v>0</v>
      </c>
      <c r="T145" s="162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3" t="s">
        <v>96</v>
      </c>
      <c r="AT145" s="163" t="s">
        <v>176</v>
      </c>
      <c r="AU145" s="163" t="s">
        <v>85</v>
      </c>
      <c r="AY145" s="17" t="s">
        <v>174</v>
      </c>
      <c r="BE145" s="164">
        <f>IF(N145="základní",J145,0)</f>
        <v>0</v>
      </c>
      <c r="BF145" s="164">
        <f>IF(N145="snížená",J145,0)</f>
        <v>0</v>
      </c>
      <c r="BG145" s="164">
        <f>IF(N145="zákl. přenesená",J145,0)</f>
        <v>0</v>
      </c>
      <c r="BH145" s="164">
        <f>IF(N145="sníž. přenesená",J145,0)</f>
        <v>0</v>
      </c>
      <c r="BI145" s="164">
        <f>IF(N145="nulová",J145,0)</f>
        <v>0</v>
      </c>
      <c r="BJ145" s="17" t="s">
        <v>83</v>
      </c>
      <c r="BK145" s="164">
        <f>ROUND(I145*H145,2)</f>
        <v>0</v>
      </c>
      <c r="BL145" s="17" t="s">
        <v>96</v>
      </c>
      <c r="BM145" s="163" t="s">
        <v>1084</v>
      </c>
    </row>
    <row r="146" spans="1:65" s="2" customFormat="1" ht="11.25">
      <c r="A146" s="32"/>
      <c r="B146" s="33"/>
      <c r="C146" s="32"/>
      <c r="D146" s="165" t="s">
        <v>181</v>
      </c>
      <c r="E146" s="32"/>
      <c r="F146" s="166" t="s">
        <v>1083</v>
      </c>
      <c r="G146" s="32"/>
      <c r="H146" s="32"/>
      <c r="I146" s="167"/>
      <c r="J146" s="32"/>
      <c r="K146" s="32"/>
      <c r="L146" s="33"/>
      <c r="M146" s="168"/>
      <c r="N146" s="169"/>
      <c r="O146" s="58"/>
      <c r="P146" s="58"/>
      <c r="Q146" s="58"/>
      <c r="R146" s="58"/>
      <c r="S146" s="58"/>
      <c r="T146" s="59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T146" s="17" t="s">
        <v>181</v>
      </c>
      <c r="AU146" s="17" t="s">
        <v>85</v>
      </c>
    </row>
    <row r="147" spans="1:65" s="15" customFormat="1" ht="11.25">
      <c r="B147" s="201"/>
      <c r="D147" s="165" t="s">
        <v>183</v>
      </c>
      <c r="E147" s="202" t="s">
        <v>1</v>
      </c>
      <c r="F147" s="203" t="s">
        <v>1079</v>
      </c>
      <c r="H147" s="202" t="s">
        <v>1</v>
      </c>
      <c r="I147" s="204"/>
      <c r="L147" s="201"/>
      <c r="M147" s="205"/>
      <c r="N147" s="206"/>
      <c r="O147" s="206"/>
      <c r="P147" s="206"/>
      <c r="Q147" s="206"/>
      <c r="R147" s="206"/>
      <c r="S147" s="206"/>
      <c r="T147" s="207"/>
      <c r="AT147" s="202" t="s">
        <v>183</v>
      </c>
      <c r="AU147" s="202" t="s">
        <v>85</v>
      </c>
      <c r="AV147" s="15" t="s">
        <v>83</v>
      </c>
      <c r="AW147" s="15" t="s">
        <v>32</v>
      </c>
      <c r="AX147" s="15" t="s">
        <v>76</v>
      </c>
      <c r="AY147" s="202" t="s">
        <v>174</v>
      </c>
    </row>
    <row r="148" spans="1:65" s="15" customFormat="1" ht="22.5">
      <c r="B148" s="201"/>
      <c r="D148" s="165" t="s">
        <v>183</v>
      </c>
      <c r="E148" s="202" t="s">
        <v>1</v>
      </c>
      <c r="F148" s="203" t="s">
        <v>1085</v>
      </c>
      <c r="H148" s="202" t="s">
        <v>1</v>
      </c>
      <c r="I148" s="204"/>
      <c r="L148" s="201"/>
      <c r="M148" s="205"/>
      <c r="N148" s="206"/>
      <c r="O148" s="206"/>
      <c r="P148" s="206"/>
      <c r="Q148" s="206"/>
      <c r="R148" s="206"/>
      <c r="S148" s="206"/>
      <c r="T148" s="207"/>
      <c r="AT148" s="202" t="s">
        <v>183</v>
      </c>
      <c r="AU148" s="202" t="s">
        <v>85</v>
      </c>
      <c r="AV148" s="15" t="s">
        <v>83</v>
      </c>
      <c r="AW148" s="15" t="s">
        <v>32</v>
      </c>
      <c r="AX148" s="15" t="s">
        <v>76</v>
      </c>
      <c r="AY148" s="202" t="s">
        <v>174</v>
      </c>
    </row>
    <row r="149" spans="1:65" s="13" customFormat="1" ht="11.25">
      <c r="B149" s="170"/>
      <c r="D149" s="165" t="s">
        <v>183</v>
      </c>
      <c r="E149" s="171" t="s">
        <v>1</v>
      </c>
      <c r="F149" s="172" t="s">
        <v>1086</v>
      </c>
      <c r="H149" s="173">
        <v>5.2039999999999997</v>
      </c>
      <c r="I149" s="174"/>
      <c r="L149" s="170"/>
      <c r="M149" s="175"/>
      <c r="N149" s="176"/>
      <c r="O149" s="176"/>
      <c r="P149" s="176"/>
      <c r="Q149" s="176"/>
      <c r="R149" s="176"/>
      <c r="S149" s="176"/>
      <c r="T149" s="177"/>
      <c r="AT149" s="171" t="s">
        <v>183</v>
      </c>
      <c r="AU149" s="171" t="s">
        <v>85</v>
      </c>
      <c r="AV149" s="13" t="s">
        <v>85</v>
      </c>
      <c r="AW149" s="13" t="s">
        <v>32</v>
      </c>
      <c r="AX149" s="13" t="s">
        <v>83</v>
      </c>
      <c r="AY149" s="171" t="s">
        <v>174</v>
      </c>
    </row>
    <row r="150" spans="1:65" s="2" customFormat="1" ht="55.5" customHeight="1">
      <c r="A150" s="32"/>
      <c r="B150" s="150"/>
      <c r="C150" s="151" t="s">
        <v>1087</v>
      </c>
      <c r="D150" s="151" t="s">
        <v>176</v>
      </c>
      <c r="E150" s="152" t="s">
        <v>1088</v>
      </c>
      <c r="F150" s="153" t="s">
        <v>1089</v>
      </c>
      <c r="G150" s="154" t="s">
        <v>179</v>
      </c>
      <c r="H150" s="155">
        <v>5.2039999999999997</v>
      </c>
      <c r="I150" s="156"/>
      <c r="J150" s="157">
        <f>ROUND(I150*H150,2)</f>
        <v>0</v>
      </c>
      <c r="K150" s="158"/>
      <c r="L150" s="33"/>
      <c r="M150" s="159" t="s">
        <v>1</v>
      </c>
      <c r="N150" s="160" t="s">
        <v>41</v>
      </c>
      <c r="O150" s="58"/>
      <c r="P150" s="161">
        <f>O150*H150</f>
        <v>0</v>
      </c>
      <c r="Q150" s="161">
        <v>0</v>
      </c>
      <c r="R150" s="161">
        <f>Q150*H150</f>
        <v>0</v>
      </c>
      <c r="S150" s="161">
        <v>0</v>
      </c>
      <c r="T150" s="162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3" t="s">
        <v>96</v>
      </c>
      <c r="AT150" s="163" t="s">
        <v>176</v>
      </c>
      <c r="AU150" s="163" t="s">
        <v>85</v>
      </c>
      <c r="AY150" s="17" t="s">
        <v>174</v>
      </c>
      <c r="BE150" s="164">
        <f>IF(N150="základní",J150,0)</f>
        <v>0</v>
      </c>
      <c r="BF150" s="164">
        <f>IF(N150="snížená",J150,0)</f>
        <v>0</v>
      </c>
      <c r="BG150" s="164">
        <f>IF(N150="zákl. přenesená",J150,0)</f>
        <v>0</v>
      </c>
      <c r="BH150" s="164">
        <f>IF(N150="sníž. přenesená",J150,0)</f>
        <v>0</v>
      </c>
      <c r="BI150" s="164">
        <f>IF(N150="nulová",J150,0)</f>
        <v>0</v>
      </c>
      <c r="BJ150" s="17" t="s">
        <v>83</v>
      </c>
      <c r="BK150" s="164">
        <f>ROUND(I150*H150,2)</f>
        <v>0</v>
      </c>
      <c r="BL150" s="17" t="s">
        <v>96</v>
      </c>
      <c r="BM150" s="163" t="s">
        <v>1090</v>
      </c>
    </row>
    <row r="151" spans="1:65" s="2" customFormat="1" ht="29.25">
      <c r="A151" s="32"/>
      <c r="B151" s="33"/>
      <c r="C151" s="32"/>
      <c r="D151" s="165" t="s">
        <v>181</v>
      </c>
      <c r="E151" s="32"/>
      <c r="F151" s="166" t="s">
        <v>1089</v>
      </c>
      <c r="G151" s="32"/>
      <c r="H151" s="32"/>
      <c r="I151" s="167"/>
      <c r="J151" s="32"/>
      <c r="K151" s="32"/>
      <c r="L151" s="33"/>
      <c r="M151" s="168"/>
      <c r="N151" s="169"/>
      <c r="O151" s="58"/>
      <c r="P151" s="58"/>
      <c r="Q151" s="58"/>
      <c r="R151" s="58"/>
      <c r="S151" s="58"/>
      <c r="T151" s="59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T151" s="17" t="s">
        <v>181</v>
      </c>
      <c r="AU151" s="17" t="s">
        <v>85</v>
      </c>
    </row>
    <row r="152" spans="1:65" s="15" customFormat="1" ht="11.25">
      <c r="B152" s="201"/>
      <c r="D152" s="165" t="s">
        <v>183</v>
      </c>
      <c r="E152" s="202" t="s">
        <v>1</v>
      </c>
      <c r="F152" s="203" t="s">
        <v>1079</v>
      </c>
      <c r="H152" s="202" t="s">
        <v>1</v>
      </c>
      <c r="I152" s="204"/>
      <c r="L152" s="201"/>
      <c r="M152" s="205"/>
      <c r="N152" s="206"/>
      <c r="O152" s="206"/>
      <c r="P152" s="206"/>
      <c r="Q152" s="206"/>
      <c r="R152" s="206"/>
      <c r="S152" s="206"/>
      <c r="T152" s="207"/>
      <c r="AT152" s="202" t="s">
        <v>183</v>
      </c>
      <c r="AU152" s="202" t="s">
        <v>85</v>
      </c>
      <c r="AV152" s="15" t="s">
        <v>83</v>
      </c>
      <c r="AW152" s="15" t="s">
        <v>32</v>
      </c>
      <c r="AX152" s="15" t="s">
        <v>76</v>
      </c>
      <c r="AY152" s="202" t="s">
        <v>174</v>
      </c>
    </row>
    <row r="153" spans="1:65" s="15" customFormat="1" ht="22.5">
      <c r="B153" s="201"/>
      <c r="D153" s="165" t="s">
        <v>183</v>
      </c>
      <c r="E153" s="202" t="s">
        <v>1</v>
      </c>
      <c r="F153" s="203" t="s">
        <v>1091</v>
      </c>
      <c r="H153" s="202" t="s">
        <v>1</v>
      </c>
      <c r="I153" s="204"/>
      <c r="L153" s="201"/>
      <c r="M153" s="205"/>
      <c r="N153" s="206"/>
      <c r="O153" s="206"/>
      <c r="P153" s="206"/>
      <c r="Q153" s="206"/>
      <c r="R153" s="206"/>
      <c r="S153" s="206"/>
      <c r="T153" s="207"/>
      <c r="AT153" s="202" t="s">
        <v>183</v>
      </c>
      <c r="AU153" s="202" t="s">
        <v>85</v>
      </c>
      <c r="AV153" s="15" t="s">
        <v>83</v>
      </c>
      <c r="AW153" s="15" t="s">
        <v>32</v>
      </c>
      <c r="AX153" s="15" t="s">
        <v>76</v>
      </c>
      <c r="AY153" s="202" t="s">
        <v>174</v>
      </c>
    </row>
    <row r="154" spans="1:65" s="13" customFormat="1" ht="11.25">
      <c r="B154" s="170"/>
      <c r="D154" s="165" t="s">
        <v>183</v>
      </c>
      <c r="E154" s="171" t="s">
        <v>1</v>
      </c>
      <c r="F154" s="172" t="s">
        <v>1086</v>
      </c>
      <c r="H154" s="173">
        <v>5.2039999999999997</v>
      </c>
      <c r="I154" s="174"/>
      <c r="L154" s="170"/>
      <c r="M154" s="175"/>
      <c r="N154" s="176"/>
      <c r="O154" s="176"/>
      <c r="P154" s="176"/>
      <c r="Q154" s="176"/>
      <c r="R154" s="176"/>
      <c r="S154" s="176"/>
      <c r="T154" s="177"/>
      <c r="AT154" s="171" t="s">
        <v>183</v>
      </c>
      <c r="AU154" s="171" t="s">
        <v>85</v>
      </c>
      <c r="AV154" s="13" t="s">
        <v>85</v>
      </c>
      <c r="AW154" s="13" t="s">
        <v>32</v>
      </c>
      <c r="AX154" s="13" t="s">
        <v>83</v>
      </c>
      <c r="AY154" s="171" t="s">
        <v>174</v>
      </c>
    </row>
    <row r="155" spans="1:65" s="2" customFormat="1" ht="37.9" customHeight="1">
      <c r="A155" s="32"/>
      <c r="B155" s="150"/>
      <c r="C155" s="151" t="s">
        <v>1092</v>
      </c>
      <c r="D155" s="151" t="s">
        <v>176</v>
      </c>
      <c r="E155" s="152" t="s">
        <v>1093</v>
      </c>
      <c r="F155" s="153" t="s">
        <v>1094</v>
      </c>
      <c r="G155" s="154" t="s">
        <v>179</v>
      </c>
      <c r="H155" s="155">
        <v>5.2039999999999997</v>
      </c>
      <c r="I155" s="156"/>
      <c r="J155" s="157">
        <f>ROUND(I155*H155,2)</f>
        <v>0</v>
      </c>
      <c r="K155" s="158"/>
      <c r="L155" s="33"/>
      <c r="M155" s="159" t="s">
        <v>1</v>
      </c>
      <c r="N155" s="160" t="s">
        <v>41</v>
      </c>
      <c r="O155" s="58"/>
      <c r="P155" s="161">
        <f>O155*H155</f>
        <v>0</v>
      </c>
      <c r="Q155" s="161">
        <v>0</v>
      </c>
      <c r="R155" s="161">
        <f>Q155*H155</f>
        <v>0</v>
      </c>
      <c r="S155" s="161">
        <v>0</v>
      </c>
      <c r="T155" s="162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3" t="s">
        <v>96</v>
      </c>
      <c r="AT155" s="163" t="s">
        <v>176</v>
      </c>
      <c r="AU155" s="163" t="s">
        <v>85</v>
      </c>
      <c r="AY155" s="17" t="s">
        <v>174</v>
      </c>
      <c r="BE155" s="164">
        <f>IF(N155="základní",J155,0)</f>
        <v>0</v>
      </c>
      <c r="BF155" s="164">
        <f>IF(N155="snížená",J155,0)</f>
        <v>0</v>
      </c>
      <c r="BG155" s="164">
        <f>IF(N155="zákl. přenesená",J155,0)</f>
        <v>0</v>
      </c>
      <c r="BH155" s="164">
        <f>IF(N155="sníž. přenesená",J155,0)</f>
        <v>0</v>
      </c>
      <c r="BI155" s="164">
        <f>IF(N155="nulová",J155,0)</f>
        <v>0</v>
      </c>
      <c r="BJ155" s="17" t="s">
        <v>83</v>
      </c>
      <c r="BK155" s="164">
        <f>ROUND(I155*H155,2)</f>
        <v>0</v>
      </c>
      <c r="BL155" s="17" t="s">
        <v>96</v>
      </c>
      <c r="BM155" s="163" t="s">
        <v>1095</v>
      </c>
    </row>
    <row r="156" spans="1:65" s="2" customFormat="1" ht="29.25">
      <c r="A156" s="32"/>
      <c r="B156" s="33"/>
      <c r="C156" s="32"/>
      <c r="D156" s="165" t="s">
        <v>181</v>
      </c>
      <c r="E156" s="32"/>
      <c r="F156" s="166" t="s">
        <v>1094</v>
      </c>
      <c r="G156" s="32"/>
      <c r="H156" s="32"/>
      <c r="I156" s="167"/>
      <c r="J156" s="32"/>
      <c r="K156" s="32"/>
      <c r="L156" s="33"/>
      <c r="M156" s="168"/>
      <c r="N156" s="169"/>
      <c r="O156" s="58"/>
      <c r="P156" s="58"/>
      <c r="Q156" s="58"/>
      <c r="R156" s="58"/>
      <c r="S156" s="58"/>
      <c r="T156" s="59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7" t="s">
        <v>181</v>
      </c>
      <c r="AU156" s="17" t="s">
        <v>85</v>
      </c>
    </row>
    <row r="157" spans="1:65" s="15" customFormat="1" ht="11.25">
      <c r="B157" s="201"/>
      <c r="D157" s="165" t="s">
        <v>183</v>
      </c>
      <c r="E157" s="202" t="s">
        <v>1</v>
      </c>
      <c r="F157" s="203" t="s">
        <v>1079</v>
      </c>
      <c r="H157" s="202" t="s">
        <v>1</v>
      </c>
      <c r="I157" s="204"/>
      <c r="L157" s="201"/>
      <c r="M157" s="205"/>
      <c r="N157" s="206"/>
      <c r="O157" s="206"/>
      <c r="P157" s="206"/>
      <c r="Q157" s="206"/>
      <c r="R157" s="206"/>
      <c r="S157" s="206"/>
      <c r="T157" s="207"/>
      <c r="AT157" s="202" t="s">
        <v>183</v>
      </c>
      <c r="AU157" s="202" t="s">
        <v>85</v>
      </c>
      <c r="AV157" s="15" t="s">
        <v>83</v>
      </c>
      <c r="AW157" s="15" t="s">
        <v>32</v>
      </c>
      <c r="AX157" s="15" t="s">
        <v>76</v>
      </c>
      <c r="AY157" s="202" t="s">
        <v>174</v>
      </c>
    </row>
    <row r="158" spans="1:65" s="15" customFormat="1" ht="22.5">
      <c r="B158" s="201"/>
      <c r="D158" s="165" t="s">
        <v>183</v>
      </c>
      <c r="E158" s="202" t="s">
        <v>1</v>
      </c>
      <c r="F158" s="203" t="s">
        <v>1091</v>
      </c>
      <c r="H158" s="202" t="s">
        <v>1</v>
      </c>
      <c r="I158" s="204"/>
      <c r="L158" s="201"/>
      <c r="M158" s="205"/>
      <c r="N158" s="206"/>
      <c r="O158" s="206"/>
      <c r="P158" s="206"/>
      <c r="Q158" s="206"/>
      <c r="R158" s="206"/>
      <c r="S158" s="206"/>
      <c r="T158" s="207"/>
      <c r="AT158" s="202" t="s">
        <v>183</v>
      </c>
      <c r="AU158" s="202" t="s">
        <v>85</v>
      </c>
      <c r="AV158" s="15" t="s">
        <v>83</v>
      </c>
      <c r="AW158" s="15" t="s">
        <v>32</v>
      </c>
      <c r="AX158" s="15" t="s">
        <v>76</v>
      </c>
      <c r="AY158" s="202" t="s">
        <v>174</v>
      </c>
    </row>
    <row r="159" spans="1:65" s="13" customFormat="1" ht="11.25">
      <c r="B159" s="170"/>
      <c r="D159" s="165" t="s">
        <v>183</v>
      </c>
      <c r="E159" s="171" t="s">
        <v>1</v>
      </c>
      <c r="F159" s="172" t="s">
        <v>1086</v>
      </c>
      <c r="H159" s="173">
        <v>5.2039999999999997</v>
      </c>
      <c r="I159" s="174"/>
      <c r="L159" s="170"/>
      <c r="M159" s="175"/>
      <c r="N159" s="176"/>
      <c r="O159" s="176"/>
      <c r="P159" s="176"/>
      <c r="Q159" s="176"/>
      <c r="R159" s="176"/>
      <c r="S159" s="176"/>
      <c r="T159" s="177"/>
      <c r="AT159" s="171" t="s">
        <v>183</v>
      </c>
      <c r="AU159" s="171" t="s">
        <v>85</v>
      </c>
      <c r="AV159" s="13" t="s">
        <v>85</v>
      </c>
      <c r="AW159" s="13" t="s">
        <v>32</v>
      </c>
      <c r="AX159" s="13" t="s">
        <v>83</v>
      </c>
      <c r="AY159" s="171" t="s">
        <v>174</v>
      </c>
    </row>
    <row r="160" spans="1:65" s="2" customFormat="1" ht="37.9" customHeight="1">
      <c r="A160" s="32"/>
      <c r="B160" s="150"/>
      <c r="C160" s="151" t="s">
        <v>1096</v>
      </c>
      <c r="D160" s="151" t="s">
        <v>176</v>
      </c>
      <c r="E160" s="152" t="s">
        <v>1097</v>
      </c>
      <c r="F160" s="153" t="s">
        <v>1098</v>
      </c>
      <c r="G160" s="154" t="s">
        <v>179</v>
      </c>
      <c r="H160" s="155">
        <v>5.2039999999999997</v>
      </c>
      <c r="I160" s="156"/>
      <c r="J160" s="157">
        <f>ROUND(I160*H160,2)</f>
        <v>0</v>
      </c>
      <c r="K160" s="158"/>
      <c r="L160" s="33"/>
      <c r="M160" s="159" t="s">
        <v>1</v>
      </c>
      <c r="N160" s="160" t="s">
        <v>41</v>
      </c>
      <c r="O160" s="58"/>
      <c r="P160" s="161">
        <f>O160*H160</f>
        <v>0</v>
      </c>
      <c r="Q160" s="161">
        <v>0</v>
      </c>
      <c r="R160" s="161">
        <f>Q160*H160</f>
        <v>0</v>
      </c>
      <c r="S160" s="161">
        <v>0</v>
      </c>
      <c r="T160" s="162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3" t="s">
        <v>96</v>
      </c>
      <c r="AT160" s="163" t="s">
        <v>176</v>
      </c>
      <c r="AU160" s="163" t="s">
        <v>85</v>
      </c>
      <c r="AY160" s="17" t="s">
        <v>174</v>
      </c>
      <c r="BE160" s="164">
        <f>IF(N160="základní",J160,0)</f>
        <v>0</v>
      </c>
      <c r="BF160" s="164">
        <f>IF(N160="snížená",J160,0)</f>
        <v>0</v>
      </c>
      <c r="BG160" s="164">
        <f>IF(N160="zákl. přenesená",J160,0)</f>
        <v>0</v>
      </c>
      <c r="BH160" s="164">
        <f>IF(N160="sníž. přenesená",J160,0)</f>
        <v>0</v>
      </c>
      <c r="BI160" s="164">
        <f>IF(N160="nulová",J160,0)</f>
        <v>0</v>
      </c>
      <c r="BJ160" s="17" t="s">
        <v>83</v>
      </c>
      <c r="BK160" s="164">
        <f>ROUND(I160*H160,2)</f>
        <v>0</v>
      </c>
      <c r="BL160" s="17" t="s">
        <v>96</v>
      </c>
      <c r="BM160" s="163" t="s">
        <v>1099</v>
      </c>
    </row>
    <row r="161" spans="1:65" s="2" customFormat="1" ht="29.25">
      <c r="A161" s="32"/>
      <c r="B161" s="33"/>
      <c r="C161" s="32"/>
      <c r="D161" s="165" t="s">
        <v>181</v>
      </c>
      <c r="E161" s="32"/>
      <c r="F161" s="166" t="s">
        <v>1098</v>
      </c>
      <c r="G161" s="32"/>
      <c r="H161" s="32"/>
      <c r="I161" s="167"/>
      <c r="J161" s="32"/>
      <c r="K161" s="32"/>
      <c r="L161" s="33"/>
      <c r="M161" s="168"/>
      <c r="N161" s="169"/>
      <c r="O161" s="58"/>
      <c r="P161" s="58"/>
      <c r="Q161" s="58"/>
      <c r="R161" s="58"/>
      <c r="S161" s="58"/>
      <c r="T161" s="59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T161" s="17" t="s">
        <v>181</v>
      </c>
      <c r="AU161" s="17" t="s">
        <v>85</v>
      </c>
    </row>
    <row r="162" spans="1:65" s="15" customFormat="1" ht="11.25">
      <c r="B162" s="201"/>
      <c r="D162" s="165" t="s">
        <v>183</v>
      </c>
      <c r="E162" s="202" t="s">
        <v>1</v>
      </c>
      <c r="F162" s="203" t="s">
        <v>1079</v>
      </c>
      <c r="H162" s="202" t="s">
        <v>1</v>
      </c>
      <c r="I162" s="204"/>
      <c r="L162" s="201"/>
      <c r="M162" s="205"/>
      <c r="N162" s="206"/>
      <c r="O162" s="206"/>
      <c r="P162" s="206"/>
      <c r="Q162" s="206"/>
      <c r="R162" s="206"/>
      <c r="S162" s="206"/>
      <c r="T162" s="207"/>
      <c r="AT162" s="202" t="s">
        <v>183</v>
      </c>
      <c r="AU162" s="202" t="s">
        <v>85</v>
      </c>
      <c r="AV162" s="15" t="s">
        <v>83</v>
      </c>
      <c r="AW162" s="15" t="s">
        <v>32</v>
      </c>
      <c r="AX162" s="15" t="s">
        <v>76</v>
      </c>
      <c r="AY162" s="202" t="s">
        <v>174</v>
      </c>
    </row>
    <row r="163" spans="1:65" s="15" customFormat="1" ht="11.25">
      <c r="B163" s="201"/>
      <c r="D163" s="165" t="s">
        <v>183</v>
      </c>
      <c r="E163" s="202" t="s">
        <v>1</v>
      </c>
      <c r="F163" s="203" t="s">
        <v>1100</v>
      </c>
      <c r="H163" s="202" t="s">
        <v>1</v>
      </c>
      <c r="I163" s="204"/>
      <c r="L163" s="201"/>
      <c r="M163" s="205"/>
      <c r="N163" s="206"/>
      <c r="O163" s="206"/>
      <c r="P163" s="206"/>
      <c r="Q163" s="206"/>
      <c r="R163" s="206"/>
      <c r="S163" s="206"/>
      <c r="T163" s="207"/>
      <c r="AT163" s="202" t="s">
        <v>183</v>
      </c>
      <c r="AU163" s="202" t="s">
        <v>85</v>
      </c>
      <c r="AV163" s="15" t="s">
        <v>83</v>
      </c>
      <c r="AW163" s="15" t="s">
        <v>32</v>
      </c>
      <c r="AX163" s="15" t="s">
        <v>76</v>
      </c>
      <c r="AY163" s="202" t="s">
        <v>174</v>
      </c>
    </row>
    <row r="164" spans="1:65" s="13" customFormat="1" ht="11.25">
      <c r="B164" s="170"/>
      <c r="D164" s="165" t="s">
        <v>183</v>
      </c>
      <c r="E164" s="171" t="s">
        <v>1</v>
      </c>
      <c r="F164" s="172" t="s">
        <v>1086</v>
      </c>
      <c r="H164" s="173">
        <v>5.2039999999999997</v>
      </c>
      <c r="I164" s="174"/>
      <c r="L164" s="170"/>
      <c r="M164" s="175"/>
      <c r="N164" s="176"/>
      <c r="O164" s="176"/>
      <c r="P164" s="176"/>
      <c r="Q164" s="176"/>
      <c r="R164" s="176"/>
      <c r="S164" s="176"/>
      <c r="T164" s="177"/>
      <c r="AT164" s="171" t="s">
        <v>183</v>
      </c>
      <c r="AU164" s="171" t="s">
        <v>85</v>
      </c>
      <c r="AV164" s="13" t="s">
        <v>85</v>
      </c>
      <c r="AW164" s="13" t="s">
        <v>32</v>
      </c>
      <c r="AX164" s="13" t="s">
        <v>83</v>
      </c>
      <c r="AY164" s="171" t="s">
        <v>174</v>
      </c>
    </row>
    <row r="165" spans="1:65" s="2" customFormat="1" ht="16.5" customHeight="1">
      <c r="A165" s="32"/>
      <c r="B165" s="150"/>
      <c r="C165" s="186" t="s">
        <v>1101</v>
      </c>
      <c r="D165" s="186" t="s">
        <v>256</v>
      </c>
      <c r="E165" s="187" t="s">
        <v>1102</v>
      </c>
      <c r="F165" s="188" t="s">
        <v>1103</v>
      </c>
      <c r="G165" s="189" t="s">
        <v>259</v>
      </c>
      <c r="H165" s="190">
        <v>0.104</v>
      </c>
      <c r="I165" s="191"/>
      <c r="J165" s="192">
        <f>ROUND(I165*H165,2)</f>
        <v>0</v>
      </c>
      <c r="K165" s="193"/>
      <c r="L165" s="194"/>
      <c r="M165" s="195" t="s">
        <v>1</v>
      </c>
      <c r="N165" s="196" t="s">
        <v>41</v>
      </c>
      <c r="O165" s="58"/>
      <c r="P165" s="161">
        <f>O165*H165</f>
        <v>0</v>
      </c>
      <c r="Q165" s="161">
        <v>1E-3</v>
      </c>
      <c r="R165" s="161">
        <f>Q165*H165</f>
        <v>1.0399999999999999E-4</v>
      </c>
      <c r="S165" s="161">
        <v>0</v>
      </c>
      <c r="T165" s="162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3" t="s">
        <v>211</v>
      </c>
      <c r="AT165" s="163" t="s">
        <v>256</v>
      </c>
      <c r="AU165" s="163" t="s">
        <v>85</v>
      </c>
      <c r="AY165" s="17" t="s">
        <v>174</v>
      </c>
      <c r="BE165" s="164">
        <f>IF(N165="základní",J165,0)</f>
        <v>0</v>
      </c>
      <c r="BF165" s="164">
        <f>IF(N165="snížená",J165,0)</f>
        <v>0</v>
      </c>
      <c r="BG165" s="164">
        <f>IF(N165="zákl. přenesená",J165,0)</f>
        <v>0</v>
      </c>
      <c r="BH165" s="164">
        <f>IF(N165="sníž. přenesená",J165,0)</f>
        <v>0</v>
      </c>
      <c r="BI165" s="164">
        <f>IF(N165="nulová",J165,0)</f>
        <v>0</v>
      </c>
      <c r="BJ165" s="17" t="s">
        <v>83</v>
      </c>
      <c r="BK165" s="164">
        <f>ROUND(I165*H165,2)</f>
        <v>0</v>
      </c>
      <c r="BL165" s="17" t="s">
        <v>96</v>
      </c>
      <c r="BM165" s="163" t="s">
        <v>1104</v>
      </c>
    </row>
    <row r="166" spans="1:65" s="2" customFormat="1" ht="11.25">
      <c r="A166" s="32"/>
      <c r="B166" s="33"/>
      <c r="C166" s="32"/>
      <c r="D166" s="165" t="s">
        <v>181</v>
      </c>
      <c r="E166" s="32"/>
      <c r="F166" s="166" t="s">
        <v>1103</v>
      </c>
      <c r="G166" s="32"/>
      <c r="H166" s="32"/>
      <c r="I166" s="167"/>
      <c r="J166" s="32"/>
      <c r="K166" s="32"/>
      <c r="L166" s="33"/>
      <c r="M166" s="168"/>
      <c r="N166" s="169"/>
      <c r="O166" s="58"/>
      <c r="P166" s="58"/>
      <c r="Q166" s="58"/>
      <c r="R166" s="58"/>
      <c r="S166" s="58"/>
      <c r="T166" s="59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T166" s="17" t="s">
        <v>181</v>
      </c>
      <c r="AU166" s="17" t="s">
        <v>85</v>
      </c>
    </row>
    <row r="167" spans="1:65" s="15" customFormat="1" ht="11.25">
      <c r="B167" s="201"/>
      <c r="D167" s="165" t="s">
        <v>183</v>
      </c>
      <c r="E167" s="202" t="s">
        <v>1</v>
      </c>
      <c r="F167" s="203" t="s">
        <v>1079</v>
      </c>
      <c r="H167" s="202" t="s">
        <v>1</v>
      </c>
      <c r="I167" s="204"/>
      <c r="L167" s="201"/>
      <c r="M167" s="205"/>
      <c r="N167" s="206"/>
      <c r="O167" s="206"/>
      <c r="P167" s="206"/>
      <c r="Q167" s="206"/>
      <c r="R167" s="206"/>
      <c r="S167" s="206"/>
      <c r="T167" s="207"/>
      <c r="AT167" s="202" t="s">
        <v>183</v>
      </c>
      <c r="AU167" s="202" t="s">
        <v>85</v>
      </c>
      <c r="AV167" s="15" t="s">
        <v>83</v>
      </c>
      <c r="AW167" s="15" t="s">
        <v>32</v>
      </c>
      <c r="AX167" s="15" t="s">
        <v>76</v>
      </c>
      <c r="AY167" s="202" t="s">
        <v>174</v>
      </c>
    </row>
    <row r="168" spans="1:65" s="15" customFormat="1" ht="11.25">
      <c r="B168" s="201"/>
      <c r="D168" s="165" t="s">
        <v>183</v>
      </c>
      <c r="E168" s="202" t="s">
        <v>1</v>
      </c>
      <c r="F168" s="203" t="s">
        <v>1105</v>
      </c>
      <c r="H168" s="202" t="s">
        <v>1</v>
      </c>
      <c r="I168" s="204"/>
      <c r="L168" s="201"/>
      <c r="M168" s="205"/>
      <c r="N168" s="206"/>
      <c r="O168" s="206"/>
      <c r="P168" s="206"/>
      <c r="Q168" s="206"/>
      <c r="R168" s="206"/>
      <c r="S168" s="206"/>
      <c r="T168" s="207"/>
      <c r="AT168" s="202" t="s">
        <v>183</v>
      </c>
      <c r="AU168" s="202" t="s">
        <v>85</v>
      </c>
      <c r="AV168" s="15" t="s">
        <v>83</v>
      </c>
      <c r="AW168" s="15" t="s">
        <v>32</v>
      </c>
      <c r="AX168" s="15" t="s">
        <v>76</v>
      </c>
      <c r="AY168" s="202" t="s">
        <v>174</v>
      </c>
    </row>
    <row r="169" spans="1:65" s="15" customFormat="1" ht="11.25">
      <c r="B169" s="201"/>
      <c r="D169" s="165" t="s">
        <v>183</v>
      </c>
      <c r="E169" s="202" t="s">
        <v>1</v>
      </c>
      <c r="F169" s="203" t="s">
        <v>1106</v>
      </c>
      <c r="H169" s="202" t="s">
        <v>1</v>
      </c>
      <c r="I169" s="204"/>
      <c r="L169" s="201"/>
      <c r="M169" s="205"/>
      <c r="N169" s="206"/>
      <c r="O169" s="206"/>
      <c r="P169" s="206"/>
      <c r="Q169" s="206"/>
      <c r="R169" s="206"/>
      <c r="S169" s="206"/>
      <c r="T169" s="207"/>
      <c r="AT169" s="202" t="s">
        <v>183</v>
      </c>
      <c r="AU169" s="202" t="s">
        <v>85</v>
      </c>
      <c r="AV169" s="15" t="s">
        <v>83</v>
      </c>
      <c r="AW169" s="15" t="s">
        <v>32</v>
      </c>
      <c r="AX169" s="15" t="s">
        <v>76</v>
      </c>
      <c r="AY169" s="202" t="s">
        <v>174</v>
      </c>
    </row>
    <row r="170" spans="1:65" s="13" customFormat="1" ht="11.25">
      <c r="B170" s="170"/>
      <c r="D170" s="165" t="s">
        <v>183</v>
      </c>
      <c r="E170" s="171" t="s">
        <v>1</v>
      </c>
      <c r="F170" s="172" t="s">
        <v>1107</v>
      </c>
      <c r="H170" s="173">
        <v>0.104</v>
      </c>
      <c r="I170" s="174"/>
      <c r="L170" s="170"/>
      <c r="M170" s="175"/>
      <c r="N170" s="176"/>
      <c r="O170" s="176"/>
      <c r="P170" s="176"/>
      <c r="Q170" s="176"/>
      <c r="R170" s="176"/>
      <c r="S170" s="176"/>
      <c r="T170" s="177"/>
      <c r="AT170" s="171" t="s">
        <v>183</v>
      </c>
      <c r="AU170" s="171" t="s">
        <v>85</v>
      </c>
      <c r="AV170" s="13" t="s">
        <v>85</v>
      </c>
      <c r="AW170" s="13" t="s">
        <v>32</v>
      </c>
      <c r="AX170" s="13" t="s">
        <v>83</v>
      </c>
      <c r="AY170" s="171" t="s">
        <v>174</v>
      </c>
    </row>
    <row r="171" spans="1:65" s="2" customFormat="1" ht="33" customHeight="1">
      <c r="A171" s="32"/>
      <c r="B171" s="150"/>
      <c r="C171" s="151" t="s">
        <v>91</v>
      </c>
      <c r="D171" s="151" t="s">
        <v>176</v>
      </c>
      <c r="E171" s="152" t="s">
        <v>263</v>
      </c>
      <c r="F171" s="153" t="s">
        <v>266</v>
      </c>
      <c r="G171" s="154" t="s">
        <v>179</v>
      </c>
      <c r="H171" s="155">
        <v>19.367999999999999</v>
      </c>
      <c r="I171" s="156"/>
      <c r="J171" s="157">
        <f>ROUND(I171*H171,2)</f>
        <v>0</v>
      </c>
      <c r="K171" s="158"/>
      <c r="L171" s="33"/>
      <c r="M171" s="159" t="s">
        <v>1</v>
      </c>
      <c r="N171" s="160" t="s">
        <v>41</v>
      </c>
      <c r="O171" s="58"/>
      <c r="P171" s="161">
        <f>O171*H171</f>
        <v>0</v>
      </c>
      <c r="Q171" s="161">
        <v>0</v>
      </c>
      <c r="R171" s="161">
        <f>Q171*H171</f>
        <v>0</v>
      </c>
      <c r="S171" s="161">
        <v>0</v>
      </c>
      <c r="T171" s="162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3" t="s">
        <v>96</v>
      </c>
      <c r="AT171" s="163" t="s">
        <v>176</v>
      </c>
      <c r="AU171" s="163" t="s">
        <v>85</v>
      </c>
      <c r="AY171" s="17" t="s">
        <v>174</v>
      </c>
      <c r="BE171" s="164">
        <f>IF(N171="základní",J171,0)</f>
        <v>0</v>
      </c>
      <c r="BF171" s="164">
        <f>IF(N171="snížená",J171,0)</f>
        <v>0</v>
      </c>
      <c r="BG171" s="164">
        <f>IF(N171="zákl. přenesená",J171,0)</f>
        <v>0</v>
      </c>
      <c r="BH171" s="164">
        <f>IF(N171="sníž. přenesená",J171,0)</f>
        <v>0</v>
      </c>
      <c r="BI171" s="164">
        <f>IF(N171="nulová",J171,0)</f>
        <v>0</v>
      </c>
      <c r="BJ171" s="17" t="s">
        <v>83</v>
      </c>
      <c r="BK171" s="164">
        <f>ROUND(I171*H171,2)</f>
        <v>0</v>
      </c>
      <c r="BL171" s="17" t="s">
        <v>96</v>
      </c>
      <c r="BM171" s="163" t="s">
        <v>1108</v>
      </c>
    </row>
    <row r="172" spans="1:65" s="2" customFormat="1" ht="19.5">
      <c r="A172" s="32"/>
      <c r="B172" s="33"/>
      <c r="C172" s="32"/>
      <c r="D172" s="165" t="s">
        <v>181</v>
      </c>
      <c r="E172" s="32"/>
      <c r="F172" s="166" t="s">
        <v>266</v>
      </c>
      <c r="G172" s="32"/>
      <c r="H172" s="32"/>
      <c r="I172" s="167"/>
      <c r="J172" s="32"/>
      <c r="K172" s="32"/>
      <c r="L172" s="33"/>
      <c r="M172" s="168"/>
      <c r="N172" s="169"/>
      <c r="O172" s="58"/>
      <c r="P172" s="58"/>
      <c r="Q172" s="58"/>
      <c r="R172" s="58"/>
      <c r="S172" s="58"/>
      <c r="T172" s="59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T172" s="17" t="s">
        <v>181</v>
      </c>
      <c r="AU172" s="17" t="s">
        <v>85</v>
      </c>
    </row>
    <row r="173" spans="1:65" s="15" customFormat="1" ht="11.25">
      <c r="B173" s="201"/>
      <c r="D173" s="165" t="s">
        <v>183</v>
      </c>
      <c r="E173" s="202" t="s">
        <v>1</v>
      </c>
      <c r="F173" s="203" t="s">
        <v>1079</v>
      </c>
      <c r="H173" s="202" t="s">
        <v>1</v>
      </c>
      <c r="I173" s="204"/>
      <c r="L173" s="201"/>
      <c r="M173" s="205"/>
      <c r="N173" s="206"/>
      <c r="O173" s="206"/>
      <c r="P173" s="206"/>
      <c r="Q173" s="206"/>
      <c r="R173" s="206"/>
      <c r="S173" s="206"/>
      <c r="T173" s="207"/>
      <c r="AT173" s="202" t="s">
        <v>183</v>
      </c>
      <c r="AU173" s="202" t="s">
        <v>85</v>
      </c>
      <c r="AV173" s="15" t="s">
        <v>83</v>
      </c>
      <c r="AW173" s="15" t="s">
        <v>32</v>
      </c>
      <c r="AX173" s="15" t="s">
        <v>76</v>
      </c>
      <c r="AY173" s="202" t="s">
        <v>174</v>
      </c>
    </row>
    <row r="174" spans="1:65" s="15" customFormat="1" ht="22.5">
      <c r="B174" s="201"/>
      <c r="D174" s="165" t="s">
        <v>183</v>
      </c>
      <c r="E174" s="202" t="s">
        <v>1</v>
      </c>
      <c r="F174" s="203" t="s">
        <v>1109</v>
      </c>
      <c r="H174" s="202" t="s">
        <v>1</v>
      </c>
      <c r="I174" s="204"/>
      <c r="L174" s="201"/>
      <c r="M174" s="205"/>
      <c r="N174" s="206"/>
      <c r="O174" s="206"/>
      <c r="P174" s="206"/>
      <c r="Q174" s="206"/>
      <c r="R174" s="206"/>
      <c r="S174" s="206"/>
      <c r="T174" s="207"/>
      <c r="AT174" s="202" t="s">
        <v>183</v>
      </c>
      <c r="AU174" s="202" t="s">
        <v>85</v>
      </c>
      <c r="AV174" s="15" t="s">
        <v>83</v>
      </c>
      <c r="AW174" s="15" t="s">
        <v>32</v>
      </c>
      <c r="AX174" s="15" t="s">
        <v>76</v>
      </c>
      <c r="AY174" s="202" t="s">
        <v>174</v>
      </c>
    </row>
    <row r="175" spans="1:65" s="13" customFormat="1" ht="11.25">
      <c r="B175" s="170"/>
      <c r="D175" s="165" t="s">
        <v>183</v>
      </c>
      <c r="E175" s="171" t="s">
        <v>1</v>
      </c>
      <c r="F175" s="172" t="s">
        <v>1081</v>
      </c>
      <c r="H175" s="173">
        <v>19.367999999999999</v>
      </c>
      <c r="I175" s="174"/>
      <c r="L175" s="170"/>
      <c r="M175" s="175"/>
      <c r="N175" s="176"/>
      <c r="O175" s="176"/>
      <c r="P175" s="176"/>
      <c r="Q175" s="176"/>
      <c r="R175" s="176"/>
      <c r="S175" s="176"/>
      <c r="T175" s="177"/>
      <c r="AT175" s="171" t="s">
        <v>183</v>
      </c>
      <c r="AU175" s="171" t="s">
        <v>85</v>
      </c>
      <c r="AV175" s="13" t="s">
        <v>85</v>
      </c>
      <c r="AW175" s="13" t="s">
        <v>32</v>
      </c>
      <c r="AX175" s="13" t="s">
        <v>83</v>
      </c>
      <c r="AY175" s="171" t="s">
        <v>174</v>
      </c>
    </row>
    <row r="176" spans="1:65" s="2" customFormat="1" ht="24.2" customHeight="1">
      <c r="A176" s="32"/>
      <c r="B176" s="150"/>
      <c r="C176" s="151" t="s">
        <v>1110</v>
      </c>
      <c r="D176" s="151" t="s">
        <v>176</v>
      </c>
      <c r="E176" s="152" t="s">
        <v>1111</v>
      </c>
      <c r="F176" s="153" t="s">
        <v>1112</v>
      </c>
      <c r="G176" s="154" t="s">
        <v>179</v>
      </c>
      <c r="H176" s="155">
        <v>5.2039999999999997</v>
      </c>
      <c r="I176" s="156"/>
      <c r="J176" s="157">
        <f>ROUND(I176*H176,2)</f>
        <v>0</v>
      </c>
      <c r="K176" s="158"/>
      <c r="L176" s="33"/>
      <c r="M176" s="159" t="s">
        <v>1</v>
      </c>
      <c r="N176" s="160" t="s">
        <v>41</v>
      </c>
      <c r="O176" s="58"/>
      <c r="P176" s="161">
        <f>O176*H176</f>
        <v>0</v>
      </c>
      <c r="Q176" s="161">
        <v>0</v>
      </c>
      <c r="R176" s="161">
        <f>Q176*H176</f>
        <v>0</v>
      </c>
      <c r="S176" s="161">
        <v>0</v>
      </c>
      <c r="T176" s="162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3" t="s">
        <v>96</v>
      </c>
      <c r="AT176" s="163" t="s">
        <v>176</v>
      </c>
      <c r="AU176" s="163" t="s">
        <v>85</v>
      </c>
      <c r="AY176" s="17" t="s">
        <v>174</v>
      </c>
      <c r="BE176" s="164">
        <f>IF(N176="základní",J176,0)</f>
        <v>0</v>
      </c>
      <c r="BF176" s="164">
        <f>IF(N176="snížená",J176,0)</f>
        <v>0</v>
      </c>
      <c r="BG176" s="164">
        <f>IF(N176="zákl. přenesená",J176,0)</f>
        <v>0</v>
      </c>
      <c r="BH176" s="164">
        <f>IF(N176="sníž. přenesená",J176,0)</f>
        <v>0</v>
      </c>
      <c r="BI176" s="164">
        <f>IF(N176="nulová",J176,0)</f>
        <v>0</v>
      </c>
      <c r="BJ176" s="17" t="s">
        <v>83</v>
      </c>
      <c r="BK176" s="164">
        <f>ROUND(I176*H176,2)</f>
        <v>0</v>
      </c>
      <c r="BL176" s="17" t="s">
        <v>96</v>
      </c>
      <c r="BM176" s="163" t="s">
        <v>1113</v>
      </c>
    </row>
    <row r="177" spans="1:65" s="2" customFormat="1" ht="19.5">
      <c r="A177" s="32"/>
      <c r="B177" s="33"/>
      <c r="C177" s="32"/>
      <c r="D177" s="165" t="s">
        <v>181</v>
      </c>
      <c r="E177" s="32"/>
      <c r="F177" s="166" t="s">
        <v>1112</v>
      </c>
      <c r="G177" s="32"/>
      <c r="H177" s="32"/>
      <c r="I177" s="167"/>
      <c r="J177" s="32"/>
      <c r="K177" s="32"/>
      <c r="L177" s="33"/>
      <c r="M177" s="168"/>
      <c r="N177" s="169"/>
      <c r="O177" s="58"/>
      <c r="P177" s="58"/>
      <c r="Q177" s="58"/>
      <c r="R177" s="58"/>
      <c r="S177" s="58"/>
      <c r="T177" s="59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T177" s="17" t="s">
        <v>181</v>
      </c>
      <c r="AU177" s="17" t="s">
        <v>85</v>
      </c>
    </row>
    <row r="178" spans="1:65" s="15" customFormat="1" ht="11.25">
      <c r="B178" s="201"/>
      <c r="D178" s="165" t="s">
        <v>183</v>
      </c>
      <c r="E178" s="202" t="s">
        <v>1</v>
      </c>
      <c r="F178" s="203" t="s">
        <v>1079</v>
      </c>
      <c r="H178" s="202" t="s">
        <v>1</v>
      </c>
      <c r="I178" s="204"/>
      <c r="L178" s="201"/>
      <c r="M178" s="205"/>
      <c r="N178" s="206"/>
      <c r="O178" s="206"/>
      <c r="P178" s="206"/>
      <c r="Q178" s="206"/>
      <c r="R178" s="206"/>
      <c r="S178" s="206"/>
      <c r="T178" s="207"/>
      <c r="AT178" s="202" t="s">
        <v>183</v>
      </c>
      <c r="AU178" s="202" t="s">
        <v>85</v>
      </c>
      <c r="AV178" s="15" t="s">
        <v>83</v>
      </c>
      <c r="AW178" s="15" t="s">
        <v>32</v>
      </c>
      <c r="AX178" s="15" t="s">
        <v>76</v>
      </c>
      <c r="AY178" s="202" t="s">
        <v>174</v>
      </c>
    </row>
    <row r="179" spans="1:65" s="15" customFormat="1" ht="22.5">
      <c r="B179" s="201"/>
      <c r="D179" s="165" t="s">
        <v>183</v>
      </c>
      <c r="E179" s="202" t="s">
        <v>1</v>
      </c>
      <c r="F179" s="203" t="s">
        <v>1091</v>
      </c>
      <c r="H179" s="202" t="s">
        <v>1</v>
      </c>
      <c r="I179" s="204"/>
      <c r="L179" s="201"/>
      <c r="M179" s="205"/>
      <c r="N179" s="206"/>
      <c r="O179" s="206"/>
      <c r="P179" s="206"/>
      <c r="Q179" s="206"/>
      <c r="R179" s="206"/>
      <c r="S179" s="206"/>
      <c r="T179" s="207"/>
      <c r="AT179" s="202" t="s">
        <v>183</v>
      </c>
      <c r="AU179" s="202" t="s">
        <v>85</v>
      </c>
      <c r="AV179" s="15" t="s">
        <v>83</v>
      </c>
      <c r="AW179" s="15" t="s">
        <v>32</v>
      </c>
      <c r="AX179" s="15" t="s">
        <v>76</v>
      </c>
      <c r="AY179" s="202" t="s">
        <v>174</v>
      </c>
    </row>
    <row r="180" spans="1:65" s="13" customFormat="1" ht="11.25">
      <c r="B180" s="170"/>
      <c r="D180" s="165" t="s">
        <v>183</v>
      </c>
      <c r="E180" s="171" t="s">
        <v>1</v>
      </c>
      <c r="F180" s="172" t="s">
        <v>1086</v>
      </c>
      <c r="H180" s="173">
        <v>5.2039999999999997</v>
      </c>
      <c r="I180" s="174"/>
      <c r="L180" s="170"/>
      <c r="M180" s="175"/>
      <c r="N180" s="176"/>
      <c r="O180" s="176"/>
      <c r="P180" s="176"/>
      <c r="Q180" s="176"/>
      <c r="R180" s="176"/>
      <c r="S180" s="176"/>
      <c r="T180" s="177"/>
      <c r="AT180" s="171" t="s">
        <v>183</v>
      </c>
      <c r="AU180" s="171" t="s">
        <v>85</v>
      </c>
      <c r="AV180" s="13" t="s">
        <v>85</v>
      </c>
      <c r="AW180" s="13" t="s">
        <v>32</v>
      </c>
      <c r="AX180" s="13" t="s">
        <v>83</v>
      </c>
      <c r="AY180" s="171" t="s">
        <v>174</v>
      </c>
    </row>
    <row r="181" spans="1:65" s="2" customFormat="1" ht="24.2" customHeight="1">
      <c r="A181" s="32"/>
      <c r="B181" s="150"/>
      <c r="C181" s="151" t="s">
        <v>1114</v>
      </c>
      <c r="D181" s="151" t="s">
        <v>176</v>
      </c>
      <c r="E181" s="152" t="s">
        <v>1115</v>
      </c>
      <c r="F181" s="153" t="s">
        <v>1116</v>
      </c>
      <c r="G181" s="154" t="s">
        <v>179</v>
      </c>
      <c r="H181" s="155">
        <v>5.2039999999999997</v>
      </c>
      <c r="I181" s="156"/>
      <c r="J181" s="157">
        <f>ROUND(I181*H181,2)</f>
        <v>0</v>
      </c>
      <c r="K181" s="158"/>
      <c r="L181" s="33"/>
      <c r="M181" s="159" t="s">
        <v>1</v>
      </c>
      <c r="N181" s="160" t="s">
        <v>41</v>
      </c>
      <c r="O181" s="58"/>
      <c r="P181" s="161">
        <f>O181*H181</f>
        <v>0</v>
      </c>
      <c r="Q181" s="161">
        <v>0</v>
      </c>
      <c r="R181" s="161">
        <f>Q181*H181</f>
        <v>0</v>
      </c>
      <c r="S181" s="161">
        <v>0</v>
      </c>
      <c r="T181" s="162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3" t="s">
        <v>96</v>
      </c>
      <c r="AT181" s="163" t="s">
        <v>176</v>
      </c>
      <c r="AU181" s="163" t="s">
        <v>85</v>
      </c>
      <c r="AY181" s="17" t="s">
        <v>174</v>
      </c>
      <c r="BE181" s="164">
        <f>IF(N181="základní",J181,0)</f>
        <v>0</v>
      </c>
      <c r="BF181" s="164">
        <f>IF(N181="snížená",J181,0)</f>
        <v>0</v>
      </c>
      <c r="BG181" s="164">
        <f>IF(N181="zákl. přenesená",J181,0)</f>
        <v>0</v>
      </c>
      <c r="BH181" s="164">
        <f>IF(N181="sníž. přenesená",J181,0)</f>
        <v>0</v>
      </c>
      <c r="BI181" s="164">
        <f>IF(N181="nulová",J181,0)</f>
        <v>0</v>
      </c>
      <c r="BJ181" s="17" t="s">
        <v>83</v>
      </c>
      <c r="BK181" s="164">
        <f>ROUND(I181*H181,2)</f>
        <v>0</v>
      </c>
      <c r="BL181" s="17" t="s">
        <v>96</v>
      </c>
      <c r="BM181" s="163" t="s">
        <v>1117</v>
      </c>
    </row>
    <row r="182" spans="1:65" s="2" customFormat="1" ht="11.25">
      <c r="A182" s="32"/>
      <c r="B182" s="33"/>
      <c r="C182" s="32"/>
      <c r="D182" s="165" t="s">
        <v>181</v>
      </c>
      <c r="E182" s="32"/>
      <c r="F182" s="166" t="s">
        <v>1116</v>
      </c>
      <c r="G182" s="32"/>
      <c r="H182" s="32"/>
      <c r="I182" s="167"/>
      <c r="J182" s="32"/>
      <c r="K182" s="32"/>
      <c r="L182" s="33"/>
      <c r="M182" s="168"/>
      <c r="N182" s="169"/>
      <c r="O182" s="58"/>
      <c r="P182" s="58"/>
      <c r="Q182" s="58"/>
      <c r="R182" s="58"/>
      <c r="S182" s="58"/>
      <c r="T182" s="59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T182" s="17" t="s">
        <v>181</v>
      </c>
      <c r="AU182" s="17" t="s">
        <v>85</v>
      </c>
    </row>
    <row r="183" spans="1:65" s="15" customFormat="1" ht="11.25">
      <c r="B183" s="201"/>
      <c r="D183" s="165" t="s">
        <v>183</v>
      </c>
      <c r="E183" s="202" t="s">
        <v>1</v>
      </c>
      <c r="F183" s="203" t="s">
        <v>1079</v>
      </c>
      <c r="H183" s="202" t="s">
        <v>1</v>
      </c>
      <c r="I183" s="204"/>
      <c r="L183" s="201"/>
      <c r="M183" s="205"/>
      <c r="N183" s="206"/>
      <c r="O183" s="206"/>
      <c r="P183" s="206"/>
      <c r="Q183" s="206"/>
      <c r="R183" s="206"/>
      <c r="S183" s="206"/>
      <c r="T183" s="207"/>
      <c r="AT183" s="202" t="s">
        <v>183</v>
      </c>
      <c r="AU183" s="202" t="s">
        <v>85</v>
      </c>
      <c r="AV183" s="15" t="s">
        <v>83</v>
      </c>
      <c r="AW183" s="15" t="s">
        <v>32</v>
      </c>
      <c r="AX183" s="15" t="s">
        <v>76</v>
      </c>
      <c r="AY183" s="202" t="s">
        <v>174</v>
      </c>
    </row>
    <row r="184" spans="1:65" s="15" customFormat="1" ht="22.5">
      <c r="B184" s="201"/>
      <c r="D184" s="165" t="s">
        <v>183</v>
      </c>
      <c r="E184" s="202" t="s">
        <v>1</v>
      </c>
      <c r="F184" s="203" t="s">
        <v>1091</v>
      </c>
      <c r="H184" s="202" t="s">
        <v>1</v>
      </c>
      <c r="I184" s="204"/>
      <c r="L184" s="201"/>
      <c r="M184" s="205"/>
      <c r="N184" s="206"/>
      <c r="O184" s="206"/>
      <c r="P184" s="206"/>
      <c r="Q184" s="206"/>
      <c r="R184" s="206"/>
      <c r="S184" s="206"/>
      <c r="T184" s="207"/>
      <c r="AT184" s="202" t="s">
        <v>183</v>
      </c>
      <c r="AU184" s="202" t="s">
        <v>85</v>
      </c>
      <c r="AV184" s="15" t="s">
        <v>83</v>
      </c>
      <c r="AW184" s="15" t="s">
        <v>32</v>
      </c>
      <c r="AX184" s="15" t="s">
        <v>76</v>
      </c>
      <c r="AY184" s="202" t="s">
        <v>174</v>
      </c>
    </row>
    <row r="185" spans="1:65" s="13" customFormat="1" ht="11.25">
      <c r="B185" s="170"/>
      <c r="D185" s="165" t="s">
        <v>183</v>
      </c>
      <c r="E185" s="171" t="s">
        <v>1</v>
      </c>
      <c r="F185" s="172" t="s">
        <v>1086</v>
      </c>
      <c r="H185" s="173">
        <v>5.2039999999999997</v>
      </c>
      <c r="I185" s="174"/>
      <c r="L185" s="170"/>
      <c r="M185" s="175"/>
      <c r="N185" s="176"/>
      <c r="O185" s="176"/>
      <c r="P185" s="176"/>
      <c r="Q185" s="176"/>
      <c r="R185" s="176"/>
      <c r="S185" s="176"/>
      <c r="T185" s="177"/>
      <c r="AT185" s="171" t="s">
        <v>183</v>
      </c>
      <c r="AU185" s="171" t="s">
        <v>85</v>
      </c>
      <c r="AV185" s="13" t="s">
        <v>85</v>
      </c>
      <c r="AW185" s="13" t="s">
        <v>32</v>
      </c>
      <c r="AX185" s="13" t="s">
        <v>83</v>
      </c>
      <c r="AY185" s="171" t="s">
        <v>174</v>
      </c>
    </row>
    <row r="186" spans="1:65" s="2" customFormat="1" ht="21.75" customHeight="1">
      <c r="A186" s="32"/>
      <c r="B186" s="150"/>
      <c r="C186" s="151" t="s">
        <v>1118</v>
      </c>
      <c r="D186" s="151" t="s">
        <v>176</v>
      </c>
      <c r="E186" s="152" t="s">
        <v>1119</v>
      </c>
      <c r="F186" s="153" t="s">
        <v>1120</v>
      </c>
      <c r="G186" s="154" t="s">
        <v>179</v>
      </c>
      <c r="H186" s="155">
        <v>5.2039999999999997</v>
      </c>
      <c r="I186" s="156"/>
      <c r="J186" s="157">
        <f>ROUND(I186*H186,2)</f>
        <v>0</v>
      </c>
      <c r="K186" s="158"/>
      <c r="L186" s="33"/>
      <c r="M186" s="159" t="s">
        <v>1</v>
      </c>
      <c r="N186" s="160" t="s">
        <v>41</v>
      </c>
      <c r="O186" s="58"/>
      <c r="P186" s="161">
        <f>O186*H186</f>
        <v>0</v>
      </c>
      <c r="Q186" s="161">
        <v>0</v>
      </c>
      <c r="R186" s="161">
        <f>Q186*H186</f>
        <v>0</v>
      </c>
      <c r="S186" s="161">
        <v>0</v>
      </c>
      <c r="T186" s="162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3" t="s">
        <v>96</v>
      </c>
      <c r="AT186" s="163" t="s">
        <v>176</v>
      </c>
      <c r="AU186" s="163" t="s">
        <v>85</v>
      </c>
      <c r="AY186" s="17" t="s">
        <v>174</v>
      </c>
      <c r="BE186" s="164">
        <f>IF(N186="základní",J186,0)</f>
        <v>0</v>
      </c>
      <c r="BF186" s="164">
        <f>IF(N186="snížená",J186,0)</f>
        <v>0</v>
      </c>
      <c r="BG186" s="164">
        <f>IF(N186="zákl. přenesená",J186,0)</f>
        <v>0</v>
      </c>
      <c r="BH186" s="164">
        <f>IF(N186="sníž. přenesená",J186,0)</f>
        <v>0</v>
      </c>
      <c r="BI186" s="164">
        <f>IF(N186="nulová",J186,0)</f>
        <v>0</v>
      </c>
      <c r="BJ186" s="17" t="s">
        <v>83</v>
      </c>
      <c r="BK186" s="164">
        <f>ROUND(I186*H186,2)</f>
        <v>0</v>
      </c>
      <c r="BL186" s="17" t="s">
        <v>96</v>
      </c>
      <c r="BM186" s="163" t="s">
        <v>1121</v>
      </c>
    </row>
    <row r="187" spans="1:65" s="2" customFormat="1" ht="11.25">
      <c r="A187" s="32"/>
      <c r="B187" s="33"/>
      <c r="C187" s="32"/>
      <c r="D187" s="165" t="s">
        <v>181</v>
      </c>
      <c r="E187" s="32"/>
      <c r="F187" s="166" t="s">
        <v>1120</v>
      </c>
      <c r="G187" s="32"/>
      <c r="H187" s="32"/>
      <c r="I187" s="167"/>
      <c r="J187" s="32"/>
      <c r="K187" s="32"/>
      <c r="L187" s="33"/>
      <c r="M187" s="168"/>
      <c r="N187" s="169"/>
      <c r="O187" s="58"/>
      <c r="P187" s="58"/>
      <c r="Q187" s="58"/>
      <c r="R187" s="58"/>
      <c r="S187" s="58"/>
      <c r="T187" s="59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T187" s="17" t="s">
        <v>181</v>
      </c>
      <c r="AU187" s="17" t="s">
        <v>85</v>
      </c>
    </row>
    <row r="188" spans="1:65" s="15" customFormat="1" ht="11.25">
      <c r="B188" s="201"/>
      <c r="D188" s="165" t="s">
        <v>183</v>
      </c>
      <c r="E188" s="202" t="s">
        <v>1</v>
      </c>
      <c r="F188" s="203" t="s">
        <v>1079</v>
      </c>
      <c r="H188" s="202" t="s">
        <v>1</v>
      </c>
      <c r="I188" s="204"/>
      <c r="L188" s="201"/>
      <c r="M188" s="205"/>
      <c r="N188" s="206"/>
      <c r="O188" s="206"/>
      <c r="P188" s="206"/>
      <c r="Q188" s="206"/>
      <c r="R188" s="206"/>
      <c r="S188" s="206"/>
      <c r="T188" s="207"/>
      <c r="AT188" s="202" t="s">
        <v>183</v>
      </c>
      <c r="AU188" s="202" t="s">
        <v>85</v>
      </c>
      <c r="AV188" s="15" t="s">
        <v>83</v>
      </c>
      <c r="AW188" s="15" t="s">
        <v>32</v>
      </c>
      <c r="AX188" s="15" t="s">
        <v>76</v>
      </c>
      <c r="AY188" s="202" t="s">
        <v>174</v>
      </c>
    </row>
    <row r="189" spans="1:65" s="15" customFormat="1" ht="22.5">
      <c r="B189" s="201"/>
      <c r="D189" s="165" t="s">
        <v>183</v>
      </c>
      <c r="E189" s="202" t="s">
        <v>1</v>
      </c>
      <c r="F189" s="203" t="s">
        <v>1091</v>
      </c>
      <c r="H189" s="202" t="s">
        <v>1</v>
      </c>
      <c r="I189" s="204"/>
      <c r="L189" s="201"/>
      <c r="M189" s="205"/>
      <c r="N189" s="206"/>
      <c r="O189" s="206"/>
      <c r="P189" s="206"/>
      <c r="Q189" s="206"/>
      <c r="R189" s="206"/>
      <c r="S189" s="206"/>
      <c r="T189" s="207"/>
      <c r="AT189" s="202" t="s">
        <v>183</v>
      </c>
      <c r="AU189" s="202" t="s">
        <v>85</v>
      </c>
      <c r="AV189" s="15" t="s">
        <v>83</v>
      </c>
      <c r="AW189" s="15" t="s">
        <v>32</v>
      </c>
      <c r="AX189" s="15" t="s">
        <v>76</v>
      </c>
      <c r="AY189" s="202" t="s">
        <v>174</v>
      </c>
    </row>
    <row r="190" spans="1:65" s="13" customFormat="1" ht="11.25">
      <c r="B190" s="170"/>
      <c r="D190" s="165" t="s">
        <v>183</v>
      </c>
      <c r="E190" s="171" t="s">
        <v>1</v>
      </c>
      <c r="F190" s="172" t="s">
        <v>1086</v>
      </c>
      <c r="H190" s="173">
        <v>5.2039999999999997</v>
      </c>
      <c r="I190" s="174"/>
      <c r="L190" s="170"/>
      <c r="M190" s="175"/>
      <c r="N190" s="176"/>
      <c r="O190" s="176"/>
      <c r="P190" s="176"/>
      <c r="Q190" s="176"/>
      <c r="R190" s="176"/>
      <c r="S190" s="176"/>
      <c r="T190" s="177"/>
      <c r="AT190" s="171" t="s">
        <v>183</v>
      </c>
      <c r="AU190" s="171" t="s">
        <v>85</v>
      </c>
      <c r="AV190" s="13" t="s">
        <v>85</v>
      </c>
      <c r="AW190" s="13" t="s">
        <v>32</v>
      </c>
      <c r="AX190" s="13" t="s">
        <v>83</v>
      </c>
      <c r="AY190" s="171" t="s">
        <v>174</v>
      </c>
    </row>
    <row r="191" spans="1:65" s="2" customFormat="1" ht="21.75" customHeight="1">
      <c r="A191" s="32"/>
      <c r="B191" s="150"/>
      <c r="C191" s="151" t="s">
        <v>1122</v>
      </c>
      <c r="D191" s="151" t="s">
        <v>176</v>
      </c>
      <c r="E191" s="152" t="s">
        <v>1123</v>
      </c>
      <c r="F191" s="153" t="s">
        <v>1124</v>
      </c>
      <c r="G191" s="154" t="s">
        <v>179</v>
      </c>
      <c r="H191" s="155">
        <v>5.2039999999999997</v>
      </c>
      <c r="I191" s="156"/>
      <c r="J191" s="157">
        <f>ROUND(I191*H191,2)</f>
        <v>0</v>
      </c>
      <c r="K191" s="158"/>
      <c r="L191" s="33"/>
      <c r="M191" s="159" t="s">
        <v>1</v>
      </c>
      <c r="N191" s="160" t="s">
        <v>41</v>
      </c>
      <c r="O191" s="58"/>
      <c r="P191" s="161">
        <f>O191*H191</f>
        <v>0</v>
      </c>
      <c r="Q191" s="161">
        <v>0</v>
      </c>
      <c r="R191" s="161">
        <f>Q191*H191</f>
        <v>0</v>
      </c>
      <c r="S191" s="161">
        <v>0</v>
      </c>
      <c r="T191" s="162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3" t="s">
        <v>96</v>
      </c>
      <c r="AT191" s="163" t="s">
        <v>176</v>
      </c>
      <c r="AU191" s="163" t="s">
        <v>85</v>
      </c>
      <c r="AY191" s="17" t="s">
        <v>174</v>
      </c>
      <c r="BE191" s="164">
        <f>IF(N191="základní",J191,0)</f>
        <v>0</v>
      </c>
      <c r="BF191" s="164">
        <f>IF(N191="snížená",J191,0)</f>
        <v>0</v>
      </c>
      <c r="BG191" s="164">
        <f>IF(N191="zákl. přenesená",J191,0)</f>
        <v>0</v>
      </c>
      <c r="BH191" s="164">
        <f>IF(N191="sníž. přenesená",J191,0)</f>
        <v>0</v>
      </c>
      <c r="BI191" s="164">
        <f>IF(N191="nulová",J191,0)</f>
        <v>0</v>
      </c>
      <c r="BJ191" s="17" t="s">
        <v>83</v>
      </c>
      <c r="BK191" s="164">
        <f>ROUND(I191*H191,2)</f>
        <v>0</v>
      </c>
      <c r="BL191" s="17" t="s">
        <v>96</v>
      </c>
      <c r="BM191" s="163" t="s">
        <v>1125</v>
      </c>
    </row>
    <row r="192" spans="1:65" s="2" customFormat="1" ht="11.25">
      <c r="A192" s="32"/>
      <c r="B192" s="33"/>
      <c r="C192" s="32"/>
      <c r="D192" s="165" t="s">
        <v>181</v>
      </c>
      <c r="E192" s="32"/>
      <c r="F192" s="166" t="s">
        <v>1124</v>
      </c>
      <c r="G192" s="32"/>
      <c r="H192" s="32"/>
      <c r="I192" s="167"/>
      <c r="J192" s="32"/>
      <c r="K192" s="32"/>
      <c r="L192" s="33"/>
      <c r="M192" s="168"/>
      <c r="N192" s="169"/>
      <c r="O192" s="58"/>
      <c r="P192" s="58"/>
      <c r="Q192" s="58"/>
      <c r="R192" s="58"/>
      <c r="S192" s="58"/>
      <c r="T192" s="59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T192" s="17" t="s">
        <v>181</v>
      </c>
      <c r="AU192" s="17" t="s">
        <v>85</v>
      </c>
    </row>
    <row r="193" spans="1:65" s="15" customFormat="1" ht="11.25">
      <c r="B193" s="201"/>
      <c r="D193" s="165" t="s">
        <v>183</v>
      </c>
      <c r="E193" s="202" t="s">
        <v>1</v>
      </c>
      <c r="F193" s="203" t="s">
        <v>1079</v>
      </c>
      <c r="H193" s="202" t="s">
        <v>1</v>
      </c>
      <c r="I193" s="204"/>
      <c r="L193" s="201"/>
      <c r="M193" s="205"/>
      <c r="N193" s="206"/>
      <c r="O193" s="206"/>
      <c r="P193" s="206"/>
      <c r="Q193" s="206"/>
      <c r="R193" s="206"/>
      <c r="S193" s="206"/>
      <c r="T193" s="207"/>
      <c r="AT193" s="202" t="s">
        <v>183</v>
      </c>
      <c r="AU193" s="202" t="s">
        <v>85</v>
      </c>
      <c r="AV193" s="15" t="s">
        <v>83</v>
      </c>
      <c r="AW193" s="15" t="s">
        <v>32</v>
      </c>
      <c r="AX193" s="15" t="s">
        <v>76</v>
      </c>
      <c r="AY193" s="202" t="s">
        <v>174</v>
      </c>
    </row>
    <row r="194" spans="1:65" s="15" customFormat="1" ht="22.5">
      <c r="B194" s="201"/>
      <c r="D194" s="165" t="s">
        <v>183</v>
      </c>
      <c r="E194" s="202" t="s">
        <v>1</v>
      </c>
      <c r="F194" s="203" t="s">
        <v>1091</v>
      </c>
      <c r="H194" s="202" t="s">
        <v>1</v>
      </c>
      <c r="I194" s="204"/>
      <c r="L194" s="201"/>
      <c r="M194" s="205"/>
      <c r="N194" s="206"/>
      <c r="O194" s="206"/>
      <c r="P194" s="206"/>
      <c r="Q194" s="206"/>
      <c r="R194" s="206"/>
      <c r="S194" s="206"/>
      <c r="T194" s="207"/>
      <c r="AT194" s="202" t="s">
        <v>183</v>
      </c>
      <c r="AU194" s="202" t="s">
        <v>85</v>
      </c>
      <c r="AV194" s="15" t="s">
        <v>83</v>
      </c>
      <c r="AW194" s="15" t="s">
        <v>32</v>
      </c>
      <c r="AX194" s="15" t="s">
        <v>76</v>
      </c>
      <c r="AY194" s="202" t="s">
        <v>174</v>
      </c>
    </row>
    <row r="195" spans="1:65" s="13" customFormat="1" ht="11.25">
      <c r="B195" s="170"/>
      <c r="D195" s="165" t="s">
        <v>183</v>
      </c>
      <c r="E195" s="171" t="s">
        <v>1</v>
      </c>
      <c r="F195" s="172" t="s">
        <v>1086</v>
      </c>
      <c r="H195" s="173">
        <v>5.2039999999999997</v>
      </c>
      <c r="I195" s="174"/>
      <c r="L195" s="170"/>
      <c r="M195" s="175"/>
      <c r="N195" s="176"/>
      <c r="O195" s="176"/>
      <c r="P195" s="176"/>
      <c r="Q195" s="176"/>
      <c r="R195" s="176"/>
      <c r="S195" s="176"/>
      <c r="T195" s="177"/>
      <c r="AT195" s="171" t="s">
        <v>183</v>
      </c>
      <c r="AU195" s="171" t="s">
        <v>85</v>
      </c>
      <c r="AV195" s="13" t="s">
        <v>85</v>
      </c>
      <c r="AW195" s="13" t="s">
        <v>32</v>
      </c>
      <c r="AX195" s="13" t="s">
        <v>83</v>
      </c>
      <c r="AY195" s="171" t="s">
        <v>174</v>
      </c>
    </row>
    <row r="196" spans="1:65" s="2" customFormat="1" ht="49.15" customHeight="1">
      <c r="A196" s="32"/>
      <c r="B196" s="150"/>
      <c r="C196" s="151" t="s">
        <v>1126</v>
      </c>
      <c r="D196" s="151" t="s">
        <v>176</v>
      </c>
      <c r="E196" s="152" t="s">
        <v>1127</v>
      </c>
      <c r="F196" s="153" t="s">
        <v>1128</v>
      </c>
      <c r="G196" s="154" t="s">
        <v>179</v>
      </c>
      <c r="H196" s="155">
        <v>5.2039999999999997</v>
      </c>
      <c r="I196" s="156"/>
      <c r="J196" s="157">
        <f>ROUND(I196*H196,2)</f>
        <v>0</v>
      </c>
      <c r="K196" s="158"/>
      <c r="L196" s="33"/>
      <c r="M196" s="159" t="s">
        <v>1</v>
      </c>
      <c r="N196" s="160" t="s">
        <v>41</v>
      </c>
      <c r="O196" s="58"/>
      <c r="P196" s="161">
        <f>O196*H196</f>
        <v>0</v>
      </c>
      <c r="Q196" s="161">
        <v>0</v>
      </c>
      <c r="R196" s="161">
        <f>Q196*H196</f>
        <v>0</v>
      </c>
      <c r="S196" s="161">
        <v>0</v>
      </c>
      <c r="T196" s="162">
        <f>S196*H196</f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3" t="s">
        <v>96</v>
      </c>
      <c r="AT196" s="163" t="s">
        <v>176</v>
      </c>
      <c r="AU196" s="163" t="s">
        <v>85</v>
      </c>
      <c r="AY196" s="17" t="s">
        <v>174</v>
      </c>
      <c r="BE196" s="164">
        <f>IF(N196="základní",J196,0)</f>
        <v>0</v>
      </c>
      <c r="BF196" s="164">
        <f>IF(N196="snížená",J196,0)</f>
        <v>0</v>
      </c>
      <c r="BG196" s="164">
        <f>IF(N196="zákl. přenesená",J196,0)</f>
        <v>0</v>
      </c>
      <c r="BH196" s="164">
        <f>IF(N196="sníž. přenesená",J196,0)</f>
        <v>0</v>
      </c>
      <c r="BI196" s="164">
        <f>IF(N196="nulová",J196,0)</f>
        <v>0</v>
      </c>
      <c r="BJ196" s="17" t="s">
        <v>83</v>
      </c>
      <c r="BK196" s="164">
        <f>ROUND(I196*H196,2)</f>
        <v>0</v>
      </c>
      <c r="BL196" s="17" t="s">
        <v>96</v>
      </c>
      <c r="BM196" s="163" t="s">
        <v>1129</v>
      </c>
    </row>
    <row r="197" spans="1:65" s="2" customFormat="1" ht="29.25">
      <c r="A197" s="32"/>
      <c r="B197" s="33"/>
      <c r="C197" s="32"/>
      <c r="D197" s="165" t="s">
        <v>181</v>
      </c>
      <c r="E197" s="32"/>
      <c r="F197" s="166" t="s">
        <v>1128</v>
      </c>
      <c r="G197" s="32"/>
      <c r="H197" s="32"/>
      <c r="I197" s="167"/>
      <c r="J197" s="32"/>
      <c r="K197" s="32"/>
      <c r="L197" s="33"/>
      <c r="M197" s="168"/>
      <c r="N197" s="169"/>
      <c r="O197" s="58"/>
      <c r="P197" s="58"/>
      <c r="Q197" s="58"/>
      <c r="R197" s="58"/>
      <c r="S197" s="58"/>
      <c r="T197" s="59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T197" s="17" t="s">
        <v>181</v>
      </c>
      <c r="AU197" s="17" t="s">
        <v>85</v>
      </c>
    </row>
    <row r="198" spans="1:65" s="15" customFormat="1" ht="11.25">
      <c r="B198" s="201"/>
      <c r="D198" s="165" t="s">
        <v>183</v>
      </c>
      <c r="E198" s="202" t="s">
        <v>1</v>
      </c>
      <c r="F198" s="203" t="s">
        <v>1079</v>
      </c>
      <c r="H198" s="202" t="s">
        <v>1</v>
      </c>
      <c r="I198" s="204"/>
      <c r="L198" s="201"/>
      <c r="M198" s="205"/>
      <c r="N198" s="206"/>
      <c r="O198" s="206"/>
      <c r="P198" s="206"/>
      <c r="Q198" s="206"/>
      <c r="R198" s="206"/>
      <c r="S198" s="206"/>
      <c r="T198" s="207"/>
      <c r="AT198" s="202" t="s">
        <v>183</v>
      </c>
      <c r="AU198" s="202" t="s">
        <v>85</v>
      </c>
      <c r="AV198" s="15" t="s">
        <v>83</v>
      </c>
      <c r="AW198" s="15" t="s">
        <v>32</v>
      </c>
      <c r="AX198" s="15" t="s">
        <v>76</v>
      </c>
      <c r="AY198" s="202" t="s">
        <v>174</v>
      </c>
    </row>
    <row r="199" spans="1:65" s="15" customFormat="1" ht="22.5">
      <c r="B199" s="201"/>
      <c r="D199" s="165" t="s">
        <v>183</v>
      </c>
      <c r="E199" s="202" t="s">
        <v>1</v>
      </c>
      <c r="F199" s="203" t="s">
        <v>1091</v>
      </c>
      <c r="H199" s="202" t="s">
        <v>1</v>
      </c>
      <c r="I199" s="204"/>
      <c r="L199" s="201"/>
      <c r="M199" s="205"/>
      <c r="N199" s="206"/>
      <c r="O199" s="206"/>
      <c r="P199" s="206"/>
      <c r="Q199" s="206"/>
      <c r="R199" s="206"/>
      <c r="S199" s="206"/>
      <c r="T199" s="207"/>
      <c r="AT199" s="202" t="s">
        <v>183</v>
      </c>
      <c r="AU199" s="202" t="s">
        <v>85</v>
      </c>
      <c r="AV199" s="15" t="s">
        <v>83</v>
      </c>
      <c r="AW199" s="15" t="s">
        <v>32</v>
      </c>
      <c r="AX199" s="15" t="s">
        <v>76</v>
      </c>
      <c r="AY199" s="202" t="s">
        <v>174</v>
      </c>
    </row>
    <row r="200" spans="1:65" s="13" customFormat="1" ht="11.25">
      <c r="B200" s="170"/>
      <c r="D200" s="165" t="s">
        <v>183</v>
      </c>
      <c r="E200" s="171" t="s">
        <v>1</v>
      </c>
      <c r="F200" s="172" t="s">
        <v>1086</v>
      </c>
      <c r="H200" s="173">
        <v>5.2039999999999997</v>
      </c>
      <c r="I200" s="174"/>
      <c r="L200" s="170"/>
      <c r="M200" s="175"/>
      <c r="N200" s="176"/>
      <c r="O200" s="176"/>
      <c r="P200" s="176"/>
      <c r="Q200" s="176"/>
      <c r="R200" s="176"/>
      <c r="S200" s="176"/>
      <c r="T200" s="177"/>
      <c r="AT200" s="171" t="s">
        <v>183</v>
      </c>
      <c r="AU200" s="171" t="s">
        <v>85</v>
      </c>
      <c r="AV200" s="13" t="s">
        <v>85</v>
      </c>
      <c r="AW200" s="13" t="s">
        <v>32</v>
      </c>
      <c r="AX200" s="13" t="s">
        <v>83</v>
      </c>
      <c r="AY200" s="171" t="s">
        <v>174</v>
      </c>
    </row>
    <row r="201" spans="1:65" s="2" customFormat="1" ht="33" customHeight="1">
      <c r="A201" s="32"/>
      <c r="B201" s="150"/>
      <c r="C201" s="151" t="s">
        <v>1130</v>
      </c>
      <c r="D201" s="151" t="s">
        <v>176</v>
      </c>
      <c r="E201" s="152" t="s">
        <v>1131</v>
      </c>
      <c r="F201" s="153" t="s">
        <v>1132</v>
      </c>
      <c r="G201" s="154" t="s">
        <v>179</v>
      </c>
      <c r="H201" s="155">
        <v>5.2039999999999997</v>
      </c>
      <c r="I201" s="156"/>
      <c r="J201" s="157">
        <f>ROUND(I201*H201,2)</f>
        <v>0</v>
      </c>
      <c r="K201" s="158"/>
      <c r="L201" s="33"/>
      <c r="M201" s="159" t="s">
        <v>1</v>
      </c>
      <c r="N201" s="160" t="s">
        <v>41</v>
      </c>
      <c r="O201" s="58"/>
      <c r="P201" s="161">
        <f>O201*H201</f>
        <v>0</v>
      </c>
      <c r="Q201" s="161">
        <v>0</v>
      </c>
      <c r="R201" s="161">
        <f>Q201*H201</f>
        <v>0</v>
      </c>
      <c r="S201" s="161">
        <v>0</v>
      </c>
      <c r="T201" s="162">
        <f>S201*H201</f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3" t="s">
        <v>96</v>
      </c>
      <c r="AT201" s="163" t="s">
        <v>176</v>
      </c>
      <c r="AU201" s="163" t="s">
        <v>85</v>
      </c>
      <c r="AY201" s="17" t="s">
        <v>174</v>
      </c>
      <c r="BE201" s="164">
        <f>IF(N201="základní",J201,0)</f>
        <v>0</v>
      </c>
      <c r="BF201" s="164">
        <f>IF(N201="snížená",J201,0)</f>
        <v>0</v>
      </c>
      <c r="BG201" s="164">
        <f>IF(N201="zákl. přenesená",J201,0)</f>
        <v>0</v>
      </c>
      <c r="BH201" s="164">
        <f>IF(N201="sníž. přenesená",J201,0)</f>
        <v>0</v>
      </c>
      <c r="BI201" s="164">
        <f>IF(N201="nulová",J201,0)</f>
        <v>0</v>
      </c>
      <c r="BJ201" s="17" t="s">
        <v>83</v>
      </c>
      <c r="BK201" s="164">
        <f>ROUND(I201*H201,2)</f>
        <v>0</v>
      </c>
      <c r="BL201" s="17" t="s">
        <v>96</v>
      </c>
      <c r="BM201" s="163" t="s">
        <v>1133</v>
      </c>
    </row>
    <row r="202" spans="1:65" s="2" customFormat="1" ht="19.5">
      <c r="A202" s="32"/>
      <c r="B202" s="33"/>
      <c r="C202" s="32"/>
      <c r="D202" s="165" t="s">
        <v>181</v>
      </c>
      <c r="E202" s="32"/>
      <c r="F202" s="166" t="s">
        <v>1132</v>
      </c>
      <c r="G202" s="32"/>
      <c r="H202" s="32"/>
      <c r="I202" s="167"/>
      <c r="J202" s="32"/>
      <c r="K202" s="32"/>
      <c r="L202" s="33"/>
      <c r="M202" s="168"/>
      <c r="N202" s="169"/>
      <c r="O202" s="58"/>
      <c r="P202" s="58"/>
      <c r="Q202" s="58"/>
      <c r="R202" s="58"/>
      <c r="S202" s="58"/>
      <c r="T202" s="59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T202" s="17" t="s">
        <v>181</v>
      </c>
      <c r="AU202" s="17" t="s">
        <v>85</v>
      </c>
    </row>
    <row r="203" spans="1:65" s="15" customFormat="1" ht="11.25">
      <c r="B203" s="201"/>
      <c r="D203" s="165" t="s">
        <v>183</v>
      </c>
      <c r="E203" s="202" t="s">
        <v>1</v>
      </c>
      <c r="F203" s="203" t="s">
        <v>1079</v>
      </c>
      <c r="H203" s="202" t="s">
        <v>1</v>
      </c>
      <c r="I203" s="204"/>
      <c r="L203" s="201"/>
      <c r="M203" s="205"/>
      <c r="N203" s="206"/>
      <c r="O203" s="206"/>
      <c r="P203" s="206"/>
      <c r="Q203" s="206"/>
      <c r="R203" s="206"/>
      <c r="S203" s="206"/>
      <c r="T203" s="207"/>
      <c r="AT203" s="202" t="s">
        <v>183</v>
      </c>
      <c r="AU203" s="202" t="s">
        <v>85</v>
      </c>
      <c r="AV203" s="15" t="s">
        <v>83</v>
      </c>
      <c r="AW203" s="15" t="s">
        <v>32</v>
      </c>
      <c r="AX203" s="15" t="s">
        <v>76</v>
      </c>
      <c r="AY203" s="202" t="s">
        <v>174</v>
      </c>
    </row>
    <row r="204" spans="1:65" s="15" customFormat="1" ht="22.5">
      <c r="B204" s="201"/>
      <c r="D204" s="165" t="s">
        <v>183</v>
      </c>
      <c r="E204" s="202" t="s">
        <v>1</v>
      </c>
      <c r="F204" s="203" t="s">
        <v>1091</v>
      </c>
      <c r="H204" s="202" t="s">
        <v>1</v>
      </c>
      <c r="I204" s="204"/>
      <c r="L204" s="201"/>
      <c r="M204" s="205"/>
      <c r="N204" s="206"/>
      <c r="O204" s="206"/>
      <c r="P204" s="206"/>
      <c r="Q204" s="206"/>
      <c r="R204" s="206"/>
      <c r="S204" s="206"/>
      <c r="T204" s="207"/>
      <c r="AT204" s="202" t="s">
        <v>183</v>
      </c>
      <c r="AU204" s="202" t="s">
        <v>85</v>
      </c>
      <c r="AV204" s="15" t="s">
        <v>83</v>
      </c>
      <c r="AW204" s="15" t="s">
        <v>32</v>
      </c>
      <c r="AX204" s="15" t="s">
        <v>76</v>
      </c>
      <c r="AY204" s="202" t="s">
        <v>174</v>
      </c>
    </row>
    <row r="205" spans="1:65" s="13" customFormat="1" ht="11.25">
      <c r="B205" s="170"/>
      <c r="D205" s="165" t="s">
        <v>183</v>
      </c>
      <c r="E205" s="171" t="s">
        <v>1</v>
      </c>
      <c r="F205" s="172" t="s">
        <v>1086</v>
      </c>
      <c r="H205" s="173">
        <v>5.2039999999999997</v>
      </c>
      <c r="I205" s="174"/>
      <c r="L205" s="170"/>
      <c r="M205" s="175"/>
      <c r="N205" s="176"/>
      <c r="O205" s="176"/>
      <c r="P205" s="176"/>
      <c r="Q205" s="176"/>
      <c r="R205" s="176"/>
      <c r="S205" s="176"/>
      <c r="T205" s="177"/>
      <c r="AT205" s="171" t="s">
        <v>183</v>
      </c>
      <c r="AU205" s="171" t="s">
        <v>85</v>
      </c>
      <c r="AV205" s="13" t="s">
        <v>85</v>
      </c>
      <c r="AW205" s="13" t="s">
        <v>32</v>
      </c>
      <c r="AX205" s="13" t="s">
        <v>83</v>
      </c>
      <c r="AY205" s="171" t="s">
        <v>174</v>
      </c>
    </row>
    <row r="206" spans="1:65" s="2" customFormat="1" ht="24.2" customHeight="1">
      <c r="A206" s="32"/>
      <c r="B206" s="150"/>
      <c r="C206" s="151" t="s">
        <v>1134</v>
      </c>
      <c r="D206" s="151" t="s">
        <v>176</v>
      </c>
      <c r="E206" s="152" t="s">
        <v>1135</v>
      </c>
      <c r="F206" s="153" t="s">
        <v>1136</v>
      </c>
      <c r="G206" s="154" t="s">
        <v>179</v>
      </c>
      <c r="H206" s="155">
        <v>5.2039999999999997</v>
      </c>
      <c r="I206" s="156"/>
      <c r="J206" s="157">
        <f>ROUND(I206*H206,2)</f>
        <v>0</v>
      </c>
      <c r="K206" s="158"/>
      <c r="L206" s="33"/>
      <c r="M206" s="159" t="s">
        <v>1</v>
      </c>
      <c r="N206" s="160" t="s">
        <v>41</v>
      </c>
      <c r="O206" s="58"/>
      <c r="P206" s="161">
        <f>O206*H206</f>
        <v>0</v>
      </c>
      <c r="Q206" s="161">
        <v>0</v>
      </c>
      <c r="R206" s="161">
        <f>Q206*H206</f>
        <v>0</v>
      </c>
      <c r="S206" s="161">
        <v>0</v>
      </c>
      <c r="T206" s="162">
        <f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3" t="s">
        <v>96</v>
      </c>
      <c r="AT206" s="163" t="s">
        <v>176</v>
      </c>
      <c r="AU206" s="163" t="s">
        <v>85</v>
      </c>
      <c r="AY206" s="17" t="s">
        <v>174</v>
      </c>
      <c r="BE206" s="164">
        <f>IF(N206="základní",J206,0)</f>
        <v>0</v>
      </c>
      <c r="BF206" s="164">
        <f>IF(N206="snížená",J206,0)</f>
        <v>0</v>
      </c>
      <c r="BG206" s="164">
        <f>IF(N206="zákl. přenesená",J206,0)</f>
        <v>0</v>
      </c>
      <c r="BH206" s="164">
        <f>IF(N206="sníž. přenesená",J206,0)</f>
        <v>0</v>
      </c>
      <c r="BI206" s="164">
        <f>IF(N206="nulová",J206,0)</f>
        <v>0</v>
      </c>
      <c r="BJ206" s="17" t="s">
        <v>83</v>
      </c>
      <c r="BK206" s="164">
        <f>ROUND(I206*H206,2)</f>
        <v>0</v>
      </c>
      <c r="BL206" s="17" t="s">
        <v>96</v>
      </c>
      <c r="BM206" s="163" t="s">
        <v>1137</v>
      </c>
    </row>
    <row r="207" spans="1:65" s="2" customFormat="1" ht="11.25">
      <c r="A207" s="32"/>
      <c r="B207" s="33"/>
      <c r="C207" s="32"/>
      <c r="D207" s="165" t="s">
        <v>181</v>
      </c>
      <c r="E207" s="32"/>
      <c r="F207" s="166" t="s">
        <v>1136</v>
      </c>
      <c r="G207" s="32"/>
      <c r="H207" s="32"/>
      <c r="I207" s="167"/>
      <c r="J207" s="32"/>
      <c r="K207" s="32"/>
      <c r="L207" s="33"/>
      <c r="M207" s="168"/>
      <c r="N207" s="169"/>
      <c r="O207" s="58"/>
      <c r="P207" s="58"/>
      <c r="Q207" s="58"/>
      <c r="R207" s="58"/>
      <c r="S207" s="58"/>
      <c r="T207" s="59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T207" s="17" t="s">
        <v>181</v>
      </c>
      <c r="AU207" s="17" t="s">
        <v>85</v>
      </c>
    </row>
    <row r="208" spans="1:65" s="15" customFormat="1" ht="11.25">
      <c r="B208" s="201"/>
      <c r="D208" s="165" t="s">
        <v>183</v>
      </c>
      <c r="E208" s="202" t="s">
        <v>1</v>
      </c>
      <c r="F208" s="203" t="s">
        <v>1079</v>
      </c>
      <c r="H208" s="202" t="s">
        <v>1</v>
      </c>
      <c r="I208" s="204"/>
      <c r="L208" s="201"/>
      <c r="M208" s="205"/>
      <c r="N208" s="206"/>
      <c r="O208" s="206"/>
      <c r="P208" s="206"/>
      <c r="Q208" s="206"/>
      <c r="R208" s="206"/>
      <c r="S208" s="206"/>
      <c r="T208" s="207"/>
      <c r="AT208" s="202" t="s">
        <v>183</v>
      </c>
      <c r="AU208" s="202" t="s">
        <v>85</v>
      </c>
      <c r="AV208" s="15" t="s">
        <v>83</v>
      </c>
      <c r="AW208" s="15" t="s">
        <v>32</v>
      </c>
      <c r="AX208" s="15" t="s">
        <v>76</v>
      </c>
      <c r="AY208" s="202" t="s">
        <v>174</v>
      </c>
    </row>
    <row r="209" spans="1:65" s="15" customFormat="1" ht="22.5">
      <c r="B209" s="201"/>
      <c r="D209" s="165" t="s">
        <v>183</v>
      </c>
      <c r="E209" s="202" t="s">
        <v>1</v>
      </c>
      <c r="F209" s="203" t="s">
        <v>1138</v>
      </c>
      <c r="H209" s="202" t="s">
        <v>1</v>
      </c>
      <c r="I209" s="204"/>
      <c r="L209" s="201"/>
      <c r="M209" s="205"/>
      <c r="N209" s="206"/>
      <c r="O209" s="206"/>
      <c r="P209" s="206"/>
      <c r="Q209" s="206"/>
      <c r="R209" s="206"/>
      <c r="S209" s="206"/>
      <c r="T209" s="207"/>
      <c r="AT209" s="202" t="s">
        <v>183</v>
      </c>
      <c r="AU209" s="202" t="s">
        <v>85</v>
      </c>
      <c r="AV209" s="15" t="s">
        <v>83</v>
      </c>
      <c r="AW209" s="15" t="s">
        <v>32</v>
      </c>
      <c r="AX209" s="15" t="s">
        <v>76</v>
      </c>
      <c r="AY209" s="202" t="s">
        <v>174</v>
      </c>
    </row>
    <row r="210" spans="1:65" s="13" customFormat="1" ht="11.25">
      <c r="B210" s="170"/>
      <c r="D210" s="165" t="s">
        <v>183</v>
      </c>
      <c r="E210" s="171" t="s">
        <v>1</v>
      </c>
      <c r="F210" s="172" t="s">
        <v>1086</v>
      </c>
      <c r="H210" s="173">
        <v>5.2039999999999997</v>
      </c>
      <c r="I210" s="174"/>
      <c r="L210" s="170"/>
      <c r="M210" s="175"/>
      <c r="N210" s="176"/>
      <c r="O210" s="176"/>
      <c r="P210" s="176"/>
      <c r="Q210" s="176"/>
      <c r="R210" s="176"/>
      <c r="S210" s="176"/>
      <c r="T210" s="177"/>
      <c r="AT210" s="171" t="s">
        <v>183</v>
      </c>
      <c r="AU210" s="171" t="s">
        <v>85</v>
      </c>
      <c r="AV210" s="13" t="s">
        <v>85</v>
      </c>
      <c r="AW210" s="13" t="s">
        <v>32</v>
      </c>
      <c r="AX210" s="13" t="s">
        <v>83</v>
      </c>
      <c r="AY210" s="171" t="s">
        <v>174</v>
      </c>
    </row>
    <row r="211" spans="1:65" s="2" customFormat="1" ht="21.75" customHeight="1">
      <c r="A211" s="32"/>
      <c r="B211" s="150"/>
      <c r="C211" s="151" t="s">
        <v>1139</v>
      </c>
      <c r="D211" s="151" t="s">
        <v>176</v>
      </c>
      <c r="E211" s="152" t="s">
        <v>1140</v>
      </c>
      <c r="F211" s="153" t="s">
        <v>1141</v>
      </c>
      <c r="G211" s="154" t="s">
        <v>220</v>
      </c>
      <c r="H211" s="155">
        <v>4.2000000000000003E-2</v>
      </c>
      <c r="I211" s="156"/>
      <c r="J211" s="157">
        <f>ROUND(I211*H211,2)</f>
        <v>0</v>
      </c>
      <c r="K211" s="158"/>
      <c r="L211" s="33"/>
      <c r="M211" s="159" t="s">
        <v>1</v>
      </c>
      <c r="N211" s="160" t="s">
        <v>41</v>
      </c>
      <c r="O211" s="58"/>
      <c r="P211" s="161">
        <f>O211*H211</f>
        <v>0</v>
      </c>
      <c r="Q211" s="161">
        <v>0</v>
      </c>
      <c r="R211" s="161">
        <f>Q211*H211</f>
        <v>0</v>
      </c>
      <c r="S211" s="161">
        <v>0</v>
      </c>
      <c r="T211" s="162">
        <f>S211*H211</f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3" t="s">
        <v>96</v>
      </c>
      <c r="AT211" s="163" t="s">
        <v>176</v>
      </c>
      <c r="AU211" s="163" t="s">
        <v>85</v>
      </c>
      <c r="AY211" s="17" t="s">
        <v>174</v>
      </c>
      <c r="BE211" s="164">
        <f>IF(N211="základní",J211,0)</f>
        <v>0</v>
      </c>
      <c r="BF211" s="164">
        <f>IF(N211="snížená",J211,0)</f>
        <v>0</v>
      </c>
      <c r="BG211" s="164">
        <f>IF(N211="zákl. přenesená",J211,0)</f>
        <v>0</v>
      </c>
      <c r="BH211" s="164">
        <f>IF(N211="sníž. přenesená",J211,0)</f>
        <v>0</v>
      </c>
      <c r="BI211" s="164">
        <f>IF(N211="nulová",J211,0)</f>
        <v>0</v>
      </c>
      <c r="BJ211" s="17" t="s">
        <v>83</v>
      </c>
      <c r="BK211" s="164">
        <f>ROUND(I211*H211,2)</f>
        <v>0</v>
      </c>
      <c r="BL211" s="17" t="s">
        <v>96</v>
      </c>
      <c r="BM211" s="163" t="s">
        <v>1142</v>
      </c>
    </row>
    <row r="212" spans="1:65" s="2" customFormat="1" ht="11.25">
      <c r="A212" s="32"/>
      <c r="B212" s="33"/>
      <c r="C212" s="32"/>
      <c r="D212" s="165" t="s">
        <v>181</v>
      </c>
      <c r="E212" s="32"/>
      <c r="F212" s="166" t="s">
        <v>1141</v>
      </c>
      <c r="G212" s="32"/>
      <c r="H212" s="32"/>
      <c r="I212" s="167"/>
      <c r="J212" s="32"/>
      <c r="K212" s="32"/>
      <c r="L212" s="33"/>
      <c r="M212" s="168"/>
      <c r="N212" s="169"/>
      <c r="O212" s="58"/>
      <c r="P212" s="58"/>
      <c r="Q212" s="58"/>
      <c r="R212" s="58"/>
      <c r="S212" s="58"/>
      <c r="T212" s="59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T212" s="17" t="s">
        <v>181</v>
      </c>
      <c r="AU212" s="17" t="s">
        <v>85</v>
      </c>
    </row>
    <row r="213" spans="1:65" s="15" customFormat="1" ht="11.25">
      <c r="B213" s="201"/>
      <c r="D213" s="165" t="s">
        <v>183</v>
      </c>
      <c r="E213" s="202" t="s">
        <v>1</v>
      </c>
      <c r="F213" s="203" t="s">
        <v>1079</v>
      </c>
      <c r="H213" s="202" t="s">
        <v>1</v>
      </c>
      <c r="I213" s="204"/>
      <c r="L213" s="201"/>
      <c r="M213" s="205"/>
      <c r="N213" s="206"/>
      <c r="O213" s="206"/>
      <c r="P213" s="206"/>
      <c r="Q213" s="206"/>
      <c r="R213" s="206"/>
      <c r="S213" s="206"/>
      <c r="T213" s="207"/>
      <c r="AT213" s="202" t="s">
        <v>183</v>
      </c>
      <c r="AU213" s="202" t="s">
        <v>85</v>
      </c>
      <c r="AV213" s="15" t="s">
        <v>83</v>
      </c>
      <c r="AW213" s="15" t="s">
        <v>32</v>
      </c>
      <c r="AX213" s="15" t="s">
        <v>76</v>
      </c>
      <c r="AY213" s="202" t="s">
        <v>174</v>
      </c>
    </row>
    <row r="214" spans="1:65" s="15" customFormat="1" ht="22.5">
      <c r="B214" s="201"/>
      <c r="D214" s="165" t="s">
        <v>183</v>
      </c>
      <c r="E214" s="202" t="s">
        <v>1</v>
      </c>
      <c r="F214" s="203" t="s">
        <v>1143</v>
      </c>
      <c r="H214" s="202" t="s">
        <v>1</v>
      </c>
      <c r="I214" s="204"/>
      <c r="L214" s="201"/>
      <c r="M214" s="205"/>
      <c r="N214" s="206"/>
      <c r="O214" s="206"/>
      <c r="P214" s="206"/>
      <c r="Q214" s="206"/>
      <c r="R214" s="206"/>
      <c r="S214" s="206"/>
      <c r="T214" s="207"/>
      <c r="AT214" s="202" t="s">
        <v>183</v>
      </c>
      <c r="AU214" s="202" t="s">
        <v>85</v>
      </c>
      <c r="AV214" s="15" t="s">
        <v>83</v>
      </c>
      <c r="AW214" s="15" t="s">
        <v>32</v>
      </c>
      <c r="AX214" s="15" t="s">
        <v>76</v>
      </c>
      <c r="AY214" s="202" t="s">
        <v>174</v>
      </c>
    </row>
    <row r="215" spans="1:65" s="15" customFormat="1" ht="11.25">
      <c r="B215" s="201"/>
      <c r="D215" s="165" t="s">
        <v>183</v>
      </c>
      <c r="E215" s="202" t="s">
        <v>1</v>
      </c>
      <c r="F215" s="203" t="s">
        <v>1144</v>
      </c>
      <c r="H215" s="202" t="s">
        <v>1</v>
      </c>
      <c r="I215" s="204"/>
      <c r="L215" s="201"/>
      <c r="M215" s="205"/>
      <c r="N215" s="206"/>
      <c r="O215" s="206"/>
      <c r="P215" s="206"/>
      <c r="Q215" s="206"/>
      <c r="R215" s="206"/>
      <c r="S215" s="206"/>
      <c r="T215" s="207"/>
      <c r="AT215" s="202" t="s">
        <v>183</v>
      </c>
      <c r="AU215" s="202" t="s">
        <v>85</v>
      </c>
      <c r="AV215" s="15" t="s">
        <v>83</v>
      </c>
      <c r="AW215" s="15" t="s">
        <v>32</v>
      </c>
      <c r="AX215" s="15" t="s">
        <v>76</v>
      </c>
      <c r="AY215" s="202" t="s">
        <v>174</v>
      </c>
    </row>
    <row r="216" spans="1:65" s="13" customFormat="1" ht="11.25">
      <c r="B216" s="170"/>
      <c r="D216" s="165" t="s">
        <v>183</v>
      </c>
      <c r="E216" s="171" t="s">
        <v>1</v>
      </c>
      <c r="F216" s="172" t="s">
        <v>1145</v>
      </c>
      <c r="H216" s="173">
        <v>4.2000000000000003E-2</v>
      </c>
      <c r="I216" s="174"/>
      <c r="L216" s="170"/>
      <c r="M216" s="175"/>
      <c r="N216" s="176"/>
      <c r="O216" s="176"/>
      <c r="P216" s="176"/>
      <c r="Q216" s="176"/>
      <c r="R216" s="176"/>
      <c r="S216" s="176"/>
      <c r="T216" s="177"/>
      <c r="AT216" s="171" t="s">
        <v>183</v>
      </c>
      <c r="AU216" s="171" t="s">
        <v>85</v>
      </c>
      <c r="AV216" s="13" t="s">
        <v>85</v>
      </c>
      <c r="AW216" s="13" t="s">
        <v>32</v>
      </c>
      <c r="AX216" s="13" t="s">
        <v>83</v>
      </c>
      <c r="AY216" s="171" t="s">
        <v>174</v>
      </c>
    </row>
    <row r="217" spans="1:65" s="2" customFormat="1" ht="16.5" customHeight="1">
      <c r="A217" s="32"/>
      <c r="B217" s="150"/>
      <c r="C217" s="186" t="s">
        <v>1146</v>
      </c>
      <c r="D217" s="186" t="s">
        <v>256</v>
      </c>
      <c r="E217" s="187" t="s">
        <v>1147</v>
      </c>
      <c r="F217" s="188" t="s">
        <v>1148</v>
      </c>
      <c r="G217" s="189" t="s">
        <v>220</v>
      </c>
      <c r="H217" s="190">
        <v>4.2000000000000003E-2</v>
      </c>
      <c r="I217" s="191"/>
      <c r="J217" s="192">
        <f>ROUND(I217*H217,2)</f>
        <v>0</v>
      </c>
      <c r="K217" s="193"/>
      <c r="L217" s="194"/>
      <c r="M217" s="195" t="s">
        <v>1</v>
      </c>
      <c r="N217" s="196" t="s">
        <v>41</v>
      </c>
      <c r="O217" s="58"/>
      <c r="P217" s="161">
        <f>O217*H217</f>
        <v>0</v>
      </c>
      <c r="Q217" s="161">
        <v>1</v>
      </c>
      <c r="R217" s="161">
        <f>Q217*H217</f>
        <v>4.2000000000000003E-2</v>
      </c>
      <c r="S217" s="161">
        <v>0</v>
      </c>
      <c r="T217" s="162">
        <f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63" t="s">
        <v>211</v>
      </c>
      <c r="AT217" s="163" t="s">
        <v>256</v>
      </c>
      <c r="AU217" s="163" t="s">
        <v>85</v>
      </c>
      <c r="AY217" s="17" t="s">
        <v>174</v>
      </c>
      <c r="BE217" s="164">
        <f>IF(N217="základní",J217,0)</f>
        <v>0</v>
      </c>
      <c r="BF217" s="164">
        <f>IF(N217="snížená",J217,0)</f>
        <v>0</v>
      </c>
      <c r="BG217" s="164">
        <f>IF(N217="zákl. přenesená",J217,0)</f>
        <v>0</v>
      </c>
      <c r="BH217" s="164">
        <f>IF(N217="sníž. přenesená",J217,0)</f>
        <v>0</v>
      </c>
      <c r="BI217" s="164">
        <f>IF(N217="nulová",J217,0)</f>
        <v>0</v>
      </c>
      <c r="BJ217" s="17" t="s">
        <v>83</v>
      </c>
      <c r="BK217" s="164">
        <f>ROUND(I217*H217,2)</f>
        <v>0</v>
      </c>
      <c r="BL217" s="17" t="s">
        <v>96</v>
      </c>
      <c r="BM217" s="163" t="s">
        <v>1149</v>
      </c>
    </row>
    <row r="218" spans="1:65" s="2" customFormat="1" ht="11.25">
      <c r="A218" s="32"/>
      <c r="B218" s="33"/>
      <c r="C218" s="32"/>
      <c r="D218" s="165" t="s">
        <v>181</v>
      </c>
      <c r="E218" s="32"/>
      <c r="F218" s="166" t="s">
        <v>1148</v>
      </c>
      <c r="G218" s="32"/>
      <c r="H218" s="32"/>
      <c r="I218" s="167"/>
      <c r="J218" s="32"/>
      <c r="K218" s="32"/>
      <c r="L218" s="33"/>
      <c r="M218" s="168"/>
      <c r="N218" s="169"/>
      <c r="O218" s="58"/>
      <c r="P218" s="58"/>
      <c r="Q218" s="58"/>
      <c r="R218" s="58"/>
      <c r="S218" s="58"/>
      <c r="T218" s="59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T218" s="17" t="s">
        <v>181</v>
      </c>
      <c r="AU218" s="17" t="s">
        <v>85</v>
      </c>
    </row>
    <row r="219" spans="1:65" s="15" customFormat="1" ht="11.25">
      <c r="B219" s="201"/>
      <c r="D219" s="165" t="s">
        <v>183</v>
      </c>
      <c r="E219" s="202" t="s">
        <v>1</v>
      </c>
      <c r="F219" s="203" t="s">
        <v>1079</v>
      </c>
      <c r="H219" s="202" t="s">
        <v>1</v>
      </c>
      <c r="I219" s="204"/>
      <c r="L219" s="201"/>
      <c r="M219" s="205"/>
      <c r="N219" s="206"/>
      <c r="O219" s="206"/>
      <c r="P219" s="206"/>
      <c r="Q219" s="206"/>
      <c r="R219" s="206"/>
      <c r="S219" s="206"/>
      <c r="T219" s="207"/>
      <c r="AT219" s="202" t="s">
        <v>183</v>
      </c>
      <c r="AU219" s="202" t="s">
        <v>85</v>
      </c>
      <c r="AV219" s="15" t="s">
        <v>83</v>
      </c>
      <c r="AW219" s="15" t="s">
        <v>32</v>
      </c>
      <c r="AX219" s="15" t="s">
        <v>76</v>
      </c>
      <c r="AY219" s="202" t="s">
        <v>174</v>
      </c>
    </row>
    <row r="220" spans="1:65" s="15" customFormat="1" ht="22.5">
      <c r="B220" s="201"/>
      <c r="D220" s="165" t="s">
        <v>183</v>
      </c>
      <c r="E220" s="202" t="s">
        <v>1</v>
      </c>
      <c r="F220" s="203" t="s">
        <v>1143</v>
      </c>
      <c r="H220" s="202" t="s">
        <v>1</v>
      </c>
      <c r="I220" s="204"/>
      <c r="L220" s="201"/>
      <c r="M220" s="205"/>
      <c r="N220" s="206"/>
      <c r="O220" s="206"/>
      <c r="P220" s="206"/>
      <c r="Q220" s="206"/>
      <c r="R220" s="206"/>
      <c r="S220" s="206"/>
      <c r="T220" s="207"/>
      <c r="AT220" s="202" t="s">
        <v>183</v>
      </c>
      <c r="AU220" s="202" t="s">
        <v>85</v>
      </c>
      <c r="AV220" s="15" t="s">
        <v>83</v>
      </c>
      <c r="AW220" s="15" t="s">
        <v>32</v>
      </c>
      <c r="AX220" s="15" t="s">
        <v>76</v>
      </c>
      <c r="AY220" s="202" t="s">
        <v>174</v>
      </c>
    </row>
    <row r="221" spans="1:65" s="15" customFormat="1" ht="11.25">
      <c r="B221" s="201"/>
      <c r="D221" s="165" t="s">
        <v>183</v>
      </c>
      <c r="E221" s="202" t="s">
        <v>1</v>
      </c>
      <c r="F221" s="203" t="s">
        <v>1144</v>
      </c>
      <c r="H221" s="202" t="s">
        <v>1</v>
      </c>
      <c r="I221" s="204"/>
      <c r="L221" s="201"/>
      <c r="M221" s="205"/>
      <c r="N221" s="206"/>
      <c r="O221" s="206"/>
      <c r="P221" s="206"/>
      <c r="Q221" s="206"/>
      <c r="R221" s="206"/>
      <c r="S221" s="206"/>
      <c r="T221" s="207"/>
      <c r="AT221" s="202" t="s">
        <v>183</v>
      </c>
      <c r="AU221" s="202" t="s">
        <v>85</v>
      </c>
      <c r="AV221" s="15" t="s">
        <v>83</v>
      </c>
      <c r="AW221" s="15" t="s">
        <v>32</v>
      </c>
      <c r="AX221" s="15" t="s">
        <v>76</v>
      </c>
      <c r="AY221" s="202" t="s">
        <v>174</v>
      </c>
    </row>
    <row r="222" spans="1:65" s="13" customFormat="1" ht="11.25">
      <c r="B222" s="170"/>
      <c r="D222" s="165" t="s">
        <v>183</v>
      </c>
      <c r="E222" s="171" t="s">
        <v>1</v>
      </c>
      <c r="F222" s="172" t="s">
        <v>1145</v>
      </c>
      <c r="H222" s="173">
        <v>4.2000000000000003E-2</v>
      </c>
      <c r="I222" s="174"/>
      <c r="L222" s="170"/>
      <c r="M222" s="175"/>
      <c r="N222" s="176"/>
      <c r="O222" s="176"/>
      <c r="P222" s="176"/>
      <c r="Q222" s="176"/>
      <c r="R222" s="176"/>
      <c r="S222" s="176"/>
      <c r="T222" s="177"/>
      <c r="AT222" s="171" t="s">
        <v>183</v>
      </c>
      <c r="AU222" s="171" t="s">
        <v>85</v>
      </c>
      <c r="AV222" s="13" t="s">
        <v>85</v>
      </c>
      <c r="AW222" s="13" t="s">
        <v>32</v>
      </c>
      <c r="AX222" s="13" t="s">
        <v>83</v>
      </c>
      <c r="AY222" s="171" t="s">
        <v>174</v>
      </c>
    </row>
    <row r="223" spans="1:65" s="2" customFormat="1" ht="21.75" customHeight="1">
      <c r="A223" s="32"/>
      <c r="B223" s="150"/>
      <c r="C223" s="151" t="s">
        <v>1150</v>
      </c>
      <c r="D223" s="151" t="s">
        <v>176</v>
      </c>
      <c r="E223" s="152" t="s">
        <v>1151</v>
      </c>
      <c r="F223" s="153" t="s">
        <v>1152</v>
      </c>
      <c r="G223" s="154" t="s">
        <v>220</v>
      </c>
      <c r="H223" s="155">
        <v>4.2000000000000003E-2</v>
      </c>
      <c r="I223" s="156"/>
      <c r="J223" s="157">
        <f>ROUND(I223*H223,2)</f>
        <v>0</v>
      </c>
      <c r="K223" s="158"/>
      <c r="L223" s="33"/>
      <c r="M223" s="159" t="s">
        <v>1</v>
      </c>
      <c r="N223" s="160" t="s">
        <v>41</v>
      </c>
      <c r="O223" s="58"/>
      <c r="P223" s="161">
        <f>O223*H223</f>
        <v>0</v>
      </c>
      <c r="Q223" s="161">
        <v>0</v>
      </c>
      <c r="R223" s="161">
        <f>Q223*H223</f>
        <v>0</v>
      </c>
      <c r="S223" s="161">
        <v>0</v>
      </c>
      <c r="T223" s="162">
        <f>S223*H223</f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3" t="s">
        <v>96</v>
      </c>
      <c r="AT223" s="163" t="s">
        <v>176</v>
      </c>
      <c r="AU223" s="163" t="s">
        <v>85</v>
      </c>
      <c r="AY223" s="17" t="s">
        <v>174</v>
      </c>
      <c r="BE223" s="164">
        <f>IF(N223="základní",J223,0)</f>
        <v>0</v>
      </c>
      <c r="BF223" s="164">
        <f>IF(N223="snížená",J223,0)</f>
        <v>0</v>
      </c>
      <c r="BG223" s="164">
        <f>IF(N223="zákl. přenesená",J223,0)</f>
        <v>0</v>
      </c>
      <c r="BH223" s="164">
        <f>IF(N223="sníž. přenesená",J223,0)</f>
        <v>0</v>
      </c>
      <c r="BI223" s="164">
        <f>IF(N223="nulová",J223,0)</f>
        <v>0</v>
      </c>
      <c r="BJ223" s="17" t="s">
        <v>83</v>
      </c>
      <c r="BK223" s="164">
        <f>ROUND(I223*H223,2)</f>
        <v>0</v>
      </c>
      <c r="BL223" s="17" t="s">
        <v>96</v>
      </c>
      <c r="BM223" s="163" t="s">
        <v>1153</v>
      </c>
    </row>
    <row r="224" spans="1:65" s="2" customFormat="1" ht="11.25">
      <c r="A224" s="32"/>
      <c r="B224" s="33"/>
      <c r="C224" s="32"/>
      <c r="D224" s="165" t="s">
        <v>181</v>
      </c>
      <c r="E224" s="32"/>
      <c r="F224" s="166" t="s">
        <v>1152</v>
      </c>
      <c r="G224" s="32"/>
      <c r="H224" s="32"/>
      <c r="I224" s="167"/>
      <c r="J224" s="32"/>
      <c r="K224" s="32"/>
      <c r="L224" s="33"/>
      <c r="M224" s="168"/>
      <c r="N224" s="169"/>
      <c r="O224" s="58"/>
      <c r="P224" s="58"/>
      <c r="Q224" s="58"/>
      <c r="R224" s="58"/>
      <c r="S224" s="58"/>
      <c r="T224" s="59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T224" s="17" t="s">
        <v>181</v>
      </c>
      <c r="AU224" s="17" t="s">
        <v>85</v>
      </c>
    </row>
    <row r="225" spans="1:65" s="15" customFormat="1" ht="11.25">
      <c r="B225" s="201"/>
      <c r="D225" s="165" t="s">
        <v>183</v>
      </c>
      <c r="E225" s="202" t="s">
        <v>1</v>
      </c>
      <c r="F225" s="203" t="s">
        <v>1079</v>
      </c>
      <c r="H225" s="202" t="s">
        <v>1</v>
      </c>
      <c r="I225" s="204"/>
      <c r="L225" s="201"/>
      <c r="M225" s="205"/>
      <c r="N225" s="206"/>
      <c r="O225" s="206"/>
      <c r="P225" s="206"/>
      <c r="Q225" s="206"/>
      <c r="R225" s="206"/>
      <c r="S225" s="206"/>
      <c r="T225" s="207"/>
      <c r="AT225" s="202" t="s">
        <v>183</v>
      </c>
      <c r="AU225" s="202" t="s">
        <v>85</v>
      </c>
      <c r="AV225" s="15" t="s">
        <v>83</v>
      </c>
      <c r="AW225" s="15" t="s">
        <v>32</v>
      </c>
      <c r="AX225" s="15" t="s">
        <v>76</v>
      </c>
      <c r="AY225" s="202" t="s">
        <v>174</v>
      </c>
    </row>
    <row r="226" spans="1:65" s="15" customFormat="1" ht="22.5">
      <c r="B226" s="201"/>
      <c r="D226" s="165" t="s">
        <v>183</v>
      </c>
      <c r="E226" s="202" t="s">
        <v>1</v>
      </c>
      <c r="F226" s="203" t="s">
        <v>1143</v>
      </c>
      <c r="H226" s="202" t="s">
        <v>1</v>
      </c>
      <c r="I226" s="204"/>
      <c r="L226" s="201"/>
      <c r="M226" s="205"/>
      <c r="N226" s="206"/>
      <c r="O226" s="206"/>
      <c r="P226" s="206"/>
      <c r="Q226" s="206"/>
      <c r="R226" s="206"/>
      <c r="S226" s="206"/>
      <c r="T226" s="207"/>
      <c r="AT226" s="202" t="s">
        <v>183</v>
      </c>
      <c r="AU226" s="202" t="s">
        <v>85</v>
      </c>
      <c r="AV226" s="15" t="s">
        <v>83</v>
      </c>
      <c r="AW226" s="15" t="s">
        <v>32</v>
      </c>
      <c r="AX226" s="15" t="s">
        <v>76</v>
      </c>
      <c r="AY226" s="202" t="s">
        <v>174</v>
      </c>
    </row>
    <row r="227" spans="1:65" s="15" customFormat="1" ht="11.25">
      <c r="B227" s="201"/>
      <c r="D227" s="165" t="s">
        <v>183</v>
      </c>
      <c r="E227" s="202" t="s">
        <v>1</v>
      </c>
      <c r="F227" s="203" t="s">
        <v>1144</v>
      </c>
      <c r="H227" s="202" t="s">
        <v>1</v>
      </c>
      <c r="I227" s="204"/>
      <c r="L227" s="201"/>
      <c r="M227" s="205"/>
      <c r="N227" s="206"/>
      <c r="O227" s="206"/>
      <c r="P227" s="206"/>
      <c r="Q227" s="206"/>
      <c r="R227" s="206"/>
      <c r="S227" s="206"/>
      <c r="T227" s="207"/>
      <c r="AT227" s="202" t="s">
        <v>183</v>
      </c>
      <c r="AU227" s="202" t="s">
        <v>85</v>
      </c>
      <c r="AV227" s="15" t="s">
        <v>83</v>
      </c>
      <c r="AW227" s="15" t="s">
        <v>32</v>
      </c>
      <c r="AX227" s="15" t="s">
        <v>76</v>
      </c>
      <c r="AY227" s="202" t="s">
        <v>174</v>
      </c>
    </row>
    <row r="228" spans="1:65" s="13" customFormat="1" ht="11.25">
      <c r="B228" s="170"/>
      <c r="D228" s="165" t="s">
        <v>183</v>
      </c>
      <c r="E228" s="171" t="s">
        <v>1</v>
      </c>
      <c r="F228" s="172" t="s">
        <v>1145</v>
      </c>
      <c r="H228" s="173">
        <v>4.2000000000000003E-2</v>
      </c>
      <c r="I228" s="174"/>
      <c r="L228" s="170"/>
      <c r="M228" s="175"/>
      <c r="N228" s="176"/>
      <c r="O228" s="176"/>
      <c r="P228" s="176"/>
      <c r="Q228" s="176"/>
      <c r="R228" s="176"/>
      <c r="S228" s="176"/>
      <c r="T228" s="177"/>
      <c r="AT228" s="171" t="s">
        <v>183</v>
      </c>
      <c r="AU228" s="171" t="s">
        <v>85</v>
      </c>
      <c r="AV228" s="13" t="s">
        <v>85</v>
      </c>
      <c r="AW228" s="13" t="s">
        <v>32</v>
      </c>
      <c r="AX228" s="13" t="s">
        <v>83</v>
      </c>
      <c r="AY228" s="171" t="s">
        <v>174</v>
      </c>
    </row>
    <row r="229" spans="1:65" s="2" customFormat="1" ht="24.2" customHeight="1">
      <c r="A229" s="32"/>
      <c r="B229" s="150"/>
      <c r="C229" s="151" t="s">
        <v>1154</v>
      </c>
      <c r="D229" s="151" t="s">
        <v>176</v>
      </c>
      <c r="E229" s="152" t="s">
        <v>1155</v>
      </c>
      <c r="F229" s="153" t="s">
        <v>1156</v>
      </c>
      <c r="G229" s="154" t="s">
        <v>220</v>
      </c>
      <c r="H229" s="155">
        <v>0.16700000000000001</v>
      </c>
      <c r="I229" s="156"/>
      <c r="J229" s="157">
        <f>ROUND(I229*H229,2)</f>
        <v>0</v>
      </c>
      <c r="K229" s="158"/>
      <c r="L229" s="33"/>
      <c r="M229" s="159" t="s">
        <v>1</v>
      </c>
      <c r="N229" s="160" t="s">
        <v>41</v>
      </c>
      <c r="O229" s="58"/>
      <c r="P229" s="161">
        <f>O229*H229</f>
        <v>0</v>
      </c>
      <c r="Q229" s="161">
        <v>0</v>
      </c>
      <c r="R229" s="161">
        <f>Q229*H229</f>
        <v>0</v>
      </c>
      <c r="S229" s="161">
        <v>0</v>
      </c>
      <c r="T229" s="162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3" t="s">
        <v>96</v>
      </c>
      <c r="AT229" s="163" t="s">
        <v>176</v>
      </c>
      <c r="AU229" s="163" t="s">
        <v>85</v>
      </c>
      <c r="AY229" s="17" t="s">
        <v>174</v>
      </c>
      <c r="BE229" s="164">
        <f>IF(N229="základní",J229,0)</f>
        <v>0</v>
      </c>
      <c r="BF229" s="164">
        <f>IF(N229="snížená",J229,0)</f>
        <v>0</v>
      </c>
      <c r="BG229" s="164">
        <f>IF(N229="zákl. přenesená",J229,0)</f>
        <v>0</v>
      </c>
      <c r="BH229" s="164">
        <f>IF(N229="sníž. přenesená",J229,0)</f>
        <v>0</v>
      </c>
      <c r="BI229" s="164">
        <f>IF(N229="nulová",J229,0)</f>
        <v>0</v>
      </c>
      <c r="BJ229" s="17" t="s">
        <v>83</v>
      </c>
      <c r="BK229" s="164">
        <f>ROUND(I229*H229,2)</f>
        <v>0</v>
      </c>
      <c r="BL229" s="17" t="s">
        <v>96</v>
      </c>
      <c r="BM229" s="163" t="s">
        <v>1157</v>
      </c>
    </row>
    <row r="230" spans="1:65" s="2" customFormat="1" ht="19.5">
      <c r="A230" s="32"/>
      <c r="B230" s="33"/>
      <c r="C230" s="32"/>
      <c r="D230" s="165" t="s">
        <v>181</v>
      </c>
      <c r="E230" s="32"/>
      <c r="F230" s="166" t="s">
        <v>1156</v>
      </c>
      <c r="G230" s="32"/>
      <c r="H230" s="32"/>
      <c r="I230" s="167"/>
      <c r="J230" s="32"/>
      <c r="K230" s="32"/>
      <c r="L230" s="33"/>
      <c r="M230" s="168"/>
      <c r="N230" s="169"/>
      <c r="O230" s="58"/>
      <c r="P230" s="58"/>
      <c r="Q230" s="58"/>
      <c r="R230" s="58"/>
      <c r="S230" s="58"/>
      <c r="T230" s="59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T230" s="17" t="s">
        <v>181</v>
      </c>
      <c r="AU230" s="17" t="s">
        <v>85</v>
      </c>
    </row>
    <row r="231" spans="1:65" s="15" customFormat="1" ht="11.25">
      <c r="B231" s="201"/>
      <c r="D231" s="165" t="s">
        <v>183</v>
      </c>
      <c r="E231" s="202" t="s">
        <v>1</v>
      </c>
      <c r="F231" s="203" t="s">
        <v>1079</v>
      </c>
      <c r="H231" s="202" t="s">
        <v>1</v>
      </c>
      <c r="I231" s="204"/>
      <c r="L231" s="201"/>
      <c r="M231" s="205"/>
      <c r="N231" s="206"/>
      <c r="O231" s="206"/>
      <c r="P231" s="206"/>
      <c r="Q231" s="206"/>
      <c r="R231" s="206"/>
      <c r="S231" s="206"/>
      <c r="T231" s="207"/>
      <c r="AT231" s="202" t="s">
        <v>183</v>
      </c>
      <c r="AU231" s="202" t="s">
        <v>85</v>
      </c>
      <c r="AV231" s="15" t="s">
        <v>83</v>
      </c>
      <c r="AW231" s="15" t="s">
        <v>32</v>
      </c>
      <c r="AX231" s="15" t="s">
        <v>76</v>
      </c>
      <c r="AY231" s="202" t="s">
        <v>174</v>
      </c>
    </row>
    <row r="232" spans="1:65" s="15" customFormat="1" ht="22.5">
      <c r="B232" s="201"/>
      <c r="D232" s="165" t="s">
        <v>183</v>
      </c>
      <c r="E232" s="202" t="s">
        <v>1</v>
      </c>
      <c r="F232" s="203" t="s">
        <v>1143</v>
      </c>
      <c r="H232" s="202" t="s">
        <v>1</v>
      </c>
      <c r="I232" s="204"/>
      <c r="L232" s="201"/>
      <c r="M232" s="205"/>
      <c r="N232" s="206"/>
      <c r="O232" s="206"/>
      <c r="P232" s="206"/>
      <c r="Q232" s="206"/>
      <c r="R232" s="206"/>
      <c r="S232" s="206"/>
      <c r="T232" s="207"/>
      <c r="AT232" s="202" t="s">
        <v>183</v>
      </c>
      <c r="AU232" s="202" t="s">
        <v>85</v>
      </c>
      <c r="AV232" s="15" t="s">
        <v>83</v>
      </c>
      <c r="AW232" s="15" t="s">
        <v>32</v>
      </c>
      <c r="AX232" s="15" t="s">
        <v>76</v>
      </c>
      <c r="AY232" s="202" t="s">
        <v>174</v>
      </c>
    </row>
    <row r="233" spans="1:65" s="15" customFormat="1" ht="22.5">
      <c r="B233" s="201"/>
      <c r="D233" s="165" t="s">
        <v>183</v>
      </c>
      <c r="E233" s="202" t="s">
        <v>1</v>
      </c>
      <c r="F233" s="203" t="s">
        <v>1158</v>
      </c>
      <c r="H233" s="202" t="s">
        <v>1</v>
      </c>
      <c r="I233" s="204"/>
      <c r="L233" s="201"/>
      <c r="M233" s="205"/>
      <c r="N233" s="206"/>
      <c r="O233" s="206"/>
      <c r="P233" s="206"/>
      <c r="Q233" s="206"/>
      <c r="R233" s="206"/>
      <c r="S233" s="206"/>
      <c r="T233" s="207"/>
      <c r="AT233" s="202" t="s">
        <v>183</v>
      </c>
      <c r="AU233" s="202" t="s">
        <v>85</v>
      </c>
      <c r="AV233" s="15" t="s">
        <v>83</v>
      </c>
      <c r="AW233" s="15" t="s">
        <v>32</v>
      </c>
      <c r="AX233" s="15" t="s">
        <v>76</v>
      </c>
      <c r="AY233" s="202" t="s">
        <v>174</v>
      </c>
    </row>
    <row r="234" spans="1:65" s="13" customFormat="1" ht="11.25">
      <c r="B234" s="170"/>
      <c r="D234" s="165" t="s">
        <v>183</v>
      </c>
      <c r="E234" s="171" t="s">
        <v>1</v>
      </c>
      <c r="F234" s="172" t="s">
        <v>1159</v>
      </c>
      <c r="H234" s="173">
        <v>0.16700000000000001</v>
      </c>
      <c r="I234" s="174"/>
      <c r="L234" s="170"/>
      <c r="M234" s="175"/>
      <c r="N234" s="176"/>
      <c r="O234" s="176"/>
      <c r="P234" s="176"/>
      <c r="Q234" s="176"/>
      <c r="R234" s="176"/>
      <c r="S234" s="176"/>
      <c r="T234" s="177"/>
      <c r="AT234" s="171" t="s">
        <v>183</v>
      </c>
      <c r="AU234" s="171" t="s">
        <v>85</v>
      </c>
      <c r="AV234" s="13" t="s">
        <v>85</v>
      </c>
      <c r="AW234" s="13" t="s">
        <v>32</v>
      </c>
      <c r="AX234" s="13" t="s">
        <v>83</v>
      </c>
      <c r="AY234" s="171" t="s">
        <v>174</v>
      </c>
    </row>
    <row r="235" spans="1:65" s="12" customFormat="1" ht="22.9" customHeight="1">
      <c r="B235" s="137"/>
      <c r="D235" s="138" t="s">
        <v>75</v>
      </c>
      <c r="E235" s="148" t="s">
        <v>195</v>
      </c>
      <c r="F235" s="148" t="s">
        <v>275</v>
      </c>
      <c r="I235" s="140"/>
      <c r="J235" s="149">
        <f>BK235</f>
        <v>0</v>
      </c>
      <c r="L235" s="137"/>
      <c r="M235" s="142"/>
      <c r="N235" s="143"/>
      <c r="O235" s="143"/>
      <c r="P235" s="144">
        <f>SUM(P236:P250)</f>
        <v>0</v>
      </c>
      <c r="Q235" s="143"/>
      <c r="R235" s="144">
        <f>SUM(R236:R250)</f>
        <v>1.6317539999999999</v>
      </c>
      <c r="S235" s="143"/>
      <c r="T235" s="145">
        <f>SUM(T236:T250)</f>
        <v>0</v>
      </c>
      <c r="AR235" s="138" t="s">
        <v>83</v>
      </c>
      <c r="AT235" s="146" t="s">
        <v>75</v>
      </c>
      <c r="AU235" s="146" t="s">
        <v>83</v>
      </c>
      <c r="AY235" s="138" t="s">
        <v>174</v>
      </c>
      <c r="BK235" s="147">
        <f>SUM(BK236:BK250)</f>
        <v>0</v>
      </c>
    </row>
    <row r="236" spans="1:65" s="2" customFormat="1" ht="24.2" customHeight="1">
      <c r="A236" s="32"/>
      <c r="B236" s="150"/>
      <c r="C236" s="151" t="s">
        <v>96</v>
      </c>
      <c r="D236" s="151" t="s">
        <v>176</v>
      </c>
      <c r="E236" s="152" t="s">
        <v>531</v>
      </c>
      <c r="F236" s="153" t="s">
        <v>1160</v>
      </c>
      <c r="G236" s="154" t="s">
        <v>179</v>
      </c>
      <c r="H236" s="155">
        <v>19.367999999999999</v>
      </c>
      <c r="I236" s="156"/>
      <c r="J236" s="157">
        <f>ROUND(I236*H236,2)</f>
        <v>0</v>
      </c>
      <c r="K236" s="158"/>
      <c r="L236" s="33"/>
      <c r="M236" s="159" t="s">
        <v>1</v>
      </c>
      <c r="N236" s="160" t="s">
        <v>41</v>
      </c>
      <c r="O236" s="58"/>
      <c r="P236" s="161">
        <f>O236*H236</f>
        <v>0</v>
      </c>
      <c r="Q236" s="161">
        <v>0</v>
      </c>
      <c r="R236" s="161">
        <f>Q236*H236</f>
        <v>0</v>
      </c>
      <c r="S236" s="161">
        <v>0</v>
      </c>
      <c r="T236" s="162">
        <f>S236*H236</f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3" t="s">
        <v>96</v>
      </c>
      <c r="AT236" s="163" t="s">
        <v>176</v>
      </c>
      <c r="AU236" s="163" t="s">
        <v>85</v>
      </c>
      <c r="AY236" s="17" t="s">
        <v>174</v>
      </c>
      <c r="BE236" s="164">
        <f>IF(N236="základní",J236,0)</f>
        <v>0</v>
      </c>
      <c r="BF236" s="164">
        <f>IF(N236="snížená",J236,0)</f>
        <v>0</v>
      </c>
      <c r="BG236" s="164">
        <f>IF(N236="zákl. přenesená",J236,0)</f>
        <v>0</v>
      </c>
      <c r="BH236" s="164">
        <f>IF(N236="sníž. přenesená",J236,0)</f>
        <v>0</v>
      </c>
      <c r="BI236" s="164">
        <f>IF(N236="nulová",J236,0)</f>
        <v>0</v>
      </c>
      <c r="BJ236" s="17" t="s">
        <v>83</v>
      </c>
      <c r="BK236" s="164">
        <f>ROUND(I236*H236,2)</f>
        <v>0</v>
      </c>
      <c r="BL236" s="17" t="s">
        <v>96</v>
      </c>
      <c r="BM236" s="163" t="s">
        <v>1161</v>
      </c>
    </row>
    <row r="237" spans="1:65" s="2" customFormat="1" ht="19.5">
      <c r="A237" s="32"/>
      <c r="B237" s="33"/>
      <c r="C237" s="32"/>
      <c r="D237" s="165" t="s">
        <v>181</v>
      </c>
      <c r="E237" s="32"/>
      <c r="F237" s="166" t="s">
        <v>1160</v>
      </c>
      <c r="G237" s="32"/>
      <c r="H237" s="32"/>
      <c r="I237" s="167"/>
      <c r="J237" s="32"/>
      <c r="K237" s="32"/>
      <c r="L237" s="33"/>
      <c r="M237" s="168"/>
      <c r="N237" s="169"/>
      <c r="O237" s="58"/>
      <c r="P237" s="58"/>
      <c r="Q237" s="58"/>
      <c r="R237" s="58"/>
      <c r="S237" s="58"/>
      <c r="T237" s="59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T237" s="17" t="s">
        <v>181</v>
      </c>
      <c r="AU237" s="17" t="s">
        <v>85</v>
      </c>
    </row>
    <row r="238" spans="1:65" s="15" customFormat="1" ht="11.25">
      <c r="B238" s="201"/>
      <c r="D238" s="165" t="s">
        <v>183</v>
      </c>
      <c r="E238" s="202" t="s">
        <v>1</v>
      </c>
      <c r="F238" s="203" t="s">
        <v>1079</v>
      </c>
      <c r="H238" s="202" t="s">
        <v>1</v>
      </c>
      <c r="I238" s="204"/>
      <c r="L238" s="201"/>
      <c r="M238" s="205"/>
      <c r="N238" s="206"/>
      <c r="O238" s="206"/>
      <c r="P238" s="206"/>
      <c r="Q238" s="206"/>
      <c r="R238" s="206"/>
      <c r="S238" s="206"/>
      <c r="T238" s="207"/>
      <c r="AT238" s="202" t="s">
        <v>183</v>
      </c>
      <c r="AU238" s="202" t="s">
        <v>85</v>
      </c>
      <c r="AV238" s="15" t="s">
        <v>83</v>
      </c>
      <c r="AW238" s="15" t="s">
        <v>32</v>
      </c>
      <c r="AX238" s="15" t="s">
        <v>76</v>
      </c>
      <c r="AY238" s="202" t="s">
        <v>174</v>
      </c>
    </row>
    <row r="239" spans="1:65" s="15" customFormat="1" ht="22.5">
      <c r="B239" s="201"/>
      <c r="D239" s="165" t="s">
        <v>183</v>
      </c>
      <c r="E239" s="202" t="s">
        <v>1</v>
      </c>
      <c r="F239" s="203" t="s">
        <v>1109</v>
      </c>
      <c r="H239" s="202" t="s">
        <v>1</v>
      </c>
      <c r="I239" s="204"/>
      <c r="L239" s="201"/>
      <c r="M239" s="205"/>
      <c r="N239" s="206"/>
      <c r="O239" s="206"/>
      <c r="P239" s="206"/>
      <c r="Q239" s="206"/>
      <c r="R239" s="206"/>
      <c r="S239" s="206"/>
      <c r="T239" s="207"/>
      <c r="AT239" s="202" t="s">
        <v>183</v>
      </c>
      <c r="AU239" s="202" t="s">
        <v>85</v>
      </c>
      <c r="AV239" s="15" t="s">
        <v>83</v>
      </c>
      <c r="AW239" s="15" t="s">
        <v>32</v>
      </c>
      <c r="AX239" s="15" t="s">
        <v>76</v>
      </c>
      <c r="AY239" s="202" t="s">
        <v>174</v>
      </c>
    </row>
    <row r="240" spans="1:65" s="13" customFormat="1" ht="11.25">
      <c r="B240" s="170"/>
      <c r="D240" s="165" t="s">
        <v>183</v>
      </c>
      <c r="E240" s="171" t="s">
        <v>1</v>
      </c>
      <c r="F240" s="172" t="s">
        <v>1081</v>
      </c>
      <c r="H240" s="173">
        <v>19.367999999999999</v>
      </c>
      <c r="I240" s="174"/>
      <c r="L240" s="170"/>
      <c r="M240" s="175"/>
      <c r="N240" s="176"/>
      <c r="O240" s="176"/>
      <c r="P240" s="176"/>
      <c r="Q240" s="176"/>
      <c r="R240" s="176"/>
      <c r="S240" s="176"/>
      <c r="T240" s="177"/>
      <c r="AT240" s="171" t="s">
        <v>183</v>
      </c>
      <c r="AU240" s="171" t="s">
        <v>85</v>
      </c>
      <c r="AV240" s="13" t="s">
        <v>85</v>
      </c>
      <c r="AW240" s="13" t="s">
        <v>32</v>
      </c>
      <c r="AX240" s="13" t="s">
        <v>83</v>
      </c>
      <c r="AY240" s="171" t="s">
        <v>174</v>
      </c>
    </row>
    <row r="241" spans="1:65" s="2" customFormat="1" ht="76.349999999999994" customHeight="1">
      <c r="A241" s="32"/>
      <c r="B241" s="150"/>
      <c r="C241" s="151" t="s">
        <v>195</v>
      </c>
      <c r="D241" s="151" t="s">
        <v>176</v>
      </c>
      <c r="E241" s="152" t="s">
        <v>1162</v>
      </c>
      <c r="F241" s="153" t="s">
        <v>1163</v>
      </c>
      <c r="G241" s="154" t="s">
        <v>179</v>
      </c>
      <c r="H241" s="155">
        <v>19.367999999999999</v>
      </c>
      <c r="I241" s="156"/>
      <c r="J241" s="157">
        <f>ROUND(I241*H241,2)</f>
        <v>0</v>
      </c>
      <c r="K241" s="158"/>
      <c r="L241" s="33"/>
      <c r="M241" s="159" t="s">
        <v>1</v>
      </c>
      <c r="N241" s="160" t="s">
        <v>41</v>
      </c>
      <c r="O241" s="58"/>
      <c r="P241" s="161">
        <f>O241*H241</f>
        <v>0</v>
      </c>
      <c r="Q241" s="161">
        <v>8.4250000000000005E-2</v>
      </c>
      <c r="R241" s="161">
        <f>Q241*H241</f>
        <v>1.6317539999999999</v>
      </c>
      <c r="S241" s="161">
        <v>0</v>
      </c>
      <c r="T241" s="162">
        <f>S241*H241</f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63" t="s">
        <v>96</v>
      </c>
      <c r="AT241" s="163" t="s">
        <v>176</v>
      </c>
      <c r="AU241" s="163" t="s">
        <v>85</v>
      </c>
      <c r="AY241" s="17" t="s">
        <v>174</v>
      </c>
      <c r="BE241" s="164">
        <f>IF(N241="základní",J241,0)</f>
        <v>0</v>
      </c>
      <c r="BF241" s="164">
        <f>IF(N241="snížená",J241,0)</f>
        <v>0</v>
      </c>
      <c r="BG241" s="164">
        <f>IF(N241="zákl. přenesená",J241,0)</f>
        <v>0</v>
      </c>
      <c r="BH241" s="164">
        <f>IF(N241="sníž. přenesená",J241,0)</f>
        <v>0</v>
      </c>
      <c r="BI241" s="164">
        <f>IF(N241="nulová",J241,0)</f>
        <v>0</v>
      </c>
      <c r="BJ241" s="17" t="s">
        <v>83</v>
      </c>
      <c r="BK241" s="164">
        <f>ROUND(I241*H241,2)</f>
        <v>0</v>
      </c>
      <c r="BL241" s="17" t="s">
        <v>96</v>
      </c>
      <c r="BM241" s="163" t="s">
        <v>1164</v>
      </c>
    </row>
    <row r="242" spans="1:65" s="2" customFormat="1" ht="48.75">
      <c r="A242" s="32"/>
      <c r="B242" s="33"/>
      <c r="C242" s="32"/>
      <c r="D242" s="165" t="s">
        <v>181</v>
      </c>
      <c r="E242" s="32"/>
      <c r="F242" s="166" t="s">
        <v>1165</v>
      </c>
      <c r="G242" s="32"/>
      <c r="H242" s="32"/>
      <c r="I242" s="167"/>
      <c r="J242" s="32"/>
      <c r="K242" s="32"/>
      <c r="L242" s="33"/>
      <c r="M242" s="168"/>
      <c r="N242" s="169"/>
      <c r="O242" s="58"/>
      <c r="P242" s="58"/>
      <c r="Q242" s="58"/>
      <c r="R242" s="58"/>
      <c r="S242" s="58"/>
      <c r="T242" s="59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T242" s="17" t="s">
        <v>181</v>
      </c>
      <c r="AU242" s="17" t="s">
        <v>85</v>
      </c>
    </row>
    <row r="243" spans="1:65" s="15" customFormat="1" ht="11.25">
      <c r="B243" s="201"/>
      <c r="D243" s="165" t="s">
        <v>183</v>
      </c>
      <c r="E243" s="202" t="s">
        <v>1</v>
      </c>
      <c r="F243" s="203" t="s">
        <v>1079</v>
      </c>
      <c r="H243" s="202" t="s">
        <v>1</v>
      </c>
      <c r="I243" s="204"/>
      <c r="L243" s="201"/>
      <c r="M243" s="205"/>
      <c r="N243" s="206"/>
      <c r="O243" s="206"/>
      <c r="P243" s="206"/>
      <c r="Q243" s="206"/>
      <c r="R243" s="206"/>
      <c r="S243" s="206"/>
      <c r="T243" s="207"/>
      <c r="AT243" s="202" t="s">
        <v>183</v>
      </c>
      <c r="AU243" s="202" t="s">
        <v>85</v>
      </c>
      <c r="AV243" s="15" t="s">
        <v>83</v>
      </c>
      <c r="AW243" s="15" t="s">
        <v>32</v>
      </c>
      <c r="AX243" s="15" t="s">
        <v>76</v>
      </c>
      <c r="AY243" s="202" t="s">
        <v>174</v>
      </c>
    </row>
    <row r="244" spans="1:65" s="15" customFormat="1" ht="22.5">
      <c r="B244" s="201"/>
      <c r="D244" s="165" t="s">
        <v>183</v>
      </c>
      <c r="E244" s="202" t="s">
        <v>1</v>
      </c>
      <c r="F244" s="203" t="s">
        <v>1109</v>
      </c>
      <c r="H244" s="202" t="s">
        <v>1</v>
      </c>
      <c r="I244" s="204"/>
      <c r="L244" s="201"/>
      <c r="M244" s="205"/>
      <c r="N244" s="206"/>
      <c r="O244" s="206"/>
      <c r="P244" s="206"/>
      <c r="Q244" s="206"/>
      <c r="R244" s="206"/>
      <c r="S244" s="206"/>
      <c r="T244" s="207"/>
      <c r="AT244" s="202" t="s">
        <v>183</v>
      </c>
      <c r="AU244" s="202" t="s">
        <v>85</v>
      </c>
      <c r="AV244" s="15" t="s">
        <v>83</v>
      </c>
      <c r="AW244" s="15" t="s">
        <v>32</v>
      </c>
      <c r="AX244" s="15" t="s">
        <v>76</v>
      </c>
      <c r="AY244" s="202" t="s">
        <v>174</v>
      </c>
    </row>
    <row r="245" spans="1:65" s="13" customFormat="1" ht="11.25">
      <c r="B245" s="170"/>
      <c r="D245" s="165" t="s">
        <v>183</v>
      </c>
      <c r="E245" s="171" t="s">
        <v>1</v>
      </c>
      <c r="F245" s="172" t="s">
        <v>1081</v>
      </c>
      <c r="H245" s="173">
        <v>19.367999999999999</v>
      </c>
      <c r="I245" s="174"/>
      <c r="L245" s="170"/>
      <c r="M245" s="175"/>
      <c r="N245" s="176"/>
      <c r="O245" s="176"/>
      <c r="P245" s="176"/>
      <c r="Q245" s="176"/>
      <c r="R245" s="176"/>
      <c r="S245" s="176"/>
      <c r="T245" s="177"/>
      <c r="AT245" s="171" t="s">
        <v>183</v>
      </c>
      <c r="AU245" s="171" t="s">
        <v>85</v>
      </c>
      <c r="AV245" s="13" t="s">
        <v>85</v>
      </c>
      <c r="AW245" s="13" t="s">
        <v>32</v>
      </c>
      <c r="AX245" s="13" t="s">
        <v>83</v>
      </c>
      <c r="AY245" s="171" t="s">
        <v>174</v>
      </c>
    </row>
    <row r="246" spans="1:65" s="2" customFormat="1" ht="24.2" customHeight="1">
      <c r="A246" s="32"/>
      <c r="B246" s="150"/>
      <c r="C246" s="186" t="s">
        <v>200</v>
      </c>
      <c r="D246" s="186" t="s">
        <v>256</v>
      </c>
      <c r="E246" s="187" t="s">
        <v>335</v>
      </c>
      <c r="F246" s="188" t="s">
        <v>1166</v>
      </c>
      <c r="G246" s="189" t="s">
        <v>179</v>
      </c>
      <c r="H246" s="190">
        <v>2.3239999999999998</v>
      </c>
      <c r="I246" s="191"/>
      <c r="J246" s="192">
        <f>ROUND(I246*H246,2)</f>
        <v>0</v>
      </c>
      <c r="K246" s="193"/>
      <c r="L246" s="194"/>
      <c r="M246" s="195" t="s">
        <v>1</v>
      </c>
      <c r="N246" s="196" t="s">
        <v>41</v>
      </c>
      <c r="O246" s="58"/>
      <c r="P246" s="161">
        <f>O246*H246</f>
        <v>0</v>
      </c>
      <c r="Q246" s="161">
        <v>0</v>
      </c>
      <c r="R246" s="161">
        <f>Q246*H246</f>
        <v>0</v>
      </c>
      <c r="S246" s="161">
        <v>0</v>
      </c>
      <c r="T246" s="162">
        <f>S246*H246</f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63" t="s">
        <v>211</v>
      </c>
      <c r="AT246" s="163" t="s">
        <v>256</v>
      </c>
      <c r="AU246" s="163" t="s">
        <v>85</v>
      </c>
      <c r="AY246" s="17" t="s">
        <v>174</v>
      </c>
      <c r="BE246" s="164">
        <f>IF(N246="základní",J246,0)</f>
        <v>0</v>
      </c>
      <c r="BF246" s="164">
        <f>IF(N246="snížená",J246,0)</f>
        <v>0</v>
      </c>
      <c r="BG246" s="164">
        <f>IF(N246="zákl. přenesená",J246,0)</f>
        <v>0</v>
      </c>
      <c r="BH246" s="164">
        <f>IF(N246="sníž. přenesená",J246,0)</f>
        <v>0</v>
      </c>
      <c r="BI246" s="164">
        <f>IF(N246="nulová",J246,0)</f>
        <v>0</v>
      </c>
      <c r="BJ246" s="17" t="s">
        <v>83</v>
      </c>
      <c r="BK246" s="164">
        <f>ROUND(I246*H246,2)</f>
        <v>0</v>
      </c>
      <c r="BL246" s="17" t="s">
        <v>96</v>
      </c>
      <c r="BM246" s="163" t="s">
        <v>1167</v>
      </c>
    </row>
    <row r="247" spans="1:65" s="2" customFormat="1" ht="19.5">
      <c r="A247" s="32"/>
      <c r="B247" s="33"/>
      <c r="C247" s="32"/>
      <c r="D247" s="165" t="s">
        <v>181</v>
      </c>
      <c r="E247" s="32"/>
      <c r="F247" s="166" t="s">
        <v>1166</v>
      </c>
      <c r="G247" s="32"/>
      <c r="H247" s="32"/>
      <c r="I247" s="167"/>
      <c r="J247" s="32"/>
      <c r="K247" s="32"/>
      <c r="L247" s="33"/>
      <c r="M247" s="168"/>
      <c r="N247" s="169"/>
      <c r="O247" s="58"/>
      <c r="P247" s="58"/>
      <c r="Q247" s="58"/>
      <c r="R247" s="58"/>
      <c r="S247" s="58"/>
      <c r="T247" s="59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T247" s="17" t="s">
        <v>181</v>
      </c>
      <c r="AU247" s="17" t="s">
        <v>85</v>
      </c>
    </row>
    <row r="248" spans="1:65" s="15" customFormat="1" ht="11.25">
      <c r="B248" s="201"/>
      <c r="D248" s="165" t="s">
        <v>183</v>
      </c>
      <c r="E248" s="202" t="s">
        <v>1</v>
      </c>
      <c r="F248" s="203" t="s">
        <v>1079</v>
      </c>
      <c r="H248" s="202" t="s">
        <v>1</v>
      </c>
      <c r="I248" s="204"/>
      <c r="L248" s="201"/>
      <c r="M248" s="205"/>
      <c r="N248" s="206"/>
      <c r="O248" s="206"/>
      <c r="P248" s="206"/>
      <c r="Q248" s="206"/>
      <c r="R248" s="206"/>
      <c r="S248" s="206"/>
      <c r="T248" s="207"/>
      <c r="AT248" s="202" t="s">
        <v>183</v>
      </c>
      <c r="AU248" s="202" t="s">
        <v>85</v>
      </c>
      <c r="AV248" s="15" t="s">
        <v>83</v>
      </c>
      <c r="AW248" s="15" t="s">
        <v>32</v>
      </c>
      <c r="AX248" s="15" t="s">
        <v>76</v>
      </c>
      <c r="AY248" s="202" t="s">
        <v>174</v>
      </c>
    </row>
    <row r="249" spans="1:65" s="15" customFormat="1" ht="22.5">
      <c r="B249" s="201"/>
      <c r="D249" s="165" t="s">
        <v>183</v>
      </c>
      <c r="E249" s="202" t="s">
        <v>1</v>
      </c>
      <c r="F249" s="203" t="s">
        <v>1168</v>
      </c>
      <c r="H249" s="202" t="s">
        <v>1</v>
      </c>
      <c r="I249" s="204"/>
      <c r="L249" s="201"/>
      <c r="M249" s="205"/>
      <c r="N249" s="206"/>
      <c r="O249" s="206"/>
      <c r="P249" s="206"/>
      <c r="Q249" s="206"/>
      <c r="R249" s="206"/>
      <c r="S249" s="206"/>
      <c r="T249" s="207"/>
      <c r="AT249" s="202" t="s">
        <v>183</v>
      </c>
      <c r="AU249" s="202" t="s">
        <v>85</v>
      </c>
      <c r="AV249" s="15" t="s">
        <v>83</v>
      </c>
      <c r="AW249" s="15" t="s">
        <v>32</v>
      </c>
      <c r="AX249" s="15" t="s">
        <v>76</v>
      </c>
      <c r="AY249" s="202" t="s">
        <v>174</v>
      </c>
    </row>
    <row r="250" spans="1:65" s="13" customFormat="1" ht="11.25">
      <c r="B250" s="170"/>
      <c r="D250" s="165" t="s">
        <v>183</v>
      </c>
      <c r="E250" s="171" t="s">
        <v>1</v>
      </c>
      <c r="F250" s="172" t="s">
        <v>1169</v>
      </c>
      <c r="H250" s="173">
        <v>2.3239999999999998</v>
      </c>
      <c r="I250" s="174"/>
      <c r="L250" s="170"/>
      <c r="M250" s="175"/>
      <c r="N250" s="176"/>
      <c r="O250" s="176"/>
      <c r="P250" s="176"/>
      <c r="Q250" s="176"/>
      <c r="R250" s="176"/>
      <c r="S250" s="176"/>
      <c r="T250" s="177"/>
      <c r="AT250" s="171" t="s">
        <v>183</v>
      </c>
      <c r="AU250" s="171" t="s">
        <v>85</v>
      </c>
      <c r="AV250" s="13" t="s">
        <v>85</v>
      </c>
      <c r="AW250" s="13" t="s">
        <v>32</v>
      </c>
      <c r="AX250" s="13" t="s">
        <v>83</v>
      </c>
      <c r="AY250" s="171" t="s">
        <v>174</v>
      </c>
    </row>
    <row r="251" spans="1:65" s="12" customFormat="1" ht="22.9" customHeight="1">
      <c r="B251" s="137"/>
      <c r="D251" s="138" t="s">
        <v>75</v>
      </c>
      <c r="E251" s="148" t="s">
        <v>217</v>
      </c>
      <c r="F251" s="148" t="s">
        <v>346</v>
      </c>
      <c r="I251" s="140"/>
      <c r="J251" s="149">
        <f>BK251</f>
        <v>0</v>
      </c>
      <c r="L251" s="137"/>
      <c r="M251" s="142"/>
      <c r="N251" s="143"/>
      <c r="O251" s="143"/>
      <c r="P251" s="144">
        <f>P252+SUM(P253:P257)+P333</f>
        <v>0</v>
      </c>
      <c r="Q251" s="143"/>
      <c r="R251" s="144">
        <f>R252+SUM(R253:R257)+R333</f>
        <v>0</v>
      </c>
      <c r="S251" s="143"/>
      <c r="T251" s="145">
        <f>T252+SUM(T253:T257)+T333</f>
        <v>0</v>
      </c>
      <c r="AR251" s="138" t="s">
        <v>83</v>
      </c>
      <c r="AT251" s="146" t="s">
        <v>75</v>
      </c>
      <c r="AU251" s="146" t="s">
        <v>83</v>
      </c>
      <c r="AY251" s="138" t="s">
        <v>174</v>
      </c>
      <c r="BK251" s="147">
        <f>BK252+SUM(BK253:BK257)+BK333</f>
        <v>0</v>
      </c>
    </row>
    <row r="252" spans="1:65" s="2" customFormat="1" ht="55.5" customHeight="1">
      <c r="A252" s="32"/>
      <c r="B252" s="150"/>
      <c r="C252" s="151" t="s">
        <v>206</v>
      </c>
      <c r="D252" s="151" t="s">
        <v>176</v>
      </c>
      <c r="E252" s="152" t="s">
        <v>1170</v>
      </c>
      <c r="F252" s="153" t="s">
        <v>1171</v>
      </c>
      <c r="G252" s="154" t="s">
        <v>179</v>
      </c>
      <c r="H252" s="155">
        <v>19.367999999999999</v>
      </c>
      <c r="I252" s="156"/>
      <c r="J252" s="157">
        <f>ROUND(I252*H252,2)</f>
        <v>0</v>
      </c>
      <c r="K252" s="158"/>
      <c r="L252" s="33"/>
      <c r="M252" s="159" t="s">
        <v>1</v>
      </c>
      <c r="N252" s="160" t="s">
        <v>41</v>
      </c>
      <c r="O252" s="58"/>
      <c r="P252" s="161">
        <f>O252*H252</f>
        <v>0</v>
      </c>
      <c r="Q252" s="161">
        <v>0</v>
      </c>
      <c r="R252" s="161">
        <f>Q252*H252</f>
        <v>0</v>
      </c>
      <c r="S252" s="161">
        <v>0</v>
      </c>
      <c r="T252" s="162">
        <f>S252*H252</f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63" t="s">
        <v>96</v>
      </c>
      <c r="AT252" s="163" t="s">
        <v>176</v>
      </c>
      <c r="AU252" s="163" t="s">
        <v>85</v>
      </c>
      <c r="AY252" s="17" t="s">
        <v>174</v>
      </c>
      <c r="BE252" s="164">
        <f>IF(N252="základní",J252,0)</f>
        <v>0</v>
      </c>
      <c r="BF252" s="164">
        <f>IF(N252="snížená",J252,0)</f>
        <v>0</v>
      </c>
      <c r="BG252" s="164">
        <f>IF(N252="zákl. přenesená",J252,0)</f>
        <v>0</v>
      </c>
      <c r="BH252" s="164">
        <f>IF(N252="sníž. přenesená",J252,0)</f>
        <v>0</v>
      </c>
      <c r="BI252" s="164">
        <f>IF(N252="nulová",J252,0)</f>
        <v>0</v>
      </c>
      <c r="BJ252" s="17" t="s">
        <v>83</v>
      </c>
      <c r="BK252" s="164">
        <f>ROUND(I252*H252,2)</f>
        <v>0</v>
      </c>
      <c r="BL252" s="17" t="s">
        <v>96</v>
      </c>
      <c r="BM252" s="163" t="s">
        <v>1172</v>
      </c>
    </row>
    <row r="253" spans="1:65" s="2" customFormat="1" ht="39">
      <c r="A253" s="32"/>
      <c r="B253" s="33"/>
      <c r="C253" s="32"/>
      <c r="D253" s="165" t="s">
        <v>181</v>
      </c>
      <c r="E253" s="32"/>
      <c r="F253" s="166" t="s">
        <v>1171</v>
      </c>
      <c r="G253" s="32"/>
      <c r="H253" s="32"/>
      <c r="I253" s="167"/>
      <c r="J253" s="32"/>
      <c r="K253" s="32"/>
      <c r="L253" s="33"/>
      <c r="M253" s="168"/>
      <c r="N253" s="169"/>
      <c r="O253" s="58"/>
      <c r="P253" s="58"/>
      <c r="Q253" s="58"/>
      <c r="R253" s="58"/>
      <c r="S253" s="58"/>
      <c r="T253" s="59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T253" s="17" t="s">
        <v>181</v>
      </c>
      <c r="AU253" s="17" t="s">
        <v>85</v>
      </c>
    </row>
    <row r="254" spans="1:65" s="15" customFormat="1" ht="11.25">
      <c r="B254" s="201"/>
      <c r="D254" s="165" t="s">
        <v>183</v>
      </c>
      <c r="E254" s="202" t="s">
        <v>1</v>
      </c>
      <c r="F254" s="203" t="s">
        <v>1079</v>
      </c>
      <c r="H254" s="202" t="s">
        <v>1</v>
      </c>
      <c r="I254" s="204"/>
      <c r="L254" s="201"/>
      <c r="M254" s="205"/>
      <c r="N254" s="206"/>
      <c r="O254" s="206"/>
      <c r="P254" s="206"/>
      <c r="Q254" s="206"/>
      <c r="R254" s="206"/>
      <c r="S254" s="206"/>
      <c r="T254" s="207"/>
      <c r="AT254" s="202" t="s">
        <v>183</v>
      </c>
      <c r="AU254" s="202" t="s">
        <v>85</v>
      </c>
      <c r="AV254" s="15" t="s">
        <v>83</v>
      </c>
      <c r="AW254" s="15" t="s">
        <v>32</v>
      </c>
      <c r="AX254" s="15" t="s">
        <v>76</v>
      </c>
      <c r="AY254" s="202" t="s">
        <v>174</v>
      </c>
    </row>
    <row r="255" spans="1:65" s="15" customFormat="1" ht="22.5">
      <c r="B255" s="201"/>
      <c r="D255" s="165" t="s">
        <v>183</v>
      </c>
      <c r="E255" s="202" t="s">
        <v>1</v>
      </c>
      <c r="F255" s="203" t="s">
        <v>1173</v>
      </c>
      <c r="H255" s="202" t="s">
        <v>1</v>
      </c>
      <c r="I255" s="204"/>
      <c r="L255" s="201"/>
      <c r="M255" s="205"/>
      <c r="N255" s="206"/>
      <c r="O255" s="206"/>
      <c r="P255" s="206"/>
      <c r="Q255" s="206"/>
      <c r="R255" s="206"/>
      <c r="S255" s="206"/>
      <c r="T255" s="207"/>
      <c r="AT255" s="202" t="s">
        <v>183</v>
      </c>
      <c r="AU255" s="202" t="s">
        <v>85</v>
      </c>
      <c r="AV255" s="15" t="s">
        <v>83</v>
      </c>
      <c r="AW255" s="15" t="s">
        <v>32</v>
      </c>
      <c r="AX255" s="15" t="s">
        <v>76</v>
      </c>
      <c r="AY255" s="202" t="s">
        <v>174</v>
      </c>
    </row>
    <row r="256" spans="1:65" s="13" customFormat="1" ht="11.25">
      <c r="B256" s="170"/>
      <c r="D256" s="165" t="s">
        <v>183</v>
      </c>
      <c r="E256" s="171" t="s">
        <v>1</v>
      </c>
      <c r="F256" s="172" t="s">
        <v>1081</v>
      </c>
      <c r="H256" s="173">
        <v>19.367999999999999</v>
      </c>
      <c r="I256" s="174"/>
      <c r="L256" s="170"/>
      <c r="M256" s="175"/>
      <c r="N256" s="176"/>
      <c r="O256" s="176"/>
      <c r="P256" s="176"/>
      <c r="Q256" s="176"/>
      <c r="R256" s="176"/>
      <c r="S256" s="176"/>
      <c r="T256" s="177"/>
      <c r="AT256" s="171" t="s">
        <v>183</v>
      </c>
      <c r="AU256" s="171" t="s">
        <v>85</v>
      </c>
      <c r="AV256" s="13" t="s">
        <v>85</v>
      </c>
      <c r="AW256" s="13" t="s">
        <v>32</v>
      </c>
      <c r="AX256" s="13" t="s">
        <v>83</v>
      </c>
      <c r="AY256" s="171" t="s">
        <v>174</v>
      </c>
    </row>
    <row r="257" spans="1:65" s="12" customFormat="1" ht="20.85" customHeight="1">
      <c r="B257" s="137"/>
      <c r="D257" s="138" t="s">
        <v>75</v>
      </c>
      <c r="E257" s="148" t="s">
        <v>436</v>
      </c>
      <c r="F257" s="148" t="s">
        <v>437</v>
      </c>
      <c r="I257" s="140"/>
      <c r="J257" s="149">
        <f>BK257</f>
        <v>0</v>
      </c>
      <c r="L257" s="137"/>
      <c r="M257" s="142"/>
      <c r="N257" s="143"/>
      <c r="O257" s="143"/>
      <c r="P257" s="144">
        <f>SUM(P258:P332)</f>
        <v>0</v>
      </c>
      <c r="Q257" s="143"/>
      <c r="R257" s="144">
        <f>SUM(R258:R332)</f>
        <v>0</v>
      </c>
      <c r="S257" s="143"/>
      <c r="T257" s="145">
        <f>SUM(T258:T332)</f>
        <v>0</v>
      </c>
      <c r="AR257" s="138" t="s">
        <v>83</v>
      </c>
      <c r="AT257" s="146" t="s">
        <v>75</v>
      </c>
      <c r="AU257" s="146" t="s">
        <v>85</v>
      </c>
      <c r="AY257" s="138" t="s">
        <v>174</v>
      </c>
      <c r="BK257" s="147">
        <f>SUM(BK258:BK332)</f>
        <v>0</v>
      </c>
    </row>
    <row r="258" spans="1:65" s="2" customFormat="1" ht="37.9" customHeight="1">
      <c r="A258" s="32"/>
      <c r="B258" s="150"/>
      <c r="C258" s="151" t="s">
        <v>211</v>
      </c>
      <c r="D258" s="151" t="s">
        <v>176</v>
      </c>
      <c r="E258" s="152" t="s">
        <v>439</v>
      </c>
      <c r="F258" s="153" t="s">
        <v>1174</v>
      </c>
      <c r="G258" s="154" t="s">
        <v>441</v>
      </c>
      <c r="H258" s="155">
        <v>11.879</v>
      </c>
      <c r="I258" s="156"/>
      <c r="J258" s="157">
        <f>ROUND(I258*H258,2)</f>
        <v>0</v>
      </c>
      <c r="K258" s="158"/>
      <c r="L258" s="33"/>
      <c r="M258" s="159" t="s">
        <v>1</v>
      </c>
      <c r="N258" s="160" t="s">
        <v>41</v>
      </c>
      <c r="O258" s="58"/>
      <c r="P258" s="161">
        <f>O258*H258</f>
        <v>0</v>
      </c>
      <c r="Q258" s="161">
        <v>0</v>
      </c>
      <c r="R258" s="161">
        <f>Q258*H258</f>
        <v>0</v>
      </c>
      <c r="S258" s="161">
        <v>0</v>
      </c>
      <c r="T258" s="162">
        <f>S258*H258</f>
        <v>0</v>
      </c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R258" s="163" t="s">
        <v>96</v>
      </c>
      <c r="AT258" s="163" t="s">
        <v>176</v>
      </c>
      <c r="AU258" s="163" t="s">
        <v>91</v>
      </c>
      <c r="AY258" s="17" t="s">
        <v>174</v>
      </c>
      <c r="BE258" s="164">
        <f>IF(N258="základní",J258,0)</f>
        <v>0</v>
      </c>
      <c r="BF258" s="164">
        <f>IF(N258="snížená",J258,0)</f>
        <v>0</v>
      </c>
      <c r="BG258" s="164">
        <f>IF(N258="zákl. přenesená",J258,0)</f>
        <v>0</v>
      </c>
      <c r="BH258" s="164">
        <f>IF(N258="sníž. přenesená",J258,0)</f>
        <v>0</v>
      </c>
      <c r="BI258" s="164">
        <f>IF(N258="nulová",J258,0)</f>
        <v>0</v>
      </c>
      <c r="BJ258" s="17" t="s">
        <v>83</v>
      </c>
      <c r="BK258" s="164">
        <f>ROUND(I258*H258,2)</f>
        <v>0</v>
      </c>
      <c r="BL258" s="17" t="s">
        <v>96</v>
      </c>
      <c r="BM258" s="163" t="s">
        <v>1175</v>
      </c>
    </row>
    <row r="259" spans="1:65" s="2" customFormat="1" ht="19.5">
      <c r="A259" s="32"/>
      <c r="B259" s="33"/>
      <c r="C259" s="32"/>
      <c r="D259" s="165" t="s">
        <v>181</v>
      </c>
      <c r="E259" s="32"/>
      <c r="F259" s="166" t="s">
        <v>1174</v>
      </c>
      <c r="G259" s="32"/>
      <c r="H259" s="32"/>
      <c r="I259" s="167"/>
      <c r="J259" s="32"/>
      <c r="K259" s="32"/>
      <c r="L259" s="33"/>
      <c r="M259" s="168"/>
      <c r="N259" s="169"/>
      <c r="O259" s="58"/>
      <c r="P259" s="58"/>
      <c r="Q259" s="58"/>
      <c r="R259" s="58"/>
      <c r="S259" s="58"/>
      <c r="T259" s="59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T259" s="17" t="s">
        <v>181</v>
      </c>
      <c r="AU259" s="17" t="s">
        <v>91</v>
      </c>
    </row>
    <row r="260" spans="1:65" s="15" customFormat="1" ht="11.25">
      <c r="B260" s="201"/>
      <c r="D260" s="165" t="s">
        <v>183</v>
      </c>
      <c r="E260" s="202" t="s">
        <v>1</v>
      </c>
      <c r="F260" s="203" t="s">
        <v>1079</v>
      </c>
      <c r="H260" s="202" t="s">
        <v>1</v>
      </c>
      <c r="I260" s="204"/>
      <c r="L260" s="201"/>
      <c r="M260" s="205"/>
      <c r="N260" s="206"/>
      <c r="O260" s="206"/>
      <c r="P260" s="206"/>
      <c r="Q260" s="206"/>
      <c r="R260" s="206"/>
      <c r="S260" s="206"/>
      <c r="T260" s="207"/>
      <c r="AT260" s="202" t="s">
        <v>183</v>
      </c>
      <c r="AU260" s="202" t="s">
        <v>91</v>
      </c>
      <c r="AV260" s="15" t="s">
        <v>83</v>
      </c>
      <c r="AW260" s="15" t="s">
        <v>32</v>
      </c>
      <c r="AX260" s="15" t="s">
        <v>76</v>
      </c>
      <c r="AY260" s="202" t="s">
        <v>174</v>
      </c>
    </row>
    <row r="261" spans="1:65" s="15" customFormat="1" ht="11.25">
      <c r="B261" s="201"/>
      <c r="D261" s="165" t="s">
        <v>183</v>
      </c>
      <c r="E261" s="202" t="s">
        <v>1</v>
      </c>
      <c r="F261" s="203" t="s">
        <v>1176</v>
      </c>
      <c r="H261" s="202" t="s">
        <v>1</v>
      </c>
      <c r="I261" s="204"/>
      <c r="L261" s="201"/>
      <c r="M261" s="205"/>
      <c r="N261" s="206"/>
      <c r="O261" s="206"/>
      <c r="P261" s="206"/>
      <c r="Q261" s="206"/>
      <c r="R261" s="206"/>
      <c r="S261" s="206"/>
      <c r="T261" s="207"/>
      <c r="AT261" s="202" t="s">
        <v>183</v>
      </c>
      <c r="AU261" s="202" t="s">
        <v>91</v>
      </c>
      <c r="AV261" s="15" t="s">
        <v>83</v>
      </c>
      <c r="AW261" s="15" t="s">
        <v>32</v>
      </c>
      <c r="AX261" s="15" t="s">
        <v>76</v>
      </c>
      <c r="AY261" s="202" t="s">
        <v>174</v>
      </c>
    </row>
    <row r="262" spans="1:65" s="15" customFormat="1" ht="11.25">
      <c r="B262" s="201"/>
      <c r="D262" s="165" t="s">
        <v>183</v>
      </c>
      <c r="E262" s="202" t="s">
        <v>1</v>
      </c>
      <c r="F262" s="203" t="s">
        <v>1177</v>
      </c>
      <c r="H262" s="202" t="s">
        <v>1</v>
      </c>
      <c r="I262" s="204"/>
      <c r="L262" s="201"/>
      <c r="M262" s="205"/>
      <c r="N262" s="206"/>
      <c r="O262" s="206"/>
      <c r="P262" s="206"/>
      <c r="Q262" s="206"/>
      <c r="R262" s="206"/>
      <c r="S262" s="206"/>
      <c r="T262" s="207"/>
      <c r="AT262" s="202" t="s">
        <v>183</v>
      </c>
      <c r="AU262" s="202" t="s">
        <v>91</v>
      </c>
      <c r="AV262" s="15" t="s">
        <v>83</v>
      </c>
      <c r="AW262" s="15" t="s">
        <v>32</v>
      </c>
      <c r="AX262" s="15" t="s">
        <v>76</v>
      </c>
      <c r="AY262" s="202" t="s">
        <v>174</v>
      </c>
    </row>
    <row r="263" spans="1:65" s="15" customFormat="1" ht="22.5">
      <c r="B263" s="201"/>
      <c r="D263" s="165" t="s">
        <v>183</v>
      </c>
      <c r="E263" s="202" t="s">
        <v>1</v>
      </c>
      <c r="F263" s="203" t="s">
        <v>1178</v>
      </c>
      <c r="H263" s="202" t="s">
        <v>1</v>
      </c>
      <c r="I263" s="204"/>
      <c r="L263" s="201"/>
      <c r="M263" s="205"/>
      <c r="N263" s="206"/>
      <c r="O263" s="206"/>
      <c r="P263" s="206"/>
      <c r="Q263" s="206"/>
      <c r="R263" s="206"/>
      <c r="S263" s="206"/>
      <c r="T263" s="207"/>
      <c r="AT263" s="202" t="s">
        <v>183</v>
      </c>
      <c r="AU263" s="202" t="s">
        <v>91</v>
      </c>
      <c r="AV263" s="15" t="s">
        <v>83</v>
      </c>
      <c r="AW263" s="15" t="s">
        <v>32</v>
      </c>
      <c r="AX263" s="15" t="s">
        <v>76</v>
      </c>
      <c r="AY263" s="202" t="s">
        <v>174</v>
      </c>
    </row>
    <row r="264" spans="1:65" s="13" customFormat="1" ht="11.25">
      <c r="B264" s="170"/>
      <c r="D264" s="165" t="s">
        <v>183</v>
      </c>
      <c r="E264" s="171" t="s">
        <v>1</v>
      </c>
      <c r="F264" s="172" t="s">
        <v>1179</v>
      </c>
      <c r="H264" s="173">
        <v>2.8220000000000001</v>
      </c>
      <c r="I264" s="174"/>
      <c r="L264" s="170"/>
      <c r="M264" s="175"/>
      <c r="N264" s="176"/>
      <c r="O264" s="176"/>
      <c r="P264" s="176"/>
      <c r="Q264" s="176"/>
      <c r="R264" s="176"/>
      <c r="S264" s="176"/>
      <c r="T264" s="177"/>
      <c r="AT264" s="171" t="s">
        <v>183</v>
      </c>
      <c r="AU264" s="171" t="s">
        <v>91</v>
      </c>
      <c r="AV264" s="13" t="s">
        <v>85</v>
      </c>
      <c r="AW264" s="13" t="s">
        <v>32</v>
      </c>
      <c r="AX264" s="13" t="s">
        <v>76</v>
      </c>
      <c r="AY264" s="171" t="s">
        <v>174</v>
      </c>
    </row>
    <row r="265" spans="1:65" s="15" customFormat="1" ht="22.5">
      <c r="B265" s="201"/>
      <c r="D265" s="165" t="s">
        <v>183</v>
      </c>
      <c r="E265" s="202" t="s">
        <v>1</v>
      </c>
      <c r="F265" s="203" t="s">
        <v>1180</v>
      </c>
      <c r="H265" s="202" t="s">
        <v>1</v>
      </c>
      <c r="I265" s="204"/>
      <c r="L265" s="201"/>
      <c r="M265" s="205"/>
      <c r="N265" s="206"/>
      <c r="O265" s="206"/>
      <c r="P265" s="206"/>
      <c r="Q265" s="206"/>
      <c r="R265" s="206"/>
      <c r="S265" s="206"/>
      <c r="T265" s="207"/>
      <c r="AT265" s="202" t="s">
        <v>183</v>
      </c>
      <c r="AU265" s="202" t="s">
        <v>91</v>
      </c>
      <c r="AV265" s="15" t="s">
        <v>83</v>
      </c>
      <c r="AW265" s="15" t="s">
        <v>32</v>
      </c>
      <c r="AX265" s="15" t="s">
        <v>76</v>
      </c>
      <c r="AY265" s="202" t="s">
        <v>174</v>
      </c>
    </row>
    <row r="266" spans="1:65" s="13" customFormat="1" ht="11.25">
      <c r="B266" s="170"/>
      <c r="D266" s="165" t="s">
        <v>183</v>
      </c>
      <c r="E266" s="171" t="s">
        <v>1</v>
      </c>
      <c r="F266" s="172" t="s">
        <v>1181</v>
      </c>
      <c r="H266" s="173">
        <v>0.35899999999999999</v>
      </c>
      <c r="I266" s="174"/>
      <c r="L266" s="170"/>
      <c r="M266" s="175"/>
      <c r="N266" s="176"/>
      <c r="O266" s="176"/>
      <c r="P266" s="176"/>
      <c r="Q266" s="176"/>
      <c r="R266" s="176"/>
      <c r="S266" s="176"/>
      <c r="T266" s="177"/>
      <c r="AT266" s="171" t="s">
        <v>183</v>
      </c>
      <c r="AU266" s="171" t="s">
        <v>91</v>
      </c>
      <c r="AV266" s="13" t="s">
        <v>85</v>
      </c>
      <c r="AW266" s="13" t="s">
        <v>32</v>
      </c>
      <c r="AX266" s="13" t="s">
        <v>76</v>
      </c>
      <c r="AY266" s="171" t="s">
        <v>174</v>
      </c>
    </row>
    <row r="267" spans="1:65" s="15" customFormat="1" ht="11.25">
      <c r="B267" s="201"/>
      <c r="D267" s="165" t="s">
        <v>183</v>
      </c>
      <c r="E267" s="202" t="s">
        <v>1</v>
      </c>
      <c r="F267" s="203" t="s">
        <v>1079</v>
      </c>
      <c r="H267" s="202" t="s">
        <v>1</v>
      </c>
      <c r="I267" s="204"/>
      <c r="L267" s="201"/>
      <c r="M267" s="205"/>
      <c r="N267" s="206"/>
      <c r="O267" s="206"/>
      <c r="P267" s="206"/>
      <c r="Q267" s="206"/>
      <c r="R267" s="206"/>
      <c r="S267" s="206"/>
      <c r="T267" s="207"/>
      <c r="AT267" s="202" t="s">
        <v>183</v>
      </c>
      <c r="AU267" s="202" t="s">
        <v>91</v>
      </c>
      <c r="AV267" s="15" t="s">
        <v>83</v>
      </c>
      <c r="AW267" s="15" t="s">
        <v>32</v>
      </c>
      <c r="AX267" s="15" t="s">
        <v>76</v>
      </c>
      <c r="AY267" s="202" t="s">
        <v>174</v>
      </c>
    </row>
    <row r="268" spans="1:65" s="15" customFormat="1" ht="22.5">
      <c r="B268" s="201"/>
      <c r="D268" s="165" t="s">
        <v>183</v>
      </c>
      <c r="E268" s="202" t="s">
        <v>1</v>
      </c>
      <c r="F268" s="203" t="s">
        <v>1182</v>
      </c>
      <c r="H268" s="202" t="s">
        <v>1</v>
      </c>
      <c r="I268" s="204"/>
      <c r="L268" s="201"/>
      <c r="M268" s="205"/>
      <c r="N268" s="206"/>
      <c r="O268" s="206"/>
      <c r="P268" s="206"/>
      <c r="Q268" s="206"/>
      <c r="R268" s="206"/>
      <c r="S268" s="206"/>
      <c r="T268" s="207"/>
      <c r="AT268" s="202" t="s">
        <v>183</v>
      </c>
      <c r="AU268" s="202" t="s">
        <v>91</v>
      </c>
      <c r="AV268" s="15" t="s">
        <v>83</v>
      </c>
      <c r="AW268" s="15" t="s">
        <v>32</v>
      </c>
      <c r="AX268" s="15" t="s">
        <v>76</v>
      </c>
      <c r="AY268" s="202" t="s">
        <v>174</v>
      </c>
    </row>
    <row r="269" spans="1:65" s="13" customFormat="1" ht="11.25">
      <c r="B269" s="170"/>
      <c r="D269" s="165" t="s">
        <v>183</v>
      </c>
      <c r="E269" s="171" t="s">
        <v>1</v>
      </c>
      <c r="F269" s="172" t="s">
        <v>1183</v>
      </c>
      <c r="H269" s="173">
        <v>1.992</v>
      </c>
      <c r="I269" s="174"/>
      <c r="L269" s="170"/>
      <c r="M269" s="175"/>
      <c r="N269" s="176"/>
      <c r="O269" s="176"/>
      <c r="P269" s="176"/>
      <c r="Q269" s="176"/>
      <c r="R269" s="176"/>
      <c r="S269" s="176"/>
      <c r="T269" s="177"/>
      <c r="AT269" s="171" t="s">
        <v>183</v>
      </c>
      <c r="AU269" s="171" t="s">
        <v>91</v>
      </c>
      <c r="AV269" s="13" t="s">
        <v>85</v>
      </c>
      <c r="AW269" s="13" t="s">
        <v>32</v>
      </c>
      <c r="AX269" s="13" t="s">
        <v>76</v>
      </c>
      <c r="AY269" s="171" t="s">
        <v>174</v>
      </c>
    </row>
    <row r="270" spans="1:65" s="15" customFormat="1" ht="22.5">
      <c r="B270" s="201"/>
      <c r="D270" s="165" t="s">
        <v>183</v>
      </c>
      <c r="E270" s="202" t="s">
        <v>1</v>
      </c>
      <c r="F270" s="203" t="s">
        <v>1184</v>
      </c>
      <c r="H270" s="202" t="s">
        <v>1</v>
      </c>
      <c r="I270" s="204"/>
      <c r="L270" s="201"/>
      <c r="M270" s="205"/>
      <c r="N270" s="206"/>
      <c r="O270" s="206"/>
      <c r="P270" s="206"/>
      <c r="Q270" s="206"/>
      <c r="R270" s="206"/>
      <c r="S270" s="206"/>
      <c r="T270" s="207"/>
      <c r="AT270" s="202" t="s">
        <v>183</v>
      </c>
      <c r="AU270" s="202" t="s">
        <v>91</v>
      </c>
      <c r="AV270" s="15" t="s">
        <v>83</v>
      </c>
      <c r="AW270" s="15" t="s">
        <v>32</v>
      </c>
      <c r="AX270" s="15" t="s">
        <v>76</v>
      </c>
      <c r="AY270" s="202" t="s">
        <v>174</v>
      </c>
    </row>
    <row r="271" spans="1:65" s="13" customFormat="1" ht="11.25">
      <c r="B271" s="170"/>
      <c r="D271" s="165" t="s">
        <v>183</v>
      </c>
      <c r="E271" s="171" t="s">
        <v>1</v>
      </c>
      <c r="F271" s="172" t="s">
        <v>1185</v>
      </c>
      <c r="H271" s="173">
        <v>0.39800000000000002</v>
      </c>
      <c r="I271" s="174"/>
      <c r="L271" s="170"/>
      <c r="M271" s="175"/>
      <c r="N271" s="176"/>
      <c r="O271" s="176"/>
      <c r="P271" s="176"/>
      <c r="Q271" s="176"/>
      <c r="R271" s="176"/>
      <c r="S271" s="176"/>
      <c r="T271" s="177"/>
      <c r="AT271" s="171" t="s">
        <v>183</v>
      </c>
      <c r="AU271" s="171" t="s">
        <v>91</v>
      </c>
      <c r="AV271" s="13" t="s">
        <v>85</v>
      </c>
      <c r="AW271" s="13" t="s">
        <v>32</v>
      </c>
      <c r="AX271" s="13" t="s">
        <v>76</v>
      </c>
      <c r="AY271" s="171" t="s">
        <v>174</v>
      </c>
    </row>
    <row r="272" spans="1:65" s="15" customFormat="1" ht="11.25">
      <c r="B272" s="201"/>
      <c r="D272" s="165" t="s">
        <v>183</v>
      </c>
      <c r="E272" s="202" t="s">
        <v>1</v>
      </c>
      <c r="F272" s="203" t="s">
        <v>1186</v>
      </c>
      <c r="H272" s="202" t="s">
        <v>1</v>
      </c>
      <c r="I272" s="204"/>
      <c r="L272" s="201"/>
      <c r="M272" s="205"/>
      <c r="N272" s="206"/>
      <c r="O272" s="206"/>
      <c r="P272" s="206"/>
      <c r="Q272" s="206"/>
      <c r="R272" s="206"/>
      <c r="S272" s="206"/>
      <c r="T272" s="207"/>
      <c r="AT272" s="202" t="s">
        <v>183</v>
      </c>
      <c r="AU272" s="202" t="s">
        <v>91</v>
      </c>
      <c r="AV272" s="15" t="s">
        <v>83</v>
      </c>
      <c r="AW272" s="15" t="s">
        <v>32</v>
      </c>
      <c r="AX272" s="15" t="s">
        <v>76</v>
      </c>
      <c r="AY272" s="202" t="s">
        <v>174</v>
      </c>
    </row>
    <row r="273" spans="1:65" s="13" customFormat="1" ht="11.25">
      <c r="B273" s="170"/>
      <c r="D273" s="165" t="s">
        <v>183</v>
      </c>
      <c r="E273" s="171" t="s">
        <v>1</v>
      </c>
      <c r="F273" s="172" t="s">
        <v>1187</v>
      </c>
      <c r="H273" s="173">
        <v>4.6479999999999997</v>
      </c>
      <c r="I273" s="174"/>
      <c r="L273" s="170"/>
      <c r="M273" s="175"/>
      <c r="N273" s="176"/>
      <c r="O273" s="176"/>
      <c r="P273" s="176"/>
      <c r="Q273" s="176"/>
      <c r="R273" s="176"/>
      <c r="S273" s="176"/>
      <c r="T273" s="177"/>
      <c r="AT273" s="171" t="s">
        <v>183</v>
      </c>
      <c r="AU273" s="171" t="s">
        <v>91</v>
      </c>
      <c r="AV273" s="13" t="s">
        <v>85</v>
      </c>
      <c r="AW273" s="13" t="s">
        <v>32</v>
      </c>
      <c r="AX273" s="13" t="s">
        <v>76</v>
      </c>
      <c r="AY273" s="171" t="s">
        <v>174</v>
      </c>
    </row>
    <row r="274" spans="1:65" s="15" customFormat="1" ht="11.25">
      <c r="B274" s="201"/>
      <c r="D274" s="165" t="s">
        <v>183</v>
      </c>
      <c r="E274" s="202" t="s">
        <v>1</v>
      </c>
      <c r="F274" s="203" t="s">
        <v>1188</v>
      </c>
      <c r="H274" s="202" t="s">
        <v>1</v>
      </c>
      <c r="I274" s="204"/>
      <c r="L274" s="201"/>
      <c r="M274" s="205"/>
      <c r="N274" s="206"/>
      <c r="O274" s="206"/>
      <c r="P274" s="206"/>
      <c r="Q274" s="206"/>
      <c r="R274" s="206"/>
      <c r="S274" s="206"/>
      <c r="T274" s="207"/>
      <c r="AT274" s="202" t="s">
        <v>183</v>
      </c>
      <c r="AU274" s="202" t="s">
        <v>91</v>
      </c>
      <c r="AV274" s="15" t="s">
        <v>83</v>
      </c>
      <c r="AW274" s="15" t="s">
        <v>32</v>
      </c>
      <c r="AX274" s="15" t="s">
        <v>76</v>
      </c>
      <c r="AY274" s="202" t="s">
        <v>174</v>
      </c>
    </row>
    <row r="275" spans="1:65" s="13" customFormat="1" ht="11.25">
      <c r="B275" s="170"/>
      <c r="D275" s="165" t="s">
        <v>183</v>
      </c>
      <c r="E275" s="171" t="s">
        <v>1</v>
      </c>
      <c r="F275" s="172" t="s">
        <v>1189</v>
      </c>
      <c r="H275" s="173">
        <v>1.66</v>
      </c>
      <c r="I275" s="174"/>
      <c r="L275" s="170"/>
      <c r="M275" s="175"/>
      <c r="N275" s="176"/>
      <c r="O275" s="176"/>
      <c r="P275" s="176"/>
      <c r="Q275" s="176"/>
      <c r="R275" s="176"/>
      <c r="S275" s="176"/>
      <c r="T275" s="177"/>
      <c r="AT275" s="171" t="s">
        <v>183</v>
      </c>
      <c r="AU275" s="171" t="s">
        <v>91</v>
      </c>
      <c r="AV275" s="13" t="s">
        <v>85</v>
      </c>
      <c r="AW275" s="13" t="s">
        <v>32</v>
      </c>
      <c r="AX275" s="13" t="s">
        <v>76</v>
      </c>
      <c r="AY275" s="171" t="s">
        <v>174</v>
      </c>
    </row>
    <row r="276" spans="1:65" s="14" customFormat="1" ht="11.25">
      <c r="B276" s="178"/>
      <c r="D276" s="165" t="s">
        <v>183</v>
      </c>
      <c r="E276" s="179" t="s">
        <v>1</v>
      </c>
      <c r="F276" s="180" t="s">
        <v>231</v>
      </c>
      <c r="H276" s="181">
        <v>11.879</v>
      </c>
      <c r="I276" s="182"/>
      <c r="L276" s="178"/>
      <c r="M276" s="183"/>
      <c r="N276" s="184"/>
      <c r="O276" s="184"/>
      <c r="P276" s="184"/>
      <c r="Q276" s="184"/>
      <c r="R276" s="184"/>
      <c r="S276" s="184"/>
      <c r="T276" s="185"/>
      <c r="AT276" s="179" t="s">
        <v>183</v>
      </c>
      <c r="AU276" s="179" t="s">
        <v>91</v>
      </c>
      <c r="AV276" s="14" t="s">
        <v>96</v>
      </c>
      <c r="AW276" s="14" t="s">
        <v>32</v>
      </c>
      <c r="AX276" s="14" t="s">
        <v>83</v>
      </c>
      <c r="AY276" s="179" t="s">
        <v>174</v>
      </c>
    </row>
    <row r="277" spans="1:65" s="2" customFormat="1" ht="37.9" customHeight="1">
      <c r="A277" s="32"/>
      <c r="B277" s="150"/>
      <c r="C277" s="151" t="s">
        <v>217</v>
      </c>
      <c r="D277" s="151" t="s">
        <v>176</v>
      </c>
      <c r="E277" s="152" t="s">
        <v>445</v>
      </c>
      <c r="F277" s="153" t="s">
        <v>1190</v>
      </c>
      <c r="G277" s="154" t="s">
        <v>441</v>
      </c>
      <c r="H277" s="155">
        <v>59.395000000000003</v>
      </c>
      <c r="I277" s="156"/>
      <c r="J277" s="157">
        <f>ROUND(I277*H277,2)</f>
        <v>0</v>
      </c>
      <c r="K277" s="158"/>
      <c r="L277" s="33"/>
      <c r="M277" s="159" t="s">
        <v>1</v>
      </c>
      <c r="N277" s="160" t="s">
        <v>41</v>
      </c>
      <c r="O277" s="58"/>
      <c r="P277" s="161">
        <f>O277*H277</f>
        <v>0</v>
      </c>
      <c r="Q277" s="161">
        <v>0</v>
      </c>
      <c r="R277" s="161">
        <f>Q277*H277</f>
        <v>0</v>
      </c>
      <c r="S277" s="161">
        <v>0</v>
      </c>
      <c r="T277" s="162">
        <f>S277*H277</f>
        <v>0</v>
      </c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R277" s="163" t="s">
        <v>96</v>
      </c>
      <c r="AT277" s="163" t="s">
        <v>176</v>
      </c>
      <c r="AU277" s="163" t="s">
        <v>91</v>
      </c>
      <c r="AY277" s="17" t="s">
        <v>174</v>
      </c>
      <c r="BE277" s="164">
        <f>IF(N277="základní",J277,0)</f>
        <v>0</v>
      </c>
      <c r="BF277" s="164">
        <f>IF(N277="snížená",J277,0)</f>
        <v>0</v>
      </c>
      <c r="BG277" s="164">
        <f>IF(N277="zákl. přenesená",J277,0)</f>
        <v>0</v>
      </c>
      <c r="BH277" s="164">
        <f>IF(N277="sníž. přenesená",J277,0)</f>
        <v>0</v>
      </c>
      <c r="BI277" s="164">
        <f>IF(N277="nulová",J277,0)</f>
        <v>0</v>
      </c>
      <c r="BJ277" s="17" t="s">
        <v>83</v>
      </c>
      <c r="BK277" s="164">
        <f>ROUND(I277*H277,2)</f>
        <v>0</v>
      </c>
      <c r="BL277" s="17" t="s">
        <v>96</v>
      </c>
      <c r="BM277" s="163" t="s">
        <v>1191</v>
      </c>
    </row>
    <row r="278" spans="1:65" s="2" customFormat="1" ht="29.25">
      <c r="A278" s="32"/>
      <c r="B278" s="33"/>
      <c r="C278" s="32"/>
      <c r="D278" s="165" t="s">
        <v>181</v>
      </c>
      <c r="E278" s="32"/>
      <c r="F278" s="166" t="s">
        <v>1190</v>
      </c>
      <c r="G278" s="32"/>
      <c r="H278" s="32"/>
      <c r="I278" s="167"/>
      <c r="J278" s="32"/>
      <c r="K278" s="32"/>
      <c r="L278" s="33"/>
      <c r="M278" s="168"/>
      <c r="N278" s="169"/>
      <c r="O278" s="58"/>
      <c r="P278" s="58"/>
      <c r="Q278" s="58"/>
      <c r="R278" s="58"/>
      <c r="S278" s="58"/>
      <c r="T278" s="59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T278" s="17" t="s">
        <v>181</v>
      </c>
      <c r="AU278" s="17" t="s">
        <v>91</v>
      </c>
    </row>
    <row r="279" spans="1:65" s="15" customFormat="1" ht="11.25">
      <c r="B279" s="201"/>
      <c r="D279" s="165" t="s">
        <v>183</v>
      </c>
      <c r="E279" s="202" t="s">
        <v>1</v>
      </c>
      <c r="F279" s="203" t="s">
        <v>1079</v>
      </c>
      <c r="H279" s="202" t="s">
        <v>1</v>
      </c>
      <c r="I279" s="204"/>
      <c r="L279" s="201"/>
      <c r="M279" s="205"/>
      <c r="N279" s="206"/>
      <c r="O279" s="206"/>
      <c r="P279" s="206"/>
      <c r="Q279" s="206"/>
      <c r="R279" s="206"/>
      <c r="S279" s="206"/>
      <c r="T279" s="207"/>
      <c r="AT279" s="202" t="s">
        <v>183</v>
      </c>
      <c r="AU279" s="202" t="s">
        <v>91</v>
      </c>
      <c r="AV279" s="15" t="s">
        <v>83</v>
      </c>
      <c r="AW279" s="15" t="s">
        <v>32</v>
      </c>
      <c r="AX279" s="15" t="s">
        <v>76</v>
      </c>
      <c r="AY279" s="202" t="s">
        <v>174</v>
      </c>
    </row>
    <row r="280" spans="1:65" s="15" customFormat="1" ht="11.25">
      <c r="B280" s="201"/>
      <c r="D280" s="165" t="s">
        <v>183</v>
      </c>
      <c r="E280" s="202" t="s">
        <v>1</v>
      </c>
      <c r="F280" s="203" t="s">
        <v>1176</v>
      </c>
      <c r="H280" s="202" t="s">
        <v>1</v>
      </c>
      <c r="I280" s="204"/>
      <c r="L280" s="201"/>
      <c r="M280" s="205"/>
      <c r="N280" s="206"/>
      <c r="O280" s="206"/>
      <c r="P280" s="206"/>
      <c r="Q280" s="206"/>
      <c r="R280" s="206"/>
      <c r="S280" s="206"/>
      <c r="T280" s="207"/>
      <c r="AT280" s="202" t="s">
        <v>183</v>
      </c>
      <c r="AU280" s="202" t="s">
        <v>91</v>
      </c>
      <c r="AV280" s="15" t="s">
        <v>83</v>
      </c>
      <c r="AW280" s="15" t="s">
        <v>32</v>
      </c>
      <c r="AX280" s="15" t="s">
        <v>76</v>
      </c>
      <c r="AY280" s="202" t="s">
        <v>174</v>
      </c>
    </row>
    <row r="281" spans="1:65" s="15" customFormat="1" ht="11.25">
      <c r="B281" s="201"/>
      <c r="D281" s="165" t="s">
        <v>183</v>
      </c>
      <c r="E281" s="202" t="s">
        <v>1</v>
      </c>
      <c r="F281" s="203" t="s">
        <v>1177</v>
      </c>
      <c r="H281" s="202" t="s">
        <v>1</v>
      </c>
      <c r="I281" s="204"/>
      <c r="L281" s="201"/>
      <c r="M281" s="205"/>
      <c r="N281" s="206"/>
      <c r="O281" s="206"/>
      <c r="P281" s="206"/>
      <c r="Q281" s="206"/>
      <c r="R281" s="206"/>
      <c r="S281" s="206"/>
      <c r="T281" s="207"/>
      <c r="AT281" s="202" t="s">
        <v>183</v>
      </c>
      <c r="AU281" s="202" t="s">
        <v>91</v>
      </c>
      <c r="AV281" s="15" t="s">
        <v>83</v>
      </c>
      <c r="AW281" s="15" t="s">
        <v>32</v>
      </c>
      <c r="AX281" s="15" t="s">
        <v>76</v>
      </c>
      <c r="AY281" s="202" t="s">
        <v>174</v>
      </c>
    </row>
    <row r="282" spans="1:65" s="15" customFormat="1" ht="22.5">
      <c r="B282" s="201"/>
      <c r="D282" s="165" t="s">
        <v>183</v>
      </c>
      <c r="E282" s="202" t="s">
        <v>1</v>
      </c>
      <c r="F282" s="203" t="s">
        <v>1192</v>
      </c>
      <c r="H282" s="202" t="s">
        <v>1</v>
      </c>
      <c r="I282" s="204"/>
      <c r="L282" s="201"/>
      <c r="M282" s="205"/>
      <c r="N282" s="206"/>
      <c r="O282" s="206"/>
      <c r="P282" s="206"/>
      <c r="Q282" s="206"/>
      <c r="R282" s="206"/>
      <c r="S282" s="206"/>
      <c r="T282" s="207"/>
      <c r="AT282" s="202" t="s">
        <v>183</v>
      </c>
      <c r="AU282" s="202" t="s">
        <v>91</v>
      </c>
      <c r="AV282" s="15" t="s">
        <v>83</v>
      </c>
      <c r="AW282" s="15" t="s">
        <v>32</v>
      </c>
      <c r="AX282" s="15" t="s">
        <v>76</v>
      </c>
      <c r="AY282" s="202" t="s">
        <v>174</v>
      </c>
    </row>
    <row r="283" spans="1:65" s="13" customFormat="1" ht="11.25">
      <c r="B283" s="170"/>
      <c r="D283" s="165" t="s">
        <v>183</v>
      </c>
      <c r="E283" s="171" t="s">
        <v>1</v>
      </c>
      <c r="F283" s="172" t="s">
        <v>1193</v>
      </c>
      <c r="H283" s="173">
        <v>14.11</v>
      </c>
      <c r="I283" s="174"/>
      <c r="L283" s="170"/>
      <c r="M283" s="175"/>
      <c r="N283" s="176"/>
      <c r="O283" s="176"/>
      <c r="P283" s="176"/>
      <c r="Q283" s="176"/>
      <c r="R283" s="176"/>
      <c r="S283" s="176"/>
      <c r="T283" s="177"/>
      <c r="AT283" s="171" t="s">
        <v>183</v>
      </c>
      <c r="AU283" s="171" t="s">
        <v>91</v>
      </c>
      <c r="AV283" s="13" t="s">
        <v>85</v>
      </c>
      <c r="AW283" s="13" t="s">
        <v>32</v>
      </c>
      <c r="AX283" s="13" t="s">
        <v>76</v>
      </c>
      <c r="AY283" s="171" t="s">
        <v>174</v>
      </c>
    </row>
    <row r="284" spans="1:65" s="15" customFormat="1" ht="22.5">
      <c r="B284" s="201"/>
      <c r="D284" s="165" t="s">
        <v>183</v>
      </c>
      <c r="E284" s="202" t="s">
        <v>1</v>
      </c>
      <c r="F284" s="203" t="s">
        <v>1194</v>
      </c>
      <c r="H284" s="202" t="s">
        <v>1</v>
      </c>
      <c r="I284" s="204"/>
      <c r="L284" s="201"/>
      <c r="M284" s="205"/>
      <c r="N284" s="206"/>
      <c r="O284" s="206"/>
      <c r="P284" s="206"/>
      <c r="Q284" s="206"/>
      <c r="R284" s="206"/>
      <c r="S284" s="206"/>
      <c r="T284" s="207"/>
      <c r="AT284" s="202" t="s">
        <v>183</v>
      </c>
      <c r="AU284" s="202" t="s">
        <v>91</v>
      </c>
      <c r="AV284" s="15" t="s">
        <v>83</v>
      </c>
      <c r="AW284" s="15" t="s">
        <v>32</v>
      </c>
      <c r="AX284" s="15" t="s">
        <v>76</v>
      </c>
      <c r="AY284" s="202" t="s">
        <v>174</v>
      </c>
    </row>
    <row r="285" spans="1:65" s="13" customFormat="1" ht="11.25">
      <c r="B285" s="170"/>
      <c r="D285" s="165" t="s">
        <v>183</v>
      </c>
      <c r="E285" s="171" t="s">
        <v>1</v>
      </c>
      <c r="F285" s="172" t="s">
        <v>1195</v>
      </c>
      <c r="H285" s="173">
        <v>1.7929999999999999</v>
      </c>
      <c r="I285" s="174"/>
      <c r="L285" s="170"/>
      <c r="M285" s="175"/>
      <c r="N285" s="176"/>
      <c r="O285" s="176"/>
      <c r="P285" s="176"/>
      <c r="Q285" s="176"/>
      <c r="R285" s="176"/>
      <c r="S285" s="176"/>
      <c r="T285" s="177"/>
      <c r="AT285" s="171" t="s">
        <v>183</v>
      </c>
      <c r="AU285" s="171" t="s">
        <v>91</v>
      </c>
      <c r="AV285" s="13" t="s">
        <v>85</v>
      </c>
      <c r="AW285" s="13" t="s">
        <v>32</v>
      </c>
      <c r="AX285" s="13" t="s">
        <v>76</v>
      </c>
      <c r="AY285" s="171" t="s">
        <v>174</v>
      </c>
    </row>
    <row r="286" spans="1:65" s="15" customFormat="1" ht="11.25">
      <c r="B286" s="201"/>
      <c r="D286" s="165" t="s">
        <v>183</v>
      </c>
      <c r="E286" s="202" t="s">
        <v>1</v>
      </c>
      <c r="F286" s="203" t="s">
        <v>1079</v>
      </c>
      <c r="H286" s="202" t="s">
        <v>1</v>
      </c>
      <c r="I286" s="204"/>
      <c r="L286" s="201"/>
      <c r="M286" s="205"/>
      <c r="N286" s="206"/>
      <c r="O286" s="206"/>
      <c r="P286" s="206"/>
      <c r="Q286" s="206"/>
      <c r="R286" s="206"/>
      <c r="S286" s="206"/>
      <c r="T286" s="207"/>
      <c r="AT286" s="202" t="s">
        <v>183</v>
      </c>
      <c r="AU286" s="202" t="s">
        <v>91</v>
      </c>
      <c r="AV286" s="15" t="s">
        <v>83</v>
      </c>
      <c r="AW286" s="15" t="s">
        <v>32</v>
      </c>
      <c r="AX286" s="15" t="s">
        <v>76</v>
      </c>
      <c r="AY286" s="202" t="s">
        <v>174</v>
      </c>
    </row>
    <row r="287" spans="1:65" s="15" customFormat="1" ht="22.5">
      <c r="B287" s="201"/>
      <c r="D287" s="165" t="s">
        <v>183</v>
      </c>
      <c r="E287" s="202" t="s">
        <v>1</v>
      </c>
      <c r="F287" s="203" t="s">
        <v>1196</v>
      </c>
      <c r="H287" s="202" t="s">
        <v>1</v>
      </c>
      <c r="I287" s="204"/>
      <c r="L287" s="201"/>
      <c r="M287" s="205"/>
      <c r="N287" s="206"/>
      <c r="O287" s="206"/>
      <c r="P287" s="206"/>
      <c r="Q287" s="206"/>
      <c r="R287" s="206"/>
      <c r="S287" s="206"/>
      <c r="T287" s="207"/>
      <c r="AT287" s="202" t="s">
        <v>183</v>
      </c>
      <c r="AU287" s="202" t="s">
        <v>91</v>
      </c>
      <c r="AV287" s="15" t="s">
        <v>83</v>
      </c>
      <c r="AW287" s="15" t="s">
        <v>32</v>
      </c>
      <c r="AX287" s="15" t="s">
        <v>76</v>
      </c>
      <c r="AY287" s="202" t="s">
        <v>174</v>
      </c>
    </row>
    <row r="288" spans="1:65" s="13" customFormat="1" ht="11.25">
      <c r="B288" s="170"/>
      <c r="D288" s="165" t="s">
        <v>183</v>
      </c>
      <c r="E288" s="171" t="s">
        <v>1</v>
      </c>
      <c r="F288" s="172" t="s">
        <v>1197</v>
      </c>
      <c r="H288" s="173">
        <v>9.9600000000000009</v>
      </c>
      <c r="I288" s="174"/>
      <c r="L288" s="170"/>
      <c r="M288" s="175"/>
      <c r="N288" s="176"/>
      <c r="O288" s="176"/>
      <c r="P288" s="176"/>
      <c r="Q288" s="176"/>
      <c r="R288" s="176"/>
      <c r="S288" s="176"/>
      <c r="T288" s="177"/>
      <c r="AT288" s="171" t="s">
        <v>183</v>
      </c>
      <c r="AU288" s="171" t="s">
        <v>91</v>
      </c>
      <c r="AV288" s="13" t="s">
        <v>85</v>
      </c>
      <c r="AW288" s="13" t="s">
        <v>32</v>
      </c>
      <c r="AX288" s="13" t="s">
        <v>76</v>
      </c>
      <c r="AY288" s="171" t="s">
        <v>174</v>
      </c>
    </row>
    <row r="289" spans="1:65" s="15" customFormat="1" ht="22.5">
      <c r="B289" s="201"/>
      <c r="D289" s="165" t="s">
        <v>183</v>
      </c>
      <c r="E289" s="202" t="s">
        <v>1</v>
      </c>
      <c r="F289" s="203" t="s">
        <v>1198</v>
      </c>
      <c r="H289" s="202" t="s">
        <v>1</v>
      </c>
      <c r="I289" s="204"/>
      <c r="L289" s="201"/>
      <c r="M289" s="205"/>
      <c r="N289" s="206"/>
      <c r="O289" s="206"/>
      <c r="P289" s="206"/>
      <c r="Q289" s="206"/>
      <c r="R289" s="206"/>
      <c r="S289" s="206"/>
      <c r="T289" s="207"/>
      <c r="AT289" s="202" t="s">
        <v>183</v>
      </c>
      <c r="AU289" s="202" t="s">
        <v>91</v>
      </c>
      <c r="AV289" s="15" t="s">
        <v>83</v>
      </c>
      <c r="AW289" s="15" t="s">
        <v>32</v>
      </c>
      <c r="AX289" s="15" t="s">
        <v>76</v>
      </c>
      <c r="AY289" s="202" t="s">
        <v>174</v>
      </c>
    </row>
    <row r="290" spans="1:65" s="13" customFormat="1" ht="11.25">
      <c r="B290" s="170"/>
      <c r="D290" s="165" t="s">
        <v>183</v>
      </c>
      <c r="E290" s="171" t="s">
        <v>1</v>
      </c>
      <c r="F290" s="172" t="s">
        <v>1199</v>
      </c>
      <c r="H290" s="173">
        <v>1.992</v>
      </c>
      <c r="I290" s="174"/>
      <c r="L290" s="170"/>
      <c r="M290" s="175"/>
      <c r="N290" s="176"/>
      <c r="O290" s="176"/>
      <c r="P290" s="176"/>
      <c r="Q290" s="176"/>
      <c r="R290" s="176"/>
      <c r="S290" s="176"/>
      <c r="T290" s="177"/>
      <c r="AT290" s="171" t="s">
        <v>183</v>
      </c>
      <c r="AU290" s="171" t="s">
        <v>91</v>
      </c>
      <c r="AV290" s="13" t="s">
        <v>85</v>
      </c>
      <c r="AW290" s="13" t="s">
        <v>32</v>
      </c>
      <c r="AX290" s="13" t="s">
        <v>76</v>
      </c>
      <c r="AY290" s="171" t="s">
        <v>174</v>
      </c>
    </row>
    <row r="291" spans="1:65" s="15" customFormat="1" ht="22.5">
      <c r="B291" s="201"/>
      <c r="D291" s="165" t="s">
        <v>183</v>
      </c>
      <c r="E291" s="202" t="s">
        <v>1</v>
      </c>
      <c r="F291" s="203" t="s">
        <v>1200</v>
      </c>
      <c r="H291" s="202" t="s">
        <v>1</v>
      </c>
      <c r="I291" s="204"/>
      <c r="L291" s="201"/>
      <c r="M291" s="205"/>
      <c r="N291" s="206"/>
      <c r="O291" s="206"/>
      <c r="P291" s="206"/>
      <c r="Q291" s="206"/>
      <c r="R291" s="206"/>
      <c r="S291" s="206"/>
      <c r="T291" s="207"/>
      <c r="AT291" s="202" t="s">
        <v>183</v>
      </c>
      <c r="AU291" s="202" t="s">
        <v>91</v>
      </c>
      <c r="AV291" s="15" t="s">
        <v>83</v>
      </c>
      <c r="AW291" s="15" t="s">
        <v>32</v>
      </c>
      <c r="AX291" s="15" t="s">
        <v>76</v>
      </c>
      <c r="AY291" s="202" t="s">
        <v>174</v>
      </c>
    </row>
    <row r="292" spans="1:65" s="13" customFormat="1" ht="11.25">
      <c r="B292" s="170"/>
      <c r="D292" s="165" t="s">
        <v>183</v>
      </c>
      <c r="E292" s="171" t="s">
        <v>1</v>
      </c>
      <c r="F292" s="172" t="s">
        <v>1201</v>
      </c>
      <c r="H292" s="173">
        <v>23.24</v>
      </c>
      <c r="I292" s="174"/>
      <c r="L292" s="170"/>
      <c r="M292" s="175"/>
      <c r="N292" s="176"/>
      <c r="O292" s="176"/>
      <c r="P292" s="176"/>
      <c r="Q292" s="176"/>
      <c r="R292" s="176"/>
      <c r="S292" s="176"/>
      <c r="T292" s="177"/>
      <c r="AT292" s="171" t="s">
        <v>183</v>
      </c>
      <c r="AU292" s="171" t="s">
        <v>91</v>
      </c>
      <c r="AV292" s="13" t="s">
        <v>85</v>
      </c>
      <c r="AW292" s="13" t="s">
        <v>32</v>
      </c>
      <c r="AX292" s="13" t="s">
        <v>76</v>
      </c>
      <c r="AY292" s="171" t="s">
        <v>174</v>
      </c>
    </row>
    <row r="293" spans="1:65" s="15" customFormat="1" ht="22.5">
      <c r="B293" s="201"/>
      <c r="D293" s="165" t="s">
        <v>183</v>
      </c>
      <c r="E293" s="202" t="s">
        <v>1</v>
      </c>
      <c r="F293" s="203" t="s">
        <v>1202</v>
      </c>
      <c r="H293" s="202" t="s">
        <v>1</v>
      </c>
      <c r="I293" s="204"/>
      <c r="L293" s="201"/>
      <c r="M293" s="205"/>
      <c r="N293" s="206"/>
      <c r="O293" s="206"/>
      <c r="P293" s="206"/>
      <c r="Q293" s="206"/>
      <c r="R293" s="206"/>
      <c r="S293" s="206"/>
      <c r="T293" s="207"/>
      <c r="AT293" s="202" t="s">
        <v>183</v>
      </c>
      <c r="AU293" s="202" t="s">
        <v>91</v>
      </c>
      <c r="AV293" s="15" t="s">
        <v>83</v>
      </c>
      <c r="AW293" s="15" t="s">
        <v>32</v>
      </c>
      <c r="AX293" s="15" t="s">
        <v>76</v>
      </c>
      <c r="AY293" s="202" t="s">
        <v>174</v>
      </c>
    </row>
    <row r="294" spans="1:65" s="13" customFormat="1" ht="11.25">
      <c r="B294" s="170"/>
      <c r="D294" s="165" t="s">
        <v>183</v>
      </c>
      <c r="E294" s="171" t="s">
        <v>1</v>
      </c>
      <c r="F294" s="172" t="s">
        <v>1203</v>
      </c>
      <c r="H294" s="173">
        <v>8.3000000000000007</v>
      </c>
      <c r="I294" s="174"/>
      <c r="L294" s="170"/>
      <c r="M294" s="175"/>
      <c r="N294" s="176"/>
      <c r="O294" s="176"/>
      <c r="P294" s="176"/>
      <c r="Q294" s="176"/>
      <c r="R294" s="176"/>
      <c r="S294" s="176"/>
      <c r="T294" s="177"/>
      <c r="AT294" s="171" t="s">
        <v>183</v>
      </c>
      <c r="AU294" s="171" t="s">
        <v>91</v>
      </c>
      <c r="AV294" s="13" t="s">
        <v>85</v>
      </c>
      <c r="AW294" s="13" t="s">
        <v>32</v>
      </c>
      <c r="AX294" s="13" t="s">
        <v>76</v>
      </c>
      <c r="AY294" s="171" t="s">
        <v>174</v>
      </c>
    </row>
    <row r="295" spans="1:65" s="14" customFormat="1" ht="11.25">
      <c r="B295" s="178"/>
      <c r="D295" s="165" t="s">
        <v>183</v>
      </c>
      <c r="E295" s="179" t="s">
        <v>1</v>
      </c>
      <c r="F295" s="180" t="s">
        <v>231</v>
      </c>
      <c r="H295" s="181">
        <v>59.395000000000003</v>
      </c>
      <c r="I295" s="182"/>
      <c r="L295" s="178"/>
      <c r="M295" s="183"/>
      <c r="N295" s="184"/>
      <c r="O295" s="184"/>
      <c r="P295" s="184"/>
      <c r="Q295" s="184"/>
      <c r="R295" s="184"/>
      <c r="S295" s="184"/>
      <c r="T295" s="185"/>
      <c r="AT295" s="179" t="s">
        <v>183</v>
      </c>
      <c r="AU295" s="179" t="s">
        <v>91</v>
      </c>
      <c r="AV295" s="14" t="s">
        <v>96</v>
      </c>
      <c r="AW295" s="14" t="s">
        <v>32</v>
      </c>
      <c r="AX295" s="14" t="s">
        <v>83</v>
      </c>
      <c r="AY295" s="179" t="s">
        <v>174</v>
      </c>
    </row>
    <row r="296" spans="1:65" s="2" customFormat="1" ht="37.9" customHeight="1">
      <c r="A296" s="32"/>
      <c r="B296" s="150"/>
      <c r="C296" s="151" t="s">
        <v>224</v>
      </c>
      <c r="D296" s="151" t="s">
        <v>176</v>
      </c>
      <c r="E296" s="152" t="s">
        <v>1204</v>
      </c>
      <c r="F296" s="153" t="s">
        <v>1205</v>
      </c>
      <c r="G296" s="154" t="s">
        <v>441</v>
      </c>
      <c r="H296" s="155">
        <v>0.193</v>
      </c>
      <c r="I296" s="156"/>
      <c r="J296" s="157">
        <f>ROUND(I296*H296,2)</f>
        <v>0</v>
      </c>
      <c r="K296" s="158"/>
      <c r="L296" s="33"/>
      <c r="M296" s="159" t="s">
        <v>1</v>
      </c>
      <c r="N296" s="160" t="s">
        <v>41</v>
      </c>
      <c r="O296" s="58"/>
      <c r="P296" s="161">
        <f>O296*H296</f>
        <v>0</v>
      </c>
      <c r="Q296" s="161">
        <v>0</v>
      </c>
      <c r="R296" s="161">
        <f>Q296*H296</f>
        <v>0</v>
      </c>
      <c r="S296" s="161">
        <v>0</v>
      </c>
      <c r="T296" s="162">
        <f>S296*H296</f>
        <v>0</v>
      </c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R296" s="163" t="s">
        <v>96</v>
      </c>
      <c r="AT296" s="163" t="s">
        <v>176</v>
      </c>
      <c r="AU296" s="163" t="s">
        <v>91</v>
      </c>
      <c r="AY296" s="17" t="s">
        <v>174</v>
      </c>
      <c r="BE296" s="164">
        <f>IF(N296="základní",J296,0)</f>
        <v>0</v>
      </c>
      <c r="BF296" s="164">
        <f>IF(N296="snížená",J296,0)</f>
        <v>0</v>
      </c>
      <c r="BG296" s="164">
        <f>IF(N296="zákl. přenesená",J296,0)</f>
        <v>0</v>
      </c>
      <c r="BH296" s="164">
        <f>IF(N296="sníž. přenesená",J296,0)</f>
        <v>0</v>
      </c>
      <c r="BI296" s="164">
        <f>IF(N296="nulová",J296,0)</f>
        <v>0</v>
      </c>
      <c r="BJ296" s="17" t="s">
        <v>83</v>
      </c>
      <c r="BK296" s="164">
        <f>ROUND(I296*H296,2)</f>
        <v>0</v>
      </c>
      <c r="BL296" s="17" t="s">
        <v>96</v>
      </c>
      <c r="BM296" s="163" t="s">
        <v>1206</v>
      </c>
    </row>
    <row r="297" spans="1:65" s="2" customFormat="1" ht="19.5">
      <c r="A297" s="32"/>
      <c r="B297" s="33"/>
      <c r="C297" s="32"/>
      <c r="D297" s="165" t="s">
        <v>181</v>
      </c>
      <c r="E297" s="32"/>
      <c r="F297" s="166" t="s">
        <v>1205</v>
      </c>
      <c r="G297" s="32"/>
      <c r="H297" s="32"/>
      <c r="I297" s="167"/>
      <c r="J297" s="32"/>
      <c r="K297" s="32"/>
      <c r="L297" s="33"/>
      <c r="M297" s="168"/>
      <c r="N297" s="169"/>
      <c r="O297" s="58"/>
      <c r="P297" s="58"/>
      <c r="Q297" s="58"/>
      <c r="R297" s="58"/>
      <c r="S297" s="58"/>
      <c r="T297" s="59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T297" s="17" t="s">
        <v>181</v>
      </c>
      <c r="AU297" s="17" t="s">
        <v>91</v>
      </c>
    </row>
    <row r="298" spans="1:65" s="15" customFormat="1" ht="11.25">
      <c r="B298" s="201"/>
      <c r="D298" s="165" t="s">
        <v>183</v>
      </c>
      <c r="E298" s="202" t="s">
        <v>1</v>
      </c>
      <c r="F298" s="203" t="s">
        <v>1207</v>
      </c>
      <c r="H298" s="202" t="s">
        <v>1</v>
      </c>
      <c r="I298" s="204"/>
      <c r="L298" s="201"/>
      <c r="M298" s="205"/>
      <c r="N298" s="206"/>
      <c r="O298" s="206"/>
      <c r="P298" s="206"/>
      <c r="Q298" s="206"/>
      <c r="R298" s="206"/>
      <c r="S298" s="206"/>
      <c r="T298" s="207"/>
      <c r="AT298" s="202" t="s">
        <v>183</v>
      </c>
      <c r="AU298" s="202" t="s">
        <v>91</v>
      </c>
      <c r="AV298" s="15" t="s">
        <v>83</v>
      </c>
      <c r="AW298" s="15" t="s">
        <v>32</v>
      </c>
      <c r="AX298" s="15" t="s">
        <v>76</v>
      </c>
      <c r="AY298" s="202" t="s">
        <v>174</v>
      </c>
    </row>
    <row r="299" spans="1:65" s="15" customFormat="1" ht="11.25">
      <c r="B299" s="201"/>
      <c r="D299" s="165" t="s">
        <v>183</v>
      </c>
      <c r="E299" s="202" t="s">
        <v>1</v>
      </c>
      <c r="F299" s="203" t="s">
        <v>1079</v>
      </c>
      <c r="H299" s="202" t="s">
        <v>1</v>
      </c>
      <c r="I299" s="204"/>
      <c r="L299" s="201"/>
      <c r="M299" s="205"/>
      <c r="N299" s="206"/>
      <c r="O299" s="206"/>
      <c r="P299" s="206"/>
      <c r="Q299" s="206"/>
      <c r="R299" s="206"/>
      <c r="S299" s="206"/>
      <c r="T299" s="207"/>
      <c r="AT299" s="202" t="s">
        <v>183</v>
      </c>
      <c r="AU299" s="202" t="s">
        <v>91</v>
      </c>
      <c r="AV299" s="15" t="s">
        <v>83</v>
      </c>
      <c r="AW299" s="15" t="s">
        <v>32</v>
      </c>
      <c r="AX299" s="15" t="s">
        <v>76</v>
      </c>
      <c r="AY299" s="202" t="s">
        <v>174</v>
      </c>
    </row>
    <row r="300" spans="1:65" s="15" customFormat="1" ht="11.25">
      <c r="B300" s="201"/>
      <c r="D300" s="165" t="s">
        <v>183</v>
      </c>
      <c r="E300" s="202" t="s">
        <v>1</v>
      </c>
      <c r="F300" s="203" t="s">
        <v>1208</v>
      </c>
      <c r="H300" s="202" t="s">
        <v>1</v>
      </c>
      <c r="I300" s="204"/>
      <c r="L300" s="201"/>
      <c r="M300" s="205"/>
      <c r="N300" s="206"/>
      <c r="O300" s="206"/>
      <c r="P300" s="206"/>
      <c r="Q300" s="206"/>
      <c r="R300" s="206"/>
      <c r="S300" s="206"/>
      <c r="T300" s="207"/>
      <c r="AT300" s="202" t="s">
        <v>183</v>
      </c>
      <c r="AU300" s="202" t="s">
        <v>91</v>
      </c>
      <c r="AV300" s="15" t="s">
        <v>83</v>
      </c>
      <c r="AW300" s="15" t="s">
        <v>32</v>
      </c>
      <c r="AX300" s="15" t="s">
        <v>76</v>
      </c>
      <c r="AY300" s="202" t="s">
        <v>174</v>
      </c>
    </row>
    <row r="301" spans="1:65" s="13" customFormat="1" ht="11.25">
      <c r="B301" s="170"/>
      <c r="D301" s="165" t="s">
        <v>183</v>
      </c>
      <c r="E301" s="171" t="s">
        <v>1</v>
      </c>
      <c r="F301" s="172" t="s">
        <v>1209</v>
      </c>
      <c r="H301" s="173">
        <v>0.193</v>
      </c>
      <c r="I301" s="174"/>
      <c r="L301" s="170"/>
      <c r="M301" s="175"/>
      <c r="N301" s="176"/>
      <c r="O301" s="176"/>
      <c r="P301" s="176"/>
      <c r="Q301" s="176"/>
      <c r="R301" s="176"/>
      <c r="S301" s="176"/>
      <c r="T301" s="177"/>
      <c r="AT301" s="171" t="s">
        <v>183</v>
      </c>
      <c r="AU301" s="171" t="s">
        <v>91</v>
      </c>
      <c r="AV301" s="13" t="s">
        <v>85</v>
      </c>
      <c r="AW301" s="13" t="s">
        <v>32</v>
      </c>
      <c r="AX301" s="13" t="s">
        <v>83</v>
      </c>
      <c r="AY301" s="171" t="s">
        <v>174</v>
      </c>
    </row>
    <row r="302" spans="1:65" s="2" customFormat="1" ht="37.9" customHeight="1">
      <c r="A302" s="32"/>
      <c r="B302" s="150"/>
      <c r="C302" s="151" t="s">
        <v>232</v>
      </c>
      <c r="D302" s="151" t="s">
        <v>176</v>
      </c>
      <c r="E302" s="152" t="s">
        <v>1210</v>
      </c>
      <c r="F302" s="153" t="s">
        <v>1190</v>
      </c>
      <c r="G302" s="154" t="s">
        <v>441</v>
      </c>
      <c r="H302" s="155">
        <v>0.96499999999999997</v>
      </c>
      <c r="I302" s="156"/>
      <c r="J302" s="157">
        <f>ROUND(I302*H302,2)</f>
        <v>0</v>
      </c>
      <c r="K302" s="158"/>
      <c r="L302" s="33"/>
      <c r="M302" s="159" t="s">
        <v>1</v>
      </c>
      <c r="N302" s="160" t="s">
        <v>41</v>
      </c>
      <c r="O302" s="58"/>
      <c r="P302" s="161">
        <f>O302*H302</f>
        <v>0</v>
      </c>
      <c r="Q302" s="161">
        <v>0</v>
      </c>
      <c r="R302" s="161">
        <f>Q302*H302</f>
        <v>0</v>
      </c>
      <c r="S302" s="161">
        <v>0</v>
      </c>
      <c r="T302" s="162">
        <f>S302*H302</f>
        <v>0</v>
      </c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R302" s="163" t="s">
        <v>96</v>
      </c>
      <c r="AT302" s="163" t="s">
        <v>176</v>
      </c>
      <c r="AU302" s="163" t="s">
        <v>91</v>
      </c>
      <c r="AY302" s="17" t="s">
        <v>174</v>
      </c>
      <c r="BE302" s="164">
        <f>IF(N302="základní",J302,0)</f>
        <v>0</v>
      </c>
      <c r="BF302" s="164">
        <f>IF(N302="snížená",J302,0)</f>
        <v>0</v>
      </c>
      <c r="BG302" s="164">
        <f>IF(N302="zákl. přenesená",J302,0)</f>
        <v>0</v>
      </c>
      <c r="BH302" s="164">
        <f>IF(N302="sníž. přenesená",J302,0)</f>
        <v>0</v>
      </c>
      <c r="BI302" s="164">
        <f>IF(N302="nulová",J302,0)</f>
        <v>0</v>
      </c>
      <c r="BJ302" s="17" t="s">
        <v>83</v>
      </c>
      <c r="BK302" s="164">
        <f>ROUND(I302*H302,2)</f>
        <v>0</v>
      </c>
      <c r="BL302" s="17" t="s">
        <v>96</v>
      </c>
      <c r="BM302" s="163" t="s">
        <v>1211</v>
      </c>
    </row>
    <row r="303" spans="1:65" s="2" customFormat="1" ht="29.25">
      <c r="A303" s="32"/>
      <c r="B303" s="33"/>
      <c r="C303" s="32"/>
      <c r="D303" s="165" t="s">
        <v>181</v>
      </c>
      <c r="E303" s="32"/>
      <c r="F303" s="166" t="s">
        <v>1190</v>
      </c>
      <c r="G303" s="32"/>
      <c r="H303" s="32"/>
      <c r="I303" s="167"/>
      <c r="J303" s="32"/>
      <c r="K303" s="32"/>
      <c r="L303" s="33"/>
      <c r="M303" s="168"/>
      <c r="N303" s="169"/>
      <c r="O303" s="58"/>
      <c r="P303" s="58"/>
      <c r="Q303" s="58"/>
      <c r="R303" s="58"/>
      <c r="S303" s="58"/>
      <c r="T303" s="59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T303" s="17" t="s">
        <v>181</v>
      </c>
      <c r="AU303" s="17" t="s">
        <v>91</v>
      </c>
    </row>
    <row r="304" spans="1:65" s="15" customFormat="1" ht="11.25">
      <c r="B304" s="201"/>
      <c r="D304" s="165" t="s">
        <v>183</v>
      </c>
      <c r="E304" s="202" t="s">
        <v>1</v>
      </c>
      <c r="F304" s="203" t="s">
        <v>1207</v>
      </c>
      <c r="H304" s="202" t="s">
        <v>1</v>
      </c>
      <c r="I304" s="204"/>
      <c r="L304" s="201"/>
      <c r="M304" s="205"/>
      <c r="N304" s="206"/>
      <c r="O304" s="206"/>
      <c r="P304" s="206"/>
      <c r="Q304" s="206"/>
      <c r="R304" s="206"/>
      <c r="S304" s="206"/>
      <c r="T304" s="207"/>
      <c r="AT304" s="202" t="s">
        <v>183</v>
      </c>
      <c r="AU304" s="202" t="s">
        <v>91</v>
      </c>
      <c r="AV304" s="15" t="s">
        <v>83</v>
      </c>
      <c r="AW304" s="15" t="s">
        <v>32</v>
      </c>
      <c r="AX304" s="15" t="s">
        <v>76</v>
      </c>
      <c r="AY304" s="202" t="s">
        <v>174</v>
      </c>
    </row>
    <row r="305" spans="1:65" s="15" customFormat="1" ht="11.25">
      <c r="B305" s="201"/>
      <c r="D305" s="165" t="s">
        <v>183</v>
      </c>
      <c r="E305" s="202" t="s">
        <v>1</v>
      </c>
      <c r="F305" s="203" t="s">
        <v>1079</v>
      </c>
      <c r="H305" s="202" t="s">
        <v>1</v>
      </c>
      <c r="I305" s="204"/>
      <c r="L305" s="201"/>
      <c r="M305" s="205"/>
      <c r="N305" s="206"/>
      <c r="O305" s="206"/>
      <c r="P305" s="206"/>
      <c r="Q305" s="206"/>
      <c r="R305" s="206"/>
      <c r="S305" s="206"/>
      <c r="T305" s="207"/>
      <c r="AT305" s="202" t="s">
        <v>183</v>
      </c>
      <c r="AU305" s="202" t="s">
        <v>91</v>
      </c>
      <c r="AV305" s="15" t="s">
        <v>83</v>
      </c>
      <c r="AW305" s="15" t="s">
        <v>32</v>
      </c>
      <c r="AX305" s="15" t="s">
        <v>76</v>
      </c>
      <c r="AY305" s="202" t="s">
        <v>174</v>
      </c>
    </row>
    <row r="306" spans="1:65" s="15" customFormat="1" ht="22.5">
      <c r="B306" s="201"/>
      <c r="D306" s="165" t="s">
        <v>183</v>
      </c>
      <c r="E306" s="202" t="s">
        <v>1</v>
      </c>
      <c r="F306" s="203" t="s">
        <v>1212</v>
      </c>
      <c r="H306" s="202" t="s">
        <v>1</v>
      </c>
      <c r="I306" s="204"/>
      <c r="L306" s="201"/>
      <c r="M306" s="205"/>
      <c r="N306" s="206"/>
      <c r="O306" s="206"/>
      <c r="P306" s="206"/>
      <c r="Q306" s="206"/>
      <c r="R306" s="206"/>
      <c r="S306" s="206"/>
      <c r="T306" s="207"/>
      <c r="AT306" s="202" t="s">
        <v>183</v>
      </c>
      <c r="AU306" s="202" t="s">
        <v>91</v>
      </c>
      <c r="AV306" s="15" t="s">
        <v>83</v>
      </c>
      <c r="AW306" s="15" t="s">
        <v>32</v>
      </c>
      <c r="AX306" s="15" t="s">
        <v>76</v>
      </c>
      <c r="AY306" s="202" t="s">
        <v>174</v>
      </c>
    </row>
    <row r="307" spans="1:65" s="13" customFormat="1" ht="11.25">
      <c r="B307" s="170"/>
      <c r="D307" s="165" t="s">
        <v>183</v>
      </c>
      <c r="E307" s="171" t="s">
        <v>1</v>
      </c>
      <c r="F307" s="172" t="s">
        <v>1213</v>
      </c>
      <c r="H307" s="173">
        <v>0.96499999999999997</v>
      </c>
      <c r="I307" s="174"/>
      <c r="L307" s="170"/>
      <c r="M307" s="175"/>
      <c r="N307" s="176"/>
      <c r="O307" s="176"/>
      <c r="P307" s="176"/>
      <c r="Q307" s="176"/>
      <c r="R307" s="176"/>
      <c r="S307" s="176"/>
      <c r="T307" s="177"/>
      <c r="AT307" s="171" t="s">
        <v>183</v>
      </c>
      <c r="AU307" s="171" t="s">
        <v>91</v>
      </c>
      <c r="AV307" s="13" t="s">
        <v>85</v>
      </c>
      <c r="AW307" s="13" t="s">
        <v>32</v>
      </c>
      <c r="AX307" s="13" t="s">
        <v>83</v>
      </c>
      <c r="AY307" s="171" t="s">
        <v>174</v>
      </c>
    </row>
    <row r="308" spans="1:65" s="2" customFormat="1" ht="44.25" customHeight="1">
      <c r="A308" s="32"/>
      <c r="B308" s="150"/>
      <c r="C308" s="151" t="s">
        <v>238</v>
      </c>
      <c r="D308" s="151" t="s">
        <v>176</v>
      </c>
      <c r="E308" s="152" t="s">
        <v>451</v>
      </c>
      <c r="F308" s="153" t="s">
        <v>454</v>
      </c>
      <c r="G308" s="154" t="s">
        <v>441</v>
      </c>
      <c r="H308" s="155">
        <v>0.193</v>
      </c>
      <c r="I308" s="156"/>
      <c r="J308" s="157">
        <f>ROUND(I308*H308,2)</f>
        <v>0</v>
      </c>
      <c r="K308" s="158"/>
      <c r="L308" s="33"/>
      <c r="M308" s="159" t="s">
        <v>1</v>
      </c>
      <c r="N308" s="160" t="s">
        <v>41</v>
      </c>
      <c r="O308" s="58"/>
      <c r="P308" s="161">
        <f>O308*H308</f>
        <v>0</v>
      </c>
      <c r="Q308" s="161">
        <v>0</v>
      </c>
      <c r="R308" s="161">
        <f>Q308*H308</f>
        <v>0</v>
      </c>
      <c r="S308" s="161">
        <v>0</v>
      </c>
      <c r="T308" s="162">
        <f>S308*H308</f>
        <v>0</v>
      </c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R308" s="163" t="s">
        <v>96</v>
      </c>
      <c r="AT308" s="163" t="s">
        <v>176</v>
      </c>
      <c r="AU308" s="163" t="s">
        <v>91</v>
      </c>
      <c r="AY308" s="17" t="s">
        <v>174</v>
      </c>
      <c r="BE308" s="164">
        <f>IF(N308="základní",J308,0)</f>
        <v>0</v>
      </c>
      <c r="BF308" s="164">
        <f>IF(N308="snížená",J308,0)</f>
        <v>0</v>
      </c>
      <c r="BG308" s="164">
        <f>IF(N308="zákl. přenesená",J308,0)</f>
        <v>0</v>
      </c>
      <c r="BH308" s="164">
        <f>IF(N308="sníž. přenesená",J308,0)</f>
        <v>0</v>
      </c>
      <c r="BI308" s="164">
        <f>IF(N308="nulová",J308,0)</f>
        <v>0</v>
      </c>
      <c r="BJ308" s="17" t="s">
        <v>83</v>
      </c>
      <c r="BK308" s="164">
        <f>ROUND(I308*H308,2)</f>
        <v>0</v>
      </c>
      <c r="BL308" s="17" t="s">
        <v>96</v>
      </c>
      <c r="BM308" s="163" t="s">
        <v>1214</v>
      </c>
    </row>
    <row r="309" spans="1:65" s="2" customFormat="1" ht="29.25">
      <c r="A309" s="32"/>
      <c r="B309" s="33"/>
      <c r="C309" s="32"/>
      <c r="D309" s="165" t="s">
        <v>181</v>
      </c>
      <c r="E309" s="32"/>
      <c r="F309" s="166" t="s">
        <v>454</v>
      </c>
      <c r="G309" s="32"/>
      <c r="H309" s="32"/>
      <c r="I309" s="167"/>
      <c r="J309" s="32"/>
      <c r="K309" s="32"/>
      <c r="L309" s="33"/>
      <c r="M309" s="168"/>
      <c r="N309" s="169"/>
      <c r="O309" s="58"/>
      <c r="P309" s="58"/>
      <c r="Q309" s="58"/>
      <c r="R309" s="58"/>
      <c r="S309" s="58"/>
      <c r="T309" s="59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T309" s="17" t="s">
        <v>181</v>
      </c>
      <c r="AU309" s="17" t="s">
        <v>91</v>
      </c>
    </row>
    <row r="310" spans="1:65" s="15" customFormat="1" ht="11.25">
      <c r="B310" s="201"/>
      <c r="D310" s="165" t="s">
        <v>183</v>
      </c>
      <c r="E310" s="202" t="s">
        <v>1</v>
      </c>
      <c r="F310" s="203" t="s">
        <v>1207</v>
      </c>
      <c r="H310" s="202" t="s">
        <v>1</v>
      </c>
      <c r="I310" s="204"/>
      <c r="L310" s="201"/>
      <c r="M310" s="205"/>
      <c r="N310" s="206"/>
      <c r="O310" s="206"/>
      <c r="P310" s="206"/>
      <c r="Q310" s="206"/>
      <c r="R310" s="206"/>
      <c r="S310" s="206"/>
      <c r="T310" s="207"/>
      <c r="AT310" s="202" t="s">
        <v>183</v>
      </c>
      <c r="AU310" s="202" t="s">
        <v>91</v>
      </c>
      <c r="AV310" s="15" t="s">
        <v>83</v>
      </c>
      <c r="AW310" s="15" t="s">
        <v>32</v>
      </c>
      <c r="AX310" s="15" t="s">
        <v>76</v>
      </c>
      <c r="AY310" s="202" t="s">
        <v>174</v>
      </c>
    </row>
    <row r="311" spans="1:65" s="15" customFormat="1" ht="11.25">
      <c r="B311" s="201"/>
      <c r="D311" s="165" t="s">
        <v>183</v>
      </c>
      <c r="E311" s="202" t="s">
        <v>1</v>
      </c>
      <c r="F311" s="203" t="s">
        <v>1079</v>
      </c>
      <c r="H311" s="202" t="s">
        <v>1</v>
      </c>
      <c r="I311" s="204"/>
      <c r="L311" s="201"/>
      <c r="M311" s="205"/>
      <c r="N311" s="206"/>
      <c r="O311" s="206"/>
      <c r="P311" s="206"/>
      <c r="Q311" s="206"/>
      <c r="R311" s="206"/>
      <c r="S311" s="206"/>
      <c r="T311" s="207"/>
      <c r="AT311" s="202" t="s">
        <v>183</v>
      </c>
      <c r="AU311" s="202" t="s">
        <v>91</v>
      </c>
      <c r="AV311" s="15" t="s">
        <v>83</v>
      </c>
      <c r="AW311" s="15" t="s">
        <v>32</v>
      </c>
      <c r="AX311" s="15" t="s">
        <v>76</v>
      </c>
      <c r="AY311" s="202" t="s">
        <v>174</v>
      </c>
    </row>
    <row r="312" spans="1:65" s="15" customFormat="1" ht="22.5">
      <c r="B312" s="201"/>
      <c r="D312" s="165" t="s">
        <v>183</v>
      </c>
      <c r="E312" s="202" t="s">
        <v>1</v>
      </c>
      <c r="F312" s="203" t="s">
        <v>1215</v>
      </c>
      <c r="H312" s="202" t="s">
        <v>1</v>
      </c>
      <c r="I312" s="204"/>
      <c r="L312" s="201"/>
      <c r="M312" s="205"/>
      <c r="N312" s="206"/>
      <c r="O312" s="206"/>
      <c r="P312" s="206"/>
      <c r="Q312" s="206"/>
      <c r="R312" s="206"/>
      <c r="S312" s="206"/>
      <c r="T312" s="207"/>
      <c r="AT312" s="202" t="s">
        <v>183</v>
      </c>
      <c r="AU312" s="202" t="s">
        <v>91</v>
      </c>
      <c r="AV312" s="15" t="s">
        <v>83</v>
      </c>
      <c r="AW312" s="15" t="s">
        <v>32</v>
      </c>
      <c r="AX312" s="15" t="s">
        <v>76</v>
      </c>
      <c r="AY312" s="202" t="s">
        <v>174</v>
      </c>
    </row>
    <row r="313" spans="1:65" s="13" customFormat="1" ht="11.25">
      <c r="B313" s="170"/>
      <c r="D313" s="165" t="s">
        <v>183</v>
      </c>
      <c r="E313" s="171" t="s">
        <v>1</v>
      </c>
      <c r="F313" s="172" t="s">
        <v>1209</v>
      </c>
      <c r="H313" s="173">
        <v>0.193</v>
      </c>
      <c r="I313" s="174"/>
      <c r="L313" s="170"/>
      <c r="M313" s="175"/>
      <c r="N313" s="176"/>
      <c r="O313" s="176"/>
      <c r="P313" s="176"/>
      <c r="Q313" s="176"/>
      <c r="R313" s="176"/>
      <c r="S313" s="176"/>
      <c r="T313" s="177"/>
      <c r="AT313" s="171" t="s">
        <v>183</v>
      </c>
      <c r="AU313" s="171" t="s">
        <v>91</v>
      </c>
      <c r="AV313" s="13" t="s">
        <v>85</v>
      </c>
      <c r="AW313" s="13" t="s">
        <v>32</v>
      </c>
      <c r="AX313" s="13" t="s">
        <v>83</v>
      </c>
      <c r="AY313" s="171" t="s">
        <v>174</v>
      </c>
    </row>
    <row r="314" spans="1:65" s="2" customFormat="1" ht="44.25" customHeight="1">
      <c r="A314" s="32"/>
      <c r="B314" s="150"/>
      <c r="C314" s="151" t="s">
        <v>262</v>
      </c>
      <c r="D314" s="151" t="s">
        <v>176</v>
      </c>
      <c r="E314" s="152" t="s">
        <v>457</v>
      </c>
      <c r="F314" s="153" t="s">
        <v>458</v>
      </c>
      <c r="G314" s="154" t="s">
        <v>441</v>
      </c>
      <c r="H314" s="155">
        <v>11.879</v>
      </c>
      <c r="I314" s="156"/>
      <c r="J314" s="157">
        <f>ROUND(I314*H314,2)</f>
        <v>0</v>
      </c>
      <c r="K314" s="158"/>
      <c r="L314" s="33"/>
      <c r="M314" s="159" t="s">
        <v>1</v>
      </c>
      <c r="N314" s="160" t="s">
        <v>41</v>
      </c>
      <c r="O314" s="58"/>
      <c r="P314" s="161">
        <f>O314*H314</f>
        <v>0</v>
      </c>
      <c r="Q314" s="161">
        <v>0</v>
      </c>
      <c r="R314" s="161">
        <f>Q314*H314</f>
        <v>0</v>
      </c>
      <c r="S314" s="161">
        <v>0</v>
      </c>
      <c r="T314" s="162">
        <f>S314*H314</f>
        <v>0</v>
      </c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R314" s="163" t="s">
        <v>96</v>
      </c>
      <c r="AT314" s="163" t="s">
        <v>176</v>
      </c>
      <c r="AU314" s="163" t="s">
        <v>91</v>
      </c>
      <c r="AY314" s="17" t="s">
        <v>174</v>
      </c>
      <c r="BE314" s="164">
        <f>IF(N314="základní",J314,0)</f>
        <v>0</v>
      </c>
      <c r="BF314" s="164">
        <f>IF(N314="snížená",J314,0)</f>
        <v>0</v>
      </c>
      <c r="BG314" s="164">
        <f>IF(N314="zákl. přenesená",J314,0)</f>
        <v>0</v>
      </c>
      <c r="BH314" s="164">
        <f>IF(N314="sníž. přenesená",J314,0)</f>
        <v>0</v>
      </c>
      <c r="BI314" s="164">
        <f>IF(N314="nulová",J314,0)</f>
        <v>0</v>
      </c>
      <c r="BJ314" s="17" t="s">
        <v>83</v>
      </c>
      <c r="BK314" s="164">
        <f>ROUND(I314*H314,2)</f>
        <v>0</v>
      </c>
      <c r="BL314" s="17" t="s">
        <v>96</v>
      </c>
      <c r="BM314" s="163" t="s">
        <v>1216</v>
      </c>
    </row>
    <row r="315" spans="1:65" s="2" customFormat="1" ht="29.25">
      <c r="A315" s="32"/>
      <c r="B315" s="33"/>
      <c r="C315" s="32"/>
      <c r="D315" s="165" t="s">
        <v>181</v>
      </c>
      <c r="E315" s="32"/>
      <c r="F315" s="166" t="s">
        <v>458</v>
      </c>
      <c r="G315" s="32"/>
      <c r="H315" s="32"/>
      <c r="I315" s="167"/>
      <c r="J315" s="32"/>
      <c r="K315" s="32"/>
      <c r="L315" s="33"/>
      <c r="M315" s="168"/>
      <c r="N315" s="169"/>
      <c r="O315" s="58"/>
      <c r="P315" s="58"/>
      <c r="Q315" s="58"/>
      <c r="R315" s="58"/>
      <c r="S315" s="58"/>
      <c r="T315" s="59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T315" s="17" t="s">
        <v>181</v>
      </c>
      <c r="AU315" s="17" t="s">
        <v>91</v>
      </c>
    </row>
    <row r="316" spans="1:65" s="15" customFormat="1" ht="11.25">
      <c r="B316" s="201"/>
      <c r="D316" s="165" t="s">
        <v>183</v>
      </c>
      <c r="E316" s="202" t="s">
        <v>1</v>
      </c>
      <c r="F316" s="203" t="s">
        <v>1079</v>
      </c>
      <c r="H316" s="202" t="s">
        <v>1</v>
      </c>
      <c r="I316" s="204"/>
      <c r="L316" s="201"/>
      <c r="M316" s="205"/>
      <c r="N316" s="206"/>
      <c r="O316" s="206"/>
      <c r="P316" s="206"/>
      <c r="Q316" s="206"/>
      <c r="R316" s="206"/>
      <c r="S316" s="206"/>
      <c r="T316" s="207"/>
      <c r="AT316" s="202" t="s">
        <v>183</v>
      </c>
      <c r="AU316" s="202" t="s">
        <v>91</v>
      </c>
      <c r="AV316" s="15" t="s">
        <v>83</v>
      </c>
      <c r="AW316" s="15" t="s">
        <v>32</v>
      </c>
      <c r="AX316" s="15" t="s">
        <v>76</v>
      </c>
      <c r="AY316" s="202" t="s">
        <v>174</v>
      </c>
    </row>
    <row r="317" spans="1:65" s="15" customFormat="1" ht="11.25">
      <c r="B317" s="201"/>
      <c r="D317" s="165" t="s">
        <v>183</v>
      </c>
      <c r="E317" s="202" t="s">
        <v>1</v>
      </c>
      <c r="F317" s="203" t="s">
        <v>1176</v>
      </c>
      <c r="H317" s="202" t="s">
        <v>1</v>
      </c>
      <c r="I317" s="204"/>
      <c r="L317" s="201"/>
      <c r="M317" s="205"/>
      <c r="N317" s="206"/>
      <c r="O317" s="206"/>
      <c r="P317" s="206"/>
      <c r="Q317" s="206"/>
      <c r="R317" s="206"/>
      <c r="S317" s="206"/>
      <c r="T317" s="207"/>
      <c r="AT317" s="202" t="s">
        <v>183</v>
      </c>
      <c r="AU317" s="202" t="s">
        <v>91</v>
      </c>
      <c r="AV317" s="15" t="s">
        <v>83</v>
      </c>
      <c r="AW317" s="15" t="s">
        <v>32</v>
      </c>
      <c r="AX317" s="15" t="s">
        <v>76</v>
      </c>
      <c r="AY317" s="202" t="s">
        <v>174</v>
      </c>
    </row>
    <row r="318" spans="1:65" s="15" customFormat="1" ht="11.25">
      <c r="B318" s="201"/>
      <c r="D318" s="165" t="s">
        <v>183</v>
      </c>
      <c r="E318" s="202" t="s">
        <v>1</v>
      </c>
      <c r="F318" s="203" t="s">
        <v>1217</v>
      </c>
      <c r="H318" s="202" t="s">
        <v>1</v>
      </c>
      <c r="I318" s="204"/>
      <c r="L318" s="201"/>
      <c r="M318" s="205"/>
      <c r="N318" s="206"/>
      <c r="O318" s="206"/>
      <c r="P318" s="206"/>
      <c r="Q318" s="206"/>
      <c r="R318" s="206"/>
      <c r="S318" s="206"/>
      <c r="T318" s="207"/>
      <c r="AT318" s="202" t="s">
        <v>183</v>
      </c>
      <c r="AU318" s="202" t="s">
        <v>91</v>
      </c>
      <c r="AV318" s="15" t="s">
        <v>83</v>
      </c>
      <c r="AW318" s="15" t="s">
        <v>32</v>
      </c>
      <c r="AX318" s="15" t="s">
        <v>76</v>
      </c>
      <c r="AY318" s="202" t="s">
        <v>174</v>
      </c>
    </row>
    <row r="319" spans="1:65" s="15" customFormat="1" ht="22.5">
      <c r="B319" s="201"/>
      <c r="D319" s="165" t="s">
        <v>183</v>
      </c>
      <c r="E319" s="202" t="s">
        <v>1</v>
      </c>
      <c r="F319" s="203" t="s">
        <v>1178</v>
      </c>
      <c r="H319" s="202" t="s">
        <v>1</v>
      </c>
      <c r="I319" s="204"/>
      <c r="L319" s="201"/>
      <c r="M319" s="205"/>
      <c r="N319" s="206"/>
      <c r="O319" s="206"/>
      <c r="P319" s="206"/>
      <c r="Q319" s="206"/>
      <c r="R319" s="206"/>
      <c r="S319" s="206"/>
      <c r="T319" s="207"/>
      <c r="AT319" s="202" t="s">
        <v>183</v>
      </c>
      <c r="AU319" s="202" t="s">
        <v>91</v>
      </c>
      <c r="AV319" s="15" t="s">
        <v>83</v>
      </c>
      <c r="AW319" s="15" t="s">
        <v>32</v>
      </c>
      <c r="AX319" s="15" t="s">
        <v>76</v>
      </c>
      <c r="AY319" s="202" t="s">
        <v>174</v>
      </c>
    </row>
    <row r="320" spans="1:65" s="13" customFormat="1" ht="11.25">
      <c r="B320" s="170"/>
      <c r="D320" s="165" t="s">
        <v>183</v>
      </c>
      <c r="E320" s="171" t="s">
        <v>1</v>
      </c>
      <c r="F320" s="172" t="s">
        <v>1179</v>
      </c>
      <c r="H320" s="173">
        <v>2.8220000000000001</v>
      </c>
      <c r="I320" s="174"/>
      <c r="L320" s="170"/>
      <c r="M320" s="175"/>
      <c r="N320" s="176"/>
      <c r="O320" s="176"/>
      <c r="P320" s="176"/>
      <c r="Q320" s="176"/>
      <c r="R320" s="176"/>
      <c r="S320" s="176"/>
      <c r="T320" s="177"/>
      <c r="AT320" s="171" t="s">
        <v>183</v>
      </c>
      <c r="AU320" s="171" t="s">
        <v>91</v>
      </c>
      <c r="AV320" s="13" t="s">
        <v>85</v>
      </c>
      <c r="AW320" s="13" t="s">
        <v>32</v>
      </c>
      <c r="AX320" s="13" t="s">
        <v>76</v>
      </c>
      <c r="AY320" s="171" t="s">
        <v>174</v>
      </c>
    </row>
    <row r="321" spans="1:65" s="15" customFormat="1" ht="22.5">
      <c r="B321" s="201"/>
      <c r="D321" s="165" t="s">
        <v>183</v>
      </c>
      <c r="E321" s="202" t="s">
        <v>1</v>
      </c>
      <c r="F321" s="203" t="s">
        <v>1180</v>
      </c>
      <c r="H321" s="202" t="s">
        <v>1</v>
      </c>
      <c r="I321" s="204"/>
      <c r="L321" s="201"/>
      <c r="M321" s="205"/>
      <c r="N321" s="206"/>
      <c r="O321" s="206"/>
      <c r="P321" s="206"/>
      <c r="Q321" s="206"/>
      <c r="R321" s="206"/>
      <c r="S321" s="206"/>
      <c r="T321" s="207"/>
      <c r="AT321" s="202" t="s">
        <v>183</v>
      </c>
      <c r="AU321" s="202" t="s">
        <v>91</v>
      </c>
      <c r="AV321" s="15" t="s">
        <v>83</v>
      </c>
      <c r="AW321" s="15" t="s">
        <v>32</v>
      </c>
      <c r="AX321" s="15" t="s">
        <v>76</v>
      </c>
      <c r="AY321" s="202" t="s">
        <v>174</v>
      </c>
    </row>
    <row r="322" spans="1:65" s="13" customFormat="1" ht="11.25">
      <c r="B322" s="170"/>
      <c r="D322" s="165" t="s">
        <v>183</v>
      </c>
      <c r="E322" s="171" t="s">
        <v>1</v>
      </c>
      <c r="F322" s="172" t="s">
        <v>1181</v>
      </c>
      <c r="H322" s="173">
        <v>0.35899999999999999</v>
      </c>
      <c r="I322" s="174"/>
      <c r="L322" s="170"/>
      <c r="M322" s="175"/>
      <c r="N322" s="176"/>
      <c r="O322" s="176"/>
      <c r="P322" s="176"/>
      <c r="Q322" s="176"/>
      <c r="R322" s="176"/>
      <c r="S322" s="176"/>
      <c r="T322" s="177"/>
      <c r="AT322" s="171" t="s">
        <v>183</v>
      </c>
      <c r="AU322" s="171" t="s">
        <v>91</v>
      </c>
      <c r="AV322" s="13" t="s">
        <v>85</v>
      </c>
      <c r="AW322" s="13" t="s">
        <v>32</v>
      </c>
      <c r="AX322" s="13" t="s">
        <v>76</v>
      </c>
      <c r="AY322" s="171" t="s">
        <v>174</v>
      </c>
    </row>
    <row r="323" spans="1:65" s="15" customFormat="1" ht="11.25">
      <c r="B323" s="201"/>
      <c r="D323" s="165" t="s">
        <v>183</v>
      </c>
      <c r="E323" s="202" t="s">
        <v>1</v>
      </c>
      <c r="F323" s="203" t="s">
        <v>1079</v>
      </c>
      <c r="H323" s="202" t="s">
        <v>1</v>
      </c>
      <c r="I323" s="204"/>
      <c r="L323" s="201"/>
      <c r="M323" s="205"/>
      <c r="N323" s="206"/>
      <c r="O323" s="206"/>
      <c r="P323" s="206"/>
      <c r="Q323" s="206"/>
      <c r="R323" s="206"/>
      <c r="S323" s="206"/>
      <c r="T323" s="207"/>
      <c r="AT323" s="202" t="s">
        <v>183</v>
      </c>
      <c r="AU323" s="202" t="s">
        <v>91</v>
      </c>
      <c r="AV323" s="15" t="s">
        <v>83</v>
      </c>
      <c r="AW323" s="15" t="s">
        <v>32</v>
      </c>
      <c r="AX323" s="15" t="s">
        <v>76</v>
      </c>
      <c r="AY323" s="202" t="s">
        <v>174</v>
      </c>
    </row>
    <row r="324" spans="1:65" s="15" customFormat="1" ht="22.5">
      <c r="B324" s="201"/>
      <c r="D324" s="165" t="s">
        <v>183</v>
      </c>
      <c r="E324" s="202" t="s">
        <v>1</v>
      </c>
      <c r="F324" s="203" t="s">
        <v>1182</v>
      </c>
      <c r="H324" s="202" t="s">
        <v>1</v>
      </c>
      <c r="I324" s="204"/>
      <c r="L324" s="201"/>
      <c r="M324" s="205"/>
      <c r="N324" s="206"/>
      <c r="O324" s="206"/>
      <c r="P324" s="206"/>
      <c r="Q324" s="206"/>
      <c r="R324" s="206"/>
      <c r="S324" s="206"/>
      <c r="T324" s="207"/>
      <c r="AT324" s="202" t="s">
        <v>183</v>
      </c>
      <c r="AU324" s="202" t="s">
        <v>91</v>
      </c>
      <c r="AV324" s="15" t="s">
        <v>83</v>
      </c>
      <c r="AW324" s="15" t="s">
        <v>32</v>
      </c>
      <c r="AX324" s="15" t="s">
        <v>76</v>
      </c>
      <c r="AY324" s="202" t="s">
        <v>174</v>
      </c>
    </row>
    <row r="325" spans="1:65" s="13" customFormat="1" ht="11.25">
      <c r="B325" s="170"/>
      <c r="D325" s="165" t="s">
        <v>183</v>
      </c>
      <c r="E325" s="171" t="s">
        <v>1</v>
      </c>
      <c r="F325" s="172" t="s">
        <v>1183</v>
      </c>
      <c r="H325" s="173">
        <v>1.992</v>
      </c>
      <c r="I325" s="174"/>
      <c r="L325" s="170"/>
      <c r="M325" s="175"/>
      <c r="N325" s="176"/>
      <c r="O325" s="176"/>
      <c r="P325" s="176"/>
      <c r="Q325" s="176"/>
      <c r="R325" s="176"/>
      <c r="S325" s="176"/>
      <c r="T325" s="177"/>
      <c r="AT325" s="171" t="s">
        <v>183</v>
      </c>
      <c r="AU325" s="171" t="s">
        <v>91</v>
      </c>
      <c r="AV325" s="13" t="s">
        <v>85</v>
      </c>
      <c r="AW325" s="13" t="s">
        <v>32</v>
      </c>
      <c r="AX325" s="13" t="s">
        <v>76</v>
      </c>
      <c r="AY325" s="171" t="s">
        <v>174</v>
      </c>
    </row>
    <row r="326" spans="1:65" s="15" customFormat="1" ht="22.5">
      <c r="B326" s="201"/>
      <c r="D326" s="165" t="s">
        <v>183</v>
      </c>
      <c r="E326" s="202" t="s">
        <v>1</v>
      </c>
      <c r="F326" s="203" t="s">
        <v>1184</v>
      </c>
      <c r="H326" s="202" t="s">
        <v>1</v>
      </c>
      <c r="I326" s="204"/>
      <c r="L326" s="201"/>
      <c r="M326" s="205"/>
      <c r="N326" s="206"/>
      <c r="O326" s="206"/>
      <c r="P326" s="206"/>
      <c r="Q326" s="206"/>
      <c r="R326" s="206"/>
      <c r="S326" s="206"/>
      <c r="T326" s="207"/>
      <c r="AT326" s="202" t="s">
        <v>183</v>
      </c>
      <c r="AU326" s="202" t="s">
        <v>91</v>
      </c>
      <c r="AV326" s="15" t="s">
        <v>83</v>
      </c>
      <c r="AW326" s="15" t="s">
        <v>32</v>
      </c>
      <c r="AX326" s="15" t="s">
        <v>76</v>
      </c>
      <c r="AY326" s="202" t="s">
        <v>174</v>
      </c>
    </row>
    <row r="327" spans="1:65" s="13" customFormat="1" ht="11.25">
      <c r="B327" s="170"/>
      <c r="D327" s="165" t="s">
        <v>183</v>
      </c>
      <c r="E327" s="171" t="s">
        <v>1</v>
      </c>
      <c r="F327" s="172" t="s">
        <v>1185</v>
      </c>
      <c r="H327" s="173">
        <v>0.39800000000000002</v>
      </c>
      <c r="I327" s="174"/>
      <c r="L327" s="170"/>
      <c r="M327" s="175"/>
      <c r="N327" s="176"/>
      <c r="O327" s="176"/>
      <c r="P327" s="176"/>
      <c r="Q327" s="176"/>
      <c r="R327" s="176"/>
      <c r="S327" s="176"/>
      <c r="T327" s="177"/>
      <c r="AT327" s="171" t="s">
        <v>183</v>
      </c>
      <c r="AU327" s="171" t="s">
        <v>91</v>
      </c>
      <c r="AV327" s="13" t="s">
        <v>85</v>
      </c>
      <c r="AW327" s="13" t="s">
        <v>32</v>
      </c>
      <c r="AX327" s="13" t="s">
        <v>76</v>
      </c>
      <c r="AY327" s="171" t="s">
        <v>174</v>
      </c>
    </row>
    <row r="328" spans="1:65" s="15" customFormat="1" ht="11.25">
      <c r="B328" s="201"/>
      <c r="D328" s="165" t="s">
        <v>183</v>
      </c>
      <c r="E328" s="202" t="s">
        <v>1</v>
      </c>
      <c r="F328" s="203" t="s">
        <v>1186</v>
      </c>
      <c r="H328" s="202" t="s">
        <v>1</v>
      </c>
      <c r="I328" s="204"/>
      <c r="L328" s="201"/>
      <c r="M328" s="205"/>
      <c r="N328" s="206"/>
      <c r="O328" s="206"/>
      <c r="P328" s="206"/>
      <c r="Q328" s="206"/>
      <c r="R328" s="206"/>
      <c r="S328" s="206"/>
      <c r="T328" s="207"/>
      <c r="AT328" s="202" t="s">
        <v>183</v>
      </c>
      <c r="AU328" s="202" t="s">
        <v>91</v>
      </c>
      <c r="AV328" s="15" t="s">
        <v>83</v>
      </c>
      <c r="AW328" s="15" t="s">
        <v>32</v>
      </c>
      <c r="AX328" s="15" t="s">
        <v>76</v>
      </c>
      <c r="AY328" s="202" t="s">
        <v>174</v>
      </c>
    </row>
    <row r="329" spans="1:65" s="13" customFormat="1" ht="11.25">
      <c r="B329" s="170"/>
      <c r="D329" s="165" t="s">
        <v>183</v>
      </c>
      <c r="E329" s="171" t="s">
        <v>1</v>
      </c>
      <c r="F329" s="172" t="s">
        <v>1187</v>
      </c>
      <c r="H329" s="173">
        <v>4.6479999999999997</v>
      </c>
      <c r="I329" s="174"/>
      <c r="L329" s="170"/>
      <c r="M329" s="175"/>
      <c r="N329" s="176"/>
      <c r="O329" s="176"/>
      <c r="P329" s="176"/>
      <c r="Q329" s="176"/>
      <c r="R329" s="176"/>
      <c r="S329" s="176"/>
      <c r="T329" s="177"/>
      <c r="AT329" s="171" t="s">
        <v>183</v>
      </c>
      <c r="AU329" s="171" t="s">
        <v>91</v>
      </c>
      <c r="AV329" s="13" t="s">
        <v>85</v>
      </c>
      <c r="AW329" s="13" t="s">
        <v>32</v>
      </c>
      <c r="AX329" s="13" t="s">
        <v>76</v>
      </c>
      <c r="AY329" s="171" t="s">
        <v>174</v>
      </c>
    </row>
    <row r="330" spans="1:65" s="15" customFormat="1" ht="11.25">
      <c r="B330" s="201"/>
      <c r="D330" s="165" t="s">
        <v>183</v>
      </c>
      <c r="E330" s="202" t="s">
        <v>1</v>
      </c>
      <c r="F330" s="203" t="s">
        <v>1188</v>
      </c>
      <c r="H330" s="202" t="s">
        <v>1</v>
      </c>
      <c r="I330" s="204"/>
      <c r="L330" s="201"/>
      <c r="M330" s="205"/>
      <c r="N330" s="206"/>
      <c r="O330" s="206"/>
      <c r="P330" s="206"/>
      <c r="Q330" s="206"/>
      <c r="R330" s="206"/>
      <c r="S330" s="206"/>
      <c r="T330" s="207"/>
      <c r="AT330" s="202" t="s">
        <v>183</v>
      </c>
      <c r="AU330" s="202" t="s">
        <v>91</v>
      </c>
      <c r="AV330" s="15" t="s">
        <v>83</v>
      </c>
      <c r="AW330" s="15" t="s">
        <v>32</v>
      </c>
      <c r="AX330" s="15" t="s">
        <v>76</v>
      </c>
      <c r="AY330" s="202" t="s">
        <v>174</v>
      </c>
    </row>
    <row r="331" spans="1:65" s="13" customFormat="1" ht="11.25">
      <c r="B331" s="170"/>
      <c r="D331" s="165" t="s">
        <v>183</v>
      </c>
      <c r="E331" s="171" t="s">
        <v>1</v>
      </c>
      <c r="F331" s="172" t="s">
        <v>1189</v>
      </c>
      <c r="H331" s="173">
        <v>1.66</v>
      </c>
      <c r="I331" s="174"/>
      <c r="L331" s="170"/>
      <c r="M331" s="175"/>
      <c r="N331" s="176"/>
      <c r="O331" s="176"/>
      <c r="P331" s="176"/>
      <c r="Q331" s="176"/>
      <c r="R331" s="176"/>
      <c r="S331" s="176"/>
      <c r="T331" s="177"/>
      <c r="AT331" s="171" t="s">
        <v>183</v>
      </c>
      <c r="AU331" s="171" t="s">
        <v>91</v>
      </c>
      <c r="AV331" s="13" t="s">
        <v>85</v>
      </c>
      <c r="AW331" s="13" t="s">
        <v>32</v>
      </c>
      <c r="AX331" s="13" t="s">
        <v>76</v>
      </c>
      <c r="AY331" s="171" t="s">
        <v>174</v>
      </c>
    </row>
    <row r="332" spans="1:65" s="14" customFormat="1" ht="11.25">
      <c r="B332" s="178"/>
      <c r="D332" s="165" t="s">
        <v>183</v>
      </c>
      <c r="E332" s="179" t="s">
        <v>1</v>
      </c>
      <c r="F332" s="180" t="s">
        <v>231</v>
      </c>
      <c r="H332" s="181">
        <v>11.879</v>
      </c>
      <c r="I332" s="182"/>
      <c r="L332" s="178"/>
      <c r="M332" s="183"/>
      <c r="N332" s="184"/>
      <c r="O332" s="184"/>
      <c r="P332" s="184"/>
      <c r="Q332" s="184"/>
      <c r="R332" s="184"/>
      <c r="S332" s="184"/>
      <c r="T332" s="185"/>
      <c r="AT332" s="179" t="s">
        <v>183</v>
      </c>
      <c r="AU332" s="179" t="s">
        <v>91</v>
      </c>
      <c r="AV332" s="14" t="s">
        <v>96</v>
      </c>
      <c r="AW332" s="14" t="s">
        <v>32</v>
      </c>
      <c r="AX332" s="14" t="s">
        <v>83</v>
      </c>
      <c r="AY332" s="179" t="s">
        <v>174</v>
      </c>
    </row>
    <row r="333" spans="1:65" s="12" customFormat="1" ht="20.85" customHeight="1">
      <c r="B333" s="137"/>
      <c r="D333" s="138" t="s">
        <v>75</v>
      </c>
      <c r="E333" s="148" t="s">
        <v>466</v>
      </c>
      <c r="F333" s="148" t="s">
        <v>467</v>
      </c>
      <c r="I333" s="140"/>
      <c r="J333" s="149">
        <f>BK333</f>
        <v>0</v>
      </c>
      <c r="L333" s="137"/>
      <c r="M333" s="142"/>
      <c r="N333" s="143"/>
      <c r="O333" s="143"/>
      <c r="P333" s="144">
        <f>SUM(P334:P337)</f>
        <v>0</v>
      </c>
      <c r="Q333" s="143"/>
      <c r="R333" s="144">
        <f>SUM(R334:R337)</f>
        <v>0</v>
      </c>
      <c r="S333" s="143"/>
      <c r="T333" s="145">
        <f>SUM(T334:T337)</f>
        <v>0</v>
      </c>
      <c r="AR333" s="138" t="s">
        <v>83</v>
      </c>
      <c r="AT333" s="146" t="s">
        <v>75</v>
      </c>
      <c r="AU333" s="146" t="s">
        <v>85</v>
      </c>
      <c r="AY333" s="138" t="s">
        <v>174</v>
      </c>
      <c r="BK333" s="147">
        <f>SUM(BK334:BK337)</f>
        <v>0</v>
      </c>
    </row>
    <row r="334" spans="1:65" s="2" customFormat="1" ht="37.9" customHeight="1">
      <c r="A334" s="32"/>
      <c r="B334" s="150"/>
      <c r="C334" s="151" t="s">
        <v>276</v>
      </c>
      <c r="D334" s="151" t="s">
        <v>176</v>
      </c>
      <c r="E334" s="152" t="s">
        <v>469</v>
      </c>
      <c r="F334" s="153" t="s">
        <v>1218</v>
      </c>
      <c r="G334" s="154" t="s">
        <v>441</v>
      </c>
      <c r="H334" s="155">
        <v>1.6319999999999999</v>
      </c>
      <c r="I334" s="156"/>
      <c r="J334" s="157">
        <f>ROUND(I334*H334,2)</f>
        <v>0</v>
      </c>
      <c r="K334" s="158"/>
      <c r="L334" s="33"/>
      <c r="M334" s="159" t="s">
        <v>1</v>
      </c>
      <c r="N334" s="160" t="s">
        <v>41</v>
      </c>
      <c r="O334" s="58"/>
      <c r="P334" s="161">
        <f>O334*H334</f>
        <v>0</v>
      </c>
      <c r="Q334" s="161">
        <v>0</v>
      </c>
      <c r="R334" s="161">
        <f>Q334*H334</f>
        <v>0</v>
      </c>
      <c r="S334" s="161">
        <v>0</v>
      </c>
      <c r="T334" s="162">
        <f>S334*H334</f>
        <v>0</v>
      </c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R334" s="163" t="s">
        <v>96</v>
      </c>
      <c r="AT334" s="163" t="s">
        <v>176</v>
      </c>
      <c r="AU334" s="163" t="s">
        <v>91</v>
      </c>
      <c r="AY334" s="17" t="s">
        <v>174</v>
      </c>
      <c r="BE334" s="164">
        <f>IF(N334="základní",J334,0)</f>
        <v>0</v>
      </c>
      <c r="BF334" s="164">
        <f>IF(N334="snížená",J334,0)</f>
        <v>0</v>
      </c>
      <c r="BG334" s="164">
        <f>IF(N334="zákl. přenesená",J334,0)</f>
        <v>0</v>
      </c>
      <c r="BH334" s="164">
        <f>IF(N334="sníž. přenesená",J334,0)</f>
        <v>0</v>
      </c>
      <c r="BI334" s="164">
        <f>IF(N334="nulová",J334,0)</f>
        <v>0</v>
      </c>
      <c r="BJ334" s="17" t="s">
        <v>83</v>
      </c>
      <c r="BK334" s="164">
        <f>ROUND(I334*H334,2)</f>
        <v>0</v>
      </c>
      <c r="BL334" s="17" t="s">
        <v>96</v>
      </c>
      <c r="BM334" s="163" t="s">
        <v>1219</v>
      </c>
    </row>
    <row r="335" spans="1:65" s="2" customFormat="1" ht="19.5">
      <c r="A335" s="32"/>
      <c r="B335" s="33"/>
      <c r="C335" s="32"/>
      <c r="D335" s="165" t="s">
        <v>181</v>
      </c>
      <c r="E335" s="32"/>
      <c r="F335" s="166" t="s">
        <v>1218</v>
      </c>
      <c r="G335" s="32"/>
      <c r="H335" s="32"/>
      <c r="I335" s="167"/>
      <c r="J335" s="32"/>
      <c r="K335" s="32"/>
      <c r="L335" s="33"/>
      <c r="M335" s="168"/>
      <c r="N335" s="169"/>
      <c r="O335" s="58"/>
      <c r="P335" s="58"/>
      <c r="Q335" s="58"/>
      <c r="R335" s="58"/>
      <c r="S335" s="58"/>
      <c r="T335" s="59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T335" s="17" t="s">
        <v>181</v>
      </c>
      <c r="AU335" s="17" t="s">
        <v>91</v>
      </c>
    </row>
    <row r="336" spans="1:65" s="2" customFormat="1" ht="24.2" customHeight="1">
      <c r="A336" s="32"/>
      <c r="B336" s="150"/>
      <c r="C336" s="151" t="s">
        <v>1220</v>
      </c>
      <c r="D336" s="151" t="s">
        <v>176</v>
      </c>
      <c r="E336" s="152" t="s">
        <v>1221</v>
      </c>
      <c r="F336" s="153" t="s">
        <v>1222</v>
      </c>
      <c r="G336" s="154" t="s">
        <v>441</v>
      </c>
      <c r="H336" s="155">
        <v>4.2000000000000003E-2</v>
      </c>
      <c r="I336" s="156"/>
      <c r="J336" s="157">
        <f>ROUND(I336*H336,2)</f>
        <v>0</v>
      </c>
      <c r="K336" s="158"/>
      <c r="L336" s="33"/>
      <c r="M336" s="159" t="s">
        <v>1</v>
      </c>
      <c r="N336" s="160" t="s">
        <v>41</v>
      </c>
      <c r="O336" s="58"/>
      <c r="P336" s="161">
        <f>O336*H336</f>
        <v>0</v>
      </c>
      <c r="Q336" s="161">
        <v>0</v>
      </c>
      <c r="R336" s="161">
        <f>Q336*H336</f>
        <v>0</v>
      </c>
      <c r="S336" s="161">
        <v>0</v>
      </c>
      <c r="T336" s="162">
        <f>S336*H336</f>
        <v>0</v>
      </c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R336" s="163" t="s">
        <v>96</v>
      </c>
      <c r="AT336" s="163" t="s">
        <v>176</v>
      </c>
      <c r="AU336" s="163" t="s">
        <v>91</v>
      </c>
      <c r="AY336" s="17" t="s">
        <v>174</v>
      </c>
      <c r="BE336" s="164">
        <f>IF(N336="základní",J336,0)</f>
        <v>0</v>
      </c>
      <c r="BF336" s="164">
        <f>IF(N336="snížená",J336,0)</f>
        <v>0</v>
      </c>
      <c r="BG336" s="164">
        <f>IF(N336="zákl. přenesená",J336,0)</f>
        <v>0</v>
      </c>
      <c r="BH336" s="164">
        <f>IF(N336="sníž. přenesená",J336,0)</f>
        <v>0</v>
      </c>
      <c r="BI336" s="164">
        <f>IF(N336="nulová",J336,0)</f>
        <v>0</v>
      </c>
      <c r="BJ336" s="17" t="s">
        <v>83</v>
      </c>
      <c r="BK336" s="164">
        <f>ROUND(I336*H336,2)</f>
        <v>0</v>
      </c>
      <c r="BL336" s="17" t="s">
        <v>96</v>
      </c>
      <c r="BM336" s="163" t="s">
        <v>1223</v>
      </c>
    </row>
    <row r="337" spans="1:65" s="2" customFormat="1" ht="19.5">
      <c r="A337" s="32"/>
      <c r="B337" s="33"/>
      <c r="C337" s="32"/>
      <c r="D337" s="165" t="s">
        <v>181</v>
      </c>
      <c r="E337" s="32"/>
      <c r="F337" s="166" t="s">
        <v>1222</v>
      </c>
      <c r="G337" s="32"/>
      <c r="H337" s="32"/>
      <c r="I337" s="167"/>
      <c r="J337" s="32"/>
      <c r="K337" s="32"/>
      <c r="L337" s="33"/>
      <c r="M337" s="168"/>
      <c r="N337" s="169"/>
      <c r="O337" s="58"/>
      <c r="P337" s="58"/>
      <c r="Q337" s="58"/>
      <c r="R337" s="58"/>
      <c r="S337" s="58"/>
      <c r="T337" s="59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T337" s="17" t="s">
        <v>181</v>
      </c>
      <c r="AU337" s="17" t="s">
        <v>91</v>
      </c>
    </row>
    <row r="338" spans="1:65" s="12" customFormat="1" ht="25.9" customHeight="1">
      <c r="B338" s="137"/>
      <c r="D338" s="138" t="s">
        <v>75</v>
      </c>
      <c r="E338" s="139" t="s">
        <v>256</v>
      </c>
      <c r="F338" s="139" t="s">
        <v>1224</v>
      </c>
      <c r="I338" s="140"/>
      <c r="J338" s="141">
        <f>BK338</f>
        <v>0</v>
      </c>
      <c r="L338" s="137"/>
      <c r="M338" s="142"/>
      <c r="N338" s="143"/>
      <c r="O338" s="143"/>
      <c r="P338" s="144">
        <f>P339+P474+P831</f>
        <v>0</v>
      </c>
      <c r="Q338" s="143"/>
      <c r="R338" s="144">
        <f>R339+R474+R831</f>
        <v>17.685427330000003</v>
      </c>
      <c r="S338" s="143"/>
      <c r="T338" s="145">
        <f>T339+T474+T831</f>
        <v>0</v>
      </c>
      <c r="AR338" s="138" t="s">
        <v>91</v>
      </c>
      <c r="AT338" s="146" t="s">
        <v>75</v>
      </c>
      <c r="AU338" s="146" t="s">
        <v>76</v>
      </c>
      <c r="AY338" s="138" t="s">
        <v>174</v>
      </c>
      <c r="BK338" s="147">
        <f>BK339+BK474+BK831</f>
        <v>0</v>
      </c>
    </row>
    <row r="339" spans="1:65" s="12" customFormat="1" ht="22.9" customHeight="1">
      <c r="B339" s="137"/>
      <c r="D339" s="138" t="s">
        <v>75</v>
      </c>
      <c r="E339" s="148" t="s">
        <v>1225</v>
      </c>
      <c r="F339" s="148" t="s">
        <v>1226</v>
      </c>
      <c r="I339" s="140"/>
      <c r="J339" s="149">
        <f>BK339</f>
        <v>0</v>
      </c>
      <c r="L339" s="137"/>
      <c r="M339" s="142"/>
      <c r="N339" s="143"/>
      <c r="O339" s="143"/>
      <c r="P339" s="144">
        <f>SUM(P340:P473)</f>
        <v>0</v>
      </c>
      <c r="Q339" s="143"/>
      <c r="R339" s="144">
        <f>SUM(R340:R473)</f>
        <v>8.7515000000000009E-2</v>
      </c>
      <c r="S339" s="143"/>
      <c r="T339" s="145">
        <f>SUM(T340:T473)</f>
        <v>0</v>
      </c>
      <c r="AR339" s="138" t="s">
        <v>91</v>
      </c>
      <c r="AT339" s="146" t="s">
        <v>75</v>
      </c>
      <c r="AU339" s="146" t="s">
        <v>83</v>
      </c>
      <c r="AY339" s="138" t="s">
        <v>174</v>
      </c>
      <c r="BK339" s="147">
        <f>SUM(BK340:BK473)</f>
        <v>0</v>
      </c>
    </row>
    <row r="340" spans="1:65" s="2" customFormat="1" ht="33" customHeight="1">
      <c r="A340" s="32"/>
      <c r="B340" s="150"/>
      <c r="C340" s="151" t="s">
        <v>8</v>
      </c>
      <c r="D340" s="151" t="s">
        <v>176</v>
      </c>
      <c r="E340" s="152" t="s">
        <v>1227</v>
      </c>
      <c r="F340" s="153" t="s">
        <v>1228</v>
      </c>
      <c r="G340" s="154" t="s">
        <v>272</v>
      </c>
      <c r="H340" s="155">
        <v>16</v>
      </c>
      <c r="I340" s="156"/>
      <c r="J340" s="157">
        <f>ROUND(I340*H340,2)</f>
        <v>0</v>
      </c>
      <c r="K340" s="158"/>
      <c r="L340" s="33"/>
      <c r="M340" s="159" t="s">
        <v>1</v>
      </c>
      <c r="N340" s="160" t="s">
        <v>41</v>
      </c>
      <c r="O340" s="58"/>
      <c r="P340" s="161">
        <f>O340*H340</f>
        <v>0</v>
      </c>
      <c r="Q340" s="161">
        <v>0</v>
      </c>
      <c r="R340" s="161">
        <f>Q340*H340</f>
        <v>0</v>
      </c>
      <c r="S340" s="161">
        <v>0</v>
      </c>
      <c r="T340" s="162">
        <f>S340*H340</f>
        <v>0</v>
      </c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R340" s="163" t="s">
        <v>83</v>
      </c>
      <c r="AT340" s="163" t="s">
        <v>176</v>
      </c>
      <c r="AU340" s="163" t="s">
        <v>85</v>
      </c>
      <c r="AY340" s="17" t="s">
        <v>174</v>
      </c>
      <c r="BE340" s="164">
        <f>IF(N340="základní",J340,0)</f>
        <v>0</v>
      </c>
      <c r="BF340" s="164">
        <f>IF(N340="snížená",J340,0)</f>
        <v>0</v>
      </c>
      <c r="BG340" s="164">
        <f>IF(N340="zákl. přenesená",J340,0)</f>
        <v>0</v>
      </c>
      <c r="BH340" s="164">
        <f>IF(N340="sníž. přenesená",J340,0)</f>
        <v>0</v>
      </c>
      <c r="BI340" s="164">
        <f>IF(N340="nulová",J340,0)</f>
        <v>0</v>
      </c>
      <c r="BJ340" s="17" t="s">
        <v>83</v>
      </c>
      <c r="BK340" s="164">
        <f>ROUND(I340*H340,2)</f>
        <v>0</v>
      </c>
      <c r="BL340" s="17" t="s">
        <v>83</v>
      </c>
      <c r="BM340" s="163" t="s">
        <v>1229</v>
      </c>
    </row>
    <row r="341" spans="1:65" s="2" customFormat="1" ht="19.5">
      <c r="A341" s="32"/>
      <c r="B341" s="33"/>
      <c r="C341" s="32"/>
      <c r="D341" s="165" t="s">
        <v>181</v>
      </c>
      <c r="E341" s="32"/>
      <c r="F341" s="166" t="s">
        <v>1228</v>
      </c>
      <c r="G341" s="32"/>
      <c r="H341" s="32"/>
      <c r="I341" s="167"/>
      <c r="J341" s="32"/>
      <c r="K341" s="32"/>
      <c r="L341" s="33"/>
      <c r="M341" s="168"/>
      <c r="N341" s="169"/>
      <c r="O341" s="58"/>
      <c r="P341" s="58"/>
      <c r="Q341" s="58"/>
      <c r="R341" s="58"/>
      <c r="S341" s="58"/>
      <c r="T341" s="59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T341" s="17" t="s">
        <v>181</v>
      </c>
      <c r="AU341" s="17" t="s">
        <v>85</v>
      </c>
    </row>
    <row r="342" spans="1:65" s="15" customFormat="1" ht="11.25">
      <c r="B342" s="201"/>
      <c r="D342" s="165" t="s">
        <v>183</v>
      </c>
      <c r="E342" s="202" t="s">
        <v>1</v>
      </c>
      <c r="F342" s="203" t="s">
        <v>1230</v>
      </c>
      <c r="H342" s="202" t="s">
        <v>1</v>
      </c>
      <c r="I342" s="204"/>
      <c r="L342" s="201"/>
      <c r="M342" s="205"/>
      <c r="N342" s="206"/>
      <c r="O342" s="206"/>
      <c r="P342" s="206"/>
      <c r="Q342" s="206"/>
      <c r="R342" s="206"/>
      <c r="S342" s="206"/>
      <c r="T342" s="207"/>
      <c r="AT342" s="202" t="s">
        <v>183</v>
      </c>
      <c r="AU342" s="202" t="s">
        <v>85</v>
      </c>
      <c r="AV342" s="15" t="s">
        <v>83</v>
      </c>
      <c r="AW342" s="15" t="s">
        <v>32</v>
      </c>
      <c r="AX342" s="15" t="s">
        <v>76</v>
      </c>
      <c r="AY342" s="202" t="s">
        <v>174</v>
      </c>
    </row>
    <row r="343" spans="1:65" s="15" customFormat="1" ht="11.25">
      <c r="B343" s="201"/>
      <c r="D343" s="165" t="s">
        <v>183</v>
      </c>
      <c r="E343" s="202" t="s">
        <v>1</v>
      </c>
      <c r="F343" s="203" t="s">
        <v>1231</v>
      </c>
      <c r="H343" s="202" t="s">
        <v>1</v>
      </c>
      <c r="I343" s="204"/>
      <c r="L343" s="201"/>
      <c r="M343" s="205"/>
      <c r="N343" s="206"/>
      <c r="O343" s="206"/>
      <c r="P343" s="206"/>
      <c r="Q343" s="206"/>
      <c r="R343" s="206"/>
      <c r="S343" s="206"/>
      <c r="T343" s="207"/>
      <c r="AT343" s="202" t="s">
        <v>183</v>
      </c>
      <c r="AU343" s="202" t="s">
        <v>85</v>
      </c>
      <c r="AV343" s="15" t="s">
        <v>83</v>
      </c>
      <c r="AW343" s="15" t="s">
        <v>32</v>
      </c>
      <c r="AX343" s="15" t="s">
        <v>76</v>
      </c>
      <c r="AY343" s="202" t="s">
        <v>174</v>
      </c>
    </row>
    <row r="344" spans="1:65" s="15" customFormat="1" ht="11.25">
      <c r="B344" s="201"/>
      <c r="D344" s="165" t="s">
        <v>183</v>
      </c>
      <c r="E344" s="202" t="s">
        <v>1</v>
      </c>
      <c r="F344" s="203" t="s">
        <v>1232</v>
      </c>
      <c r="H344" s="202" t="s">
        <v>1</v>
      </c>
      <c r="I344" s="204"/>
      <c r="L344" s="201"/>
      <c r="M344" s="205"/>
      <c r="N344" s="206"/>
      <c r="O344" s="206"/>
      <c r="P344" s="206"/>
      <c r="Q344" s="206"/>
      <c r="R344" s="206"/>
      <c r="S344" s="206"/>
      <c r="T344" s="207"/>
      <c r="AT344" s="202" t="s">
        <v>183</v>
      </c>
      <c r="AU344" s="202" t="s">
        <v>85</v>
      </c>
      <c r="AV344" s="15" t="s">
        <v>83</v>
      </c>
      <c r="AW344" s="15" t="s">
        <v>32</v>
      </c>
      <c r="AX344" s="15" t="s">
        <v>76</v>
      </c>
      <c r="AY344" s="202" t="s">
        <v>174</v>
      </c>
    </row>
    <row r="345" spans="1:65" s="13" customFormat="1" ht="11.25">
      <c r="B345" s="170"/>
      <c r="D345" s="165" t="s">
        <v>183</v>
      </c>
      <c r="E345" s="171" t="s">
        <v>1</v>
      </c>
      <c r="F345" s="172" t="s">
        <v>1233</v>
      </c>
      <c r="H345" s="173">
        <v>16</v>
      </c>
      <c r="I345" s="174"/>
      <c r="L345" s="170"/>
      <c r="M345" s="175"/>
      <c r="N345" s="176"/>
      <c r="O345" s="176"/>
      <c r="P345" s="176"/>
      <c r="Q345" s="176"/>
      <c r="R345" s="176"/>
      <c r="S345" s="176"/>
      <c r="T345" s="177"/>
      <c r="AT345" s="171" t="s">
        <v>183</v>
      </c>
      <c r="AU345" s="171" t="s">
        <v>85</v>
      </c>
      <c r="AV345" s="13" t="s">
        <v>85</v>
      </c>
      <c r="AW345" s="13" t="s">
        <v>32</v>
      </c>
      <c r="AX345" s="13" t="s">
        <v>83</v>
      </c>
      <c r="AY345" s="171" t="s">
        <v>174</v>
      </c>
    </row>
    <row r="346" spans="1:65" s="2" customFormat="1" ht="49.15" customHeight="1">
      <c r="A346" s="32"/>
      <c r="B346" s="150"/>
      <c r="C346" s="151" t="s">
        <v>287</v>
      </c>
      <c r="D346" s="151" t="s">
        <v>176</v>
      </c>
      <c r="E346" s="152" t="s">
        <v>1234</v>
      </c>
      <c r="F346" s="153" t="s">
        <v>1235</v>
      </c>
      <c r="G346" s="154" t="s">
        <v>272</v>
      </c>
      <c r="H346" s="155">
        <v>4</v>
      </c>
      <c r="I346" s="156"/>
      <c r="J346" s="157">
        <f>ROUND(I346*H346,2)</f>
        <v>0</v>
      </c>
      <c r="K346" s="158"/>
      <c r="L346" s="33"/>
      <c r="M346" s="159" t="s">
        <v>1</v>
      </c>
      <c r="N346" s="160" t="s">
        <v>41</v>
      </c>
      <c r="O346" s="58"/>
      <c r="P346" s="161">
        <f>O346*H346</f>
        <v>0</v>
      </c>
      <c r="Q346" s="161">
        <v>0</v>
      </c>
      <c r="R346" s="161">
        <f>Q346*H346</f>
        <v>0</v>
      </c>
      <c r="S346" s="161">
        <v>0</v>
      </c>
      <c r="T346" s="162">
        <f>S346*H346</f>
        <v>0</v>
      </c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R346" s="163" t="s">
        <v>83</v>
      </c>
      <c r="AT346" s="163" t="s">
        <v>176</v>
      </c>
      <c r="AU346" s="163" t="s">
        <v>85</v>
      </c>
      <c r="AY346" s="17" t="s">
        <v>174</v>
      </c>
      <c r="BE346" s="164">
        <f>IF(N346="základní",J346,0)</f>
        <v>0</v>
      </c>
      <c r="BF346" s="164">
        <f>IF(N346="snížená",J346,0)</f>
        <v>0</v>
      </c>
      <c r="BG346" s="164">
        <f>IF(N346="zákl. přenesená",J346,0)</f>
        <v>0</v>
      </c>
      <c r="BH346" s="164">
        <f>IF(N346="sníž. přenesená",J346,0)</f>
        <v>0</v>
      </c>
      <c r="BI346" s="164">
        <f>IF(N346="nulová",J346,0)</f>
        <v>0</v>
      </c>
      <c r="BJ346" s="17" t="s">
        <v>83</v>
      </c>
      <c r="BK346" s="164">
        <f>ROUND(I346*H346,2)</f>
        <v>0</v>
      </c>
      <c r="BL346" s="17" t="s">
        <v>83</v>
      </c>
      <c r="BM346" s="163" t="s">
        <v>1236</v>
      </c>
    </row>
    <row r="347" spans="1:65" s="2" customFormat="1" ht="29.25">
      <c r="A347" s="32"/>
      <c r="B347" s="33"/>
      <c r="C347" s="32"/>
      <c r="D347" s="165" t="s">
        <v>181</v>
      </c>
      <c r="E347" s="32"/>
      <c r="F347" s="166" t="s">
        <v>1235</v>
      </c>
      <c r="G347" s="32"/>
      <c r="H347" s="32"/>
      <c r="I347" s="167"/>
      <c r="J347" s="32"/>
      <c r="K347" s="32"/>
      <c r="L347" s="33"/>
      <c r="M347" s="168"/>
      <c r="N347" s="169"/>
      <c r="O347" s="58"/>
      <c r="P347" s="58"/>
      <c r="Q347" s="58"/>
      <c r="R347" s="58"/>
      <c r="S347" s="58"/>
      <c r="T347" s="59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T347" s="17" t="s">
        <v>181</v>
      </c>
      <c r="AU347" s="17" t="s">
        <v>85</v>
      </c>
    </row>
    <row r="348" spans="1:65" s="15" customFormat="1" ht="11.25">
      <c r="B348" s="201"/>
      <c r="D348" s="165" t="s">
        <v>183</v>
      </c>
      <c r="E348" s="202" t="s">
        <v>1</v>
      </c>
      <c r="F348" s="203" t="s">
        <v>1230</v>
      </c>
      <c r="H348" s="202" t="s">
        <v>1</v>
      </c>
      <c r="I348" s="204"/>
      <c r="L348" s="201"/>
      <c r="M348" s="205"/>
      <c r="N348" s="206"/>
      <c r="O348" s="206"/>
      <c r="P348" s="206"/>
      <c r="Q348" s="206"/>
      <c r="R348" s="206"/>
      <c r="S348" s="206"/>
      <c r="T348" s="207"/>
      <c r="AT348" s="202" t="s">
        <v>183</v>
      </c>
      <c r="AU348" s="202" t="s">
        <v>85</v>
      </c>
      <c r="AV348" s="15" t="s">
        <v>83</v>
      </c>
      <c r="AW348" s="15" t="s">
        <v>32</v>
      </c>
      <c r="AX348" s="15" t="s">
        <v>76</v>
      </c>
      <c r="AY348" s="202" t="s">
        <v>174</v>
      </c>
    </row>
    <row r="349" spans="1:65" s="15" customFormat="1" ht="11.25">
      <c r="B349" s="201"/>
      <c r="D349" s="165" t="s">
        <v>183</v>
      </c>
      <c r="E349" s="202" t="s">
        <v>1</v>
      </c>
      <c r="F349" s="203" t="s">
        <v>1231</v>
      </c>
      <c r="H349" s="202" t="s">
        <v>1</v>
      </c>
      <c r="I349" s="204"/>
      <c r="L349" s="201"/>
      <c r="M349" s="205"/>
      <c r="N349" s="206"/>
      <c r="O349" s="206"/>
      <c r="P349" s="206"/>
      <c r="Q349" s="206"/>
      <c r="R349" s="206"/>
      <c r="S349" s="206"/>
      <c r="T349" s="207"/>
      <c r="AT349" s="202" t="s">
        <v>183</v>
      </c>
      <c r="AU349" s="202" t="s">
        <v>85</v>
      </c>
      <c r="AV349" s="15" t="s">
        <v>83</v>
      </c>
      <c r="AW349" s="15" t="s">
        <v>32</v>
      </c>
      <c r="AX349" s="15" t="s">
        <v>76</v>
      </c>
      <c r="AY349" s="202" t="s">
        <v>174</v>
      </c>
    </row>
    <row r="350" spans="1:65" s="15" customFormat="1" ht="11.25">
      <c r="B350" s="201"/>
      <c r="D350" s="165" t="s">
        <v>183</v>
      </c>
      <c r="E350" s="202" t="s">
        <v>1</v>
      </c>
      <c r="F350" s="203" t="s">
        <v>1232</v>
      </c>
      <c r="H350" s="202" t="s">
        <v>1</v>
      </c>
      <c r="I350" s="204"/>
      <c r="L350" s="201"/>
      <c r="M350" s="205"/>
      <c r="N350" s="206"/>
      <c r="O350" s="206"/>
      <c r="P350" s="206"/>
      <c r="Q350" s="206"/>
      <c r="R350" s="206"/>
      <c r="S350" s="206"/>
      <c r="T350" s="207"/>
      <c r="AT350" s="202" t="s">
        <v>183</v>
      </c>
      <c r="AU350" s="202" t="s">
        <v>85</v>
      </c>
      <c r="AV350" s="15" t="s">
        <v>83</v>
      </c>
      <c r="AW350" s="15" t="s">
        <v>32</v>
      </c>
      <c r="AX350" s="15" t="s">
        <v>76</v>
      </c>
      <c r="AY350" s="202" t="s">
        <v>174</v>
      </c>
    </row>
    <row r="351" spans="1:65" s="13" customFormat="1" ht="11.25">
      <c r="B351" s="170"/>
      <c r="D351" s="165" t="s">
        <v>183</v>
      </c>
      <c r="E351" s="171" t="s">
        <v>1</v>
      </c>
      <c r="F351" s="172" t="s">
        <v>1237</v>
      </c>
      <c r="H351" s="173">
        <v>4</v>
      </c>
      <c r="I351" s="174"/>
      <c r="L351" s="170"/>
      <c r="M351" s="175"/>
      <c r="N351" s="176"/>
      <c r="O351" s="176"/>
      <c r="P351" s="176"/>
      <c r="Q351" s="176"/>
      <c r="R351" s="176"/>
      <c r="S351" s="176"/>
      <c r="T351" s="177"/>
      <c r="AT351" s="171" t="s">
        <v>183</v>
      </c>
      <c r="AU351" s="171" t="s">
        <v>85</v>
      </c>
      <c r="AV351" s="13" t="s">
        <v>85</v>
      </c>
      <c r="AW351" s="13" t="s">
        <v>32</v>
      </c>
      <c r="AX351" s="13" t="s">
        <v>83</v>
      </c>
      <c r="AY351" s="171" t="s">
        <v>174</v>
      </c>
    </row>
    <row r="352" spans="1:65" s="2" customFormat="1" ht="24.2" customHeight="1">
      <c r="A352" s="32"/>
      <c r="B352" s="150"/>
      <c r="C352" s="186" t="s">
        <v>293</v>
      </c>
      <c r="D352" s="186" t="s">
        <v>256</v>
      </c>
      <c r="E352" s="187" t="s">
        <v>1238</v>
      </c>
      <c r="F352" s="188" t="s">
        <v>1239</v>
      </c>
      <c r="G352" s="189" t="s">
        <v>272</v>
      </c>
      <c r="H352" s="190">
        <v>4</v>
      </c>
      <c r="I352" s="191"/>
      <c r="J352" s="192">
        <f>ROUND(I352*H352,2)</f>
        <v>0</v>
      </c>
      <c r="K352" s="193"/>
      <c r="L352" s="194"/>
      <c r="M352" s="195" t="s">
        <v>1</v>
      </c>
      <c r="N352" s="196" t="s">
        <v>41</v>
      </c>
      <c r="O352" s="58"/>
      <c r="P352" s="161">
        <f>O352*H352</f>
        <v>0</v>
      </c>
      <c r="Q352" s="161">
        <v>3.7000000000000002E-3</v>
      </c>
      <c r="R352" s="161">
        <f>Q352*H352</f>
        <v>1.4800000000000001E-2</v>
      </c>
      <c r="S352" s="161">
        <v>0</v>
      </c>
      <c r="T352" s="162">
        <f>S352*H352</f>
        <v>0</v>
      </c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R352" s="163" t="s">
        <v>85</v>
      </c>
      <c r="AT352" s="163" t="s">
        <v>256</v>
      </c>
      <c r="AU352" s="163" t="s">
        <v>85</v>
      </c>
      <c r="AY352" s="17" t="s">
        <v>174</v>
      </c>
      <c r="BE352" s="164">
        <f>IF(N352="základní",J352,0)</f>
        <v>0</v>
      </c>
      <c r="BF352" s="164">
        <f>IF(N352="snížená",J352,0)</f>
        <v>0</v>
      </c>
      <c r="BG352" s="164">
        <f>IF(N352="zákl. přenesená",J352,0)</f>
        <v>0</v>
      </c>
      <c r="BH352" s="164">
        <f>IF(N352="sníž. přenesená",J352,0)</f>
        <v>0</v>
      </c>
      <c r="BI352" s="164">
        <f>IF(N352="nulová",J352,0)</f>
        <v>0</v>
      </c>
      <c r="BJ352" s="17" t="s">
        <v>83</v>
      </c>
      <c r="BK352" s="164">
        <f>ROUND(I352*H352,2)</f>
        <v>0</v>
      </c>
      <c r="BL352" s="17" t="s">
        <v>83</v>
      </c>
      <c r="BM352" s="163" t="s">
        <v>1240</v>
      </c>
    </row>
    <row r="353" spans="1:65" s="2" customFormat="1" ht="19.5">
      <c r="A353" s="32"/>
      <c r="B353" s="33"/>
      <c r="C353" s="32"/>
      <c r="D353" s="165" t="s">
        <v>181</v>
      </c>
      <c r="E353" s="32"/>
      <c r="F353" s="166" t="s">
        <v>1239</v>
      </c>
      <c r="G353" s="32"/>
      <c r="H353" s="32"/>
      <c r="I353" s="167"/>
      <c r="J353" s="32"/>
      <c r="K353" s="32"/>
      <c r="L353" s="33"/>
      <c r="M353" s="168"/>
      <c r="N353" s="169"/>
      <c r="O353" s="58"/>
      <c r="P353" s="58"/>
      <c r="Q353" s="58"/>
      <c r="R353" s="58"/>
      <c r="S353" s="58"/>
      <c r="T353" s="59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T353" s="17" t="s">
        <v>181</v>
      </c>
      <c r="AU353" s="17" t="s">
        <v>85</v>
      </c>
    </row>
    <row r="354" spans="1:65" s="15" customFormat="1" ht="11.25">
      <c r="B354" s="201"/>
      <c r="D354" s="165" t="s">
        <v>183</v>
      </c>
      <c r="E354" s="202" t="s">
        <v>1</v>
      </c>
      <c r="F354" s="203" t="s">
        <v>1230</v>
      </c>
      <c r="H354" s="202" t="s">
        <v>1</v>
      </c>
      <c r="I354" s="204"/>
      <c r="L354" s="201"/>
      <c r="M354" s="205"/>
      <c r="N354" s="206"/>
      <c r="O354" s="206"/>
      <c r="P354" s="206"/>
      <c r="Q354" s="206"/>
      <c r="R354" s="206"/>
      <c r="S354" s="206"/>
      <c r="T354" s="207"/>
      <c r="AT354" s="202" t="s">
        <v>183</v>
      </c>
      <c r="AU354" s="202" t="s">
        <v>85</v>
      </c>
      <c r="AV354" s="15" t="s">
        <v>83</v>
      </c>
      <c r="AW354" s="15" t="s">
        <v>32</v>
      </c>
      <c r="AX354" s="15" t="s">
        <v>76</v>
      </c>
      <c r="AY354" s="202" t="s">
        <v>174</v>
      </c>
    </row>
    <row r="355" spans="1:65" s="15" customFormat="1" ht="11.25">
      <c r="B355" s="201"/>
      <c r="D355" s="165" t="s">
        <v>183</v>
      </c>
      <c r="E355" s="202" t="s">
        <v>1</v>
      </c>
      <c r="F355" s="203" t="s">
        <v>1231</v>
      </c>
      <c r="H355" s="202" t="s">
        <v>1</v>
      </c>
      <c r="I355" s="204"/>
      <c r="L355" s="201"/>
      <c r="M355" s="205"/>
      <c r="N355" s="206"/>
      <c r="O355" s="206"/>
      <c r="P355" s="206"/>
      <c r="Q355" s="206"/>
      <c r="R355" s="206"/>
      <c r="S355" s="206"/>
      <c r="T355" s="207"/>
      <c r="AT355" s="202" t="s">
        <v>183</v>
      </c>
      <c r="AU355" s="202" t="s">
        <v>85</v>
      </c>
      <c r="AV355" s="15" t="s">
        <v>83</v>
      </c>
      <c r="AW355" s="15" t="s">
        <v>32</v>
      </c>
      <c r="AX355" s="15" t="s">
        <v>76</v>
      </c>
      <c r="AY355" s="202" t="s">
        <v>174</v>
      </c>
    </row>
    <row r="356" spans="1:65" s="15" customFormat="1" ht="11.25">
      <c r="B356" s="201"/>
      <c r="D356" s="165" t="s">
        <v>183</v>
      </c>
      <c r="E356" s="202" t="s">
        <v>1</v>
      </c>
      <c r="F356" s="203" t="s">
        <v>1232</v>
      </c>
      <c r="H356" s="202" t="s">
        <v>1</v>
      </c>
      <c r="I356" s="204"/>
      <c r="L356" s="201"/>
      <c r="M356" s="205"/>
      <c r="N356" s="206"/>
      <c r="O356" s="206"/>
      <c r="P356" s="206"/>
      <c r="Q356" s="206"/>
      <c r="R356" s="206"/>
      <c r="S356" s="206"/>
      <c r="T356" s="207"/>
      <c r="AT356" s="202" t="s">
        <v>183</v>
      </c>
      <c r="AU356" s="202" t="s">
        <v>85</v>
      </c>
      <c r="AV356" s="15" t="s">
        <v>83</v>
      </c>
      <c r="AW356" s="15" t="s">
        <v>32</v>
      </c>
      <c r="AX356" s="15" t="s">
        <v>76</v>
      </c>
      <c r="AY356" s="202" t="s">
        <v>174</v>
      </c>
    </row>
    <row r="357" spans="1:65" s="13" customFormat="1" ht="11.25">
      <c r="B357" s="170"/>
      <c r="D357" s="165" t="s">
        <v>183</v>
      </c>
      <c r="E357" s="171" t="s">
        <v>1</v>
      </c>
      <c r="F357" s="172" t="s">
        <v>1237</v>
      </c>
      <c r="H357" s="173">
        <v>4</v>
      </c>
      <c r="I357" s="174"/>
      <c r="L357" s="170"/>
      <c r="M357" s="175"/>
      <c r="N357" s="176"/>
      <c r="O357" s="176"/>
      <c r="P357" s="176"/>
      <c r="Q357" s="176"/>
      <c r="R357" s="176"/>
      <c r="S357" s="176"/>
      <c r="T357" s="177"/>
      <c r="AT357" s="171" t="s">
        <v>183</v>
      </c>
      <c r="AU357" s="171" t="s">
        <v>85</v>
      </c>
      <c r="AV357" s="13" t="s">
        <v>85</v>
      </c>
      <c r="AW357" s="13" t="s">
        <v>32</v>
      </c>
      <c r="AX357" s="13" t="s">
        <v>83</v>
      </c>
      <c r="AY357" s="171" t="s">
        <v>174</v>
      </c>
    </row>
    <row r="358" spans="1:65" s="2" customFormat="1" ht="24.2" customHeight="1">
      <c r="A358" s="32"/>
      <c r="B358" s="150"/>
      <c r="C358" s="151" t="s">
        <v>299</v>
      </c>
      <c r="D358" s="151" t="s">
        <v>176</v>
      </c>
      <c r="E358" s="152" t="s">
        <v>1241</v>
      </c>
      <c r="F358" s="153" t="s">
        <v>1242</v>
      </c>
      <c r="G358" s="154" t="s">
        <v>272</v>
      </c>
      <c r="H358" s="155">
        <v>1</v>
      </c>
      <c r="I358" s="156"/>
      <c r="J358" s="157">
        <f>ROUND(I358*H358,2)</f>
        <v>0</v>
      </c>
      <c r="K358" s="158"/>
      <c r="L358" s="33"/>
      <c r="M358" s="159" t="s">
        <v>1</v>
      </c>
      <c r="N358" s="160" t="s">
        <v>41</v>
      </c>
      <c r="O358" s="58"/>
      <c r="P358" s="161">
        <f>O358*H358</f>
        <v>0</v>
      </c>
      <c r="Q358" s="161">
        <v>0</v>
      </c>
      <c r="R358" s="161">
        <f>Q358*H358</f>
        <v>0</v>
      </c>
      <c r="S358" s="161">
        <v>0</v>
      </c>
      <c r="T358" s="162">
        <f>S358*H358</f>
        <v>0</v>
      </c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R358" s="163" t="s">
        <v>83</v>
      </c>
      <c r="AT358" s="163" t="s">
        <v>176</v>
      </c>
      <c r="AU358" s="163" t="s">
        <v>85</v>
      </c>
      <c r="AY358" s="17" t="s">
        <v>174</v>
      </c>
      <c r="BE358" s="164">
        <f>IF(N358="základní",J358,0)</f>
        <v>0</v>
      </c>
      <c r="BF358" s="164">
        <f>IF(N358="snížená",J358,0)</f>
        <v>0</v>
      </c>
      <c r="BG358" s="164">
        <f>IF(N358="zákl. přenesená",J358,0)</f>
        <v>0</v>
      </c>
      <c r="BH358" s="164">
        <f>IF(N358="sníž. přenesená",J358,0)</f>
        <v>0</v>
      </c>
      <c r="BI358" s="164">
        <f>IF(N358="nulová",J358,0)</f>
        <v>0</v>
      </c>
      <c r="BJ358" s="17" t="s">
        <v>83</v>
      </c>
      <c r="BK358" s="164">
        <f>ROUND(I358*H358,2)</f>
        <v>0</v>
      </c>
      <c r="BL358" s="17" t="s">
        <v>83</v>
      </c>
      <c r="BM358" s="163" t="s">
        <v>1243</v>
      </c>
    </row>
    <row r="359" spans="1:65" s="2" customFormat="1" ht="19.5">
      <c r="A359" s="32"/>
      <c r="B359" s="33"/>
      <c r="C359" s="32"/>
      <c r="D359" s="165" t="s">
        <v>181</v>
      </c>
      <c r="E359" s="32"/>
      <c r="F359" s="166" t="s">
        <v>1242</v>
      </c>
      <c r="G359" s="32"/>
      <c r="H359" s="32"/>
      <c r="I359" s="167"/>
      <c r="J359" s="32"/>
      <c r="K359" s="32"/>
      <c r="L359" s="33"/>
      <c r="M359" s="168"/>
      <c r="N359" s="169"/>
      <c r="O359" s="58"/>
      <c r="P359" s="58"/>
      <c r="Q359" s="58"/>
      <c r="R359" s="58"/>
      <c r="S359" s="58"/>
      <c r="T359" s="59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T359" s="17" t="s">
        <v>181</v>
      </c>
      <c r="AU359" s="17" t="s">
        <v>85</v>
      </c>
    </row>
    <row r="360" spans="1:65" s="15" customFormat="1" ht="11.25">
      <c r="B360" s="201"/>
      <c r="D360" s="165" t="s">
        <v>183</v>
      </c>
      <c r="E360" s="202" t="s">
        <v>1</v>
      </c>
      <c r="F360" s="203" t="s">
        <v>1231</v>
      </c>
      <c r="H360" s="202" t="s">
        <v>1</v>
      </c>
      <c r="I360" s="204"/>
      <c r="L360" s="201"/>
      <c r="M360" s="205"/>
      <c r="N360" s="206"/>
      <c r="O360" s="206"/>
      <c r="P360" s="206"/>
      <c r="Q360" s="206"/>
      <c r="R360" s="206"/>
      <c r="S360" s="206"/>
      <c r="T360" s="207"/>
      <c r="AT360" s="202" t="s">
        <v>183</v>
      </c>
      <c r="AU360" s="202" t="s">
        <v>85</v>
      </c>
      <c r="AV360" s="15" t="s">
        <v>83</v>
      </c>
      <c r="AW360" s="15" t="s">
        <v>32</v>
      </c>
      <c r="AX360" s="15" t="s">
        <v>76</v>
      </c>
      <c r="AY360" s="202" t="s">
        <v>174</v>
      </c>
    </row>
    <row r="361" spans="1:65" s="15" customFormat="1" ht="11.25">
      <c r="B361" s="201"/>
      <c r="D361" s="165" t="s">
        <v>183</v>
      </c>
      <c r="E361" s="202" t="s">
        <v>1</v>
      </c>
      <c r="F361" s="203" t="s">
        <v>1244</v>
      </c>
      <c r="H361" s="202" t="s">
        <v>1</v>
      </c>
      <c r="I361" s="204"/>
      <c r="L361" s="201"/>
      <c r="M361" s="205"/>
      <c r="N361" s="206"/>
      <c r="O361" s="206"/>
      <c r="P361" s="206"/>
      <c r="Q361" s="206"/>
      <c r="R361" s="206"/>
      <c r="S361" s="206"/>
      <c r="T361" s="207"/>
      <c r="AT361" s="202" t="s">
        <v>183</v>
      </c>
      <c r="AU361" s="202" t="s">
        <v>85</v>
      </c>
      <c r="AV361" s="15" t="s">
        <v>83</v>
      </c>
      <c r="AW361" s="15" t="s">
        <v>32</v>
      </c>
      <c r="AX361" s="15" t="s">
        <v>76</v>
      </c>
      <c r="AY361" s="202" t="s">
        <v>174</v>
      </c>
    </row>
    <row r="362" spans="1:65" s="13" customFormat="1" ht="11.25">
      <c r="B362" s="170"/>
      <c r="D362" s="165" t="s">
        <v>183</v>
      </c>
      <c r="E362" s="171" t="s">
        <v>1</v>
      </c>
      <c r="F362" s="172" t="s">
        <v>83</v>
      </c>
      <c r="H362" s="173">
        <v>1</v>
      </c>
      <c r="I362" s="174"/>
      <c r="L362" s="170"/>
      <c r="M362" s="175"/>
      <c r="N362" s="176"/>
      <c r="O362" s="176"/>
      <c r="P362" s="176"/>
      <c r="Q362" s="176"/>
      <c r="R362" s="176"/>
      <c r="S362" s="176"/>
      <c r="T362" s="177"/>
      <c r="AT362" s="171" t="s">
        <v>183</v>
      </c>
      <c r="AU362" s="171" t="s">
        <v>85</v>
      </c>
      <c r="AV362" s="13" t="s">
        <v>85</v>
      </c>
      <c r="AW362" s="13" t="s">
        <v>32</v>
      </c>
      <c r="AX362" s="13" t="s">
        <v>83</v>
      </c>
      <c r="AY362" s="171" t="s">
        <v>174</v>
      </c>
    </row>
    <row r="363" spans="1:65" s="2" customFormat="1" ht="24.2" customHeight="1">
      <c r="A363" s="32"/>
      <c r="B363" s="150"/>
      <c r="C363" s="186" t="s">
        <v>304</v>
      </c>
      <c r="D363" s="186" t="s">
        <v>256</v>
      </c>
      <c r="E363" s="187" t="s">
        <v>1245</v>
      </c>
      <c r="F363" s="188" t="s">
        <v>1246</v>
      </c>
      <c r="G363" s="189" t="s">
        <v>272</v>
      </c>
      <c r="H363" s="190">
        <v>1</v>
      </c>
      <c r="I363" s="191"/>
      <c r="J363" s="192">
        <f>ROUND(I363*H363,2)</f>
        <v>0</v>
      </c>
      <c r="K363" s="193"/>
      <c r="L363" s="194"/>
      <c r="M363" s="195" t="s">
        <v>1</v>
      </c>
      <c r="N363" s="196" t="s">
        <v>41</v>
      </c>
      <c r="O363" s="58"/>
      <c r="P363" s="161">
        <f>O363*H363</f>
        <v>0</v>
      </c>
      <c r="Q363" s="161">
        <v>1.2999999999999999E-4</v>
      </c>
      <c r="R363" s="161">
        <f>Q363*H363</f>
        <v>1.2999999999999999E-4</v>
      </c>
      <c r="S363" s="161">
        <v>0</v>
      </c>
      <c r="T363" s="162">
        <f>S363*H363</f>
        <v>0</v>
      </c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R363" s="163" t="s">
        <v>85</v>
      </c>
      <c r="AT363" s="163" t="s">
        <v>256</v>
      </c>
      <c r="AU363" s="163" t="s">
        <v>85</v>
      </c>
      <c r="AY363" s="17" t="s">
        <v>174</v>
      </c>
      <c r="BE363" s="164">
        <f>IF(N363="základní",J363,0)</f>
        <v>0</v>
      </c>
      <c r="BF363" s="164">
        <f>IF(N363="snížená",J363,0)</f>
        <v>0</v>
      </c>
      <c r="BG363" s="164">
        <f>IF(N363="zákl. přenesená",J363,0)</f>
        <v>0</v>
      </c>
      <c r="BH363" s="164">
        <f>IF(N363="sníž. přenesená",J363,0)</f>
        <v>0</v>
      </c>
      <c r="BI363" s="164">
        <f>IF(N363="nulová",J363,0)</f>
        <v>0</v>
      </c>
      <c r="BJ363" s="17" t="s">
        <v>83</v>
      </c>
      <c r="BK363" s="164">
        <f>ROUND(I363*H363,2)</f>
        <v>0</v>
      </c>
      <c r="BL363" s="17" t="s">
        <v>83</v>
      </c>
      <c r="BM363" s="163" t="s">
        <v>1247</v>
      </c>
    </row>
    <row r="364" spans="1:65" s="2" customFormat="1" ht="19.5">
      <c r="A364" s="32"/>
      <c r="B364" s="33"/>
      <c r="C364" s="32"/>
      <c r="D364" s="165" t="s">
        <v>181</v>
      </c>
      <c r="E364" s="32"/>
      <c r="F364" s="166" t="s">
        <v>1246</v>
      </c>
      <c r="G364" s="32"/>
      <c r="H364" s="32"/>
      <c r="I364" s="167"/>
      <c r="J364" s="32"/>
      <c r="K364" s="32"/>
      <c r="L364" s="33"/>
      <c r="M364" s="168"/>
      <c r="N364" s="169"/>
      <c r="O364" s="58"/>
      <c r="P364" s="58"/>
      <c r="Q364" s="58"/>
      <c r="R364" s="58"/>
      <c r="S364" s="58"/>
      <c r="T364" s="59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T364" s="17" t="s">
        <v>181</v>
      </c>
      <c r="AU364" s="17" t="s">
        <v>85</v>
      </c>
    </row>
    <row r="365" spans="1:65" s="15" customFormat="1" ht="11.25">
      <c r="B365" s="201"/>
      <c r="D365" s="165" t="s">
        <v>183</v>
      </c>
      <c r="E365" s="202" t="s">
        <v>1</v>
      </c>
      <c r="F365" s="203" t="s">
        <v>1231</v>
      </c>
      <c r="H365" s="202" t="s">
        <v>1</v>
      </c>
      <c r="I365" s="204"/>
      <c r="L365" s="201"/>
      <c r="M365" s="205"/>
      <c r="N365" s="206"/>
      <c r="O365" s="206"/>
      <c r="P365" s="206"/>
      <c r="Q365" s="206"/>
      <c r="R365" s="206"/>
      <c r="S365" s="206"/>
      <c r="T365" s="207"/>
      <c r="AT365" s="202" t="s">
        <v>183</v>
      </c>
      <c r="AU365" s="202" t="s">
        <v>85</v>
      </c>
      <c r="AV365" s="15" t="s">
        <v>83</v>
      </c>
      <c r="AW365" s="15" t="s">
        <v>32</v>
      </c>
      <c r="AX365" s="15" t="s">
        <v>76</v>
      </c>
      <c r="AY365" s="202" t="s">
        <v>174</v>
      </c>
    </row>
    <row r="366" spans="1:65" s="15" customFormat="1" ht="11.25">
      <c r="B366" s="201"/>
      <c r="D366" s="165" t="s">
        <v>183</v>
      </c>
      <c r="E366" s="202" t="s">
        <v>1</v>
      </c>
      <c r="F366" s="203" t="s">
        <v>1244</v>
      </c>
      <c r="H366" s="202" t="s">
        <v>1</v>
      </c>
      <c r="I366" s="204"/>
      <c r="L366" s="201"/>
      <c r="M366" s="205"/>
      <c r="N366" s="206"/>
      <c r="O366" s="206"/>
      <c r="P366" s="206"/>
      <c r="Q366" s="206"/>
      <c r="R366" s="206"/>
      <c r="S366" s="206"/>
      <c r="T366" s="207"/>
      <c r="AT366" s="202" t="s">
        <v>183</v>
      </c>
      <c r="AU366" s="202" t="s">
        <v>85</v>
      </c>
      <c r="AV366" s="15" t="s">
        <v>83</v>
      </c>
      <c r="AW366" s="15" t="s">
        <v>32</v>
      </c>
      <c r="AX366" s="15" t="s">
        <v>76</v>
      </c>
      <c r="AY366" s="202" t="s">
        <v>174</v>
      </c>
    </row>
    <row r="367" spans="1:65" s="13" customFormat="1" ht="11.25">
      <c r="B367" s="170"/>
      <c r="D367" s="165" t="s">
        <v>183</v>
      </c>
      <c r="E367" s="171" t="s">
        <v>1</v>
      </c>
      <c r="F367" s="172" t="s">
        <v>83</v>
      </c>
      <c r="H367" s="173">
        <v>1</v>
      </c>
      <c r="I367" s="174"/>
      <c r="L367" s="170"/>
      <c r="M367" s="175"/>
      <c r="N367" s="176"/>
      <c r="O367" s="176"/>
      <c r="P367" s="176"/>
      <c r="Q367" s="176"/>
      <c r="R367" s="176"/>
      <c r="S367" s="176"/>
      <c r="T367" s="177"/>
      <c r="AT367" s="171" t="s">
        <v>183</v>
      </c>
      <c r="AU367" s="171" t="s">
        <v>85</v>
      </c>
      <c r="AV367" s="13" t="s">
        <v>85</v>
      </c>
      <c r="AW367" s="13" t="s">
        <v>32</v>
      </c>
      <c r="AX367" s="13" t="s">
        <v>83</v>
      </c>
      <c r="AY367" s="171" t="s">
        <v>174</v>
      </c>
    </row>
    <row r="368" spans="1:65" s="2" customFormat="1" ht="16.5" customHeight="1">
      <c r="A368" s="32"/>
      <c r="B368" s="150"/>
      <c r="C368" s="151" t="s">
        <v>309</v>
      </c>
      <c r="D368" s="151" t="s">
        <v>176</v>
      </c>
      <c r="E368" s="152" t="s">
        <v>1248</v>
      </c>
      <c r="F368" s="153" t="s">
        <v>1249</v>
      </c>
      <c r="G368" s="154" t="s">
        <v>272</v>
      </c>
      <c r="H368" s="155">
        <v>1</v>
      </c>
      <c r="I368" s="156"/>
      <c r="J368" s="157">
        <f>ROUND(I368*H368,2)</f>
        <v>0</v>
      </c>
      <c r="K368" s="158"/>
      <c r="L368" s="33"/>
      <c r="M368" s="159" t="s">
        <v>1</v>
      </c>
      <c r="N368" s="160" t="s">
        <v>41</v>
      </c>
      <c r="O368" s="58"/>
      <c r="P368" s="161">
        <f>O368*H368</f>
        <v>0</v>
      </c>
      <c r="Q368" s="161">
        <v>0</v>
      </c>
      <c r="R368" s="161">
        <f>Q368*H368</f>
        <v>0</v>
      </c>
      <c r="S368" s="161">
        <v>0</v>
      </c>
      <c r="T368" s="162">
        <f>S368*H368</f>
        <v>0</v>
      </c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R368" s="163" t="s">
        <v>83</v>
      </c>
      <c r="AT368" s="163" t="s">
        <v>176</v>
      </c>
      <c r="AU368" s="163" t="s">
        <v>85</v>
      </c>
      <c r="AY368" s="17" t="s">
        <v>174</v>
      </c>
      <c r="BE368" s="164">
        <f>IF(N368="základní",J368,0)</f>
        <v>0</v>
      </c>
      <c r="BF368" s="164">
        <f>IF(N368="snížená",J368,0)</f>
        <v>0</v>
      </c>
      <c r="BG368" s="164">
        <f>IF(N368="zákl. přenesená",J368,0)</f>
        <v>0</v>
      </c>
      <c r="BH368" s="164">
        <f>IF(N368="sníž. přenesená",J368,0)</f>
        <v>0</v>
      </c>
      <c r="BI368" s="164">
        <f>IF(N368="nulová",J368,0)</f>
        <v>0</v>
      </c>
      <c r="BJ368" s="17" t="s">
        <v>83</v>
      </c>
      <c r="BK368" s="164">
        <f>ROUND(I368*H368,2)</f>
        <v>0</v>
      </c>
      <c r="BL368" s="17" t="s">
        <v>83</v>
      </c>
      <c r="BM368" s="163" t="s">
        <v>1250</v>
      </c>
    </row>
    <row r="369" spans="1:65" s="2" customFormat="1" ht="11.25">
      <c r="A369" s="32"/>
      <c r="B369" s="33"/>
      <c r="C369" s="32"/>
      <c r="D369" s="165" t="s">
        <v>181</v>
      </c>
      <c r="E369" s="32"/>
      <c r="F369" s="166" t="s">
        <v>1249</v>
      </c>
      <c r="G369" s="32"/>
      <c r="H369" s="32"/>
      <c r="I369" s="167"/>
      <c r="J369" s="32"/>
      <c r="K369" s="32"/>
      <c r="L369" s="33"/>
      <c r="M369" s="168"/>
      <c r="N369" s="169"/>
      <c r="O369" s="58"/>
      <c r="P369" s="58"/>
      <c r="Q369" s="58"/>
      <c r="R369" s="58"/>
      <c r="S369" s="58"/>
      <c r="T369" s="59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T369" s="17" t="s">
        <v>181</v>
      </c>
      <c r="AU369" s="17" t="s">
        <v>85</v>
      </c>
    </row>
    <row r="370" spans="1:65" s="15" customFormat="1" ht="11.25">
      <c r="B370" s="201"/>
      <c r="D370" s="165" t="s">
        <v>183</v>
      </c>
      <c r="E370" s="202" t="s">
        <v>1</v>
      </c>
      <c r="F370" s="203" t="s">
        <v>1231</v>
      </c>
      <c r="H370" s="202" t="s">
        <v>1</v>
      </c>
      <c r="I370" s="204"/>
      <c r="L370" s="201"/>
      <c r="M370" s="205"/>
      <c r="N370" s="206"/>
      <c r="O370" s="206"/>
      <c r="P370" s="206"/>
      <c r="Q370" s="206"/>
      <c r="R370" s="206"/>
      <c r="S370" s="206"/>
      <c r="T370" s="207"/>
      <c r="AT370" s="202" t="s">
        <v>183</v>
      </c>
      <c r="AU370" s="202" t="s">
        <v>85</v>
      </c>
      <c r="AV370" s="15" t="s">
        <v>83</v>
      </c>
      <c r="AW370" s="15" t="s">
        <v>32</v>
      </c>
      <c r="AX370" s="15" t="s">
        <v>76</v>
      </c>
      <c r="AY370" s="202" t="s">
        <v>174</v>
      </c>
    </row>
    <row r="371" spans="1:65" s="15" customFormat="1" ht="11.25">
      <c r="B371" s="201"/>
      <c r="D371" s="165" t="s">
        <v>183</v>
      </c>
      <c r="E371" s="202" t="s">
        <v>1</v>
      </c>
      <c r="F371" s="203" t="s">
        <v>1251</v>
      </c>
      <c r="H371" s="202" t="s">
        <v>1</v>
      </c>
      <c r="I371" s="204"/>
      <c r="L371" s="201"/>
      <c r="M371" s="205"/>
      <c r="N371" s="206"/>
      <c r="O371" s="206"/>
      <c r="P371" s="206"/>
      <c r="Q371" s="206"/>
      <c r="R371" s="206"/>
      <c r="S371" s="206"/>
      <c r="T371" s="207"/>
      <c r="AT371" s="202" t="s">
        <v>183</v>
      </c>
      <c r="AU371" s="202" t="s">
        <v>85</v>
      </c>
      <c r="AV371" s="15" t="s">
        <v>83</v>
      </c>
      <c r="AW371" s="15" t="s">
        <v>32</v>
      </c>
      <c r="AX371" s="15" t="s">
        <v>76</v>
      </c>
      <c r="AY371" s="202" t="s">
        <v>174</v>
      </c>
    </row>
    <row r="372" spans="1:65" s="13" customFormat="1" ht="11.25">
      <c r="B372" s="170"/>
      <c r="D372" s="165" t="s">
        <v>183</v>
      </c>
      <c r="E372" s="171" t="s">
        <v>1</v>
      </c>
      <c r="F372" s="172" t="s">
        <v>83</v>
      </c>
      <c r="H372" s="173">
        <v>1</v>
      </c>
      <c r="I372" s="174"/>
      <c r="L372" s="170"/>
      <c r="M372" s="175"/>
      <c r="N372" s="176"/>
      <c r="O372" s="176"/>
      <c r="P372" s="176"/>
      <c r="Q372" s="176"/>
      <c r="R372" s="176"/>
      <c r="S372" s="176"/>
      <c r="T372" s="177"/>
      <c r="AT372" s="171" t="s">
        <v>183</v>
      </c>
      <c r="AU372" s="171" t="s">
        <v>85</v>
      </c>
      <c r="AV372" s="13" t="s">
        <v>85</v>
      </c>
      <c r="AW372" s="13" t="s">
        <v>32</v>
      </c>
      <c r="AX372" s="13" t="s">
        <v>83</v>
      </c>
      <c r="AY372" s="171" t="s">
        <v>174</v>
      </c>
    </row>
    <row r="373" spans="1:65" s="2" customFormat="1" ht="16.5" customHeight="1">
      <c r="A373" s="32"/>
      <c r="B373" s="150"/>
      <c r="C373" s="186" t="s">
        <v>7</v>
      </c>
      <c r="D373" s="186" t="s">
        <v>256</v>
      </c>
      <c r="E373" s="187" t="s">
        <v>1252</v>
      </c>
      <c r="F373" s="188" t="s">
        <v>1253</v>
      </c>
      <c r="G373" s="189" t="s">
        <v>272</v>
      </c>
      <c r="H373" s="190">
        <v>1</v>
      </c>
      <c r="I373" s="191"/>
      <c r="J373" s="192">
        <f>ROUND(I373*H373,2)</f>
        <v>0</v>
      </c>
      <c r="K373" s="193"/>
      <c r="L373" s="194"/>
      <c r="M373" s="195" t="s">
        <v>1</v>
      </c>
      <c r="N373" s="196" t="s">
        <v>41</v>
      </c>
      <c r="O373" s="58"/>
      <c r="P373" s="161">
        <f>O373*H373</f>
        <v>0</v>
      </c>
      <c r="Q373" s="161">
        <v>0</v>
      </c>
      <c r="R373" s="161">
        <f>Q373*H373</f>
        <v>0</v>
      </c>
      <c r="S373" s="161">
        <v>0</v>
      </c>
      <c r="T373" s="162">
        <f>S373*H373</f>
        <v>0</v>
      </c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R373" s="163" t="s">
        <v>85</v>
      </c>
      <c r="AT373" s="163" t="s">
        <v>256</v>
      </c>
      <c r="AU373" s="163" t="s">
        <v>85</v>
      </c>
      <c r="AY373" s="17" t="s">
        <v>174</v>
      </c>
      <c r="BE373" s="164">
        <f>IF(N373="základní",J373,0)</f>
        <v>0</v>
      </c>
      <c r="BF373" s="164">
        <f>IF(N373="snížená",J373,0)</f>
        <v>0</v>
      </c>
      <c r="BG373" s="164">
        <f>IF(N373="zákl. přenesená",J373,0)</f>
        <v>0</v>
      </c>
      <c r="BH373" s="164">
        <f>IF(N373="sníž. přenesená",J373,0)</f>
        <v>0</v>
      </c>
      <c r="BI373" s="164">
        <f>IF(N373="nulová",J373,0)</f>
        <v>0</v>
      </c>
      <c r="BJ373" s="17" t="s">
        <v>83</v>
      </c>
      <c r="BK373" s="164">
        <f>ROUND(I373*H373,2)</f>
        <v>0</v>
      </c>
      <c r="BL373" s="17" t="s">
        <v>83</v>
      </c>
      <c r="BM373" s="163" t="s">
        <v>1254</v>
      </c>
    </row>
    <row r="374" spans="1:65" s="2" customFormat="1" ht="11.25">
      <c r="A374" s="32"/>
      <c r="B374" s="33"/>
      <c r="C374" s="32"/>
      <c r="D374" s="165" t="s">
        <v>181</v>
      </c>
      <c r="E374" s="32"/>
      <c r="F374" s="166" t="s">
        <v>1253</v>
      </c>
      <c r="G374" s="32"/>
      <c r="H374" s="32"/>
      <c r="I374" s="167"/>
      <c r="J374" s="32"/>
      <c r="K374" s="32"/>
      <c r="L374" s="33"/>
      <c r="M374" s="168"/>
      <c r="N374" s="169"/>
      <c r="O374" s="58"/>
      <c r="P374" s="58"/>
      <c r="Q374" s="58"/>
      <c r="R374" s="58"/>
      <c r="S374" s="58"/>
      <c r="T374" s="59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T374" s="17" t="s">
        <v>181</v>
      </c>
      <c r="AU374" s="17" t="s">
        <v>85</v>
      </c>
    </row>
    <row r="375" spans="1:65" s="15" customFormat="1" ht="11.25">
      <c r="B375" s="201"/>
      <c r="D375" s="165" t="s">
        <v>183</v>
      </c>
      <c r="E375" s="202" t="s">
        <v>1</v>
      </c>
      <c r="F375" s="203" t="s">
        <v>1231</v>
      </c>
      <c r="H375" s="202" t="s">
        <v>1</v>
      </c>
      <c r="I375" s="204"/>
      <c r="L375" s="201"/>
      <c r="M375" s="205"/>
      <c r="N375" s="206"/>
      <c r="O375" s="206"/>
      <c r="P375" s="206"/>
      <c r="Q375" s="206"/>
      <c r="R375" s="206"/>
      <c r="S375" s="206"/>
      <c r="T375" s="207"/>
      <c r="AT375" s="202" t="s">
        <v>183</v>
      </c>
      <c r="AU375" s="202" t="s">
        <v>85</v>
      </c>
      <c r="AV375" s="15" t="s">
        <v>83</v>
      </c>
      <c r="AW375" s="15" t="s">
        <v>32</v>
      </c>
      <c r="AX375" s="15" t="s">
        <v>76</v>
      </c>
      <c r="AY375" s="202" t="s">
        <v>174</v>
      </c>
    </row>
    <row r="376" spans="1:65" s="15" customFormat="1" ht="11.25">
      <c r="B376" s="201"/>
      <c r="D376" s="165" t="s">
        <v>183</v>
      </c>
      <c r="E376" s="202" t="s">
        <v>1</v>
      </c>
      <c r="F376" s="203" t="s">
        <v>1251</v>
      </c>
      <c r="H376" s="202" t="s">
        <v>1</v>
      </c>
      <c r="I376" s="204"/>
      <c r="L376" s="201"/>
      <c r="M376" s="205"/>
      <c r="N376" s="206"/>
      <c r="O376" s="206"/>
      <c r="P376" s="206"/>
      <c r="Q376" s="206"/>
      <c r="R376" s="206"/>
      <c r="S376" s="206"/>
      <c r="T376" s="207"/>
      <c r="AT376" s="202" t="s">
        <v>183</v>
      </c>
      <c r="AU376" s="202" t="s">
        <v>85</v>
      </c>
      <c r="AV376" s="15" t="s">
        <v>83</v>
      </c>
      <c r="AW376" s="15" t="s">
        <v>32</v>
      </c>
      <c r="AX376" s="15" t="s">
        <v>76</v>
      </c>
      <c r="AY376" s="202" t="s">
        <v>174</v>
      </c>
    </row>
    <row r="377" spans="1:65" s="13" customFormat="1" ht="11.25">
      <c r="B377" s="170"/>
      <c r="D377" s="165" t="s">
        <v>183</v>
      </c>
      <c r="E377" s="171" t="s">
        <v>1</v>
      </c>
      <c r="F377" s="172" t="s">
        <v>83</v>
      </c>
      <c r="H377" s="173">
        <v>1</v>
      </c>
      <c r="I377" s="174"/>
      <c r="L377" s="170"/>
      <c r="M377" s="175"/>
      <c r="N377" s="176"/>
      <c r="O377" s="176"/>
      <c r="P377" s="176"/>
      <c r="Q377" s="176"/>
      <c r="R377" s="176"/>
      <c r="S377" s="176"/>
      <c r="T377" s="177"/>
      <c r="AT377" s="171" t="s">
        <v>183</v>
      </c>
      <c r="AU377" s="171" t="s">
        <v>85</v>
      </c>
      <c r="AV377" s="13" t="s">
        <v>85</v>
      </c>
      <c r="AW377" s="13" t="s">
        <v>32</v>
      </c>
      <c r="AX377" s="13" t="s">
        <v>83</v>
      </c>
      <c r="AY377" s="171" t="s">
        <v>174</v>
      </c>
    </row>
    <row r="378" spans="1:65" s="2" customFormat="1" ht="21.75" customHeight="1">
      <c r="A378" s="32"/>
      <c r="B378" s="150"/>
      <c r="C378" s="151" t="s">
        <v>318</v>
      </c>
      <c r="D378" s="151" t="s">
        <v>176</v>
      </c>
      <c r="E378" s="152" t="s">
        <v>1255</v>
      </c>
      <c r="F378" s="153" t="s">
        <v>1256</v>
      </c>
      <c r="G378" s="154" t="s">
        <v>272</v>
      </c>
      <c r="H378" s="155">
        <v>2</v>
      </c>
      <c r="I378" s="156"/>
      <c r="J378" s="157">
        <f>ROUND(I378*H378,2)</f>
        <v>0</v>
      </c>
      <c r="K378" s="158"/>
      <c r="L378" s="33"/>
      <c r="M378" s="159" t="s">
        <v>1</v>
      </c>
      <c r="N378" s="160" t="s">
        <v>41</v>
      </c>
      <c r="O378" s="58"/>
      <c r="P378" s="161">
        <f>O378*H378</f>
        <v>0</v>
      </c>
      <c r="Q378" s="161">
        <v>0</v>
      </c>
      <c r="R378" s="161">
        <f>Q378*H378</f>
        <v>0</v>
      </c>
      <c r="S378" s="161">
        <v>0</v>
      </c>
      <c r="T378" s="162">
        <f>S378*H378</f>
        <v>0</v>
      </c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R378" s="163" t="s">
        <v>83</v>
      </c>
      <c r="AT378" s="163" t="s">
        <v>176</v>
      </c>
      <c r="AU378" s="163" t="s">
        <v>85</v>
      </c>
      <c r="AY378" s="17" t="s">
        <v>174</v>
      </c>
      <c r="BE378" s="164">
        <f>IF(N378="základní",J378,0)</f>
        <v>0</v>
      </c>
      <c r="BF378" s="164">
        <f>IF(N378="snížená",J378,0)</f>
        <v>0</v>
      </c>
      <c r="BG378" s="164">
        <f>IF(N378="zákl. přenesená",J378,0)</f>
        <v>0</v>
      </c>
      <c r="BH378" s="164">
        <f>IF(N378="sníž. přenesená",J378,0)</f>
        <v>0</v>
      </c>
      <c r="BI378" s="164">
        <f>IF(N378="nulová",J378,0)</f>
        <v>0</v>
      </c>
      <c r="BJ378" s="17" t="s">
        <v>83</v>
      </c>
      <c r="BK378" s="164">
        <f>ROUND(I378*H378,2)</f>
        <v>0</v>
      </c>
      <c r="BL378" s="17" t="s">
        <v>83</v>
      </c>
      <c r="BM378" s="163" t="s">
        <v>1257</v>
      </c>
    </row>
    <row r="379" spans="1:65" s="2" customFormat="1" ht="11.25">
      <c r="A379" s="32"/>
      <c r="B379" s="33"/>
      <c r="C379" s="32"/>
      <c r="D379" s="165" t="s">
        <v>181</v>
      </c>
      <c r="E379" s="32"/>
      <c r="F379" s="166" t="s">
        <v>1256</v>
      </c>
      <c r="G379" s="32"/>
      <c r="H379" s="32"/>
      <c r="I379" s="167"/>
      <c r="J379" s="32"/>
      <c r="K379" s="32"/>
      <c r="L379" s="33"/>
      <c r="M379" s="168"/>
      <c r="N379" s="169"/>
      <c r="O379" s="58"/>
      <c r="P379" s="58"/>
      <c r="Q379" s="58"/>
      <c r="R379" s="58"/>
      <c r="S379" s="58"/>
      <c r="T379" s="59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T379" s="17" t="s">
        <v>181</v>
      </c>
      <c r="AU379" s="17" t="s">
        <v>85</v>
      </c>
    </row>
    <row r="380" spans="1:65" s="15" customFormat="1" ht="22.5">
      <c r="B380" s="201"/>
      <c r="D380" s="165" t="s">
        <v>183</v>
      </c>
      <c r="E380" s="202" t="s">
        <v>1</v>
      </c>
      <c r="F380" s="203" t="s">
        <v>1258</v>
      </c>
      <c r="H380" s="202" t="s">
        <v>1</v>
      </c>
      <c r="I380" s="204"/>
      <c r="L380" s="201"/>
      <c r="M380" s="205"/>
      <c r="N380" s="206"/>
      <c r="O380" s="206"/>
      <c r="P380" s="206"/>
      <c r="Q380" s="206"/>
      <c r="R380" s="206"/>
      <c r="S380" s="206"/>
      <c r="T380" s="207"/>
      <c r="AT380" s="202" t="s">
        <v>183</v>
      </c>
      <c r="AU380" s="202" t="s">
        <v>85</v>
      </c>
      <c r="AV380" s="15" t="s">
        <v>83</v>
      </c>
      <c r="AW380" s="15" t="s">
        <v>32</v>
      </c>
      <c r="AX380" s="15" t="s">
        <v>76</v>
      </c>
      <c r="AY380" s="202" t="s">
        <v>174</v>
      </c>
    </row>
    <row r="381" spans="1:65" s="13" customFormat="1" ht="11.25">
      <c r="B381" s="170"/>
      <c r="D381" s="165" t="s">
        <v>183</v>
      </c>
      <c r="E381" s="171" t="s">
        <v>1</v>
      </c>
      <c r="F381" s="172" t="s">
        <v>85</v>
      </c>
      <c r="H381" s="173">
        <v>2</v>
      </c>
      <c r="I381" s="174"/>
      <c r="L381" s="170"/>
      <c r="M381" s="175"/>
      <c r="N381" s="176"/>
      <c r="O381" s="176"/>
      <c r="P381" s="176"/>
      <c r="Q381" s="176"/>
      <c r="R381" s="176"/>
      <c r="S381" s="176"/>
      <c r="T381" s="177"/>
      <c r="AT381" s="171" t="s">
        <v>183</v>
      </c>
      <c r="AU381" s="171" t="s">
        <v>85</v>
      </c>
      <c r="AV381" s="13" t="s">
        <v>85</v>
      </c>
      <c r="AW381" s="13" t="s">
        <v>32</v>
      </c>
      <c r="AX381" s="13" t="s">
        <v>83</v>
      </c>
      <c r="AY381" s="171" t="s">
        <v>174</v>
      </c>
    </row>
    <row r="382" spans="1:65" s="2" customFormat="1" ht="16.5" customHeight="1">
      <c r="A382" s="32"/>
      <c r="B382" s="150"/>
      <c r="C382" s="186" t="s">
        <v>323</v>
      </c>
      <c r="D382" s="186" t="s">
        <v>256</v>
      </c>
      <c r="E382" s="187" t="s">
        <v>1259</v>
      </c>
      <c r="F382" s="188" t="s">
        <v>1260</v>
      </c>
      <c r="G382" s="189" t="s">
        <v>272</v>
      </c>
      <c r="H382" s="190">
        <v>2</v>
      </c>
      <c r="I382" s="191"/>
      <c r="J382" s="192">
        <f>ROUND(I382*H382,2)</f>
        <v>0</v>
      </c>
      <c r="K382" s="193"/>
      <c r="L382" s="194"/>
      <c r="M382" s="195" t="s">
        <v>1</v>
      </c>
      <c r="N382" s="196" t="s">
        <v>41</v>
      </c>
      <c r="O382" s="58"/>
      <c r="P382" s="161">
        <f>O382*H382</f>
        <v>0</v>
      </c>
      <c r="Q382" s="161">
        <v>2.3000000000000001E-4</v>
      </c>
      <c r="R382" s="161">
        <f>Q382*H382</f>
        <v>4.6000000000000001E-4</v>
      </c>
      <c r="S382" s="161">
        <v>0</v>
      </c>
      <c r="T382" s="162">
        <f>S382*H382</f>
        <v>0</v>
      </c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R382" s="163" t="s">
        <v>85</v>
      </c>
      <c r="AT382" s="163" t="s">
        <v>256</v>
      </c>
      <c r="AU382" s="163" t="s">
        <v>85</v>
      </c>
      <c r="AY382" s="17" t="s">
        <v>174</v>
      </c>
      <c r="BE382" s="164">
        <f>IF(N382="základní",J382,0)</f>
        <v>0</v>
      </c>
      <c r="BF382" s="164">
        <f>IF(N382="snížená",J382,0)</f>
        <v>0</v>
      </c>
      <c r="BG382" s="164">
        <f>IF(N382="zákl. přenesená",J382,0)</f>
        <v>0</v>
      </c>
      <c r="BH382" s="164">
        <f>IF(N382="sníž. přenesená",J382,0)</f>
        <v>0</v>
      </c>
      <c r="BI382" s="164">
        <f>IF(N382="nulová",J382,0)</f>
        <v>0</v>
      </c>
      <c r="BJ382" s="17" t="s">
        <v>83</v>
      </c>
      <c r="BK382" s="164">
        <f>ROUND(I382*H382,2)</f>
        <v>0</v>
      </c>
      <c r="BL382" s="17" t="s">
        <v>83</v>
      </c>
      <c r="BM382" s="163" t="s">
        <v>1261</v>
      </c>
    </row>
    <row r="383" spans="1:65" s="2" customFormat="1" ht="11.25">
      <c r="A383" s="32"/>
      <c r="B383" s="33"/>
      <c r="C383" s="32"/>
      <c r="D383" s="165" t="s">
        <v>181</v>
      </c>
      <c r="E383" s="32"/>
      <c r="F383" s="166" t="s">
        <v>1260</v>
      </c>
      <c r="G383" s="32"/>
      <c r="H383" s="32"/>
      <c r="I383" s="167"/>
      <c r="J383" s="32"/>
      <c r="K383" s="32"/>
      <c r="L383" s="33"/>
      <c r="M383" s="168"/>
      <c r="N383" s="169"/>
      <c r="O383" s="58"/>
      <c r="P383" s="58"/>
      <c r="Q383" s="58"/>
      <c r="R383" s="58"/>
      <c r="S383" s="58"/>
      <c r="T383" s="59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T383" s="17" t="s">
        <v>181</v>
      </c>
      <c r="AU383" s="17" t="s">
        <v>85</v>
      </c>
    </row>
    <row r="384" spans="1:65" s="15" customFormat="1" ht="22.5">
      <c r="B384" s="201"/>
      <c r="D384" s="165" t="s">
        <v>183</v>
      </c>
      <c r="E384" s="202" t="s">
        <v>1</v>
      </c>
      <c r="F384" s="203" t="s">
        <v>1258</v>
      </c>
      <c r="H384" s="202" t="s">
        <v>1</v>
      </c>
      <c r="I384" s="204"/>
      <c r="L384" s="201"/>
      <c r="M384" s="205"/>
      <c r="N384" s="206"/>
      <c r="O384" s="206"/>
      <c r="P384" s="206"/>
      <c r="Q384" s="206"/>
      <c r="R384" s="206"/>
      <c r="S384" s="206"/>
      <c r="T384" s="207"/>
      <c r="AT384" s="202" t="s">
        <v>183</v>
      </c>
      <c r="AU384" s="202" t="s">
        <v>85</v>
      </c>
      <c r="AV384" s="15" t="s">
        <v>83</v>
      </c>
      <c r="AW384" s="15" t="s">
        <v>32</v>
      </c>
      <c r="AX384" s="15" t="s">
        <v>76</v>
      </c>
      <c r="AY384" s="202" t="s">
        <v>174</v>
      </c>
    </row>
    <row r="385" spans="1:65" s="13" customFormat="1" ht="11.25">
      <c r="B385" s="170"/>
      <c r="D385" s="165" t="s">
        <v>183</v>
      </c>
      <c r="E385" s="171" t="s">
        <v>1</v>
      </c>
      <c r="F385" s="172" t="s">
        <v>85</v>
      </c>
      <c r="H385" s="173">
        <v>2</v>
      </c>
      <c r="I385" s="174"/>
      <c r="L385" s="170"/>
      <c r="M385" s="175"/>
      <c r="N385" s="176"/>
      <c r="O385" s="176"/>
      <c r="P385" s="176"/>
      <c r="Q385" s="176"/>
      <c r="R385" s="176"/>
      <c r="S385" s="176"/>
      <c r="T385" s="177"/>
      <c r="AT385" s="171" t="s">
        <v>183</v>
      </c>
      <c r="AU385" s="171" t="s">
        <v>85</v>
      </c>
      <c r="AV385" s="13" t="s">
        <v>85</v>
      </c>
      <c r="AW385" s="13" t="s">
        <v>32</v>
      </c>
      <c r="AX385" s="13" t="s">
        <v>83</v>
      </c>
      <c r="AY385" s="171" t="s">
        <v>174</v>
      </c>
    </row>
    <row r="386" spans="1:65" s="2" customFormat="1" ht="24.2" customHeight="1">
      <c r="A386" s="32"/>
      <c r="B386" s="150"/>
      <c r="C386" s="151" t="s">
        <v>328</v>
      </c>
      <c r="D386" s="151" t="s">
        <v>176</v>
      </c>
      <c r="E386" s="152" t="s">
        <v>1262</v>
      </c>
      <c r="F386" s="153" t="s">
        <v>1263</v>
      </c>
      <c r="G386" s="154" t="s">
        <v>203</v>
      </c>
      <c r="H386" s="155">
        <v>25</v>
      </c>
      <c r="I386" s="156"/>
      <c r="J386" s="157">
        <f>ROUND(I386*H386,2)</f>
        <v>0</v>
      </c>
      <c r="K386" s="158"/>
      <c r="L386" s="33"/>
      <c r="M386" s="159" t="s">
        <v>1</v>
      </c>
      <c r="N386" s="160" t="s">
        <v>41</v>
      </c>
      <c r="O386" s="58"/>
      <c r="P386" s="161">
        <f>O386*H386</f>
        <v>0</v>
      </c>
      <c r="Q386" s="161">
        <v>0</v>
      </c>
      <c r="R386" s="161">
        <f>Q386*H386</f>
        <v>0</v>
      </c>
      <c r="S386" s="161">
        <v>0</v>
      </c>
      <c r="T386" s="162">
        <f>S386*H386</f>
        <v>0</v>
      </c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R386" s="163" t="s">
        <v>83</v>
      </c>
      <c r="AT386" s="163" t="s">
        <v>176</v>
      </c>
      <c r="AU386" s="163" t="s">
        <v>85</v>
      </c>
      <c r="AY386" s="17" t="s">
        <v>174</v>
      </c>
      <c r="BE386" s="164">
        <f>IF(N386="základní",J386,0)</f>
        <v>0</v>
      </c>
      <c r="BF386" s="164">
        <f>IF(N386="snížená",J386,0)</f>
        <v>0</v>
      </c>
      <c r="BG386" s="164">
        <f>IF(N386="zákl. přenesená",J386,0)</f>
        <v>0</v>
      </c>
      <c r="BH386" s="164">
        <f>IF(N386="sníž. přenesená",J386,0)</f>
        <v>0</v>
      </c>
      <c r="BI386" s="164">
        <f>IF(N386="nulová",J386,0)</f>
        <v>0</v>
      </c>
      <c r="BJ386" s="17" t="s">
        <v>83</v>
      </c>
      <c r="BK386" s="164">
        <f>ROUND(I386*H386,2)</f>
        <v>0</v>
      </c>
      <c r="BL386" s="17" t="s">
        <v>83</v>
      </c>
      <c r="BM386" s="163" t="s">
        <v>1264</v>
      </c>
    </row>
    <row r="387" spans="1:65" s="2" customFormat="1" ht="19.5">
      <c r="A387" s="32"/>
      <c r="B387" s="33"/>
      <c r="C387" s="32"/>
      <c r="D387" s="165" t="s">
        <v>181</v>
      </c>
      <c r="E387" s="32"/>
      <c r="F387" s="166" t="s">
        <v>1263</v>
      </c>
      <c r="G387" s="32"/>
      <c r="H387" s="32"/>
      <c r="I387" s="167"/>
      <c r="J387" s="32"/>
      <c r="K387" s="32"/>
      <c r="L387" s="33"/>
      <c r="M387" s="168"/>
      <c r="N387" s="169"/>
      <c r="O387" s="58"/>
      <c r="P387" s="58"/>
      <c r="Q387" s="58"/>
      <c r="R387" s="58"/>
      <c r="S387" s="58"/>
      <c r="T387" s="59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T387" s="17" t="s">
        <v>181</v>
      </c>
      <c r="AU387" s="17" t="s">
        <v>85</v>
      </c>
    </row>
    <row r="388" spans="1:65" s="15" customFormat="1" ht="11.25">
      <c r="B388" s="201"/>
      <c r="D388" s="165" t="s">
        <v>183</v>
      </c>
      <c r="E388" s="202" t="s">
        <v>1</v>
      </c>
      <c r="F388" s="203" t="s">
        <v>1079</v>
      </c>
      <c r="H388" s="202" t="s">
        <v>1</v>
      </c>
      <c r="I388" s="204"/>
      <c r="L388" s="201"/>
      <c r="M388" s="205"/>
      <c r="N388" s="206"/>
      <c r="O388" s="206"/>
      <c r="P388" s="206"/>
      <c r="Q388" s="206"/>
      <c r="R388" s="206"/>
      <c r="S388" s="206"/>
      <c r="T388" s="207"/>
      <c r="AT388" s="202" t="s">
        <v>183</v>
      </c>
      <c r="AU388" s="202" t="s">
        <v>85</v>
      </c>
      <c r="AV388" s="15" t="s">
        <v>83</v>
      </c>
      <c r="AW388" s="15" t="s">
        <v>32</v>
      </c>
      <c r="AX388" s="15" t="s">
        <v>76</v>
      </c>
      <c r="AY388" s="202" t="s">
        <v>174</v>
      </c>
    </row>
    <row r="389" spans="1:65" s="15" customFormat="1" ht="22.5">
      <c r="B389" s="201"/>
      <c r="D389" s="165" t="s">
        <v>183</v>
      </c>
      <c r="E389" s="202" t="s">
        <v>1</v>
      </c>
      <c r="F389" s="203" t="s">
        <v>1258</v>
      </c>
      <c r="H389" s="202" t="s">
        <v>1</v>
      </c>
      <c r="I389" s="204"/>
      <c r="L389" s="201"/>
      <c r="M389" s="205"/>
      <c r="N389" s="206"/>
      <c r="O389" s="206"/>
      <c r="P389" s="206"/>
      <c r="Q389" s="206"/>
      <c r="R389" s="206"/>
      <c r="S389" s="206"/>
      <c r="T389" s="207"/>
      <c r="AT389" s="202" t="s">
        <v>183</v>
      </c>
      <c r="AU389" s="202" t="s">
        <v>85</v>
      </c>
      <c r="AV389" s="15" t="s">
        <v>83</v>
      </c>
      <c r="AW389" s="15" t="s">
        <v>32</v>
      </c>
      <c r="AX389" s="15" t="s">
        <v>76</v>
      </c>
      <c r="AY389" s="202" t="s">
        <v>174</v>
      </c>
    </row>
    <row r="390" spans="1:65" s="15" customFormat="1" ht="11.25">
      <c r="B390" s="201"/>
      <c r="D390" s="165" t="s">
        <v>183</v>
      </c>
      <c r="E390" s="202" t="s">
        <v>1</v>
      </c>
      <c r="F390" s="203" t="s">
        <v>1265</v>
      </c>
      <c r="H390" s="202" t="s">
        <v>1</v>
      </c>
      <c r="I390" s="204"/>
      <c r="L390" s="201"/>
      <c r="M390" s="205"/>
      <c r="N390" s="206"/>
      <c r="O390" s="206"/>
      <c r="P390" s="206"/>
      <c r="Q390" s="206"/>
      <c r="R390" s="206"/>
      <c r="S390" s="206"/>
      <c r="T390" s="207"/>
      <c r="AT390" s="202" t="s">
        <v>183</v>
      </c>
      <c r="AU390" s="202" t="s">
        <v>85</v>
      </c>
      <c r="AV390" s="15" t="s">
        <v>83</v>
      </c>
      <c r="AW390" s="15" t="s">
        <v>32</v>
      </c>
      <c r="AX390" s="15" t="s">
        <v>76</v>
      </c>
      <c r="AY390" s="202" t="s">
        <v>174</v>
      </c>
    </row>
    <row r="391" spans="1:65" s="13" customFormat="1" ht="11.25">
      <c r="B391" s="170"/>
      <c r="D391" s="165" t="s">
        <v>183</v>
      </c>
      <c r="E391" s="171" t="s">
        <v>1</v>
      </c>
      <c r="F391" s="172" t="s">
        <v>334</v>
      </c>
      <c r="H391" s="173">
        <v>25</v>
      </c>
      <c r="I391" s="174"/>
      <c r="L391" s="170"/>
      <c r="M391" s="175"/>
      <c r="N391" s="176"/>
      <c r="O391" s="176"/>
      <c r="P391" s="176"/>
      <c r="Q391" s="176"/>
      <c r="R391" s="176"/>
      <c r="S391" s="176"/>
      <c r="T391" s="177"/>
      <c r="AT391" s="171" t="s">
        <v>183</v>
      </c>
      <c r="AU391" s="171" t="s">
        <v>85</v>
      </c>
      <c r="AV391" s="13" t="s">
        <v>85</v>
      </c>
      <c r="AW391" s="13" t="s">
        <v>32</v>
      </c>
      <c r="AX391" s="13" t="s">
        <v>83</v>
      </c>
      <c r="AY391" s="171" t="s">
        <v>174</v>
      </c>
    </row>
    <row r="392" spans="1:65" s="2" customFormat="1" ht="16.5" customHeight="1">
      <c r="A392" s="32"/>
      <c r="B392" s="150"/>
      <c r="C392" s="186" t="s">
        <v>334</v>
      </c>
      <c r="D392" s="186" t="s">
        <v>256</v>
      </c>
      <c r="E392" s="187" t="s">
        <v>1266</v>
      </c>
      <c r="F392" s="188" t="s">
        <v>1267</v>
      </c>
      <c r="G392" s="189" t="s">
        <v>259</v>
      </c>
      <c r="H392" s="190">
        <v>10</v>
      </c>
      <c r="I392" s="191"/>
      <c r="J392" s="192">
        <f>ROUND(I392*H392,2)</f>
        <v>0</v>
      </c>
      <c r="K392" s="193"/>
      <c r="L392" s="194"/>
      <c r="M392" s="195" t="s">
        <v>1</v>
      </c>
      <c r="N392" s="196" t="s">
        <v>41</v>
      </c>
      <c r="O392" s="58"/>
      <c r="P392" s="161">
        <f>O392*H392</f>
        <v>0</v>
      </c>
      <c r="Q392" s="161">
        <v>1E-3</v>
      </c>
      <c r="R392" s="161">
        <f>Q392*H392</f>
        <v>0.01</v>
      </c>
      <c r="S392" s="161">
        <v>0</v>
      </c>
      <c r="T392" s="162">
        <f>S392*H392</f>
        <v>0</v>
      </c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R392" s="163" t="s">
        <v>85</v>
      </c>
      <c r="AT392" s="163" t="s">
        <v>256</v>
      </c>
      <c r="AU392" s="163" t="s">
        <v>85</v>
      </c>
      <c r="AY392" s="17" t="s">
        <v>174</v>
      </c>
      <c r="BE392" s="164">
        <f>IF(N392="základní",J392,0)</f>
        <v>0</v>
      </c>
      <c r="BF392" s="164">
        <f>IF(N392="snížená",J392,0)</f>
        <v>0</v>
      </c>
      <c r="BG392" s="164">
        <f>IF(N392="zákl. přenesená",J392,0)</f>
        <v>0</v>
      </c>
      <c r="BH392" s="164">
        <f>IF(N392="sníž. přenesená",J392,0)</f>
        <v>0</v>
      </c>
      <c r="BI392" s="164">
        <f>IF(N392="nulová",J392,0)</f>
        <v>0</v>
      </c>
      <c r="BJ392" s="17" t="s">
        <v>83</v>
      </c>
      <c r="BK392" s="164">
        <f>ROUND(I392*H392,2)</f>
        <v>0</v>
      </c>
      <c r="BL392" s="17" t="s">
        <v>83</v>
      </c>
      <c r="BM392" s="163" t="s">
        <v>1268</v>
      </c>
    </row>
    <row r="393" spans="1:65" s="2" customFormat="1" ht="11.25">
      <c r="A393" s="32"/>
      <c r="B393" s="33"/>
      <c r="C393" s="32"/>
      <c r="D393" s="165" t="s">
        <v>181</v>
      </c>
      <c r="E393" s="32"/>
      <c r="F393" s="166" t="s">
        <v>1267</v>
      </c>
      <c r="G393" s="32"/>
      <c r="H393" s="32"/>
      <c r="I393" s="167"/>
      <c r="J393" s="32"/>
      <c r="K393" s="32"/>
      <c r="L393" s="33"/>
      <c r="M393" s="168"/>
      <c r="N393" s="169"/>
      <c r="O393" s="58"/>
      <c r="P393" s="58"/>
      <c r="Q393" s="58"/>
      <c r="R393" s="58"/>
      <c r="S393" s="58"/>
      <c r="T393" s="59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T393" s="17" t="s">
        <v>181</v>
      </c>
      <c r="AU393" s="17" t="s">
        <v>85</v>
      </c>
    </row>
    <row r="394" spans="1:65" s="15" customFormat="1" ht="11.25">
      <c r="B394" s="201"/>
      <c r="D394" s="165" t="s">
        <v>183</v>
      </c>
      <c r="E394" s="202" t="s">
        <v>1</v>
      </c>
      <c r="F394" s="203" t="s">
        <v>1079</v>
      </c>
      <c r="H394" s="202" t="s">
        <v>1</v>
      </c>
      <c r="I394" s="204"/>
      <c r="L394" s="201"/>
      <c r="M394" s="205"/>
      <c r="N394" s="206"/>
      <c r="O394" s="206"/>
      <c r="P394" s="206"/>
      <c r="Q394" s="206"/>
      <c r="R394" s="206"/>
      <c r="S394" s="206"/>
      <c r="T394" s="207"/>
      <c r="AT394" s="202" t="s">
        <v>183</v>
      </c>
      <c r="AU394" s="202" t="s">
        <v>85</v>
      </c>
      <c r="AV394" s="15" t="s">
        <v>83</v>
      </c>
      <c r="AW394" s="15" t="s">
        <v>32</v>
      </c>
      <c r="AX394" s="15" t="s">
        <v>76</v>
      </c>
      <c r="AY394" s="202" t="s">
        <v>174</v>
      </c>
    </row>
    <row r="395" spans="1:65" s="15" customFormat="1" ht="22.5">
      <c r="B395" s="201"/>
      <c r="D395" s="165" t="s">
        <v>183</v>
      </c>
      <c r="E395" s="202" t="s">
        <v>1</v>
      </c>
      <c r="F395" s="203" t="s">
        <v>1258</v>
      </c>
      <c r="H395" s="202" t="s">
        <v>1</v>
      </c>
      <c r="I395" s="204"/>
      <c r="L395" s="201"/>
      <c r="M395" s="205"/>
      <c r="N395" s="206"/>
      <c r="O395" s="206"/>
      <c r="P395" s="206"/>
      <c r="Q395" s="206"/>
      <c r="R395" s="206"/>
      <c r="S395" s="206"/>
      <c r="T395" s="207"/>
      <c r="AT395" s="202" t="s">
        <v>183</v>
      </c>
      <c r="AU395" s="202" t="s">
        <v>85</v>
      </c>
      <c r="AV395" s="15" t="s">
        <v>83</v>
      </c>
      <c r="AW395" s="15" t="s">
        <v>32</v>
      </c>
      <c r="AX395" s="15" t="s">
        <v>76</v>
      </c>
      <c r="AY395" s="202" t="s">
        <v>174</v>
      </c>
    </row>
    <row r="396" spans="1:65" s="15" customFormat="1" ht="11.25">
      <c r="B396" s="201"/>
      <c r="D396" s="165" t="s">
        <v>183</v>
      </c>
      <c r="E396" s="202" t="s">
        <v>1</v>
      </c>
      <c r="F396" s="203" t="s">
        <v>1265</v>
      </c>
      <c r="H396" s="202" t="s">
        <v>1</v>
      </c>
      <c r="I396" s="204"/>
      <c r="L396" s="201"/>
      <c r="M396" s="205"/>
      <c r="N396" s="206"/>
      <c r="O396" s="206"/>
      <c r="P396" s="206"/>
      <c r="Q396" s="206"/>
      <c r="R396" s="206"/>
      <c r="S396" s="206"/>
      <c r="T396" s="207"/>
      <c r="AT396" s="202" t="s">
        <v>183</v>
      </c>
      <c r="AU396" s="202" t="s">
        <v>85</v>
      </c>
      <c r="AV396" s="15" t="s">
        <v>83</v>
      </c>
      <c r="AW396" s="15" t="s">
        <v>32</v>
      </c>
      <c r="AX396" s="15" t="s">
        <v>76</v>
      </c>
      <c r="AY396" s="202" t="s">
        <v>174</v>
      </c>
    </row>
    <row r="397" spans="1:65" s="13" customFormat="1" ht="11.25">
      <c r="B397" s="170"/>
      <c r="D397" s="165" t="s">
        <v>183</v>
      </c>
      <c r="E397" s="171" t="s">
        <v>1</v>
      </c>
      <c r="F397" s="172" t="s">
        <v>1269</v>
      </c>
      <c r="H397" s="173">
        <v>10</v>
      </c>
      <c r="I397" s="174"/>
      <c r="L397" s="170"/>
      <c r="M397" s="175"/>
      <c r="N397" s="176"/>
      <c r="O397" s="176"/>
      <c r="P397" s="176"/>
      <c r="Q397" s="176"/>
      <c r="R397" s="176"/>
      <c r="S397" s="176"/>
      <c r="T397" s="177"/>
      <c r="AT397" s="171" t="s">
        <v>183</v>
      </c>
      <c r="AU397" s="171" t="s">
        <v>85</v>
      </c>
      <c r="AV397" s="13" t="s">
        <v>85</v>
      </c>
      <c r="AW397" s="13" t="s">
        <v>32</v>
      </c>
      <c r="AX397" s="13" t="s">
        <v>83</v>
      </c>
      <c r="AY397" s="171" t="s">
        <v>174</v>
      </c>
    </row>
    <row r="398" spans="1:65" s="2" customFormat="1" ht="62.65" customHeight="1">
      <c r="A398" s="32"/>
      <c r="B398" s="150"/>
      <c r="C398" s="151" t="s">
        <v>340</v>
      </c>
      <c r="D398" s="151" t="s">
        <v>176</v>
      </c>
      <c r="E398" s="152" t="s">
        <v>1270</v>
      </c>
      <c r="F398" s="153" t="s">
        <v>1271</v>
      </c>
      <c r="G398" s="154" t="s">
        <v>203</v>
      </c>
      <c r="H398" s="155">
        <v>1</v>
      </c>
      <c r="I398" s="156"/>
      <c r="J398" s="157">
        <f>ROUND(I398*H398,2)</f>
        <v>0</v>
      </c>
      <c r="K398" s="158"/>
      <c r="L398" s="33"/>
      <c r="M398" s="159" t="s">
        <v>1</v>
      </c>
      <c r="N398" s="160" t="s">
        <v>41</v>
      </c>
      <c r="O398" s="58"/>
      <c r="P398" s="161">
        <f>O398*H398</f>
        <v>0</v>
      </c>
      <c r="Q398" s="161">
        <v>0</v>
      </c>
      <c r="R398" s="161">
        <f>Q398*H398</f>
        <v>0</v>
      </c>
      <c r="S398" s="161">
        <v>0</v>
      </c>
      <c r="T398" s="162">
        <f>S398*H398</f>
        <v>0</v>
      </c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R398" s="163" t="s">
        <v>83</v>
      </c>
      <c r="AT398" s="163" t="s">
        <v>176</v>
      </c>
      <c r="AU398" s="163" t="s">
        <v>85</v>
      </c>
      <c r="AY398" s="17" t="s">
        <v>174</v>
      </c>
      <c r="BE398" s="164">
        <f>IF(N398="základní",J398,0)</f>
        <v>0</v>
      </c>
      <c r="BF398" s="164">
        <f>IF(N398="snížená",J398,0)</f>
        <v>0</v>
      </c>
      <c r="BG398" s="164">
        <f>IF(N398="zákl. přenesená",J398,0)</f>
        <v>0</v>
      </c>
      <c r="BH398" s="164">
        <f>IF(N398="sníž. přenesená",J398,0)</f>
        <v>0</v>
      </c>
      <c r="BI398" s="164">
        <f>IF(N398="nulová",J398,0)</f>
        <v>0</v>
      </c>
      <c r="BJ398" s="17" t="s">
        <v>83</v>
      </c>
      <c r="BK398" s="164">
        <f>ROUND(I398*H398,2)</f>
        <v>0</v>
      </c>
      <c r="BL398" s="17" t="s">
        <v>83</v>
      </c>
      <c r="BM398" s="163" t="s">
        <v>1272</v>
      </c>
    </row>
    <row r="399" spans="1:65" s="2" customFormat="1" ht="39">
      <c r="A399" s="32"/>
      <c r="B399" s="33"/>
      <c r="C399" s="32"/>
      <c r="D399" s="165" t="s">
        <v>181</v>
      </c>
      <c r="E399" s="32"/>
      <c r="F399" s="166" t="s">
        <v>1271</v>
      </c>
      <c r="G399" s="32"/>
      <c r="H399" s="32"/>
      <c r="I399" s="167"/>
      <c r="J399" s="32"/>
      <c r="K399" s="32"/>
      <c r="L399" s="33"/>
      <c r="M399" s="168"/>
      <c r="N399" s="169"/>
      <c r="O399" s="58"/>
      <c r="P399" s="58"/>
      <c r="Q399" s="58"/>
      <c r="R399" s="58"/>
      <c r="S399" s="58"/>
      <c r="T399" s="59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T399" s="17" t="s">
        <v>181</v>
      </c>
      <c r="AU399" s="17" t="s">
        <v>85</v>
      </c>
    </row>
    <row r="400" spans="1:65" s="15" customFormat="1" ht="22.5">
      <c r="B400" s="201"/>
      <c r="D400" s="165" t="s">
        <v>183</v>
      </c>
      <c r="E400" s="202" t="s">
        <v>1</v>
      </c>
      <c r="F400" s="203" t="s">
        <v>1258</v>
      </c>
      <c r="H400" s="202" t="s">
        <v>1</v>
      </c>
      <c r="I400" s="204"/>
      <c r="L400" s="201"/>
      <c r="M400" s="205"/>
      <c r="N400" s="206"/>
      <c r="O400" s="206"/>
      <c r="P400" s="206"/>
      <c r="Q400" s="206"/>
      <c r="R400" s="206"/>
      <c r="S400" s="206"/>
      <c r="T400" s="207"/>
      <c r="AT400" s="202" t="s">
        <v>183</v>
      </c>
      <c r="AU400" s="202" t="s">
        <v>85</v>
      </c>
      <c r="AV400" s="15" t="s">
        <v>83</v>
      </c>
      <c r="AW400" s="15" t="s">
        <v>32</v>
      </c>
      <c r="AX400" s="15" t="s">
        <v>76</v>
      </c>
      <c r="AY400" s="202" t="s">
        <v>174</v>
      </c>
    </row>
    <row r="401" spans="1:65" s="15" customFormat="1" ht="11.25">
      <c r="B401" s="201"/>
      <c r="D401" s="165" t="s">
        <v>183</v>
      </c>
      <c r="E401" s="202" t="s">
        <v>1</v>
      </c>
      <c r="F401" s="203" t="s">
        <v>1273</v>
      </c>
      <c r="H401" s="202" t="s">
        <v>1</v>
      </c>
      <c r="I401" s="204"/>
      <c r="L401" s="201"/>
      <c r="M401" s="205"/>
      <c r="N401" s="206"/>
      <c r="O401" s="206"/>
      <c r="P401" s="206"/>
      <c r="Q401" s="206"/>
      <c r="R401" s="206"/>
      <c r="S401" s="206"/>
      <c r="T401" s="207"/>
      <c r="AT401" s="202" t="s">
        <v>183</v>
      </c>
      <c r="AU401" s="202" t="s">
        <v>85</v>
      </c>
      <c r="AV401" s="15" t="s">
        <v>83</v>
      </c>
      <c r="AW401" s="15" t="s">
        <v>32</v>
      </c>
      <c r="AX401" s="15" t="s">
        <v>76</v>
      </c>
      <c r="AY401" s="202" t="s">
        <v>174</v>
      </c>
    </row>
    <row r="402" spans="1:65" s="13" customFormat="1" ht="11.25">
      <c r="B402" s="170"/>
      <c r="D402" s="165" t="s">
        <v>183</v>
      </c>
      <c r="E402" s="171" t="s">
        <v>1</v>
      </c>
      <c r="F402" s="172" t="s">
        <v>1274</v>
      </c>
      <c r="H402" s="173">
        <v>1</v>
      </c>
      <c r="I402" s="174"/>
      <c r="L402" s="170"/>
      <c r="M402" s="175"/>
      <c r="N402" s="176"/>
      <c r="O402" s="176"/>
      <c r="P402" s="176"/>
      <c r="Q402" s="176"/>
      <c r="R402" s="176"/>
      <c r="S402" s="176"/>
      <c r="T402" s="177"/>
      <c r="AT402" s="171" t="s">
        <v>183</v>
      </c>
      <c r="AU402" s="171" t="s">
        <v>85</v>
      </c>
      <c r="AV402" s="13" t="s">
        <v>85</v>
      </c>
      <c r="AW402" s="13" t="s">
        <v>32</v>
      </c>
      <c r="AX402" s="13" t="s">
        <v>83</v>
      </c>
      <c r="AY402" s="171" t="s">
        <v>174</v>
      </c>
    </row>
    <row r="403" spans="1:65" s="2" customFormat="1" ht="16.5" customHeight="1">
      <c r="A403" s="32"/>
      <c r="B403" s="150"/>
      <c r="C403" s="186" t="s">
        <v>347</v>
      </c>
      <c r="D403" s="186" t="s">
        <v>256</v>
      </c>
      <c r="E403" s="187" t="s">
        <v>1275</v>
      </c>
      <c r="F403" s="188" t="s">
        <v>1276</v>
      </c>
      <c r="G403" s="189" t="s">
        <v>203</v>
      </c>
      <c r="H403" s="190">
        <v>1</v>
      </c>
      <c r="I403" s="191"/>
      <c r="J403" s="192">
        <f>ROUND(I403*H403,2)</f>
        <v>0</v>
      </c>
      <c r="K403" s="193"/>
      <c r="L403" s="194"/>
      <c r="M403" s="195" t="s">
        <v>1</v>
      </c>
      <c r="N403" s="196" t="s">
        <v>41</v>
      </c>
      <c r="O403" s="58"/>
      <c r="P403" s="161">
        <f>O403*H403</f>
        <v>0</v>
      </c>
      <c r="Q403" s="161">
        <v>6.9999999999999994E-5</v>
      </c>
      <c r="R403" s="161">
        <f>Q403*H403</f>
        <v>6.9999999999999994E-5</v>
      </c>
      <c r="S403" s="161">
        <v>0</v>
      </c>
      <c r="T403" s="162">
        <f>S403*H403</f>
        <v>0</v>
      </c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R403" s="163" t="s">
        <v>85</v>
      </c>
      <c r="AT403" s="163" t="s">
        <v>256</v>
      </c>
      <c r="AU403" s="163" t="s">
        <v>85</v>
      </c>
      <c r="AY403" s="17" t="s">
        <v>174</v>
      </c>
      <c r="BE403" s="164">
        <f>IF(N403="základní",J403,0)</f>
        <v>0</v>
      </c>
      <c r="BF403" s="164">
        <f>IF(N403="snížená",J403,0)</f>
        <v>0</v>
      </c>
      <c r="BG403" s="164">
        <f>IF(N403="zákl. přenesená",J403,0)</f>
        <v>0</v>
      </c>
      <c r="BH403" s="164">
        <f>IF(N403="sníž. přenesená",J403,0)</f>
        <v>0</v>
      </c>
      <c r="BI403" s="164">
        <f>IF(N403="nulová",J403,0)</f>
        <v>0</v>
      </c>
      <c r="BJ403" s="17" t="s">
        <v>83</v>
      </c>
      <c r="BK403" s="164">
        <f>ROUND(I403*H403,2)</f>
        <v>0</v>
      </c>
      <c r="BL403" s="17" t="s">
        <v>83</v>
      </c>
      <c r="BM403" s="163" t="s">
        <v>1277</v>
      </c>
    </row>
    <row r="404" spans="1:65" s="2" customFormat="1" ht="11.25">
      <c r="A404" s="32"/>
      <c r="B404" s="33"/>
      <c r="C404" s="32"/>
      <c r="D404" s="165" t="s">
        <v>181</v>
      </c>
      <c r="E404" s="32"/>
      <c r="F404" s="166" t="s">
        <v>1276</v>
      </c>
      <c r="G404" s="32"/>
      <c r="H404" s="32"/>
      <c r="I404" s="167"/>
      <c r="J404" s="32"/>
      <c r="K404" s="32"/>
      <c r="L404" s="33"/>
      <c r="M404" s="168"/>
      <c r="N404" s="169"/>
      <c r="O404" s="58"/>
      <c r="P404" s="58"/>
      <c r="Q404" s="58"/>
      <c r="R404" s="58"/>
      <c r="S404" s="58"/>
      <c r="T404" s="59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T404" s="17" t="s">
        <v>181</v>
      </c>
      <c r="AU404" s="17" t="s">
        <v>85</v>
      </c>
    </row>
    <row r="405" spans="1:65" s="15" customFormat="1" ht="22.5">
      <c r="B405" s="201"/>
      <c r="D405" s="165" t="s">
        <v>183</v>
      </c>
      <c r="E405" s="202" t="s">
        <v>1</v>
      </c>
      <c r="F405" s="203" t="s">
        <v>1258</v>
      </c>
      <c r="H405" s="202" t="s">
        <v>1</v>
      </c>
      <c r="I405" s="204"/>
      <c r="L405" s="201"/>
      <c r="M405" s="205"/>
      <c r="N405" s="206"/>
      <c r="O405" s="206"/>
      <c r="P405" s="206"/>
      <c r="Q405" s="206"/>
      <c r="R405" s="206"/>
      <c r="S405" s="206"/>
      <c r="T405" s="207"/>
      <c r="AT405" s="202" t="s">
        <v>183</v>
      </c>
      <c r="AU405" s="202" t="s">
        <v>85</v>
      </c>
      <c r="AV405" s="15" t="s">
        <v>83</v>
      </c>
      <c r="AW405" s="15" t="s">
        <v>32</v>
      </c>
      <c r="AX405" s="15" t="s">
        <v>76</v>
      </c>
      <c r="AY405" s="202" t="s">
        <v>174</v>
      </c>
    </row>
    <row r="406" spans="1:65" s="15" customFormat="1" ht="11.25">
      <c r="B406" s="201"/>
      <c r="D406" s="165" t="s">
        <v>183</v>
      </c>
      <c r="E406" s="202" t="s">
        <v>1</v>
      </c>
      <c r="F406" s="203" t="s">
        <v>1273</v>
      </c>
      <c r="H406" s="202" t="s">
        <v>1</v>
      </c>
      <c r="I406" s="204"/>
      <c r="L406" s="201"/>
      <c r="M406" s="205"/>
      <c r="N406" s="206"/>
      <c r="O406" s="206"/>
      <c r="P406" s="206"/>
      <c r="Q406" s="206"/>
      <c r="R406" s="206"/>
      <c r="S406" s="206"/>
      <c r="T406" s="207"/>
      <c r="AT406" s="202" t="s">
        <v>183</v>
      </c>
      <c r="AU406" s="202" t="s">
        <v>85</v>
      </c>
      <c r="AV406" s="15" t="s">
        <v>83</v>
      </c>
      <c r="AW406" s="15" t="s">
        <v>32</v>
      </c>
      <c r="AX406" s="15" t="s">
        <v>76</v>
      </c>
      <c r="AY406" s="202" t="s">
        <v>174</v>
      </c>
    </row>
    <row r="407" spans="1:65" s="13" customFormat="1" ht="11.25">
      <c r="B407" s="170"/>
      <c r="D407" s="165" t="s">
        <v>183</v>
      </c>
      <c r="E407" s="171" t="s">
        <v>1</v>
      </c>
      <c r="F407" s="172" t="s">
        <v>1274</v>
      </c>
      <c r="H407" s="173">
        <v>1</v>
      </c>
      <c r="I407" s="174"/>
      <c r="L407" s="170"/>
      <c r="M407" s="175"/>
      <c r="N407" s="176"/>
      <c r="O407" s="176"/>
      <c r="P407" s="176"/>
      <c r="Q407" s="176"/>
      <c r="R407" s="176"/>
      <c r="S407" s="176"/>
      <c r="T407" s="177"/>
      <c r="AT407" s="171" t="s">
        <v>183</v>
      </c>
      <c r="AU407" s="171" t="s">
        <v>85</v>
      </c>
      <c r="AV407" s="13" t="s">
        <v>85</v>
      </c>
      <c r="AW407" s="13" t="s">
        <v>32</v>
      </c>
      <c r="AX407" s="13" t="s">
        <v>83</v>
      </c>
      <c r="AY407" s="171" t="s">
        <v>174</v>
      </c>
    </row>
    <row r="408" spans="1:65" s="2" customFormat="1" ht="44.25" customHeight="1">
      <c r="A408" s="32"/>
      <c r="B408" s="150"/>
      <c r="C408" s="151" t="s">
        <v>354</v>
      </c>
      <c r="D408" s="151" t="s">
        <v>176</v>
      </c>
      <c r="E408" s="152" t="s">
        <v>1278</v>
      </c>
      <c r="F408" s="153" t="s">
        <v>1279</v>
      </c>
      <c r="G408" s="154" t="s">
        <v>203</v>
      </c>
      <c r="H408" s="155">
        <v>20</v>
      </c>
      <c r="I408" s="156"/>
      <c r="J408" s="157">
        <f>ROUND(I408*H408,2)</f>
        <v>0</v>
      </c>
      <c r="K408" s="158"/>
      <c r="L408" s="33"/>
      <c r="M408" s="159" t="s">
        <v>1</v>
      </c>
      <c r="N408" s="160" t="s">
        <v>41</v>
      </c>
      <c r="O408" s="58"/>
      <c r="P408" s="161">
        <f>O408*H408</f>
        <v>0</v>
      </c>
      <c r="Q408" s="161">
        <v>0</v>
      </c>
      <c r="R408" s="161">
        <f>Q408*H408</f>
        <v>0</v>
      </c>
      <c r="S408" s="161">
        <v>0</v>
      </c>
      <c r="T408" s="162">
        <f>S408*H408</f>
        <v>0</v>
      </c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R408" s="163" t="s">
        <v>83</v>
      </c>
      <c r="AT408" s="163" t="s">
        <v>176</v>
      </c>
      <c r="AU408" s="163" t="s">
        <v>85</v>
      </c>
      <c r="AY408" s="17" t="s">
        <v>174</v>
      </c>
      <c r="BE408" s="164">
        <f>IF(N408="základní",J408,0)</f>
        <v>0</v>
      </c>
      <c r="BF408" s="164">
        <f>IF(N408="snížená",J408,0)</f>
        <v>0</v>
      </c>
      <c r="BG408" s="164">
        <f>IF(N408="zákl. přenesená",J408,0)</f>
        <v>0</v>
      </c>
      <c r="BH408" s="164">
        <f>IF(N408="sníž. přenesená",J408,0)</f>
        <v>0</v>
      </c>
      <c r="BI408" s="164">
        <f>IF(N408="nulová",J408,0)</f>
        <v>0</v>
      </c>
      <c r="BJ408" s="17" t="s">
        <v>83</v>
      </c>
      <c r="BK408" s="164">
        <f>ROUND(I408*H408,2)</f>
        <v>0</v>
      </c>
      <c r="BL408" s="17" t="s">
        <v>83</v>
      </c>
      <c r="BM408" s="163" t="s">
        <v>1280</v>
      </c>
    </row>
    <row r="409" spans="1:65" s="2" customFormat="1" ht="29.25">
      <c r="A409" s="32"/>
      <c r="B409" s="33"/>
      <c r="C409" s="32"/>
      <c r="D409" s="165" t="s">
        <v>181</v>
      </c>
      <c r="E409" s="32"/>
      <c r="F409" s="166" t="s">
        <v>1279</v>
      </c>
      <c r="G409" s="32"/>
      <c r="H409" s="32"/>
      <c r="I409" s="167"/>
      <c r="J409" s="32"/>
      <c r="K409" s="32"/>
      <c r="L409" s="33"/>
      <c r="M409" s="168"/>
      <c r="N409" s="169"/>
      <c r="O409" s="58"/>
      <c r="P409" s="58"/>
      <c r="Q409" s="58"/>
      <c r="R409" s="58"/>
      <c r="S409" s="58"/>
      <c r="T409" s="59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T409" s="17" t="s">
        <v>181</v>
      </c>
      <c r="AU409" s="17" t="s">
        <v>85</v>
      </c>
    </row>
    <row r="410" spans="1:65" s="15" customFormat="1" ht="11.25">
      <c r="B410" s="201"/>
      <c r="D410" s="165" t="s">
        <v>183</v>
      </c>
      <c r="E410" s="202" t="s">
        <v>1</v>
      </c>
      <c r="F410" s="203" t="s">
        <v>1230</v>
      </c>
      <c r="H410" s="202" t="s">
        <v>1</v>
      </c>
      <c r="I410" s="204"/>
      <c r="L410" s="201"/>
      <c r="M410" s="205"/>
      <c r="N410" s="206"/>
      <c r="O410" s="206"/>
      <c r="P410" s="206"/>
      <c r="Q410" s="206"/>
      <c r="R410" s="206"/>
      <c r="S410" s="206"/>
      <c r="T410" s="207"/>
      <c r="AT410" s="202" t="s">
        <v>183</v>
      </c>
      <c r="AU410" s="202" t="s">
        <v>85</v>
      </c>
      <c r="AV410" s="15" t="s">
        <v>83</v>
      </c>
      <c r="AW410" s="15" t="s">
        <v>32</v>
      </c>
      <c r="AX410" s="15" t="s">
        <v>76</v>
      </c>
      <c r="AY410" s="202" t="s">
        <v>174</v>
      </c>
    </row>
    <row r="411" spans="1:65" s="15" customFormat="1" ht="11.25">
      <c r="B411" s="201"/>
      <c r="D411" s="165" t="s">
        <v>183</v>
      </c>
      <c r="E411" s="202" t="s">
        <v>1</v>
      </c>
      <c r="F411" s="203" t="s">
        <v>1231</v>
      </c>
      <c r="H411" s="202" t="s">
        <v>1</v>
      </c>
      <c r="I411" s="204"/>
      <c r="L411" s="201"/>
      <c r="M411" s="205"/>
      <c r="N411" s="206"/>
      <c r="O411" s="206"/>
      <c r="P411" s="206"/>
      <c r="Q411" s="206"/>
      <c r="R411" s="206"/>
      <c r="S411" s="206"/>
      <c r="T411" s="207"/>
      <c r="AT411" s="202" t="s">
        <v>183</v>
      </c>
      <c r="AU411" s="202" t="s">
        <v>85</v>
      </c>
      <c r="AV411" s="15" t="s">
        <v>83</v>
      </c>
      <c r="AW411" s="15" t="s">
        <v>32</v>
      </c>
      <c r="AX411" s="15" t="s">
        <v>76</v>
      </c>
      <c r="AY411" s="202" t="s">
        <v>174</v>
      </c>
    </row>
    <row r="412" spans="1:65" s="15" customFormat="1" ht="11.25">
      <c r="B412" s="201"/>
      <c r="D412" s="165" t="s">
        <v>183</v>
      </c>
      <c r="E412" s="202" t="s">
        <v>1</v>
      </c>
      <c r="F412" s="203" t="s">
        <v>1281</v>
      </c>
      <c r="H412" s="202" t="s">
        <v>1</v>
      </c>
      <c r="I412" s="204"/>
      <c r="L412" s="201"/>
      <c r="M412" s="205"/>
      <c r="N412" s="206"/>
      <c r="O412" s="206"/>
      <c r="P412" s="206"/>
      <c r="Q412" s="206"/>
      <c r="R412" s="206"/>
      <c r="S412" s="206"/>
      <c r="T412" s="207"/>
      <c r="AT412" s="202" t="s">
        <v>183</v>
      </c>
      <c r="AU412" s="202" t="s">
        <v>85</v>
      </c>
      <c r="AV412" s="15" t="s">
        <v>83</v>
      </c>
      <c r="AW412" s="15" t="s">
        <v>32</v>
      </c>
      <c r="AX412" s="15" t="s">
        <v>76</v>
      </c>
      <c r="AY412" s="202" t="s">
        <v>174</v>
      </c>
    </row>
    <row r="413" spans="1:65" s="13" customFormat="1" ht="11.25">
      <c r="B413" s="170"/>
      <c r="D413" s="165" t="s">
        <v>183</v>
      </c>
      <c r="E413" s="171" t="s">
        <v>1</v>
      </c>
      <c r="F413" s="172" t="s">
        <v>1282</v>
      </c>
      <c r="H413" s="173">
        <v>20</v>
      </c>
      <c r="I413" s="174"/>
      <c r="L413" s="170"/>
      <c r="M413" s="175"/>
      <c r="N413" s="176"/>
      <c r="O413" s="176"/>
      <c r="P413" s="176"/>
      <c r="Q413" s="176"/>
      <c r="R413" s="176"/>
      <c r="S413" s="176"/>
      <c r="T413" s="177"/>
      <c r="AT413" s="171" t="s">
        <v>183</v>
      </c>
      <c r="AU413" s="171" t="s">
        <v>85</v>
      </c>
      <c r="AV413" s="13" t="s">
        <v>85</v>
      </c>
      <c r="AW413" s="13" t="s">
        <v>32</v>
      </c>
      <c r="AX413" s="13" t="s">
        <v>83</v>
      </c>
      <c r="AY413" s="171" t="s">
        <v>174</v>
      </c>
    </row>
    <row r="414" spans="1:65" s="2" customFormat="1" ht="16.5" customHeight="1">
      <c r="A414" s="32"/>
      <c r="B414" s="150"/>
      <c r="C414" s="186" t="s">
        <v>361</v>
      </c>
      <c r="D414" s="186" t="s">
        <v>256</v>
      </c>
      <c r="E414" s="187" t="s">
        <v>1283</v>
      </c>
      <c r="F414" s="188" t="s">
        <v>1284</v>
      </c>
      <c r="G414" s="189" t="s">
        <v>203</v>
      </c>
      <c r="H414" s="190">
        <v>21</v>
      </c>
      <c r="I414" s="191"/>
      <c r="J414" s="192">
        <f>ROUND(I414*H414,2)</f>
        <v>0</v>
      </c>
      <c r="K414" s="193"/>
      <c r="L414" s="194"/>
      <c r="M414" s="195" t="s">
        <v>1</v>
      </c>
      <c r="N414" s="196" t="s">
        <v>41</v>
      </c>
      <c r="O414" s="58"/>
      <c r="P414" s="161">
        <f>O414*H414</f>
        <v>0</v>
      </c>
      <c r="Q414" s="161">
        <v>6.3000000000000003E-4</v>
      </c>
      <c r="R414" s="161">
        <f>Q414*H414</f>
        <v>1.323E-2</v>
      </c>
      <c r="S414" s="161">
        <v>0</v>
      </c>
      <c r="T414" s="162">
        <f>S414*H414</f>
        <v>0</v>
      </c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R414" s="163" t="s">
        <v>85</v>
      </c>
      <c r="AT414" s="163" t="s">
        <v>256</v>
      </c>
      <c r="AU414" s="163" t="s">
        <v>85</v>
      </c>
      <c r="AY414" s="17" t="s">
        <v>174</v>
      </c>
      <c r="BE414" s="164">
        <f>IF(N414="základní",J414,0)</f>
        <v>0</v>
      </c>
      <c r="BF414" s="164">
        <f>IF(N414="snížená",J414,0)</f>
        <v>0</v>
      </c>
      <c r="BG414" s="164">
        <f>IF(N414="zákl. přenesená",J414,0)</f>
        <v>0</v>
      </c>
      <c r="BH414" s="164">
        <f>IF(N414="sníž. přenesená",J414,0)</f>
        <v>0</v>
      </c>
      <c r="BI414" s="164">
        <f>IF(N414="nulová",J414,0)</f>
        <v>0</v>
      </c>
      <c r="BJ414" s="17" t="s">
        <v>83</v>
      </c>
      <c r="BK414" s="164">
        <f>ROUND(I414*H414,2)</f>
        <v>0</v>
      </c>
      <c r="BL414" s="17" t="s">
        <v>83</v>
      </c>
      <c r="BM414" s="163" t="s">
        <v>1285</v>
      </c>
    </row>
    <row r="415" spans="1:65" s="2" customFormat="1" ht="11.25">
      <c r="A415" s="32"/>
      <c r="B415" s="33"/>
      <c r="C415" s="32"/>
      <c r="D415" s="165" t="s">
        <v>181</v>
      </c>
      <c r="E415" s="32"/>
      <c r="F415" s="166" t="s">
        <v>1284</v>
      </c>
      <c r="G415" s="32"/>
      <c r="H415" s="32"/>
      <c r="I415" s="167"/>
      <c r="J415" s="32"/>
      <c r="K415" s="32"/>
      <c r="L415" s="33"/>
      <c r="M415" s="168"/>
      <c r="N415" s="169"/>
      <c r="O415" s="58"/>
      <c r="P415" s="58"/>
      <c r="Q415" s="58"/>
      <c r="R415" s="58"/>
      <c r="S415" s="58"/>
      <c r="T415" s="59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T415" s="17" t="s">
        <v>181</v>
      </c>
      <c r="AU415" s="17" t="s">
        <v>85</v>
      </c>
    </row>
    <row r="416" spans="1:65" s="15" customFormat="1" ht="11.25">
      <c r="B416" s="201"/>
      <c r="D416" s="165" t="s">
        <v>183</v>
      </c>
      <c r="E416" s="202" t="s">
        <v>1</v>
      </c>
      <c r="F416" s="203" t="s">
        <v>1230</v>
      </c>
      <c r="H416" s="202" t="s">
        <v>1</v>
      </c>
      <c r="I416" s="204"/>
      <c r="L416" s="201"/>
      <c r="M416" s="205"/>
      <c r="N416" s="206"/>
      <c r="O416" s="206"/>
      <c r="P416" s="206"/>
      <c r="Q416" s="206"/>
      <c r="R416" s="206"/>
      <c r="S416" s="206"/>
      <c r="T416" s="207"/>
      <c r="AT416" s="202" t="s">
        <v>183</v>
      </c>
      <c r="AU416" s="202" t="s">
        <v>85</v>
      </c>
      <c r="AV416" s="15" t="s">
        <v>83</v>
      </c>
      <c r="AW416" s="15" t="s">
        <v>32</v>
      </c>
      <c r="AX416" s="15" t="s">
        <v>76</v>
      </c>
      <c r="AY416" s="202" t="s">
        <v>174</v>
      </c>
    </row>
    <row r="417" spans="1:65" s="15" customFormat="1" ht="11.25">
      <c r="B417" s="201"/>
      <c r="D417" s="165" t="s">
        <v>183</v>
      </c>
      <c r="E417" s="202" t="s">
        <v>1</v>
      </c>
      <c r="F417" s="203" t="s">
        <v>1231</v>
      </c>
      <c r="H417" s="202" t="s">
        <v>1</v>
      </c>
      <c r="I417" s="204"/>
      <c r="L417" s="201"/>
      <c r="M417" s="205"/>
      <c r="N417" s="206"/>
      <c r="O417" s="206"/>
      <c r="P417" s="206"/>
      <c r="Q417" s="206"/>
      <c r="R417" s="206"/>
      <c r="S417" s="206"/>
      <c r="T417" s="207"/>
      <c r="AT417" s="202" t="s">
        <v>183</v>
      </c>
      <c r="AU417" s="202" t="s">
        <v>85</v>
      </c>
      <c r="AV417" s="15" t="s">
        <v>83</v>
      </c>
      <c r="AW417" s="15" t="s">
        <v>32</v>
      </c>
      <c r="AX417" s="15" t="s">
        <v>76</v>
      </c>
      <c r="AY417" s="202" t="s">
        <v>174</v>
      </c>
    </row>
    <row r="418" spans="1:65" s="15" customFormat="1" ht="11.25">
      <c r="B418" s="201"/>
      <c r="D418" s="165" t="s">
        <v>183</v>
      </c>
      <c r="E418" s="202" t="s">
        <v>1</v>
      </c>
      <c r="F418" s="203" t="s">
        <v>1286</v>
      </c>
      <c r="H418" s="202" t="s">
        <v>1</v>
      </c>
      <c r="I418" s="204"/>
      <c r="L418" s="201"/>
      <c r="M418" s="205"/>
      <c r="N418" s="206"/>
      <c r="O418" s="206"/>
      <c r="P418" s="206"/>
      <c r="Q418" s="206"/>
      <c r="R418" s="206"/>
      <c r="S418" s="206"/>
      <c r="T418" s="207"/>
      <c r="AT418" s="202" t="s">
        <v>183</v>
      </c>
      <c r="AU418" s="202" t="s">
        <v>85</v>
      </c>
      <c r="AV418" s="15" t="s">
        <v>83</v>
      </c>
      <c r="AW418" s="15" t="s">
        <v>32</v>
      </c>
      <c r="AX418" s="15" t="s">
        <v>76</v>
      </c>
      <c r="AY418" s="202" t="s">
        <v>174</v>
      </c>
    </row>
    <row r="419" spans="1:65" s="13" customFormat="1" ht="11.25">
      <c r="B419" s="170"/>
      <c r="D419" s="165" t="s">
        <v>183</v>
      </c>
      <c r="E419" s="171" t="s">
        <v>1</v>
      </c>
      <c r="F419" s="172" t="s">
        <v>1287</v>
      </c>
      <c r="H419" s="173">
        <v>21</v>
      </c>
      <c r="I419" s="174"/>
      <c r="L419" s="170"/>
      <c r="M419" s="175"/>
      <c r="N419" s="176"/>
      <c r="O419" s="176"/>
      <c r="P419" s="176"/>
      <c r="Q419" s="176"/>
      <c r="R419" s="176"/>
      <c r="S419" s="176"/>
      <c r="T419" s="177"/>
      <c r="AT419" s="171" t="s">
        <v>183</v>
      </c>
      <c r="AU419" s="171" t="s">
        <v>85</v>
      </c>
      <c r="AV419" s="13" t="s">
        <v>85</v>
      </c>
      <c r="AW419" s="13" t="s">
        <v>32</v>
      </c>
      <c r="AX419" s="13" t="s">
        <v>83</v>
      </c>
      <c r="AY419" s="171" t="s">
        <v>174</v>
      </c>
    </row>
    <row r="420" spans="1:65" s="2" customFormat="1" ht="44.25" customHeight="1">
      <c r="A420" s="32"/>
      <c r="B420" s="150"/>
      <c r="C420" s="151" t="s">
        <v>366</v>
      </c>
      <c r="D420" s="151" t="s">
        <v>176</v>
      </c>
      <c r="E420" s="152" t="s">
        <v>1288</v>
      </c>
      <c r="F420" s="153" t="s">
        <v>1289</v>
      </c>
      <c r="G420" s="154" t="s">
        <v>203</v>
      </c>
      <c r="H420" s="155">
        <v>55</v>
      </c>
      <c r="I420" s="156"/>
      <c r="J420" s="157">
        <f>ROUND(I420*H420,2)</f>
        <v>0</v>
      </c>
      <c r="K420" s="158"/>
      <c r="L420" s="33"/>
      <c r="M420" s="159" t="s">
        <v>1</v>
      </c>
      <c r="N420" s="160" t="s">
        <v>41</v>
      </c>
      <c r="O420" s="58"/>
      <c r="P420" s="161">
        <f>O420*H420</f>
        <v>0</v>
      </c>
      <c r="Q420" s="161">
        <v>0</v>
      </c>
      <c r="R420" s="161">
        <f>Q420*H420</f>
        <v>0</v>
      </c>
      <c r="S420" s="161">
        <v>0</v>
      </c>
      <c r="T420" s="162">
        <f>S420*H420</f>
        <v>0</v>
      </c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R420" s="163" t="s">
        <v>83</v>
      </c>
      <c r="AT420" s="163" t="s">
        <v>176</v>
      </c>
      <c r="AU420" s="163" t="s">
        <v>85</v>
      </c>
      <c r="AY420" s="17" t="s">
        <v>174</v>
      </c>
      <c r="BE420" s="164">
        <f>IF(N420="základní",J420,0)</f>
        <v>0</v>
      </c>
      <c r="BF420" s="164">
        <f>IF(N420="snížená",J420,0)</f>
        <v>0</v>
      </c>
      <c r="BG420" s="164">
        <f>IF(N420="zákl. přenesená",J420,0)</f>
        <v>0</v>
      </c>
      <c r="BH420" s="164">
        <f>IF(N420="sníž. přenesená",J420,0)</f>
        <v>0</v>
      </c>
      <c r="BI420" s="164">
        <f>IF(N420="nulová",J420,0)</f>
        <v>0</v>
      </c>
      <c r="BJ420" s="17" t="s">
        <v>83</v>
      </c>
      <c r="BK420" s="164">
        <f>ROUND(I420*H420,2)</f>
        <v>0</v>
      </c>
      <c r="BL420" s="17" t="s">
        <v>83</v>
      </c>
      <c r="BM420" s="163" t="s">
        <v>1290</v>
      </c>
    </row>
    <row r="421" spans="1:65" s="2" customFormat="1" ht="29.25">
      <c r="A421" s="32"/>
      <c r="B421" s="33"/>
      <c r="C421" s="32"/>
      <c r="D421" s="165" t="s">
        <v>181</v>
      </c>
      <c r="E421" s="32"/>
      <c r="F421" s="166" t="s">
        <v>1289</v>
      </c>
      <c r="G421" s="32"/>
      <c r="H421" s="32"/>
      <c r="I421" s="167"/>
      <c r="J421" s="32"/>
      <c r="K421" s="32"/>
      <c r="L421" s="33"/>
      <c r="M421" s="168"/>
      <c r="N421" s="169"/>
      <c r="O421" s="58"/>
      <c r="P421" s="58"/>
      <c r="Q421" s="58"/>
      <c r="R421" s="58"/>
      <c r="S421" s="58"/>
      <c r="T421" s="59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T421" s="17" t="s">
        <v>181</v>
      </c>
      <c r="AU421" s="17" t="s">
        <v>85</v>
      </c>
    </row>
    <row r="422" spans="1:65" s="15" customFormat="1" ht="11.25">
      <c r="B422" s="201"/>
      <c r="D422" s="165" t="s">
        <v>183</v>
      </c>
      <c r="E422" s="202" t="s">
        <v>1</v>
      </c>
      <c r="F422" s="203" t="s">
        <v>1176</v>
      </c>
      <c r="H422" s="202" t="s">
        <v>1</v>
      </c>
      <c r="I422" s="204"/>
      <c r="L422" s="201"/>
      <c r="M422" s="205"/>
      <c r="N422" s="206"/>
      <c r="O422" s="206"/>
      <c r="P422" s="206"/>
      <c r="Q422" s="206"/>
      <c r="R422" s="206"/>
      <c r="S422" s="206"/>
      <c r="T422" s="207"/>
      <c r="AT422" s="202" t="s">
        <v>183</v>
      </c>
      <c r="AU422" s="202" t="s">
        <v>85</v>
      </c>
      <c r="AV422" s="15" t="s">
        <v>83</v>
      </c>
      <c r="AW422" s="15" t="s">
        <v>32</v>
      </c>
      <c r="AX422" s="15" t="s">
        <v>76</v>
      </c>
      <c r="AY422" s="202" t="s">
        <v>174</v>
      </c>
    </row>
    <row r="423" spans="1:65" s="15" customFormat="1" ht="11.25">
      <c r="B423" s="201"/>
      <c r="D423" s="165" t="s">
        <v>183</v>
      </c>
      <c r="E423" s="202" t="s">
        <v>1</v>
      </c>
      <c r="F423" s="203" t="s">
        <v>1291</v>
      </c>
      <c r="H423" s="202" t="s">
        <v>1</v>
      </c>
      <c r="I423" s="204"/>
      <c r="L423" s="201"/>
      <c r="M423" s="205"/>
      <c r="N423" s="206"/>
      <c r="O423" s="206"/>
      <c r="P423" s="206"/>
      <c r="Q423" s="206"/>
      <c r="R423" s="206"/>
      <c r="S423" s="206"/>
      <c r="T423" s="207"/>
      <c r="AT423" s="202" t="s">
        <v>183</v>
      </c>
      <c r="AU423" s="202" t="s">
        <v>85</v>
      </c>
      <c r="AV423" s="15" t="s">
        <v>83</v>
      </c>
      <c r="AW423" s="15" t="s">
        <v>32</v>
      </c>
      <c r="AX423" s="15" t="s">
        <v>76</v>
      </c>
      <c r="AY423" s="202" t="s">
        <v>174</v>
      </c>
    </row>
    <row r="424" spans="1:65" s="13" customFormat="1" ht="11.25">
      <c r="B424" s="170"/>
      <c r="D424" s="165" t="s">
        <v>183</v>
      </c>
      <c r="E424" s="171" t="s">
        <v>1</v>
      </c>
      <c r="F424" s="172" t="s">
        <v>1292</v>
      </c>
      <c r="H424" s="173">
        <v>45</v>
      </c>
      <c r="I424" s="174"/>
      <c r="L424" s="170"/>
      <c r="M424" s="175"/>
      <c r="N424" s="176"/>
      <c r="O424" s="176"/>
      <c r="P424" s="176"/>
      <c r="Q424" s="176"/>
      <c r="R424" s="176"/>
      <c r="S424" s="176"/>
      <c r="T424" s="177"/>
      <c r="AT424" s="171" t="s">
        <v>183</v>
      </c>
      <c r="AU424" s="171" t="s">
        <v>85</v>
      </c>
      <c r="AV424" s="13" t="s">
        <v>85</v>
      </c>
      <c r="AW424" s="13" t="s">
        <v>32</v>
      </c>
      <c r="AX424" s="13" t="s">
        <v>76</v>
      </c>
      <c r="AY424" s="171" t="s">
        <v>174</v>
      </c>
    </row>
    <row r="425" spans="1:65" s="15" customFormat="1" ht="11.25">
      <c r="B425" s="201"/>
      <c r="D425" s="165" t="s">
        <v>183</v>
      </c>
      <c r="E425" s="202" t="s">
        <v>1</v>
      </c>
      <c r="F425" s="203" t="s">
        <v>1293</v>
      </c>
      <c r="H425" s="202" t="s">
        <v>1</v>
      </c>
      <c r="I425" s="204"/>
      <c r="L425" s="201"/>
      <c r="M425" s="205"/>
      <c r="N425" s="206"/>
      <c r="O425" s="206"/>
      <c r="P425" s="206"/>
      <c r="Q425" s="206"/>
      <c r="R425" s="206"/>
      <c r="S425" s="206"/>
      <c r="T425" s="207"/>
      <c r="AT425" s="202" t="s">
        <v>183</v>
      </c>
      <c r="AU425" s="202" t="s">
        <v>85</v>
      </c>
      <c r="AV425" s="15" t="s">
        <v>83</v>
      </c>
      <c r="AW425" s="15" t="s">
        <v>32</v>
      </c>
      <c r="AX425" s="15" t="s">
        <v>76</v>
      </c>
      <c r="AY425" s="202" t="s">
        <v>174</v>
      </c>
    </row>
    <row r="426" spans="1:65" s="13" customFormat="1" ht="11.25">
      <c r="B426" s="170"/>
      <c r="D426" s="165" t="s">
        <v>183</v>
      </c>
      <c r="E426" s="171" t="s">
        <v>1</v>
      </c>
      <c r="F426" s="172" t="s">
        <v>1294</v>
      </c>
      <c r="H426" s="173">
        <v>10</v>
      </c>
      <c r="I426" s="174"/>
      <c r="L426" s="170"/>
      <c r="M426" s="175"/>
      <c r="N426" s="176"/>
      <c r="O426" s="176"/>
      <c r="P426" s="176"/>
      <c r="Q426" s="176"/>
      <c r="R426" s="176"/>
      <c r="S426" s="176"/>
      <c r="T426" s="177"/>
      <c r="AT426" s="171" t="s">
        <v>183</v>
      </c>
      <c r="AU426" s="171" t="s">
        <v>85</v>
      </c>
      <c r="AV426" s="13" t="s">
        <v>85</v>
      </c>
      <c r="AW426" s="13" t="s">
        <v>32</v>
      </c>
      <c r="AX426" s="13" t="s">
        <v>76</v>
      </c>
      <c r="AY426" s="171" t="s">
        <v>174</v>
      </c>
    </row>
    <row r="427" spans="1:65" s="14" customFormat="1" ht="11.25">
      <c r="B427" s="178"/>
      <c r="D427" s="165" t="s">
        <v>183</v>
      </c>
      <c r="E427" s="179" t="s">
        <v>1</v>
      </c>
      <c r="F427" s="180" t="s">
        <v>231</v>
      </c>
      <c r="H427" s="181">
        <v>55</v>
      </c>
      <c r="I427" s="182"/>
      <c r="L427" s="178"/>
      <c r="M427" s="183"/>
      <c r="N427" s="184"/>
      <c r="O427" s="184"/>
      <c r="P427" s="184"/>
      <c r="Q427" s="184"/>
      <c r="R427" s="184"/>
      <c r="S427" s="184"/>
      <c r="T427" s="185"/>
      <c r="AT427" s="179" t="s">
        <v>183</v>
      </c>
      <c r="AU427" s="179" t="s">
        <v>85</v>
      </c>
      <c r="AV427" s="14" t="s">
        <v>96</v>
      </c>
      <c r="AW427" s="14" t="s">
        <v>32</v>
      </c>
      <c r="AX427" s="14" t="s">
        <v>83</v>
      </c>
      <c r="AY427" s="179" t="s">
        <v>174</v>
      </c>
    </row>
    <row r="428" spans="1:65" s="2" customFormat="1" ht="16.5" customHeight="1">
      <c r="A428" s="32"/>
      <c r="B428" s="150"/>
      <c r="C428" s="186" t="s">
        <v>371</v>
      </c>
      <c r="D428" s="186" t="s">
        <v>256</v>
      </c>
      <c r="E428" s="187" t="s">
        <v>1295</v>
      </c>
      <c r="F428" s="188" t="s">
        <v>1296</v>
      </c>
      <c r="G428" s="189" t="s">
        <v>203</v>
      </c>
      <c r="H428" s="190">
        <v>57.75</v>
      </c>
      <c r="I428" s="191"/>
      <c r="J428" s="192">
        <f>ROUND(I428*H428,2)</f>
        <v>0</v>
      </c>
      <c r="K428" s="193"/>
      <c r="L428" s="194"/>
      <c r="M428" s="195" t="s">
        <v>1</v>
      </c>
      <c r="N428" s="196" t="s">
        <v>41</v>
      </c>
      <c r="O428" s="58"/>
      <c r="P428" s="161">
        <f>O428*H428</f>
        <v>0</v>
      </c>
      <c r="Q428" s="161">
        <v>0</v>
      </c>
      <c r="R428" s="161">
        <f>Q428*H428</f>
        <v>0</v>
      </c>
      <c r="S428" s="161">
        <v>0</v>
      </c>
      <c r="T428" s="162">
        <f>S428*H428</f>
        <v>0</v>
      </c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R428" s="163" t="s">
        <v>85</v>
      </c>
      <c r="AT428" s="163" t="s">
        <v>256</v>
      </c>
      <c r="AU428" s="163" t="s">
        <v>85</v>
      </c>
      <c r="AY428" s="17" t="s">
        <v>174</v>
      </c>
      <c r="BE428" s="164">
        <f>IF(N428="základní",J428,0)</f>
        <v>0</v>
      </c>
      <c r="BF428" s="164">
        <f>IF(N428="snížená",J428,0)</f>
        <v>0</v>
      </c>
      <c r="BG428" s="164">
        <f>IF(N428="zákl. přenesená",J428,0)</f>
        <v>0</v>
      </c>
      <c r="BH428" s="164">
        <f>IF(N428="sníž. přenesená",J428,0)</f>
        <v>0</v>
      </c>
      <c r="BI428" s="164">
        <f>IF(N428="nulová",J428,0)</f>
        <v>0</v>
      </c>
      <c r="BJ428" s="17" t="s">
        <v>83</v>
      </c>
      <c r="BK428" s="164">
        <f>ROUND(I428*H428,2)</f>
        <v>0</v>
      </c>
      <c r="BL428" s="17" t="s">
        <v>83</v>
      </c>
      <c r="BM428" s="163" t="s">
        <v>1297</v>
      </c>
    </row>
    <row r="429" spans="1:65" s="2" customFormat="1" ht="11.25">
      <c r="A429" s="32"/>
      <c r="B429" s="33"/>
      <c r="C429" s="32"/>
      <c r="D429" s="165" t="s">
        <v>181</v>
      </c>
      <c r="E429" s="32"/>
      <c r="F429" s="166" t="s">
        <v>1296</v>
      </c>
      <c r="G429" s="32"/>
      <c r="H429" s="32"/>
      <c r="I429" s="167"/>
      <c r="J429" s="32"/>
      <c r="K429" s="32"/>
      <c r="L429" s="33"/>
      <c r="M429" s="168"/>
      <c r="N429" s="169"/>
      <c r="O429" s="58"/>
      <c r="P429" s="58"/>
      <c r="Q429" s="58"/>
      <c r="R429" s="58"/>
      <c r="S429" s="58"/>
      <c r="T429" s="59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T429" s="17" t="s">
        <v>181</v>
      </c>
      <c r="AU429" s="17" t="s">
        <v>85</v>
      </c>
    </row>
    <row r="430" spans="1:65" s="15" customFormat="1" ht="11.25">
      <c r="B430" s="201"/>
      <c r="D430" s="165" t="s">
        <v>183</v>
      </c>
      <c r="E430" s="202" t="s">
        <v>1</v>
      </c>
      <c r="F430" s="203" t="s">
        <v>1176</v>
      </c>
      <c r="H430" s="202" t="s">
        <v>1</v>
      </c>
      <c r="I430" s="204"/>
      <c r="L430" s="201"/>
      <c r="M430" s="205"/>
      <c r="N430" s="206"/>
      <c r="O430" s="206"/>
      <c r="P430" s="206"/>
      <c r="Q430" s="206"/>
      <c r="R430" s="206"/>
      <c r="S430" s="206"/>
      <c r="T430" s="207"/>
      <c r="AT430" s="202" t="s">
        <v>183</v>
      </c>
      <c r="AU430" s="202" t="s">
        <v>85</v>
      </c>
      <c r="AV430" s="15" t="s">
        <v>83</v>
      </c>
      <c r="AW430" s="15" t="s">
        <v>32</v>
      </c>
      <c r="AX430" s="15" t="s">
        <v>76</v>
      </c>
      <c r="AY430" s="202" t="s">
        <v>174</v>
      </c>
    </row>
    <row r="431" spans="1:65" s="15" customFormat="1" ht="11.25">
      <c r="B431" s="201"/>
      <c r="D431" s="165" t="s">
        <v>183</v>
      </c>
      <c r="E431" s="202" t="s">
        <v>1</v>
      </c>
      <c r="F431" s="203" t="s">
        <v>1298</v>
      </c>
      <c r="H431" s="202" t="s">
        <v>1</v>
      </c>
      <c r="I431" s="204"/>
      <c r="L431" s="201"/>
      <c r="M431" s="205"/>
      <c r="N431" s="206"/>
      <c r="O431" s="206"/>
      <c r="P431" s="206"/>
      <c r="Q431" s="206"/>
      <c r="R431" s="206"/>
      <c r="S431" s="206"/>
      <c r="T431" s="207"/>
      <c r="AT431" s="202" t="s">
        <v>183</v>
      </c>
      <c r="AU431" s="202" t="s">
        <v>85</v>
      </c>
      <c r="AV431" s="15" t="s">
        <v>83</v>
      </c>
      <c r="AW431" s="15" t="s">
        <v>32</v>
      </c>
      <c r="AX431" s="15" t="s">
        <v>76</v>
      </c>
      <c r="AY431" s="202" t="s">
        <v>174</v>
      </c>
    </row>
    <row r="432" spans="1:65" s="15" customFormat="1" ht="11.25">
      <c r="B432" s="201"/>
      <c r="D432" s="165" t="s">
        <v>183</v>
      </c>
      <c r="E432" s="202" t="s">
        <v>1</v>
      </c>
      <c r="F432" s="203" t="s">
        <v>1291</v>
      </c>
      <c r="H432" s="202" t="s">
        <v>1</v>
      </c>
      <c r="I432" s="204"/>
      <c r="L432" s="201"/>
      <c r="M432" s="205"/>
      <c r="N432" s="206"/>
      <c r="O432" s="206"/>
      <c r="P432" s="206"/>
      <c r="Q432" s="206"/>
      <c r="R432" s="206"/>
      <c r="S432" s="206"/>
      <c r="T432" s="207"/>
      <c r="AT432" s="202" t="s">
        <v>183</v>
      </c>
      <c r="AU432" s="202" t="s">
        <v>85</v>
      </c>
      <c r="AV432" s="15" t="s">
        <v>83</v>
      </c>
      <c r="AW432" s="15" t="s">
        <v>32</v>
      </c>
      <c r="AX432" s="15" t="s">
        <v>76</v>
      </c>
      <c r="AY432" s="202" t="s">
        <v>174</v>
      </c>
    </row>
    <row r="433" spans="1:65" s="13" customFormat="1" ht="11.25">
      <c r="B433" s="170"/>
      <c r="D433" s="165" t="s">
        <v>183</v>
      </c>
      <c r="E433" s="171" t="s">
        <v>1</v>
      </c>
      <c r="F433" s="172" t="s">
        <v>1299</v>
      </c>
      <c r="H433" s="173">
        <v>47.25</v>
      </c>
      <c r="I433" s="174"/>
      <c r="L433" s="170"/>
      <c r="M433" s="175"/>
      <c r="N433" s="176"/>
      <c r="O433" s="176"/>
      <c r="P433" s="176"/>
      <c r="Q433" s="176"/>
      <c r="R433" s="176"/>
      <c r="S433" s="176"/>
      <c r="T433" s="177"/>
      <c r="AT433" s="171" t="s">
        <v>183</v>
      </c>
      <c r="AU433" s="171" t="s">
        <v>85</v>
      </c>
      <c r="AV433" s="13" t="s">
        <v>85</v>
      </c>
      <c r="AW433" s="13" t="s">
        <v>32</v>
      </c>
      <c r="AX433" s="13" t="s">
        <v>76</v>
      </c>
      <c r="AY433" s="171" t="s">
        <v>174</v>
      </c>
    </row>
    <row r="434" spans="1:65" s="15" customFormat="1" ht="11.25">
      <c r="B434" s="201"/>
      <c r="D434" s="165" t="s">
        <v>183</v>
      </c>
      <c r="E434" s="202" t="s">
        <v>1</v>
      </c>
      <c r="F434" s="203" t="s">
        <v>1293</v>
      </c>
      <c r="H434" s="202" t="s">
        <v>1</v>
      </c>
      <c r="I434" s="204"/>
      <c r="L434" s="201"/>
      <c r="M434" s="205"/>
      <c r="N434" s="206"/>
      <c r="O434" s="206"/>
      <c r="P434" s="206"/>
      <c r="Q434" s="206"/>
      <c r="R434" s="206"/>
      <c r="S434" s="206"/>
      <c r="T434" s="207"/>
      <c r="AT434" s="202" t="s">
        <v>183</v>
      </c>
      <c r="AU434" s="202" t="s">
        <v>85</v>
      </c>
      <c r="AV434" s="15" t="s">
        <v>83</v>
      </c>
      <c r="AW434" s="15" t="s">
        <v>32</v>
      </c>
      <c r="AX434" s="15" t="s">
        <v>76</v>
      </c>
      <c r="AY434" s="202" t="s">
        <v>174</v>
      </c>
    </row>
    <row r="435" spans="1:65" s="13" customFormat="1" ht="11.25">
      <c r="B435" s="170"/>
      <c r="D435" s="165" t="s">
        <v>183</v>
      </c>
      <c r="E435" s="171" t="s">
        <v>1</v>
      </c>
      <c r="F435" s="172" t="s">
        <v>1300</v>
      </c>
      <c r="H435" s="173">
        <v>10.5</v>
      </c>
      <c r="I435" s="174"/>
      <c r="L435" s="170"/>
      <c r="M435" s="175"/>
      <c r="N435" s="176"/>
      <c r="O435" s="176"/>
      <c r="P435" s="176"/>
      <c r="Q435" s="176"/>
      <c r="R435" s="176"/>
      <c r="S435" s="176"/>
      <c r="T435" s="177"/>
      <c r="AT435" s="171" t="s">
        <v>183</v>
      </c>
      <c r="AU435" s="171" t="s">
        <v>85</v>
      </c>
      <c r="AV435" s="13" t="s">
        <v>85</v>
      </c>
      <c r="AW435" s="13" t="s">
        <v>32</v>
      </c>
      <c r="AX435" s="13" t="s">
        <v>76</v>
      </c>
      <c r="AY435" s="171" t="s">
        <v>174</v>
      </c>
    </row>
    <row r="436" spans="1:65" s="14" customFormat="1" ht="11.25">
      <c r="B436" s="178"/>
      <c r="D436" s="165" t="s">
        <v>183</v>
      </c>
      <c r="E436" s="179" t="s">
        <v>1</v>
      </c>
      <c r="F436" s="180" t="s">
        <v>231</v>
      </c>
      <c r="H436" s="181">
        <v>57.75</v>
      </c>
      <c r="I436" s="182"/>
      <c r="L436" s="178"/>
      <c r="M436" s="183"/>
      <c r="N436" s="184"/>
      <c r="O436" s="184"/>
      <c r="P436" s="184"/>
      <c r="Q436" s="184"/>
      <c r="R436" s="184"/>
      <c r="S436" s="184"/>
      <c r="T436" s="185"/>
      <c r="AT436" s="179" t="s">
        <v>183</v>
      </c>
      <c r="AU436" s="179" t="s">
        <v>85</v>
      </c>
      <c r="AV436" s="14" t="s">
        <v>96</v>
      </c>
      <c r="AW436" s="14" t="s">
        <v>32</v>
      </c>
      <c r="AX436" s="14" t="s">
        <v>83</v>
      </c>
      <c r="AY436" s="179" t="s">
        <v>174</v>
      </c>
    </row>
    <row r="437" spans="1:65" s="2" customFormat="1" ht="44.25" customHeight="1">
      <c r="A437" s="32"/>
      <c r="B437" s="150"/>
      <c r="C437" s="151" t="s">
        <v>376</v>
      </c>
      <c r="D437" s="151" t="s">
        <v>176</v>
      </c>
      <c r="E437" s="152" t="s">
        <v>1301</v>
      </c>
      <c r="F437" s="153" t="s">
        <v>1302</v>
      </c>
      <c r="G437" s="154" t="s">
        <v>203</v>
      </c>
      <c r="H437" s="155">
        <v>10</v>
      </c>
      <c r="I437" s="156"/>
      <c r="J437" s="157">
        <f>ROUND(I437*H437,2)</f>
        <v>0</v>
      </c>
      <c r="K437" s="158"/>
      <c r="L437" s="33"/>
      <c r="M437" s="159" t="s">
        <v>1</v>
      </c>
      <c r="N437" s="160" t="s">
        <v>41</v>
      </c>
      <c r="O437" s="58"/>
      <c r="P437" s="161">
        <f>O437*H437</f>
        <v>0</v>
      </c>
      <c r="Q437" s="161">
        <v>0</v>
      </c>
      <c r="R437" s="161">
        <f>Q437*H437</f>
        <v>0</v>
      </c>
      <c r="S437" s="161">
        <v>0</v>
      </c>
      <c r="T437" s="162">
        <f>S437*H437</f>
        <v>0</v>
      </c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R437" s="163" t="s">
        <v>83</v>
      </c>
      <c r="AT437" s="163" t="s">
        <v>176</v>
      </c>
      <c r="AU437" s="163" t="s">
        <v>85</v>
      </c>
      <c r="AY437" s="17" t="s">
        <v>174</v>
      </c>
      <c r="BE437" s="164">
        <f>IF(N437="základní",J437,0)</f>
        <v>0</v>
      </c>
      <c r="BF437" s="164">
        <f>IF(N437="snížená",J437,0)</f>
        <v>0</v>
      </c>
      <c r="BG437" s="164">
        <f>IF(N437="zákl. přenesená",J437,0)</f>
        <v>0</v>
      </c>
      <c r="BH437" s="164">
        <f>IF(N437="sníž. přenesená",J437,0)</f>
        <v>0</v>
      </c>
      <c r="BI437" s="164">
        <f>IF(N437="nulová",J437,0)</f>
        <v>0</v>
      </c>
      <c r="BJ437" s="17" t="s">
        <v>83</v>
      </c>
      <c r="BK437" s="164">
        <f>ROUND(I437*H437,2)</f>
        <v>0</v>
      </c>
      <c r="BL437" s="17" t="s">
        <v>83</v>
      </c>
      <c r="BM437" s="163" t="s">
        <v>1303</v>
      </c>
    </row>
    <row r="438" spans="1:65" s="2" customFormat="1" ht="29.25">
      <c r="A438" s="32"/>
      <c r="B438" s="33"/>
      <c r="C438" s="32"/>
      <c r="D438" s="165" t="s">
        <v>181</v>
      </c>
      <c r="E438" s="32"/>
      <c r="F438" s="166" t="s">
        <v>1302</v>
      </c>
      <c r="G438" s="32"/>
      <c r="H438" s="32"/>
      <c r="I438" s="167"/>
      <c r="J438" s="32"/>
      <c r="K438" s="32"/>
      <c r="L438" s="33"/>
      <c r="M438" s="168"/>
      <c r="N438" s="169"/>
      <c r="O438" s="58"/>
      <c r="P438" s="58"/>
      <c r="Q438" s="58"/>
      <c r="R438" s="58"/>
      <c r="S438" s="58"/>
      <c r="T438" s="59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T438" s="17" t="s">
        <v>181</v>
      </c>
      <c r="AU438" s="17" t="s">
        <v>85</v>
      </c>
    </row>
    <row r="439" spans="1:65" s="15" customFormat="1" ht="11.25">
      <c r="B439" s="201"/>
      <c r="D439" s="165" t="s">
        <v>183</v>
      </c>
      <c r="E439" s="202" t="s">
        <v>1</v>
      </c>
      <c r="F439" s="203" t="s">
        <v>1176</v>
      </c>
      <c r="H439" s="202" t="s">
        <v>1</v>
      </c>
      <c r="I439" s="204"/>
      <c r="L439" s="201"/>
      <c r="M439" s="205"/>
      <c r="N439" s="206"/>
      <c r="O439" s="206"/>
      <c r="P439" s="206"/>
      <c r="Q439" s="206"/>
      <c r="R439" s="206"/>
      <c r="S439" s="206"/>
      <c r="T439" s="207"/>
      <c r="AT439" s="202" t="s">
        <v>183</v>
      </c>
      <c r="AU439" s="202" t="s">
        <v>85</v>
      </c>
      <c r="AV439" s="15" t="s">
        <v>83</v>
      </c>
      <c r="AW439" s="15" t="s">
        <v>32</v>
      </c>
      <c r="AX439" s="15" t="s">
        <v>76</v>
      </c>
      <c r="AY439" s="202" t="s">
        <v>174</v>
      </c>
    </row>
    <row r="440" spans="1:65" s="15" customFormat="1" ht="11.25">
      <c r="B440" s="201"/>
      <c r="D440" s="165" t="s">
        <v>183</v>
      </c>
      <c r="E440" s="202" t="s">
        <v>1</v>
      </c>
      <c r="F440" s="203" t="s">
        <v>1291</v>
      </c>
      <c r="H440" s="202" t="s">
        <v>1</v>
      </c>
      <c r="I440" s="204"/>
      <c r="L440" s="201"/>
      <c r="M440" s="205"/>
      <c r="N440" s="206"/>
      <c r="O440" s="206"/>
      <c r="P440" s="206"/>
      <c r="Q440" s="206"/>
      <c r="R440" s="206"/>
      <c r="S440" s="206"/>
      <c r="T440" s="207"/>
      <c r="AT440" s="202" t="s">
        <v>183</v>
      </c>
      <c r="AU440" s="202" t="s">
        <v>85</v>
      </c>
      <c r="AV440" s="15" t="s">
        <v>83</v>
      </c>
      <c r="AW440" s="15" t="s">
        <v>32</v>
      </c>
      <c r="AX440" s="15" t="s">
        <v>76</v>
      </c>
      <c r="AY440" s="202" t="s">
        <v>174</v>
      </c>
    </row>
    <row r="441" spans="1:65" s="13" customFormat="1" ht="11.25">
      <c r="B441" s="170"/>
      <c r="D441" s="165" t="s">
        <v>183</v>
      </c>
      <c r="E441" s="171" t="s">
        <v>1</v>
      </c>
      <c r="F441" s="172" t="s">
        <v>1304</v>
      </c>
      <c r="H441" s="173">
        <v>5</v>
      </c>
      <c r="I441" s="174"/>
      <c r="L441" s="170"/>
      <c r="M441" s="175"/>
      <c r="N441" s="176"/>
      <c r="O441" s="176"/>
      <c r="P441" s="176"/>
      <c r="Q441" s="176"/>
      <c r="R441" s="176"/>
      <c r="S441" s="176"/>
      <c r="T441" s="177"/>
      <c r="AT441" s="171" t="s">
        <v>183</v>
      </c>
      <c r="AU441" s="171" t="s">
        <v>85</v>
      </c>
      <c r="AV441" s="13" t="s">
        <v>85</v>
      </c>
      <c r="AW441" s="13" t="s">
        <v>32</v>
      </c>
      <c r="AX441" s="13" t="s">
        <v>76</v>
      </c>
      <c r="AY441" s="171" t="s">
        <v>174</v>
      </c>
    </row>
    <row r="442" spans="1:65" s="15" customFormat="1" ht="11.25">
      <c r="B442" s="201"/>
      <c r="D442" s="165" t="s">
        <v>183</v>
      </c>
      <c r="E442" s="202" t="s">
        <v>1</v>
      </c>
      <c r="F442" s="203" t="s">
        <v>1293</v>
      </c>
      <c r="H442" s="202" t="s">
        <v>1</v>
      </c>
      <c r="I442" s="204"/>
      <c r="L442" s="201"/>
      <c r="M442" s="205"/>
      <c r="N442" s="206"/>
      <c r="O442" s="206"/>
      <c r="P442" s="206"/>
      <c r="Q442" s="206"/>
      <c r="R442" s="206"/>
      <c r="S442" s="206"/>
      <c r="T442" s="207"/>
      <c r="AT442" s="202" t="s">
        <v>183</v>
      </c>
      <c r="AU442" s="202" t="s">
        <v>85</v>
      </c>
      <c r="AV442" s="15" t="s">
        <v>83</v>
      </c>
      <c r="AW442" s="15" t="s">
        <v>32</v>
      </c>
      <c r="AX442" s="15" t="s">
        <v>76</v>
      </c>
      <c r="AY442" s="202" t="s">
        <v>174</v>
      </c>
    </row>
    <row r="443" spans="1:65" s="13" customFormat="1" ht="11.25">
      <c r="B443" s="170"/>
      <c r="D443" s="165" t="s">
        <v>183</v>
      </c>
      <c r="E443" s="171" t="s">
        <v>1</v>
      </c>
      <c r="F443" s="172" t="s">
        <v>1304</v>
      </c>
      <c r="H443" s="173">
        <v>5</v>
      </c>
      <c r="I443" s="174"/>
      <c r="L443" s="170"/>
      <c r="M443" s="175"/>
      <c r="N443" s="176"/>
      <c r="O443" s="176"/>
      <c r="P443" s="176"/>
      <c r="Q443" s="176"/>
      <c r="R443" s="176"/>
      <c r="S443" s="176"/>
      <c r="T443" s="177"/>
      <c r="AT443" s="171" t="s">
        <v>183</v>
      </c>
      <c r="AU443" s="171" t="s">
        <v>85</v>
      </c>
      <c r="AV443" s="13" t="s">
        <v>85</v>
      </c>
      <c r="AW443" s="13" t="s">
        <v>32</v>
      </c>
      <c r="AX443" s="13" t="s">
        <v>76</v>
      </c>
      <c r="AY443" s="171" t="s">
        <v>174</v>
      </c>
    </row>
    <row r="444" spans="1:65" s="14" customFormat="1" ht="11.25">
      <c r="B444" s="178"/>
      <c r="D444" s="165" t="s">
        <v>183</v>
      </c>
      <c r="E444" s="179" t="s">
        <v>1</v>
      </c>
      <c r="F444" s="180" t="s">
        <v>231</v>
      </c>
      <c r="H444" s="181">
        <v>10</v>
      </c>
      <c r="I444" s="182"/>
      <c r="L444" s="178"/>
      <c r="M444" s="183"/>
      <c r="N444" s="184"/>
      <c r="O444" s="184"/>
      <c r="P444" s="184"/>
      <c r="Q444" s="184"/>
      <c r="R444" s="184"/>
      <c r="S444" s="184"/>
      <c r="T444" s="185"/>
      <c r="AT444" s="179" t="s">
        <v>183</v>
      </c>
      <c r="AU444" s="179" t="s">
        <v>85</v>
      </c>
      <c r="AV444" s="14" t="s">
        <v>96</v>
      </c>
      <c r="AW444" s="14" t="s">
        <v>32</v>
      </c>
      <c r="AX444" s="14" t="s">
        <v>83</v>
      </c>
      <c r="AY444" s="179" t="s">
        <v>174</v>
      </c>
    </row>
    <row r="445" spans="1:65" s="2" customFormat="1" ht="16.5" customHeight="1">
      <c r="A445" s="32"/>
      <c r="B445" s="150"/>
      <c r="C445" s="186" t="s">
        <v>382</v>
      </c>
      <c r="D445" s="186" t="s">
        <v>256</v>
      </c>
      <c r="E445" s="187" t="s">
        <v>1305</v>
      </c>
      <c r="F445" s="188" t="s">
        <v>1306</v>
      </c>
      <c r="G445" s="189" t="s">
        <v>203</v>
      </c>
      <c r="H445" s="190">
        <v>10.5</v>
      </c>
      <c r="I445" s="191"/>
      <c r="J445" s="192">
        <f>ROUND(I445*H445,2)</f>
        <v>0</v>
      </c>
      <c r="K445" s="193"/>
      <c r="L445" s="194"/>
      <c r="M445" s="195" t="s">
        <v>1</v>
      </c>
      <c r="N445" s="196" t="s">
        <v>41</v>
      </c>
      <c r="O445" s="58"/>
      <c r="P445" s="161">
        <f>O445*H445</f>
        <v>0</v>
      </c>
      <c r="Q445" s="161">
        <v>0</v>
      </c>
      <c r="R445" s="161">
        <f>Q445*H445</f>
        <v>0</v>
      </c>
      <c r="S445" s="161">
        <v>0</v>
      </c>
      <c r="T445" s="162">
        <f>S445*H445</f>
        <v>0</v>
      </c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R445" s="163" t="s">
        <v>85</v>
      </c>
      <c r="AT445" s="163" t="s">
        <v>256</v>
      </c>
      <c r="AU445" s="163" t="s">
        <v>85</v>
      </c>
      <c r="AY445" s="17" t="s">
        <v>174</v>
      </c>
      <c r="BE445" s="164">
        <f>IF(N445="základní",J445,0)</f>
        <v>0</v>
      </c>
      <c r="BF445" s="164">
        <f>IF(N445="snížená",J445,0)</f>
        <v>0</v>
      </c>
      <c r="BG445" s="164">
        <f>IF(N445="zákl. přenesená",J445,0)</f>
        <v>0</v>
      </c>
      <c r="BH445" s="164">
        <f>IF(N445="sníž. přenesená",J445,0)</f>
        <v>0</v>
      </c>
      <c r="BI445" s="164">
        <f>IF(N445="nulová",J445,0)</f>
        <v>0</v>
      </c>
      <c r="BJ445" s="17" t="s">
        <v>83</v>
      </c>
      <c r="BK445" s="164">
        <f>ROUND(I445*H445,2)</f>
        <v>0</v>
      </c>
      <c r="BL445" s="17" t="s">
        <v>83</v>
      </c>
      <c r="BM445" s="163" t="s">
        <v>1307</v>
      </c>
    </row>
    <row r="446" spans="1:65" s="2" customFormat="1" ht="11.25">
      <c r="A446" s="32"/>
      <c r="B446" s="33"/>
      <c r="C446" s="32"/>
      <c r="D446" s="165" t="s">
        <v>181</v>
      </c>
      <c r="E446" s="32"/>
      <c r="F446" s="166" t="s">
        <v>1306</v>
      </c>
      <c r="G446" s="32"/>
      <c r="H446" s="32"/>
      <c r="I446" s="167"/>
      <c r="J446" s="32"/>
      <c r="K446" s="32"/>
      <c r="L446" s="33"/>
      <c r="M446" s="168"/>
      <c r="N446" s="169"/>
      <c r="O446" s="58"/>
      <c r="P446" s="58"/>
      <c r="Q446" s="58"/>
      <c r="R446" s="58"/>
      <c r="S446" s="58"/>
      <c r="T446" s="59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T446" s="17" t="s">
        <v>181</v>
      </c>
      <c r="AU446" s="17" t="s">
        <v>85</v>
      </c>
    </row>
    <row r="447" spans="1:65" s="15" customFormat="1" ht="11.25">
      <c r="B447" s="201"/>
      <c r="D447" s="165" t="s">
        <v>183</v>
      </c>
      <c r="E447" s="202" t="s">
        <v>1</v>
      </c>
      <c r="F447" s="203" t="s">
        <v>1176</v>
      </c>
      <c r="H447" s="202" t="s">
        <v>1</v>
      </c>
      <c r="I447" s="204"/>
      <c r="L447" s="201"/>
      <c r="M447" s="205"/>
      <c r="N447" s="206"/>
      <c r="O447" s="206"/>
      <c r="P447" s="206"/>
      <c r="Q447" s="206"/>
      <c r="R447" s="206"/>
      <c r="S447" s="206"/>
      <c r="T447" s="207"/>
      <c r="AT447" s="202" t="s">
        <v>183</v>
      </c>
      <c r="AU447" s="202" t="s">
        <v>85</v>
      </c>
      <c r="AV447" s="15" t="s">
        <v>83</v>
      </c>
      <c r="AW447" s="15" t="s">
        <v>32</v>
      </c>
      <c r="AX447" s="15" t="s">
        <v>76</v>
      </c>
      <c r="AY447" s="202" t="s">
        <v>174</v>
      </c>
    </row>
    <row r="448" spans="1:65" s="15" customFormat="1" ht="11.25">
      <c r="B448" s="201"/>
      <c r="D448" s="165" t="s">
        <v>183</v>
      </c>
      <c r="E448" s="202" t="s">
        <v>1</v>
      </c>
      <c r="F448" s="203" t="s">
        <v>1308</v>
      </c>
      <c r="H448" s="202" t="s">
        <v>1</v>
      </c>
      <c r="I448" s="204"/>
      <c r="L448" s="201"/>
      <c r="M448" s="205"/>
      <c r="N448" s="206"/>
      <c r="O448" s="206"/>
      <c r="P448" s="206"/>
      <c r="Q448" s="206"/>
      <c r="R448" s="206"/>
      <c r="S448" s="206"/>
      <c r="T448" s="207"/>
      <c r="AT448" s="202" t="s">
        <v>183</v>
      </c>
      <c r="AU448" s="202" t="s">
        <v>85</v>
      </c>
      <c r="AV448" s="15" t="s">
        <v>83</v>
      </c>
      <c r="AW448" s="15" t="s">
        <v>32</v>
      </c>
      <c r="AX448" s="15" t="s">
        <v>76</v>
      </c>
      <c r="AY448" s="202" t="s">
        <v>174</v>
      </c>
    </row>
    <row r="449" spans="1:65" s="15" customFormat="1" ht="11.25">
      <c r="B449" s="201"/>
      <c r="D449" s="165" t="s">
        <v>183</v>
      </c>
      <c r="E449" s="202" t="s">
        <v>1</v>
      </c>
      <c r="F449" s="203" t="s">
        <v>1291</v>
      </c>
      <c r="H449" s="202" t="s">
        <v>1</v>
      </c>
      <c r="I449" s="204"/>
      <c r="L449" s="201"/>
      <c r="M449" s="205"/>
      <c r="N449" s="206"/>
      <c r="O449" s="206"/>
      <c r="P449" s="206"/>
      <c r="Q449" s="206"/>
      <c r="R449" s="206"/>
      <c r="S449" s="206"/>
      <c r="T449" s="207"/>
      <c r="AT449" s="202" t="s">
        <v>183</v>
      </c>
      <c r="AU449" s="202" t="s">
        <v>85</v>
      </c>
      <c r="AV449" s="15" t="s">
        <v>83</v>
      </c>
      <c r="AW449" s="15" t="s">
        <v>32</v>
      </c>
      <c r="AX449" s="15" t="s">
        <v>76</v>
      </c>
      <c r="AY449" s="202" t="s">
        <v>174</v>
      </c>
    </row>
    <row r="450" spans="1:65" s="13" customFormat="1" ht="11.25">
      <c r="B450" s="170"/>
      <c r="D450" s="165" t="s">
        <v>183</v>
      </c>
      <c r="E450" s="171" t="s">
        <v>1</v>
      </c>
      <c r="F450" s="172" t="s">
        <v>1309</v>
      </c>
      <c r="H450" s="173">
        <v>5.25</v>
      </c>
      <c r="I450" s="174"/>
      <c r="L450" s="170"/>
      <c r="M450" s="175"/>
      <c r="N450" s="176"/>
      <c r="O450" s="176"/>
      <c r="P450" s="176"/>
      <c r="Q450" s="176"/>
      <c r="R450" s="176"/>
      <c r="S450" s="176"/>
      <c r="T450" s="177"/>
      <c r="AT450" s="171" t="s">
        <v>183</v>
      </c>
      <c r="AU450" s="171" t="s">
        <v>85</v>
      </c>
      <c r="AV450" s="13" t="s">
        <v>85</v>
      </c>
      <c r="AW450" s="13" t="s">
        <v>32</v>
      </c>
      <c r="AX450" s="13" t="s">
        <v>76</v>
      </c>
      <c r="AY450" s="171" t="s">
        <v>174</v>
      </c>
    </row>
    <row r="451" spans="1:65" s="15" customFormat="1" ht="11.25">
      <c r="B451" s="201"/>
      <c r="D451" s="165" t="s">
        <v>183</v>
      </c>
      <c r="E451" s="202" t="s">
        <v>1</v>
      </c>
      <c r="F451" s="203" t="s">
        <v>1293</v>
      </c>
      <c r="H451" s="202" t="s">
        <v>1</v>
      </c>
      <c r="I451" s="204"/>
      <c r="L451" s="201"/>
      <c r="M451" s="205"/>
      <c r="N451" s="206"/>
      <c r="O451" s="206"/>
      <c r="P451" s="206"/>
      <c r="Q451" s="206"/>
      <c r="R451" s="206"/>
      <c r="S451" s="206"/>
      <c r="T451" s="207"/>
      <c r="AT451" s="202" t="s">
        <v>183</v>
      </c>
      <c r="AU451" s="202" t="s">
        <v>85</v>
      </c>
      <c r="AV451" s="15" t="s">
        <v>83</v>
      </c>
      <c r="AW451" s="15" t="s">
        <v>32</v>
      </c>
      <c r="AX451" s="15" t="s">
        <v>76</v>
      </c>
      <c r="AY451" s="202" t="s">
        <v>174</v>
      </c>
    </row>
    <row r="452" spans="1:65" s="13" customFormat="1" ht="11.25">
      <c r="B452" s="170"/>
      <c r="D452" s="165" t="s">
        <v>183</v>
      </c>
      <c r="E452" s="171" t="s">
        <v>1</v>
      </c>
      <c r="F452" s="172" t="s">
        <v>1309</v>
      </c>
      <c r="H452" s="173">
        <v>5.25</v>
      </c>
      <c r="I452" s="174"/>
      <c r="L452" s="170"/>
      <c r="M452" s="175"/>
      <c r="N452" s="176"/>
      <c r="O452" s="176"/>
      <c r="P452" s="176"/>
      <c r="Q452" s="176"/>
      <c r="R452" s="176"/>
      <c r="S452" s="176"/>
      <c r="T452" s="177"/>
      <c r="AT452" s="171" t="s">
        <v>183</v>
      </c>
      <c r="AU452" s="171" t="s">
        <v>85</v>
      </c>
      <c r="AV452" s="13" t="s">
        <v>85</v>
      </c>
      <c r="AW452" s="13" t="s">
        <v>32</v>
      </c>
      <c r="AX452" s="13" t="s">
        <v>76</v>
      </c>
      <c r="AY452" s="171" t="s">
        <v>174</v>
      </c>
    </row>
    <row r="453" spans="1:65" s="14" customFormat="1" ht="11.25">
      <c r="B453" s="178"/>
      <c r="D453" s="165" t="s">
        <v>183</v>
      </c>
      <c r="E453" s="179" t="s">
        <v>1</v>
      </c>
      <c r="F453" s="180" t="s">
        <v>231</v>
      </c>
      <c r="H453" s="181">
        <v>10.5</v>
      </c>
      <c r="I453" s="182"/>
      <c r="L453" s="178"/>
      <c r="M453" s="183"/>
      <c r="N453" s="184"/>
      <c r="O453" s="184"/>
      <c r="P453" s="184"/>
      <c r="Q453" s="184"/>
      <c r="R453" s="184"/>
      <c r="S453" s="184"/>
      <c r="T453" s="185"/>
      <c r="AT453" s="179" t="s">
        <v>183</v>
      </c>
      <c r="AU453" s="179" t="s">
        <v>85</v>
      </c>
      <c r="AV453" s="14" t="s">
        <v>96</v>
      </c>
      <c r="AW453" s="14" t="s">
        <v>32</v>
      </c>
      <c r="AX453" s="14" t="s">
        <v>83</v>
      </c>
      <c r="AY453" s="179" t="s">
        <v>174</v>
      </c>
    </row>
    <row r="454" spans="1:65" s="2" customFormat="1" ht="44.25" customHeight="1">
      <c r="A454" s="32"/>
      <c r="B454" s="150"/>
      <c r="C454" s="151" t="s">
        <v>387</v>
      </c>
      <c r="D454" s="151" t="s">
        <v>176</v>
      </c>
      <c r="E454" s="152" t="s">
        <v>1310</v>
      </c>
      <c r="F454" s="153" t="s">
        <v>1311</v>
      </c>
      <c r="G454" s="154" t="s">
        <v>203</v>
      </c>
      <c r="H454" s="155">
        <v>75</v>
      </c>
      <c r="I454" s="156"/>
      <c r="J454" s="157">
        <f>ROUND(I454*H454,2)</f>
        <v>0</v>
      </c>
      <c r="K454" s="158"/>
      <c r="L454" s="33"/>
      <c r="M454" s="159" t="s">
        <v>1</v>
      </c>
      <c r="N454" s="160" t="s">
        <v>41</v>
      </c>
      <c r="O454" s="58"/>
      <c r="P454" s="161">
        <f>O454*H454</f>
        <v>0</v>
      </c>
      <c r="Q454" s="161">
        <v>0</v>
      </c>
      <c r="R454" s="161">
        <f>Q454*H454</f>
        <v>0</v>
      </c>
      <c r="S454" s="161">
        <v>0</v>
      </c>
      <c r="T454" s="162">
        <f>S454*H454</f>
        <v>0</v>
      </c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R454" s="163" t="s">
        <v>83</v>
      </c>
      <c r="AT454" s="163" t="s">
        <v>176</v>
      </c>
      <c r="AU454" s="163" t="s">
        <v>85</v>
      </c>
      <c r="AY454" s="17" t="s">
        <v>174</v>
      </c>
      <c r="BE454" s="164">
        <f>IF(N454="základní",J454,0)</f>
        <v>0</v>
      </c>
      <c r="BF454" s="164">
        <f>IF(N454="snížená",J454,0)</f>
        <v>0</v>
      </c>
      <c r="BG454" s="164">
        <f>IF(N454="zákl. přenesená",J454,0)</f>
        <v>0</v>
      </c>
      <c r="BH454" s="164">
        <f>IF(N454="sníž. přenesená",J454,0)</f>
        <v>0</v>
      </c>
      <c r="BI454" s="164">
        <f>IF(N454="nulová",J454,0)</f>
        <v>0</v>
      </c>
      <c r="BJ454" s="17" t="s">
        <v>83</v>
      </c>
      <c r="BK454" s="164">
        <f>ROUND(I454*H454,2)</f>
        <v>0</v>
      </c>
      <c r="BL454" s="17" t="s">
        <v>83</v>
      </c>
      <c r="BM454" s="163" t="s">
        <v>1312</v>
      </c>
    </row>
    <row r="455" spans="1:65" s="2" customFormat="1" ht="29.25">
      <c r="A455" s="32"/>
      <c r="B455" s="33"/>
      <c r="C455" s="32"/>
      <c r="D455" s="165" t="s">
        <v>181</v>
      </c>
      <c r="E455" s="32"/>
      <c r="F455" s="166" t="s">
        <v>1311</v>
      </c>
      <c r="G455" s="32"/>
      <c r="H455" s="32"/>
      <c r="I455" s="167"/>
      <c r="J455" s="32"/>
      <c r="K455" s="32"/>
      <c r="L455" s="33"/>
      <c r="M455" s="168"/>
      <c r="N455" s="169"/>
      <c r="O455" s="58"/>
      <c r="P455" s="58"/>
      <c r="Q455" s="58"/>
      <c r="R455" s="58"/>
      <c r="S455" s="58"/>
      <c r="T455" s="59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T455" s="17" t="s">
        <v>181</v>
      </c>
      <c r="AU455" s="17" t="s">
        <v>85</v>
      </c>
    </row>
    <row r="456" spans="1:65" s="15" customFormat="1" ht="11.25">
      <c r="B456" s="201"/>
      <c r="D456" s="165" t="s">
        <v>183</v>
      </c>
      <c r="E456" s="202" t="s">
        <v>1</v>
      </c>
      <c r="F456" s="203" t="s">
        <v>1230</v>
      </c>
      <c r="H456" s="202" t="s">
        <v>1</v>
      </c>
      <c r="I456" s="204"/>
      <c r="L456" s="201"/>
      <c r="M456" s="205"/>
      <c r="N456" s="206"/>
      <c r="O456" s="206"/>
      <c r="P456" s="206"/>
      <c r="Q456" s="206"/>
      <c r="R456" s="206"/>
      <c r="S456" s="206"/>
      <c r="T456" s="207"/>
      <c r="AT456" s="202" t="s">
        <v>183</v>
      </c>
      <c r="AU456" s="202" t="s">
        <v>85</v>
      </c>
      <c r="AV456" s="15" t="s">
        <v>83</v>
      </c>
      <c r="AW456" s="15" t="s">
        <v>32</v>
      </c>
      <c r="AX456" s="15" t="s">
        <v>76</v>
      </c>
      <c r="AY456" s="202" t="s">
        <v>174</v>
      </c>
    </row>
    <row r="457" spans="1:65" s="15" customFormat="1" ht="11.25">
      <c r="B457" s="201"/>
      <c r="D457" s="165" t="s">
        <v>183</v>
      </c>
      <c r="E457" s="202" t="s">
        <v>1</v>
      </c>
      <c r="F457" s="203" t="s">
        <v>1313</v>
      </c>
      <c r="H457" s="202" t="s">
        <v>1</v>
      </c>
      <c r="I457" s="204"/>
      <c r="L457" s="201"/>
      <c r="M457" s="205"/>
      <c r="N457" s="206"/>
      <c r="O457" s="206"/>
      <c r="P457" s="206"/>
      <c r="Q457" s="206"/>
      <c r="R457" s="206"/>
      <c r="S457" s="206"/>
      <c r="T457" s="207"/>
      <c r="AT457" s="202" t="s">
        <v>183</v>
      </c>
      <c r="AU457" s="202" t="s">
        <v>85</v>
      </c>
      <c r="AV457" s="15" t="s">
        <v>83</v>
      </c>
      <c r="AW457" s="15" t="s">
        <v>32</v>
      </c>
      <c r="AX457" s="15" t="s">
        <v>76</v>
      </c>
      <c r="AY457" s="202" t="s">
        <v>174</v>
      </c>
    </row>
    <row r="458" spans="1:65" s="13" customFormat="1" ht="11.25">
      <c r="B458" s="170"/>
      <c r="D458" s="165" t="s">
        <v>183</v>
      </c>
      <c r="E458" s="171" t="s">
        <v>1</v>
      </c>
      <c r="F458" s="172" t="s">
        <v>1314</v>
      </c>
      <c r="H458" s="173">
        <v>75</v>
      </c>
      <c r="I458" s="174"/>
      <c r="L458" s="170"/>
      <c r="M458" s="175"/>
      <c r="N458" s="176"/>
      <c r="O458" s="176"/>
      <c r="P458" s="176"/>
      <c r="Q458" s="176"/>
      <c r="R458" s="176"/>
      <c r="S458" s="176"/>
      <c r="T458" s="177"/>
      <c r="AT458" s="171" t="s">
        <v>183</v>
      </c>
      <c r="AU458" s="171" t="s">
        <v>85</v>
      </c>
      <c r="AV458" s="13" t="s">
        <v>85</v>
      </c>
      <c r="AW458" s="13" t="s">
        <v>32</v>
      </c>
      <c r="AX458" s="13" t="s">
        <v>83</v>
      </c>
      <c r="AY458" s="171" t="s">
        <v>174</v>
      </c>
    </row>
    <row r="459" spans="1:65" s="2" customFormat="1" ht="16.5" customHeight="1">
      <c r="A459" s="32"/>
      <c r="B459" s="150"/>
      <c r="C459" s="186" t="s">
        <v>392</v>
      </c>
      <c r="D459" s="186" t="s">
        <v>256</v>
      </c>
      <c r="E459" s="187" t="s">
        <v>1315</v>
      </c>
      <c r="F459" s="188" t="s">
        <v>1316</v>
      </c>
      <c r="G459" s="189" t="s">
        <v>203</v>
      </c>
      <c r="H459" s="190">
        <v>78.75</v>
      </c>
      <c r="I459" s="191"/>
      <c r="J459" s="192">
        <f>ROUND(I459*H459,2)</f>
        <v>0</v>
      </c>
      <c r="K459" s="193"/>
      <c r="L459" s="194"/>
      <c r="M459" s="195" t="s">
        <v>1</v>
      </c>
      <c r="N459" s="196" t="s">
        <v>41</v>
      </c>
      <c r="O459" s="58"/>
      <c r="P459" s="161">
        <f>O459*H459</f>
        <v>0</v>
      </c>
      <c r="Q459" s="161">
        <v>6.2E-4</v>
      </c>
      <c r="R459" s="161">
        <f>Q459*H459</f>
        <v>4.8825E-2</v>
      </c>
      <c r="S459" s="161">
        <v>0</v>
      </c>
      <c r="T459" s="162">
        <f>S459*H459</f>
        <v>0</v>
      </c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R459" s="163" t="s">
        <v>85</v>
      </c>
      <c r="AT459" s="163" t="s">
        <v>256</v>
      </c>
      <c r="AU459" s="163" t="s">
        <v>85</v>
      </c>
      <c r="AY459" s="17" t="s">
        <v>174</v>
      </c>
      <c r="BE459" s="164">
        <f>IF(N459="základní",J459,0)</f>
        <v>0</v>
      </c>
      <c r="BF459" s="164">
        <f>IF(N459="snížená",J459,0)</f>
        <v>0</v>
      </c>
      <c r="BG459" s="164">
        <f>IF(N459="zákl. přenesená",J459,0)</f>
        <v>0</v>
      </c>
      <c r="BH459" s="164">
        <f>IF(N459="sníž. přenesená",J459,0)</f>
        <v>0</v>
      </c>
      <c r="BI459" s="164">
        <f>IF(N459="nulová",J459,0)</f>
        <v>0</v>
      </c>
      <c r="BJ459" s="17" t="s">
        <v>83</v>
      </c>
      <c r="BK459" s="164">
        <f>ROUND(I459*H459,2)</f>
        <v>0</v>
      </c>
      <c r="BL459" s="17" t="s">
        <v>83</v>
      </c>
      <c r="BM459" s="163" t="s">
        <v>1317</v>
      </c>
    </row>
    <row r="460" spans="1:65" s="2" customFormat="1" ht="11.25">
      <c r="A460" s="32"/>
      <c r="B460" s="33"/>
      <c r="C460" s="32"/>
      <c r="D460" s="165" t="s">
        <v>181</v>
      </c>
      <c r="E460" s="32"/>
      <c r="F460" s="166" t="s">
        <v>1316</v>
      </c>
      <c r="G460" s="32"/>
      <c r="H460" s="32"/>
      <c r="I460" s="167"/>
      <c r="J460" s="32"/>
      <c r="K460" s="32"/>
      <c r="L460" s="33"/>
      <c r="M460" s="168"/>
      <c r="N460" s="169"/>
      <c r="O460" s="58"/>
      <c r="P460" s="58"/>
      <c r="Q460" s="58"/>
      <c r="R460" s="58"/>
      <c r="S460" s="58"/>
      <c r="T460" s="59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T460" s="17" t="s">
        <v>181</v>
      </c>
      <c r="AU460" s="17" t="s">
        <v>85</v>
      </c>
    </row>
    <row r="461" spans="1:65" s="15" customFormat="1" ht="11.25">
      <c r="B461" s="201"/>
      <c r="D461" s="165" t="s">
        <v>183</v>
      </c>
      <c r="E461" s="202" t="s">
        <v>1</v>
      </c>
      <c r="F461" s="203" t="s">
        <v>1230</v>
      </c>
      <c r="H461" s="202" t="s">
        <v>1</v>
      </c>
      <c r="I461" s="204"/>
      <c r="L461" s="201"/>
      <c r="M461" s="205"/>
      <c r="N461" s="206"/>
      <c r="O461" s="206"/>
      <c r="P461" s="206"/>
      <c r="Q461" s="206"/>
      <c r="R461" s="206"/>
      <c r="S461" s="206"/>
      <c r="T461" s="207"/>
      <c r="AT461" s="202" t="s">
        <v>183</v>
      </c>
      <c r="AU461" s="202" t="s">
        <v>85</v>
      </c>
      <c r="AV461" s="15" t="s">
        <v>83</v>
      </c>
      <c r="AW461" s="15" t="s">
        <v>32</v>
      </c>
      <c r="AX461" s="15" t="s">
        <v>76</v>
      </c>
      <c r="AY461" s="202" t="s">
        <v>174</v>
      </c>
    </row>
    <row r="462" spans="1:65" s="15" customFormat="1" ht="11.25">
      <c r="B462" s="201"/>
      <c r="D462" s="165" t="s">
        <v>183</v>
      </c>
      <c r="E462" s="202" t="s">
        <v>1</v>
      </c>
      <c r="F462" s="203" t="s">
        <v>1318</v>
      </c>
      <c r="H462" s="202" t="s">
        <v>1</v>
      </c>
      <c r="I462" s="204"/>
      <c r="L462" s="201"/>
      <c r="M462" s="205"/>
      <c r="N462" s="206"/>
      <c r="O462" s="206"/>
      <c r="P462" s="206"/>
      <c r="Q462" s="206"/>
      <c r="R462" s="206"/>
      <c r="S462" s="206"/>
      <c r="T462" s="207"/>
      <c r="AT462" s="202" t="s">
        <v>183</v>
      </c>
      <c r="AU462" s="202" t="s">
        <v>85</v>
      </c>
      <c r="AV462" s="15" t="s">
        <v>83</v>
      </c>
      <c r="AW462" s="15" t="s">
        <v>32</v>
      </c>
      <c r="AX462" s="15" t="s">
        <v>76</v>
      </c>
      <c r="AY462" s="202" t="s">
        <v>174</v>
      </c>
    </row>
    <row r="463" spans="1:65" s="13" customFormat="1" ht="11.25">
      <c r="B463" s="170"/>
      <c r="D463" s="165" t="s">
        <v>183</v>
      </c>
      <c r="E463" s="171" t="s">
        <v>1</v>
      </c>
      <c r="F463" s="172" t="s">
        <v>1319</v>
      </c>
      <c r="H463" s="173">
        <v>78.75</v>
      </c>
      <c r="I463" s="174"/>
      <c r="L463" s="170"/>
      <c r="M463" s="175"/>
      <c r="N463" s="176"/>
      <c r="O463" s="176"/>
      <c r="P463" s="176"/>
      <c r="Q463" s="176"/>
      <c r="R463" s="176"/>
      <c r="S463" s="176"/>
      <c r="T463" s="177"/>
      <c r="AT463" s="171" t="s">
        <v>183</v>
      </c>
      <c r="AU463" s="171" t="s">
        <v>85</v>
      </c>
      <c r="AV463" s="13" t="s">
        <v>85</v>
      </c>
      <c r="AW463" s="13" t="s">
        <v>32</v>
      </c>
      <c r="AX463" s="13" t="s">
        <v>83</v>
      </c>
      <c r="AY463" s="171" t="s">
        <v>174</v>
      </c>
    </row>
    <row r="464" spans="1:65" s="2" customFormat="1" ht="44.25" customHeight="1">
      <c r="A464" s="32"/>
      <c r="B464" s="150"/>
      <c r="C464" s="151" t="s">
        <v>397</v>
      </c>
      <c r="D464" s="151" t="s">
        <v>176</v>
      </c>
      <c r="E464" s="152" t="s">
        <v>1320</v>
      </c>
      <c r="F464" s="153" t="s">
        <v>1321</v>
      </c>
      <c r="G464" s="154" t="s">
        <v>203</v>
      </c>
      <c r="H464" s="155">
        <v>65</v>
      </c>
      <c r="I464" s="156"/>
      <c r="J464" s="157">
        <f>ROUND(I464*H464,2)</f>
        <v>0</v>
      </c>
      <c r="K464" s="158"/>
      <c r="L464" s="33"/>
      <c r="M464" s="159" t="s">
        <v>1</v>
      </c>
      <c r="N464" s="160" t="s">
        <v>41</v>
      </c>
      <c r="O464" s="58"/>
      <c r="P464" s="161">
        <f>O464*H464</f>
        <v>0</v>
      </c>
      <c r="Q464" s="161">
        <v>0</v>
      </c>
      <c r="R464" s="161">
        <f>Q464*H464</f>
        <v>0</v>
      </c>
      <c r="S464" s="161">
        <v>0</v>
      </c>
      <c r="T464" s="162">
        <f>S464*H464</f>
        <v>0</v>
      </c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R464" s="163" t="s">
        <v>83</v>
      </c>
      <c r="AT464" s="163" t="s">
        <v>176</v>
      </c>
      <c r="AU464" s="163" t="s">
        <v>85</v>
      </c>
      <c r="AY464" s="17" t="s">
        <v>174</v>
      </c>
      <c r="BE464" s="164">
        <f>IF(N464="základní",J464,0)</f>
        <v>0</v>
      </c>
      <c r="BF464" s="164">
        <f>IF(N464="snížená",J464,0)</f>
        <v>0</v>
      </c>
      <c r="BG464" s="164">
        <f>IF(N464="zákl. přenesená",J464,0)</f>
        <v>0</v>
      </c>
      <c r="BH464" s="164">
        <f>IF(N464="sníž. přenesená",J464,0)</f>
        <v>0</v>
      </c>
      <c r="BI464" s="164">
        <f>IF(N464="nulová",J464,0)</f>
        <v>0</v>
      </c>
      <c r="BJ464" s="17" t="s">
        <v>83</v>
      </c>
      <c r="BK464" s="164">
        <f>ROUND(I464*H464,2)</f>
        <v>0</v>
      </c>
      <c r="BL464" s="17" t="s">
        <v>83</v>
      </c>
      <c r="BM464" s="163" t="s">
        <v>1322</v>
      </c>
    </row>
    <row r="465" spans="1:65" s="2" customFormat="1" ht="29.25">
      <c r="A465" s="32"/>
      <c r="B465" s="33"/>
      <c r="C465" s="32"/>
      <c r="D465" s="165" t="s">
        <v>181</v>
      </c>
      <c r="E465" s="32"/>
      <c r="F465" s="166" t="s">
        <v>1321</v>
      </c>
      <c r="G465" s="32"/>
      <c r="H465" s="32"/>
      <c r="I465" s="167"/>
      <c r="J465" s="32"/>
      <c r="K465" s="32"/>
      <c r="L465" s="33"/>
      <c r="M465" s="168"/>
      <c r="N465" s="169"/>
      <c r="O465" s="58"/>
      <c r="P465" s="58"/>
      <c r="Q465" s="58"/>
      <c r="R465" s="58"/>
      <c r="S465" s="58"/>
      <c r="T465" s="59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T465" s="17" t="s">
        <v>181</v>
      </c>
      <c r="AU465" s="17" t="s">
        <v>85</v>
      </c>
    </row>
    <row r="466" spans="1:65" s="15" customFormat="1" ht="11.25">
      <c r="B466" s="201"/>
      <c r="D466" s="165" t="s">
        <v>183</v>
      </c>
      <c r="E466" s="202" t="s">
        <v>1</v>
      </c>
      <c r="F466" s="203" t="s">
        <v>1230</v>
      </c>
      <c r="H466" s="202" t="s">
        <v>1</v>
      </c>
      <c r="I466" s="204"/>
      <c r="L466" s="201"/>
      <c r="M466" s="205"/>
      <c r="N466" s="206"/>
      <c r="O466" s="206"/>
      <c r="P466" s="206"/>
      <c r="Q466" s="206"/>
      <c r="R466" s="206"/>
      <c r="S466" s="206"/>
      <c r="T466" s="207"/>
      <c r="AT466" s="202" t="s">
        <v>183</v>
      </c>
      <c r="AU466" s="202" t="s">
        <v>85</v>
      </c>
      <c r="AV466" s="15" t="s">
        <v>83</v>
      </c>
      <c r="AW466" s="15" t="s">
        <v>32</v>
      </c>
      <c r="AX466" s="15" t="s">
        <v>76</v>
      </c>
      <c r="AY466" s="202" t="s">
        <v>174</v>
      </c>
    </row>
    <row r="467" spans="1:65" s="15" customFormat="1" ht="11.25">
      <c r="B467" s="201"/>
      <c r="D467" s="165" t="s">
        <v>183</v>
      </c>
      <c r="E467" s="202" t="s">
        <v>1</v>
      </c>
      <c r="F467" s="203" t="s">
        <v>1323</v>
      </c>
      <c r="H467" s="202" t="s">
        <v>1</v>
      </c>
      <c r="I467" s="204"/>
      <c r="L467" s="201"/>
      <c r="M467" s="205"/>
      <c r="N467" s="206"/>
      <c r="O467" s="206"/>
      <c r="P467" s="206"/>
      <c r="Q467" s="206"/>
      <c r="R467" s="206"/>
      <c r="S467" s="206"/>
      <c r="T467" s="207"/>
      <c r="AT467" s="202" t="s">
        <v>183</v>
      </c>
      <c r="AU467" s="202" t="s">
        <v>85</v>
      </c>
      <c r="AV467" s="15" t="s">
        <v>83</v>
      </c>
      <c r="AW467" s="15" t="s">
        <v>32</v>
      </c>
      <c r="AX467" s="15" t="s">
        <v>76</v>
      </c>
      <c r="AY467" s="202" t="s">
        <v>174</v>
      </c>
    </row>
    <row r="468" spans="1:65" s="13" customFormat="1" ht="11.25">
      <c r="B468" s="170"/>
      <c r="D468" s="165" t="s">
        <v>183</v>
      </c>
      <c r="E468" s="171" t="s">
        <v>1</v>
      </c>
      <c r="F468" s="172" t="s">
        <v>1324</v>
      </c>
      <c r="H468" s="173">
        <v>65</v>
      </c>
      <c r="I468" s="174"/>
      <c r="L468" s="170"/>
      <c r="M468" s="175"/>
      <c r="N468" s="176"/>
      <c r="O468" s="176"/>
      <c r="P468" s="176"/>
      <c r="Q468" s="176"/>
      <c r="R468" s="176"/>
      <c r="S468" s="176"/>
      <c r="T468" s="177"/>
      <c r="AT468" s="171" t="s">
        <v>183</v>
      </c>
      <c r="AU468" s="171" t="s">
        <v>85</v>
      </c>
      <c r="AV468" s="13" t="s">
        <v>85</v>
      </c>
      <c r="AW468" s="13" t="s">
        <v>32</v>
      </c>
      <c r="AX468" s="13" t="s">
        <v>83</v>
      </c>
      <c r="AY468" s="171" t="s">
        <v>174</v>
      </c>
    </row>
    <row r="469" spans="1:65" s="2" customFormat="1" ht="16.5" customHeight="1">
      <c r="A469" s="32"/>
      <c r="B469" s="150"/>
      <c r="C469" s="186" t="s">
        <v>402</v>
      </c>
      <c r="D469" s="186" t="s">
        <v>256</v>
      </c>
      <c r="E469" s="187" t="s">
        <v>1325</v>
      </c>
      <c r="F469" s="188" t="s">
        <v>1326</v>
      </c>
      <c r="G469" s="189" t="s">
        <v>203</v>
      </c>
      <c r="H469" s="190">
        <v>68.25</v>
      </c>
      <c r="I469" s="191"/>
      <c r="J469" s="192">
        <f>ROUND(I469*H469,2)</f>
        <v>0</v>
      </c>
      <c r="K469" s="193"/>
      <c r="L469" s="194"/>
      <c r="M469" s="195" t="s">
        <v>1</v>
      </c>
      <c r="N469" s="196" t="s">
        <v>41</v>
      </c>
      <c r="O469" s="58"/>
      <c r="P469" s="161">
        <f>O469*H469</f>
        <v>0</v>
      </c>
      <c r="Q469" s="161">
        <v>0</v>
      </c>
      <c r="R469" s="161">
        <f>Q469*H469</f>
        <v>0</v>
      </c>
      <c r="S469" s="161">
        <v>0</v>
      </c>
      <c r="T469" s="162">
        <f>S469*H469</f>
        <v>0</v>
      </c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R469" s="163" t="s">
        <v>85</v>
      </c>
      <c r="AT469" s="163" t="s">
        <v>256</v>
      </c>
      <c r="AU469" s="163" t="s">
        <v>85</v>
      </c>
      <c r="AY469" s="17" t="s">
        <v>174</v>
      </c>
      <c r="BE469" s="164">
        <f>IF(N469="základní",J469,0)</f>
        <v>0</v>
      </c>
      <c r="BF469" s="164">
        <f>IF(N469="snížená",J469,0)</f>
        <v>0</v>
      </c>
      <c r="BG469" s="164">
        <f>IF(N469="zákl. přenesená",J469,0)</f>
        <v>0</v>
      </c>
      <c r="BH469" s="164">
        <f>IF(N469="sníž. přenesená",J469,0)</f>
        <v>0</v>
      </c>
      <c r="BI469" s="164">
        <f>IF(N469="nulová",J469,0)</f>
        <v>0</v>
      </c>
      <c r="BJ469" s="17" t="s">
        <v>83</v>
      </c>
      <c r="BK469" s="164">
        <f>ROUND(I469*H469,2)</f>
        <v>0</v>
      </c>
      <c r="BL469" s="17" t="s">
        <v>83</v>
      </c>
      <c r="BM469" s="163" t="s">
        <v>1327</v>
      </c>
    </row>
    <row r="470" spans="1:65" s="2" customFormat="1" ht="11.25">
      <c r="A470" s="32"/>
      <c r="B470" s="33"/>
      <c r="C470" s="32"/>
      <c r="D470" s="165" t="s">
        <v>181</v>
      </c>
      <c r="E470" s="32"/>
      <c r="F470" s="166" t="s">
        <v>1326</v>
      </c>
      <c r="G470" s="32"/>
      <c r="H470" s="32"/>
      <c r="I470" s="167"/>
      <c r="J470" s="32"/>
      <c r="K470" s="32"/>
      <c r="L470" s="33"/>
      <c r="M470" s="168"/>
      <c r="N470" s="169"/>
      <c r="O470" s="58"/>
      <c r="P470" s="58"/>
      <c r="Q470" s="58"/>
      <c r="R470" s="58"/>
      <c r="S470" s="58"/>
      <c r="T470" s="59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T470" s="17" t="s">
        <v>181</v>
      </c>
      <c r="AU470" s="17" t="s">
        <v>85</v>
      </c>
    </row>
    <row r="471" spans="1:65" s="15" customFormat="1" ht="11.25">
      <c r="B471" s="201"/>
      <c r="D471" s="165" t="s">
        <v>183</v>
      </c>
      <c r="E471" s="202" t="s">
        <v>1</v>
      </c>
      <c r="F471" s="203" t="s">
        <v>1230</v>
      </c>
      <c r="H471" s="202" t="s">
        <v>1</v>
      </c>
      <c r="I471" s="204"/>
      <c r="L471" s="201"/>
      <c r="M471" s="205"/>
      <c r="N471" s="206"/>
      <c r="O471" s="206"/>
      <c r="P471" s="206"/>
      <c r="Q471" s="206"/>
      <c r="R471" s="206"/>
      <c r="S471" s="206"/>
      <c r="T471" s="207"/>
      <c r="AT471" s="202" t="s">
        <v>183</v>
      </c>
      <c r="AU471" s="202" t="s">
        <v>85</v>
      </c>
      <c r="AV471" s="15" t="s">
        <v>83</v>
      </c>
      <c r="AW471" s="15" t="s">
        <v>32</v>
      </c>
      <c r="AX471" s="15" t="s">
        <v>76</v>
      </c>
      <c r="AY471" s="202" t="s">
        <v>174</v>
      </c>
    </row>
    <row r="472" spans="1:65" s="15" customFormat="1" ht="11.25">
      <c r="B472" s="201"/>
      <c r="D472" s="165" t="s">
        <v>183</v>
      </c>
      <c r="E472" s="202" t="s">
        <v>1</v>
      </c>
      <c r="F472" s="203" t="s">
        <v>1328</v>
      </c>
      <c r="H472" s="202" t="s">
        <v>1</v>
      </c>
      <c r="I472" s="204"/>
      <c r="L472" s="201"/>
      <c r="M472" s="205"/>
      <c r="N472" s="206"/>
      <c r="O472" s="206"/>
      <c r="P472" s="206"/>
      <c r="Q472" s="206"/>
      <c r="R472" s="206"/>
      <c r="S472" s="206"/>
      <c r="T472" s="207"/>
      <c r="AT472" s="202" t="s">
        <v>183</v>
      </c>
      <c r="AU472" s="202" t="s">
        <v>85</v>
      </c>
      <c r="AV472" s="15" t="s">
        <v>83</v>
      </c>
      <c r="AW472" s="15" t="s">
        <v>32</v>
      </c>
      <c r="AX472" s="15" t="s">
        <v>76</v>
      </c>
      <c r="AY472" s="202" t="s">
        <v>174</v>
      </c>
    </row>
    <row r="473" spans="1:65" s="13" customFormat="1" ht="11.25">
      <c r="B473" s="170"/>
      <c r="D473" s="165" t="s">
        <v>183</v>
      </c>
      <c r="E473" s="171" t="s">
        <v>1</v>
      </c>
      <c r="F473" s="172" t="s">
        <v>1329</v>
      </c>
      <c r="H473" s="173">
        <v>68.25</v>
      </c>
      <c r="I473" s="174"/>
      <c r="L473" s="170"/>
      <c r="M473" s="175"/>
      <c r="N473" s="176"/>
      <c r="O473" s="176"/>
      <c r="P473" s="176"/>
      <c r="Q473" s="176"/>
      <c r="R473" s="176"/>
      <c r="S473" s="176"/>
      <c r="T473" s="177"/>
      <c r="AT473" s="171" t="s">
        <v>183</v>
      </c>
      <c r="AU473" s="171" t="s">
        <v>85</v>
      </c>
      <c r="AV473" s="13" t="s">
        <v>85</v>
      </c>
      <c r="AW473" s="13" t="s">
        <v>32</v>
      </c>
      <c r="AX473" s="13" t="s">
        <v>83</v>
      </c>
      <c r="AY473" s="171" t="s">
        <v>174</v>
      </c>
    </row>
    <row r="474" spans="1:65" s="12" customFormat="1" ht="22.9" customHeight="1">
      <c r="B474" s="137"/>
      <c r="D474" s="138" t="s">
        <v>75</v>
      </c>
      <c r="E474" s="148" t="s">
        <v>1330</v>
      </c>
      <c r="F474" s="148" t="s">
        <v>1331</v>
      </c>
      <c r="I474" s="140"/>
      <c r="J474" s="149">
        <f>BK474</f>
        <v>0</v>
      </c>
      <c r="L474" s="137"/>
      <c r="M474" s="142"/>
      <c r="N474" s="143"/>
      <c r="O474" s="143"/>
      <c r="P474" s="144">
        <f>SUM(P475:P830)</f>
        <v>0</v>
      </c>
      <c r="Q474" s="143"/>
      <c r="R474" s="144">
        <f>SUM(R475:R830)</f>
        <v>2.7734494399999998</v>
      </c>
      <c r="S474" s="143"/>
      <c r="T474" s="145">
        <f>SUM(T475:T830)</f>
        <v>0</v>
      </c>
      <c r="AR474" s="138" t="s">
        <v>91</v>
      </c>
      <c r="AT474" s="146" t="s">
        <v>75</v>
      </c>
      <c r="AU474" s="146" t="s">
        <v>83</v>
      </c>
      <c r="AY474" s="138" t="s">
        <v>174</v>
      </c>
      <c r="BK474" s="147">
        <f>SUM(BK475:BK830)</f>
        <v>0</v>
      </c>
    </row>
    <row r="475" spans="1:65" s="2" customFormat="1" ht="37.9" customHeight="1">
      <c r="A475" s="32"/>
      <c r="B475" s="150"/>
      <c r="C475" s="151" t="s">
        <v>407</v>
      </c>
      <c r="D475" s="151" t="s">
        <v>176</v>
      </c>
      <c r="E475" s="152" t="s">
        <v>1332</v>
      </c>
      <c r="F475" s="153" t="s">
        <v>1333</v>
      </c>
      <c r="G475" s="154" t="s">
        <v>203</v>
      </c>
      <c r="H475" s="155">
        <v>8</v>
      </c>
      <c r="I475" s="156"/>
      <c r="J475" s="157">
        <f>ROUND(I475*H475,2)</f>
        <v>0</v>
      </c>
      <c r="K475" s="158"/>
      <c r="L475" s="33"/>
      <c r="M475" s="159" t="s">
        <v>1</v>
      </c>
      <c r="N475" s="160" t="s">
        <v>41</v>
      </c>
      <c r="O475" s="58"/>
      <c r="P475" s="161">
        <f>O475*H475</f>
        <v>0</v>
      </c>
      <c r="Q475" s="161">
        <v>0</v>
      </c>
      <c r="R475" s="161">
        <f>Q475*H475</f>
        <v>0</v>
      </c>
      <c r="S475" s="161">
        <v>0</v>
      </c>
      <c r="T475" s="162">
        <f>S475*H475</f>
        <v>0</v>
      </c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R475" s="163" t="s">
        <v>83</v>
      </c>
      <c r="AT475" s="163" t="s">
        <v>176</v>
      </c>
      <c r="AU475" s="163" t="s">
        <v>85</v>
      </c>
      <c r="AY475" s="17" t="s">
        <v>174</v>
      </c>
      <c r="BE475" s="164">
        <f>IF(N475="základní",J475,0)</f>
        <v>0</v>
      </c>
      <c r="BF475" s="164">
        <f>IF(N475="snížená",J475,0)</f>
        <v>0</v>
      </c>
      <c r="BG475" s="164">
        <f>IF(N475="zákl. přenesená",J475,0)</f>
        <v>0</v>
      </c>
      <c r="BH475" s="164">
        <f>IF(N475="sníž. přenesená",J475,0)</f>
        <v>0</v>
      </c>
      <c r="BI475" s="164">
        <f>IF(N475="nulová",J475,0)</f>
        <v>0</v>
      </c>
      <c r="BJ475" s="17" t="s">
        <v>83</v>
      </c>
      <c r="BK475" s="164">
        <f>ROUND(I475*H475,2)</f>
        <v>0</v>
      </c>
      <c r="BL475" s="17" t="s">
        <v>83</v>
      </c>
      <c r="BM475" s="163" t="s">
        <v>1334</v>
      </c>
    </row>
    <row r="476" spans="1:65" s="2" customFormat="1" ht="19.5">
      <c r="A476" s="32"/>
      <c r="B476" s="33"/>
      <c r="C476" s="32"/>
      <c r="D476" s="165" t="s">
        <v>181</v>
      </c>
      <c r="E476" s="32"/>
      <c r="F476" s="166" t="s">
        <v>1333</v>
      </c>
      <c r="G476" s="32"/>
      <c r="H476" s="32"/>
      <c r="I476" s="167"/>
      <c r="J476" s="32"/>
      <c r="K476" s="32"/>
      <c r="L476" s="33"/>
      <c r="M476" s="168"/>
      <c r="N476" s="169"/>
      <c r="O476" s="58"/>
      <c r="P476" s="58"/>
      <c r="Q476" s="58"/>
      <c r="R476" s="58"/>
      <c r="S476" s="58"/>
      <c r="T476" s="59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T476" s="17" t="s">
        <v>181</v>
      </c>
      <c r="AU476" s="17" t="s">
        <v>85</v>
      </c>
    </row>
    <row r="477" spans="1:65" s="15" customFormat="1" ht="11.25">
      <c r="B477" s="201"/>
      <c r="D477" s="165" t="s">
        <v>183</v>
      </c>
      <c r="E477" s="202" t="s">
        <v>1</v>
      </c>
      <c r="F477" s="203" t="s">
        <v>1230</v>
      </c>
      <c r="H477" s="202" t="s">
        <v>1</v>
      </c>
      <c r="I477" s="204"/>
      <c r="L477" s="201"/>
      <c r="M477" s="205"/>
      <c r="N477" s="206"/>
      <c r="O477" s="206"/>
      <c r="P477" s="206"/>
      <c r="Q477" s="206"/>
      <c r="R477" s="206"/>
      <c r="S477" s="206"/>
      <c r="T477" s="207"/>
      <c r="AT477" s="202" t="s">
        <v>183</v>
      </c>
      <c r="AU477" s="202" t="s">
        <v>85</v>
      </c>
      <c r="AV477" s="15" t="s">
        <v>83</v>
      </c>
      <c r="AW477" s="15" t="s">
        <v>32</v>
      </c>
      <c r="AX477" s="15" t="s">
        <v>76</v>
      </c>
      <c r="AY477" s="202" t="s">
        <v>174</v>
      </c>
    </row>
    <row r="478" spans="1:65" s="15" customFormat="1" ht="11.25">
      <c r="B478" s="201"/>
      <c r="D478" s="165" t="s">
        <v>183</v>
      </c>
      <c r="E478" s="202" t="s">
        <v>1</v>
      </c>
      <c r="F478" s="203" t="s">
        <v>1231</v>
      </c>
      <c r="H478" s="202" t="s">
        <v>1</v>
      </c>
      <c r="I478" s="204"/>
      <c r="L478" s="201"/>
      <c r="M478" s="205"/>
      <c r="N478" s="206"/>
      <c r="O478" s="206"/>
      <c r="P478" s="206"/>
      <c r="Q478" s="206"/>
      <c r="R478" s="206"/>
      <c r="S478" s="206"/>
      <c r="T478" s="207"/>
      <c r="AT478" s="202" t="s">
        <v>183</v>
      </c>
      <c r="AU478" s="202" t="s">
        <v>85</v>
      </c>
      <c r="AV478" s="15" t="s">
        <v>83</v>
      </c>
      <c r="AW478" s="15" t="s">
        <v>32</v>
      </c>
      <c r="AX478" s="15" t="s">
        <v>76</v>
      </c>
      <c r="AY478" s="202" t="s">
        <v>174</v>
      </c>
    </row>
    <row r="479" spans="1:65" s="15" customFormat="1" ht="11.25">
      <c r="B479" s="201"/>
      <c r="D479" s="165" t="s">
        <v>183</v>
      </c>
      <c r="E479" s="202" t="s">
        <v>1</v>
      </c>
      <c r="F479" s="203" t="s">
        <v>1335</v>
      </c>
      <c r="H479" s="202" t="s">
        <v>1</v>
      </c>
      <c r="I479" s="204"/>
      <c r="L479" s="201"/>
      <c r="M479" s="205"/>
      <c r="N479" s="206"/>
      <c r="O479" s="206"/>
      <c r="P479" s="206"/>
      <c r="Q479" s="206"/>
      <c r="R479" s="206"/>
      <c r="S479" s="206"/>
      <c r="T479" s="207"/>
      <c r="AT479" s="202" t="s">
        <v>183</v>
      </c>
      <c r="AU479" s="202" t="s">
        <v>85</v>
      </c>
      <c r="AV479" s="15" t="s">
        <v>83</v>
      </c>
      <c r="AW479" s="15" t="s">
        <v>32</v>
      </c>
      <c r="AX479" s="15" t="s">
        <v>76</v>
      </c>
      <c r="AY479" s="202" t="s">
        <v>174</v>
      </c>
    </row>
    <row r="480" spans="1:65" s="13" customFormat="1" ht="11.25">
      <c r="B480" s="170"/>
      <c r="D480" s="165" t="s">
        <v>183</v>
      </c>
      <c r="E480" s="171" t="s">
        <v>1</v>
      </c>
      <c r="F480" s="172" t="s">
        <v>1336</v>
      </c>
      <c r="H480" s="173">
        <v>5</v>
      </c>
      <c r="I480" s="174"/>
      <c r="L480" s="170"/>
      <c r="M480" s="175"/>
      <c r="N480" s="176"/>
      <c r="O480" s="176"/>
      <c r="P480" s="176"/>
      <c r="Q480" s="176"/>
      <c r="R480" s="176"/>
      <c r="S480" s="176"/>
      <c r="T480" s="177"/>
      <c r="AT480" s="171" t="s">
        <v>183</v>
      </c>
      <c r="AU480" s="171" t="s">
        <v>85</v>
      </c>
      <c r="AV480" s="13" t="s">
        <v>85</v>
      </c>
      <c r="AW480" s="13" t="s">
        <v>32</v>
      </c>
      <c r="AX480" s="13" t="s">
        <v>76</v>
      </c>
      <c r="AY480" s="171" t="s">
        <v>174</v>
      </c>
    </row>
    <row r="481" spans="1:65" s="15" customFormat="1" ht="11.25">
      <c r="B481" s="201"/>
      <c r="D481" s="165" t="s">
        <v>183</v>
      </c>
      <c r="E481" s="202" t="s">
        <v>1</v>
      </c>
      <c r="F481" s="203" t="s">
        <v>1337</v>
      </c>
      <c r="H481" s="202" t="s">
        <v>1</v>
      </c>
      <c r="I481" s="204"/>
      <c r="L481" s="201"/>
      <c r="M481" s="205"/>
      <c r="N481" s="206"/>
      <c r="O481" s="206"/>
      <c r="P481" s="206"/>
      <c r="Q481" s="206"/>
      <c r="R481" s="206"/>
      <c r="S481" s="206"/>
      <c r="T481" s="207"/>
      <c r="AT481" s="202" t="s">
        <v>183</v>
      </c>
      <c r="AU481" s="202" t="s">
        <v>85</v>
      </c>
      <c r="AV481" s="15" t="s">
        <v>83</v>
      </c>
      <c r="AW481" s="15" t="s">
        <v>32</v>
      </c>
      <c r="AX481" s="15" t="s">
        <v>76</v>
      </c>
      <c r="AY481" s="202" t="s">
        <v>174</v>
      </c>
    </row>
    <row r="482" spans="1:65" s="13" customFormat="1" ht="11.25">
      <c r="B482" s="170"/>
      <c r="D482" s="165" t="s">
        <v>183</v>
      </c>
      <c r="E482" s="171" t="s">
        <v>1</v>
      </c>
      <c r="F482" s="172" t="s">
        <v>1338</v>
      </c>
      <c r="H482" s="173">
        <v>3</v>
      </c>
      <c r="I482" s="174"/>
      <c r="L482" s="170"/>
      <c r="M482" s="175"/>
      <c r="N482" s="176"/>
      <c r="O482" s="176"/>
      <c r="P482" s="176"/>
      <c r="Q482" s="176"/>
      <c r="R482" s="176"/>
      <c r="S482" s="176"/>
      <c r="T482" s="177"/>
      <c r="AT482" s="171" t="s">
        <v>183</v>
      </c>
      <c r="AU482" s="171" t="s">
        <v>85</v>
      </c>
      <c r="AV482" s="13" t="s">
        <v>85</v>
      </c>
      <c r="AW482" s="13" t="s">
        <v>32</v>
      </c>
      <c r="AX482" s="13" t="s">
        <v>76</v>
      </c>
      <c r="AY482" s="171" t="s">
        <v>174</v>
      </c>
    </row>
    <row r="483" spans="1:65" s="14" customFormat="1" ht="11.25">
      <c r="B483" s="178"/>
      <c r="D483" s="165" t="s">
        <v>183</v>
      </c>
      <c r="E483" s="179" t="s">
        <v>1</v>
      </c>
      <c r="F483" s="180" t="s">
        <v>231</v>
      </c>
      <c r="H483" s="181">
        <v>8</v>
      </c>
      <c r="I483" s="182"/>
      <c r="L483" s="178"/>
      <c r="M483" s="183"/>
      <c r="N483" s="184"/>
      <c r="O483" s="184"/>
      <c r="P483" s="184"/>
      <c r="Q483" s="184"/>
      <c r="R483" s="184"/>
      <c r="S483" s="184"/>
      <c r="T483" s="185"/>
      <c r="AT483" s="179" t="s">
        <v>183</v>
      </c>
      <c r="AU483" s="179" t="s">
        <v>85</v>
      </c>
      <c r="AV483" s="14" t="s">
        <v>96</v>
      </c>
      <c r="AW483" s="14" t="s">
        <v>32</v>
      </c>
      <c r="AX483" s="14" t="s">
        <v>83</v>
      </c>
      <c r="AY483" s="179" t="s">
        <v>174</v>
      </c>
    </row>
    <row r="484" spans="1:65" s="2" customFormat="1" ht="37.9" customHeight="1">
      <c r="A484" s="32"/>
      <c r="B484" s="150"/>
      <c r="C484" s="151" t="s">
        <v>412</v>
      </c>
      <c r="D484" s="151" t="s">
        <v>176</v>
      </c>
      <c r="E484" s="152" t="s">
        <v>1339</v>
      </c>
      <c r="F484" s="153" t="s">
        <v>1340</v>
      </c>
      <c r="G484" s="154" t="s">
        <v>272</v>
      </c>
      <c r="H484" s="155">
        <v>8</v>
      </c>
      <c r="I484" s="156"/>
      <c r="J484" s="157">
        <f>ROUND(I484*H484,2)</f>
        <v>0</v>
      </c>
      <c r="K484" s="158"/>
      <c r="L484" s="33"/>
      <c r="M484" s="159" t="s">
        <v>1</v>
      </c>
      <c r="N484" s="160" t="s">
        <v>41</v>
      </c>
      <c r="O484" s="58"/>
      <c r="P484" s="161">
        <f>O484*H484</f>
        <v>0</v>
      </c>
      <c r="Q484" s="161">
        <v>0</v>
      </c>
      <c r="R484" s="161">
        <f>Q484*H484</f>
        <v>0</v>
      </c>
      <c r="S484" s="161">
        <v>0</v>
      </c>
      <c r="T484" s="162">
        <f>S484*H484</f>
        <v>0</v>
      </c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R484" s="163" t="s">
        <v>83</v>
      </c>
      <c r="AT484" s="163" t="s">
        <v>176</v>
      </c>
      <c r="AU484" s="163" t="s">
        <v>85</v>
      </c>
      <c r="AY484" s="17" t="s">
        <v>174</v>
      </c>
      <c r="BE484" s="164">
        <f>IF(N484="základní",J484,0)</f>
        <v>0</v>
      </c>
      <c r="BF484" s="164">
        <f>IF(N484="snížená",J484,0)</f>
        <v>0</v>
      </c>
      <c r="BG484" s="164">
        <f>IF(N484="zákl. přenesená",J484,0)</f>
        <v>0</v>
      </c>
      <c r="BH484" s="164">
        <f>IF(N484="sníž. přenesená",J484,0)</f>
        <v>0</v>
      </c>
      <c r="BI484" s="164">
        <f>IF(N484="nulová",J484,0)</f>
        <v>0</v>
      </c>
      <c r="BJ484" s="17" t="s">
        <v>83</v>
      </c>
      <c r="BK484" s="164">
        <f>ROUND(I484*H484,2)</f>
        <v>0</v>
      </c>
      <c r="BL484" s="17" t="s">
        <v>83</v>
      </c>
      <c r="BM484" s="163" t="s">
        <v>1341</v>
      </c>
    </row>
    <row r="485" spans="1:65" s="2" customFormat="1" ht="29.25">
      <c r="A485" s="32"/>
      <c r="B485" s="33"/>
      <c r="C485" s="32"/>
      <c r="D485" s="165" t="s">
        <v>181</v>
      </c>
      <c r="E485" s="32"/>
      <c r="F485" s="166" t="s">
        <v>1340</v>
      </c>
      <c r="G485" s="32"/>
      <c r="H485" s="32"/>
      <c r="I485" s="167"/>
      <c r="J485" s="32"/>
      <c r="K485" s="32"/>
      <c r="L485" s="33"/>
      <c r="M485" s="168"/>
      <c r="N485" s="169"/>
      <c r="O485" s="58"/>
      <c r="P485" s="58"/>
      <c r="Q485" s="58"/>
      <c r="R485" s="58"/>
      <c r="S485" s="58"/>
      <c r="T485" s="59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T485" s="17" t="s">
        <v>181</v>
      </c>
      <c r="AU485" s="17" t="s">
        <v>85</v>
      </c>
    </row>
    <row r="486" spans="1:65" s="15" customFormat="1" ht="11.25">
      <c r="B486" s="201"/>
      <c r="D486" s="165" t="s">
        <v>183</v>
      </c>
      <c r="E486" s="202" t="s">
        <v>1</v>
      </c>
      <c r="F486" s="203" t="s">
        <v>1230</v>
      </c>
      <c r="H486" s="202" t="s">
        <v>1</v>
      </c>
      <c r="I486" s="204"/>
      <c r="L486" s="201"/>
      <c r="M486" s="205"/>
      <c r="N486" s="206"/>
      <c r="O486" s="206"/>
      <c r="P486" s="206"/>
      <c r="Q486" s="206"/>
      <c r="R486" s="206"/>
      <c r="S486" s="206"/>
      <c r="T486" s="207"/>
      <c r="AT486" s="202" t="s">
        <v>183</v>
      </c>
      <c r="AU486" s="202" t="s">
        <v>85</v>
      </c>
      <c r="AV486" s="15" t="s">
        <v>83</v>
      </c>
      <c r="AW486" s="15" t="s">
        <v>32</v>
      </c>
      <c r="AX486" s="15" t="s">
        <v>76</v>
      </c>
      <c r="AY486" s="202" t="s">
        <v>174</v>
      </c>
    </row>
    <row r="487" spans="1:65" s="15" customFormat="1" ht="11.25">
      <c r="B487" s="201"/>
      <c r="D487" s="165" t="s">
        <v>183</v>
      </c>
      <c r="E487" s="202" t="s">
        <v>1</v>
      </c>
      <c r="F487" s="203" t="s">
        <v>1342</v>
      </c>
      <c r="H487" s="202" t="s">
        <v>1</v>
      </c>
      <c r="I487" s="204"/>
      <c r="L487" s="201"/>
      <c r="M487" s="205"/>
      <c r="N487" s="206"/>
      <c r="O487" s="206"/>
      <c r="P487" s="206"/>
      <c r="Q487" s="206"/>
      <c r="R487" s="206"/>
      <c r="S487" s="206"/>
      <c r="T487" s="207"/>
      <c r="AT487" s="202" t="s">
        <v>183</v>
      </c>
      <c r="AU487" s="202" t="s">
        <v>85</v>
      </c>
      <c r="AV487" s="15" t="s">
        <v>83</v>
      </c>
      <c r="AW487" s="15" t="s">
        <v>32</v>
      </c>
      <c r="AX487" s="15" t="s">
        <v>76</v>
      </c>
      <c r="AY487" s="202" t="s">
        <v>174</v>
      </c>
    </row>
    <row r="488" spans="1:65" s="13" customFormat="1" ht="11.25">
      <c r="B488" s="170"/>
      <c r="D488" s="165" t="s">
        <v>183</v>
      </c>
      <c r="E488" s="171" t="s">
        <v>1</v>
      </c>
      <c r="F488" s="172" t="s">
        <v>1237</v>
      </c>
      <c r="H488" s="173">
        <v>4</v>
      </c>
      <c r="I488" s="174"/>
      <c r="L488" s="170"/>
      <c r="M488" s="175"/>
      <c r="N488" s="176"/>
      <c r="O488" s="176"/>
      <c r="P488" s="176"/>
      <c r="Q488" s="176"/>
      <c r="R488" s="176"/>
      <c r="S488" s="176"/>
      <c r="T488" s="177"/>
      <c r="AT488" s="171" t="s">
        <v>183</v>
      </c>
      <c r="AU488" s="171" t="s">
        <v>85</v>
      </c>
      <c r="AV488" s="13" t="s">
        <v>85</v>
      </c>
      <c r="AW488" s="13" t="s">
        <v>32</v>
      </c>
      <c r="AX488" s="13" t="s">
        <v>76</v>
      </c>
      <c r="AY488" s="171" t="s">
        <v>174</v>
      </c>
    </row>
    <row r="489" spans="1:65" s="15" customFormat="1" ht="11.25">
      <c r="B489" s="201"/>
      <c r="D489" s="165" t="s">
        <v>183</v>
      </c>
      <c r="E489" s="202" t="s">
        <v>1</v>
      </c>
      <c r="F489" s="203" t="s">
        <v>1231</v>
      </c>
      <c r="H489" s="202" t="s">
        <v>1</v>
      </c>
      <c r="I489" s="204"/>
      <c r="L489" s="201"/>
      <c r="M489" s="205"/>
      <c r="N489" s="206"/>
      <c r="O489" s="206"/>
      <c r="P489" s="206"/>
      <c r="Q489" s="206"/>
      <c r="R489" s="206"/>
      <c r="S489" s="206"/>
      <c r="T489" s="207"/>
      <c r="AT489" s="202" t="s">
        <v>183</v>
      </c>
      <c r="AU489" s="202" t="s">
        <v>85</v>
      </c>
      <c r="AV489" s="15" t="s">
        <v>83</v>
      </c>
      <c r="AW489" s="15" t="s">
        <v>32</v>
      </c>
      <c r="AX489" s="15" t="s">
        <v>76</v>
      </c>
      <c r="AY489" s="202" t="s">
        <v>174</v>
      </c>
    </row>
    <row r="490" spans="1:65" s="15" customFormat="1" ht="11.25">
      <c r="B490" s="201"/>
      <c r="D490" s="165" t="s">
        <v>183</v>
      </c>
      <c r="E490" s="202" t="s">
        <v>1</v>
      </c>
      <c r="F490" s="203" t="s">
        <v>1343</v>
      </c>
      <c r="H490" s="202" t="s">
        <v>1</v>
      </c>
      <c r="I490" s="204"/>
      <c r="L490" s="201"/>
      <c r="M490" s="205"/>
      <c r="N490" s="206"/>
      <c r="O490" s="206"/>
      <c r="P490" s="206"/>
      <c r="Q490" s="206"/>
      <c r="R490" s="206"/>
      <c r="S490" s="206"/>
      <c r="T490" s="207"/>
      <c r="AT490" s="202" t="s">
        <v>183</v>
      </c>
      <c r="AU490" s="202" t="s">
        <v>85</v>
      </c>
      <c r="AV490" s="15" t="s">
        <v>83</v>
      </c>
      <c r="AW490" s="15" t="s">
        <v>32</v>
      </c>
      <c r="AX490" s="15" t="s">
        <v>76</v>
      </c>
      <c r="AY490" s="202" t="s">
        <v>174</v>
      </c>
    </row>
    <row r="491" spans="1:65" s="13" customFormat="1" ht="11.25">
      <c r="B491" s="170"/>
      <c r="D491" s="165" t="s">
        <v>183</v>
      </c>
      <c r="E491" s="171" t="s">
        <v>1</v>
      </c>
      <c r="F491" s="172" t="s">
        <v>1237</v>
      </c>
      <c r="H491" s="173">
        <v>4</v>
      </c>
      <c r="I491" s="174"/>
      <c r="L491" s="170"/>
      <c r="M491" s="175"/>
      <c r="N491" s="176"/>
      <c r="O491" s="176"/>
      <c r="P491" s="176"/>
      <c r="Q491" s="176"/>
      <c r="R491" s="176"/>
      <c r="S491" s="176"/>
      <c r="T491" s="177"/>
      <c r="AT491" s="171" t="s">
        <v>183</v>
      </c>
      <c r="AU491" s="171" t="s">
        <v>85</v>
      </c>
      <c r="AV491" s="13" t="s">
        <v>85</v>
      </c>
      <c r="AW491" s="13" t="s">
        <v>32</v>
      </c>
      <c r="AX491" s="13" t="s">
        <v>76</v>
      </c>
      <c r="AY491" s="171" t="s">
        <v>174</v>
      </c>
    </row>
    <row r="492" spans="1:65" s="14" customFormat="1" ht="11.25">
      <c r="B492" s="178"/>
      <c r="D492" s="165" t="s">
        <v>183</v>
      </c>
      <c r="E492" s="179" t="s">
        <v>1</v>
      </c>
      <c r="F492" s="180" t="s">
        <v>231</v>
      </c>
      <c r="H492" s="181">
        <v>8</v>
      </c>
      <c r="I492" s="182"/>
      <c r="L492" s="178"/>
      <c r="M492" s="183"/>
      <c r="N492" s="184"/>
      <c r="O492" s="184"/>
      <c r="P492" s="184"/>
      <c r="Q492" s="184"/>
      <c r="R492" s="184"/>
      <c r="S492" s="184"/>
      <c r="T492" s="185"/>
      <c r="AT492" s="179" t="s">
        <v>183</v>
      </c>
      <c r="AU492" s="179" t="s">
        <v>85</v>
      </c>
      <c r="AV492" s="14" t="s">
        <v>96</v>
      </c>
      <c r="AW492" s="14" t="s">
        <v>32</v>
      </c>
      <c r="AX492" s="14" t="s">
        <v>83</v>
      </c>
      <c r="AY492" s="179" t="s">
        <v>174</v>
      </c>
    </row>
    <row r="493" spans="1:65" s="2" customFormat="1" ht="16.5" customHeight="1">
      <c r="A493" s="32"/>
      <c r="B493" s="150"/>
      <c r="C493" s="186" t="s">
        <v>417</v>
      </c>
      <c r="D493" s="186" t="s">
        <v>256</v>
      </c>
      <c r="E493" s="187" t="s">
        <v>1344</v>
      </c>
      <c r="F493" s="188" t="s">
        <v>1345</v>
      </c>
      <c r="G493" s="189" t="s">
        <v>272</v>
      </c>
      <c r="H493" s="190">
        <v>8</v>
      </c>
      <c r="I493" s="191"/>
      <c r="J493" s="192">
        <f>ROUND(I493*H493,2)</f>
        <v>0</v>
      </c>
      <c r="K493" s="193"/>
      <c r="L493" s="194"/>
      <c r="M493" s="195" t="s">
        <v>1</v>
      </c>
      <c r="N493" s="196" t="s">
        <v>41</v>
      </c>
      <c r="O493" s="58"/>
      <c r="P493" s="161">
        <f>O493*H493</f>
        <v>0</v>
      </c>
      <c r="Q493" s="161">
        <v>0</v>
      </c>
      <c r="R493" s="161">
        <f>Q493*H493</f>
        <v>0</v>
      </c>
      <c r="S493" s="161">
        <v>0</v>
      </c>
      <c r="T493" s="162">
        <f>S493*H493</f>
        <v>0</v>
      </c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R493" s="163" t="s">
        <v>85</v>
      </c>
      <c r="AT493" s="163" t="s">
        <v>256</v>
      </c>
      <c r="AU493" s="163" t="s">
        <v>85</v>
      </c>
      <c r="AY493" s="17" t="s">
        <v>174</v>
      </c>
      <c r="BE493" s="164">
        <f>IF(N493="základní",J493,0)</f>
        <v>0</v>
      </c>
      <c r="BF493" s="164">
        <f>IF(N493="snížená",J493,0)</f>
        <v>0</v>
      </c>
      <c r="BG493" s="164">
        <f>IF(N493="zákl. přenesená",J493,0)</f>
        <v>0</v>
      </c>
      <c r="BH493" s="164">
        <f>IF(N493="sníž. přenesená",J493,0)</f>
        <v>0</v>
      </c>
      <c r="BI493" s="164">
        <f>IF(N493="nulová",J493,0)</f>
        <v>0</v>
      </c>
      <c r="BJ493" s="17" t="s">
        <v>83</v>
      </c>
      <c r="BK493" s="164">
        <f>ROUND(I493*H493,2)</f>
        <v>0</v>
      </c>
      <c r="BL493" s="17" t="s">
        <v>83</v>
      </c>
      <c r="BM493" s="163" t="s">
        <v>1346</v>
      </c>
    </row>
    <row r="494" spans="1:65" s="2" customFormat="1" ht="11.25">
      <c r="A494" s="32"/>
      <c r="B494" s="33"/>
      <c r="C494" s="32"/>
      <c r="D494" s="165" t="s">
        <v>181</v>
      </c>
      <c r="E494" s="32"/>
      <c r="F494" s="166" t="s">
        <v>1345</v>
      </c>
      <c r="G494" s="32"/>
      <c r="H494" s="32"/>
      <c r="I494" s="167"/>
      <c r="J494" s="32"/>
      <c r="K494" s="32"/>
      <c r="L494" s="33"/>
      <c r="M494" s="168"/>
      <c r="N494" s="169"/>
      <c r="O494" s="58"/>
      <c r="P494" s="58"/>
      <c r="Q494" s="58"/>
      <c r="R494" s="58"/>
      <c r="S494" s="58"/>
      <c r="T494" s="59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T494" s="17" t="s">
        <v>181</v>
      </c>
      <c r="AU494" s="17" t="s">
        <v>85</v>
      </c>
    </row>
    <row r="495" spans="1:65" s="15" customFormat="1" ht="11.25">
      <c r="B495" s="201"/>
      <c r="D495" s="165" t="s">
        <v>183</v>
      </c>
      <c r="E495" s="202" t="s">
        <v>1</v>
      </c>
      <c r="F495" s="203" t="s">
        <v>1230</v>
      </c>
      <c r="H495" s="202" t="s">
        <v>1</v>
      </c>
      <c r="I495" s="204"/>
      <c r="L495" s="201"/>
      <c r="M495" s="205"/>
      <c r="N495" s="206"/>
      <c r="O495" s="206"/>
      <c r="P495" s="206"/>
      <c r="Q495" s="206"/>
      <c r="R495" s="206"/>
      <c r="S495" s="206"/>
      <c r="T495" s="207"/>
      <c r="AT495" s="202" t="s">
        <v>183</v>
      </c>
      <c r="AU495" s="202" t="s">
        <v>85</v>
      </c>
      <c r="AV495" s="15" t="s">
        <v>83</v>
      </c>
      <c r="AW495" s="15" t="s">
        <v>32</v>
      </c>
      <c r="AX495" s="15" t="s">
        <v>76</v>
      </c>
      <c r="AY495" s="202" t="s">
        <v>174</v>
      </c>
    </row>
    <row r="496" spans="1:65" s="15" customFormat="1" ht="11.25">
      <c r="B496" s="201"/>
      <c r="D496" s="165" t="s">
        <v>183</v>
      </c>
      <c r="E496" s="202" t="s">
        <v>1</v>
      </c>
      <c r="F496" s="203" t="s">
        <v>1342</v>
      </c>
      <c r="H496" s="202" t="s">
        <v>1</v>
      </c>
      <c r="I496" s="204"/>
      <c r="L496" s="201"/>
      <c r="M496" s="205"/>
      <c r="N496" s="206"/>
      <c r="O496" s="206"/>
      <c r="P496" s="206"/>
      <c r="Q496" s="206"/>
      <c r="R496" s="206"/>
      <c r="S496" s="206"/>
      <c r="T496" s="207"/>
      <c r="AT496" s="202" t="s">
        <v>183</v>
      </c>
      <c r="AU496" s="202" t="s">
        <v>85</v>
      </c>
      <c r="AV496" s="15" t="s">
        <v>83</v>
      </c>
      <c r="AW496" s="15" t="s">
        <v>32</v>
      </c>
      <c r="AX496" s="15" t="s">
        <v>76</v>
      </c>
      <c r="AY496" s="202" t="s">
        <v>174</v>
      </c>
    </row>
    <row r="497" spans="1:65" s="13" customFormat="1" ht="11.25">
      <c r="B497" s="170"/>
      <c r="D497" s="165" t="s">
        <v>183</v>
      </c>
      <c r="E497" s="171" t="s">
        <v>1</v>
      </c>
      <c r="F497" s="172" t="s">
        <v>1237</v>
      </c>
      <c r="H497" s="173">
        <v>4</v>
      </c>
      <c r="I497" s="174"/>
      <c r="L497" s="170"/>
      <c r="M497" s="175"/>
      <c r="N497" s="176"/>
      <c r="O497" s="176"/>
      <c r="P497" s="176"/>
      <c r="Q497" s="176"/>
      <c r="R497" s="176"/>
      <c r="S497" s="176"/>
      <c r="T497" s="177"/>
      <c r="AT497" s="171" t="s">
        <v>183</v>
      </c>
      <c r="AU497" s="171" t="s">
        <v>85</v>
      </c>
      <c r="AV497" s="13" t="s">
        <v>85</v>
      </c>
      <c r="AW497" s="13" t="s">
        <v>32</v>
      </c>
      <c r="AX497" s="13" t="s">
        <v>76</v>
      </c>
      <c r="AY497" s="171" t="s">
        <v>174</v>
      </c>
    </row>
    <row r="498" spans="1:65" s="15" customFormat="1" ht="11.25">
      <c r="B498" s="201"/>
      <c r="D498" s="165" t="s">
        <v>183</v>
      </c>
      <c r="E498" s="202" t="s">
        <v>1</v>
      </c>
      <c r="F498" s="203" t="s">
        <v>1231</v>
      </c>
      <c r="H498" s="202" t="s">
        <v>1</v>
      </c>
      <c r="I498" s="204"/>
      <c r="L498" s="201"/>
      <c r="M498" s="205"/>
      <c r="N498" s="206"/>
      <c r="O498" s="206"/>
      <c r="P498" s="206"/>
      <c r="Q498" s="206"/>
      <c r="R498" s="206"/>
      <c r="S498" s="206"/>
      <c r="T498" s="207"/>
      <c r="AT498" s="202" t="s">
        <v>183</v>
      </c>
      <c r="AU498" s="202" t="s">
        <v>85</v>
      </c>
      <c r="AV498" s="15" t="s">
        <v>83</v>
      </c>
      <c r="AW498" s="15" t="s">
        <v>32</v>
      </c>
      <c r="AX498" s="15" t="s">
        <v>76</v>
      </c>
      <c r="AY498" s="202" t="s">
        <v>174</v>
      </c>
    </row>
    <row r="499" spans="1:65" s="15" customFormat="1" ht="11.25">
      <c r="B499" s="201"/>
      <c r="D499" s="165" t="s">
        <v>183</v>
      </c>
      <c r="E499" s="202" t="s">
        <v>1</v>
      </c>
      <c r="F499" s="203" t="s">
        <v>1343</v>
      </c>
      <c r="H499" s="202" t="s">
        <v>1</v>
      </c>
      <c r="I499" s="204"/>
      <c r="L499" s="201"/>
      <c r="M499" s="205"/>
      <c r="N499" s="206"/>
      <c r="O499" s="206"/>
      <c r="P499" s="206"/>
      <c r="Q499" s="206"/>
      <c r="R499" s="206"/>
      <c r="S499" s="206"/>
      <c r="T499" s="207"/>
      <c r="AT499" s="202" t="s">
        <v>183</v>
      </c>
      <c r="AU499" s="202" t="s">
        <v>85</v>
      </c>
      <c r="AV499" s="15" t="s">
        <v>83</v>
      </c>
      <c r="AW499" s="15" t="s">
        <v>32</v>
      </c>
      <c r="AX499" s="15" t="s">
        <v>76</v>
      </c>
      <c r="AY499" s="202" t="s">
        <v>174</v>
      </c>
    </row>
    <row r="500" spans="1:65" s="13" customFormat="1" ht="11.25">
      <c r="B500" s="170"/>
      <c r="D500" s="165" t="s">
        <v>183</v>
      </c>
      <c r="E500" s="171" t="s">
        <v>1</v>
      </c>
      <c r="F500" s="172" t="s">
        <v>1237</v>
      </c>
      <c r="H500" s="173">
        <v>4</v>
      </c>
      <c r="I500" s="174"/>
      <c r="L500" s="170"/>
      <c r="M500" s="175"/>
      <c r="N500" s="176"/>
      <c r="O500" s="176"/>
      <c r="P500" s="176"/>
      <c r="Q500" s="176"/>
      <c r="R500" s="176"/>
      <c r="S500" s="176"/>
      <c r="T500" s="177"/>
      <c r="AT500" s="171" t="s">
        <v>183</v>
      </c>
      <c r="AU500" s="171" t="s">
        <v>85</v>
      </c>
      <c r="AV500" s="13" t="s">
        <v>85</v>
      </c>
      <c r="AW500" s="13" t="s">
        <v>32</v>
      </c>
      <c r="AX500" s="13" t="s">
        <v>76</v>
      </c>
      <c r="AY500" s="171" t="s">
        <v>174</v>
      </c>
    </row>
    <row r="501" spans="1:65" s="14" customFormat="1" ht="11.25">
      <c r="B501" s="178"/>
      <c r="D501" s="165" t="s">
        <v>183</v>
      </c>
      <c r="E501" s="179" t="s">
        <v>1</v>
      </c>
      <c r="F501" s="180" t="s">
        <v>231</v>
      </c>
      <c r="H501" s="181">
        <v>8</v>
      </c>
      <c r="I501" s="182"/>
      <c r="L501" s="178"/>
      <c r="M501" s="183"/>
      <c r="N501" s="184"/>
      <c r="O501" s="184"/>
      <c r="P501" s="184"/>
      <c r="Q501" s="184"/>
      <c r="R501" s="184"/>
      <c r="S501" s="184"/>
      <c r="T501" s="185"/>
      <c r="AT501" s="179" t="s">
        <v>183</v>
      </c>
      <c r="AU501" s="179" t="s">
        <v>85</v>
      </c>
      <c r="AV501" s="14" t="s">
        <v>96</v>
      </c>
      <c r="AW501" s="14" t="s">
        <v>32</v>
      </c>
      <c r="AX501" s="14" t="s">
        <v>83</v>
      </c>
      <c r="AY501" s="179" t="s">
        <v>174</v>
      </c>
    </row>
    <row r="502" spans="1:65" s="2" customFormat="1" ht="62.65" customHeight="1">
      <c r="A502" s="32"/>
      <c r="B502" s="150"/>
      <c r="C502" s="151" t="s">
        <v>1347</v>
      </c>
      <c r="D502" s="151" t="s">
        <v>176</v>
      </c>
      <c r="E502" s="152" t="s">
        <v>1348</v>
      </c>
      <c r="F502" s="153" t="s">
        <v>1349</v>
      </c>
      <c r="G502" s="154" t="s">
        <v>272</v>
      </c>
      <c r="H502" s="155">
        <v>72</v>
      </c>
      <c r="I502" s="156"/>
      <c r="J502" s="157">
        <f>ROUND(I502*H502,2)</f>
        <v>0</v>
      </c>
      <c r="K502" s="158"/>
      <c r="L502" s="33"/>
      <c r="M502" s="159" t="s">
        <v>1</v>
      </c>
      <c r="N502" s="160" t="s">
        <v>41</v>
      </c>
      <c r="O502" s="58"/>
      <c r="P502" s="161">
        <f>O502*H502</f>
        <v>0</v>
      </c>
      <c r="Q502" s="161">
        <v>0</v>
      </c>
      <c r="R502" s="161">
        <f>Q502*H502</f>
        <v>0</v>
      </c>
      <c r="S502" s="161">
        <v>0</v>
      </c>
      <c r="T502" s="162">
        <f>S502*H502</f>
        <v>0</v>
      </c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R502" s="163" t="s">
        <v>83</v>
      </c>
      <c r="AT502" s="163" t="s">
        <v>176</v>
      </c>
      <c r="AU502" s="163" t="s">
        <v>85</v>
      </c>
      <c r="AY502" s="17" t="s">
        <v>174</v>
      </c>
      <c r="BE502" s="164">
        <f>IF(N502="základní",J502,0)</f>
        <v>0</v>
      </c>
      <c r="BF502" s="164">
        <f>IF(N502="snížená",J502,0)</f>
        <v>0</v>
      </c>
      <c r="BG502" s="164">
        <f>IF(N502="zákl. přenesená",J502,0)</f>
        <v>0</v>
      </c>
      <c r="BH502" s="164">
        <f>IF(N502="sníž. přenesená",J502,0)</f>
        <v>0</v>
      </c>
      <c r="BI502" s="164">
        <f>IF(N502="nulová",J502,0)</f>
        <v>0</v>
      </c>
      <c r="BJ502" s="17" t="s">
        <v>83</v>
      </c>
      <c r="BK502" s="164">
        <f>ROUND(I502*H502,2)</f>
        <v>0</v>
      </c>
      <c r="BL502" s="17" t="s">
        <v>83</v>
      </c>
      <c r="BM502" s="163" t="s">
        <v>1350</v>
      </c>
    </row>
    <row r="503" spans="1:65" s="2" customFormat="1" ht="39">
      <c r="A503" s="32"/>
      <c r="B503" s="33"/>
      <c r="C503" s="32"/>
      <c r="D503" s="165" t="s">
        <v>181</v>
      </c>
      <c r="E503" s="32"/>
      <c r="F503" s="166" t="s">
        <v>1349</v>
      </c>
      <c r="G503" s="32"/>
      <c r="H503" s="32"/>
      <c r="I503" s="167"/>
      <c r="J503" s="32"/>
      <c r="K503" s="32"/>
      <c r="L503" s="33"/>
      <c r="M503" s="168"/>
      <c r="N503" s="169"/>
      <c r="O503" s="58"/>
      <c r="P503" s="58"/>
      <c r="Q503" s="58"/>
      <c r="R503" s="58"/>
      <c r="S503" s="58"/>
      <c r="T503" s="59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T503" s="17" t="s">
        <v>181</v>
      </c>
      <c r="AU503" s="17" t="s">
        <v>85</v>
      </c>
    </row>
    <row r="504" spans="1:65" s="15" customFormat="1" ht="11.25">
      <c r="B504" s="201"/>
      <c r="D504" s="165" t="s">
        <v>183</v>
      </c>
      <c r="E504" s="202" t="s">
        <v>1</v>
      </c>
      <c r="F504" s="203" t="s">
        <v>1230</v>
      </c>
      <c r="H504" s="202" t="s">
        <v>1</v>
      </c>
      <c r="I504" s="204"/>
      <c r="L504" s="201"/>
      <c r="M504" s="205"/>
      <c r="N504" s="206"/>
      <c r="O504" s="206"/>
      <c r="P504" s="206"/>
      <c r="Q504" s="206"/>
      <c r="R504" s="206"/>
      <c r="S504" s="206"/>
      <c r="T504" s="207"/>
      <c r="AT504" s="202" t="s">
        <v>183</v>
      </c>
      <c r="AU504" s="202" t="s">
        <v>85</v>
      </c>
      <c r="AV504" s="15" t="s">
        <v>83</v>
      </c>
      <c r="AW504" s="15" t="s">
        <v>32</v>
      </c>
      <c r="AX504" s="15" t="s">
        <v>76</v>
      </c>
      <c r="AY504" s="202" t="s">
        <v>174</v>
      </c>
    </row>
    <row r="505" spans="1:65" s="15" customFormat="1" ht="11.25">
      <c r="B505" s="201"/>
      <c r="D505" s="165" t="s">
        <v>183</v>
      </c>
      <c r="E505" s="202" t="s">
        <v>1</v>
      </c>
      <c r="F505" s="203" t="s">
        <v>1351</v>
      </c>
      <c r="H505" s="202" t="s">
        <v>1</v>
      </c>
      <c r="I505" s="204"/>
      <c r="L505" s="201"/>
      <c r="M505" s="205"/>
      <c r="N505" s="206"/>
      <c r="O505" s="206"/>
      <c r="P505" s="206"/>
      <c r="Q505" s="206"/>
      <c r="R505" s="206"/>
      <c r="S505" s="206"/>
      <c r="T505" s="207"/>
      <c r="AT505" s="202" t="s">
        <v>183</v>
      </c>
      <c r="AU505" s="202" t="s">
        <v>85</v>
      </c>
      <c r="AV505" s="15" t="s">
        <v>83</v>
      </c>
      <c r="AW505" s="15" t="s">
        <v>32</v>
      </c>
      <c r="AX505" s="15" t="s">
        <v>76</v>
      </c>
      <c r="AY505" s="202" t="s">
        <v>174</v>
      </c>
    </row>
    <row r="506" spans="1:65" s="13" customFormat="1" ht="11.25">
      <c r="B506" s="170"/>
      <c r="D506" s="165" t="s">
        <v>183</v>
      </c>
      <c r="E506" s="171" t="s">
        <v>1</v>
      </c>
      <c r="F506" s="172" t="s">
        <v>1352</v>
      </c>
      <c r="H506" s="173">
        <v>64</v>
      </c>
      <c r="I506" s="174"/>
      <c r="L506" s="170"/>
      <c r="M506" s="175"/>
      <c r="N506" s="176"/>
      <c r="O506" s="176"/>
      <c r="P506" s="176"/>
      <c r="Q506" s="176"/>
      <c r="R506" s="176"/>
      <c r="S506" s="176"/>
      <c r="T506" s="177"/>
      <c r="AT506" s="171" t="s">
        <v>183</v>
      </c>
      <c r="AU506" s="171" t="s">
        <v>85</v>
      </c>
      <c r="AV506" s="13" t="s">
        <v>85</v>
      </c>
      <c r="AW506" s="13" t="s">
        <v>32</v>
      </c>
      <c r="AX506" s="13" t="s">
        <v>76</v>
      </c>
      <c r="AY506" s="171" t="s">
        <v>174</v>
      </c>
    </row>
    <row r="507" spans="1:65" s="15" customFormat="1" ht="11.25">
      <c r="B507" s="201"/>
      <c r="D507" s="165" t="s">
        <v>183</v>
      </c>
      <c r="E507" s="202" t="s">
        <v>1</v>
      </c>
      <c r="F507" s="203" t="s">
        <v>1353</v>
      </c>
      <c r="H507" s="202" t="s">
        <v>1</v>
      </c>
      <c r="I507" s="204"/>
      <c r="L507" s="201"/>
      <c r="M507" s="205"/>
      <c r="N507" s="206"/>
      <c r="O507" s="206"/>
      <c r="P507" s="206"/>
      <c r="Q507" s="206"/>
      <c r="R507" s="206"/>
      <c r="S507" s="206"/>
      <c r="T507" s="207"/>
      <c r="AT507" s="202" t="s">
        <v>183</v>
      </c>
      <c r="AU507" s="202" t="s">
        <v>85</v>
      </c>
      <c r="AV507" s="15" t="s">
        <v>83</v>
      </c>
      <c r="AW507" s="15" t="s">
        <v>32</v>
      </c>
      <c r="AX507" s="15" t="s">
        <v>76</v>
      </c>
      <c r="AY507" s="202" t="s">
        <v>174</v>
      </c>
    </row>
    <row r="508" spans="1:65" s="13" customFormat="1" ht="11.25">
      <c r="B508" s="170"/>
      <c r="D508" s="165" t="s">
        <v>183</v>
      </c>
      <c r="E508" s="171" t="s">
        <v>1</v>
      </c>
      <c r="F508" s="172" t="s">
        <v>1354</v>
      </c>
      <c r="H508" s="173">
        <v>8</v>
      </c>
      <c r="I508" s="174"/>
      <c r="L508" s="170"/>
      <c r="M508" s="175"/>
      <c r="N508" s="176"/>
      <c r="O508" s="176"/>
      <c r="P508" s="176"/>
      <c r="Q508" s="176"/>
      <c r="R508" s="176"/>
      <c r="S508" s="176"/>
      <c r="T508" s="177"/>
      <c r="AT508" s="171" t="s">
        <v>183</v>
      </c>
      <c r="AU508" s="171" t="s">
        <v>85</v>
      </c>
      <c r="AV508" s="13" t="s">
        <v>85</v>
      </c>
      <c r="AW508" s="13" t="s">
        <v>32</v>
      </c>
      <c r="AX508" s="13" t="s">
        <v>76</v>
      </c>
      <c r="AY508" s="171" t="s">
        <v>174</v>
      </c>
    </row>
    <row r="509" spans="1:65" s="14" customFormat="1" ht="11.25">
      <c r="B509" s="178"/>
      <c r="D509" s="165" t="s">
        <v>183</v>
      </c>
      <c r="E509" s="179" t="s">
        <v>1</v>
      </c>
      <c r="F509" s="180" t="s">
        <v>231</v>
      </c>
      <c r="H509" s="181">
        <v>72</v>
      </c>
      <c r="I509" s="182"/>
      <c r="L509" s="178"/>
      <c r="M509" s="183"/>
      <c r="N509" s="184"/>
      <c r="O509" s="184"/>
      <c r="P509" s="184"/>
      <c r="Q509" s="184"/>
      <c r="R509" s="184"/>
      <c r="S509" s="184"/>
      <c r="T509" s="185"/>
      <c r="AT509" s="179" t="s">
        <v>183</v>
      </c>
      <c r="AU509" s="179" t="s">
        <v>85</v>
      </c>
      <c r="AV509" s="14" t="s">
        <v>96</v>
      </c>
      <c r="AW509" s="14" t="s">
        <v>32</v>
      </c>
      <c r="AX509" s="14" t="s">
        <v>83</v>
      </c>
      <c r="AY509" s="179" t="s">
        <v>174</v>
      </c>
    </row>
    <row r="510" spans="1:65" s="2" customFormat="1" ht="37.9" customHeight="1">
      <c r="A510" s="32"/>
      <c r="B510" s="150"/>
      <c r="C510" s="151" t="s">
        <v>423</v>
      </c>
      <c r="D510" s="151" t="s">
        <v>176</v>
      </c>
      <c r="E510" s="152" t="s">
        <v>1355</v>
      </c>
      <c r="F510" s="153" t="s">
        <v>1356</v>
      </c>
      <c r="G510" s="154" t="s">
        <v>272</v>
      </c>
      <c r="H510" s="155">
        <v>5</v>
      </c>
      <c r="I510" s="156"/>
      <c r="J510" s="157">
        <f>ROUND(I510*H510,2)</f>
        <v>0</v>
      </c>
      <c r="K510" s="158"/>
      <c r="L510" s="33"/>
      <c r="M510" s="159" t="s">
        <v>1</v>
      </c>
      <c r="N510" s="160" t="s">
        <v>41</v>
      </c>
      <c r="O510" s="58"/>
      <c r="P510" s="161">
        <f>O510*H510</f>
        <v>0</v>
      </c>
      <c r="Q510" s="161">
        <v>0</v>
      </c>
      <c r="R510" s="161">
        <f>Q510*H510</f>
        <v>0</v>
      </c>
      <c r="S510" s="161">
        <v>0</v>
      </c>
      <c r="T510" s="162">
        <f>S510*H510</f>
        <v>0</v>
      </c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R510" s="163" t="s">
        <v>83</v>
      </c>
      <c r="AT510" s="163" t="s">
        <v>176</v>
      </c>
      <c r="AU510" s="163" t="s">
        <v>85</v>
      </c>
      <c r="AY510" s="17" t="s">
        <v>174</v>
      </c>
      <c r="BE510" s="164">
        <f>IF(N510="základní",J510,0)</f>
        <v>0</v>
      </c>
      <c r="BF510" s="164">
        <f>IF(N510="snížená",J510,0)</f>
        <v>0</v>
      </c>
      <c r="BG510" s="164">
        <f>IF(N510="zákl. přenesená",J510,0)</f>
        <v>0</v>
      </c>
      <c r="BH510" s="164">
        <f>IF(N510="sníž. přenesená",J510,0)</f>
        <v>0</v>
      </c>
      <c r="BI510" s="164">
        <f>IF(N510="nulová",J510,0)</f>
        <v>0</v>
      </c>
      <c r="BJ510" s="17" t="s">
        <v>83</v>
      </c>
      <c r="BK510" s="164">
        <f>ROUND(I510*H510,2)</f>
        <v>0</v>
      </c>
      <c r="BL510" s="17" t="s">
        <v>83</v>
      </c>
      <c r="BM510" s="163" t="s">
        <v>1357</v>
      </c>
    </row>
    <row r="511" spans="1:65" s="2" customFormat="1" ht="19.5">
      <c r="A511" s="32"/>
      <c r="B511" s="33"/>
      <c r="C511" s="32"/>
      <c r="D511" s="165" t="s">
        <v>181</v>
      </c>
      <c r="E511" s="32"/>
      <c r="F511" s="166" t="s">
        <v>1356</v>
      </c>
      <c r="G511" s="32"/>
      <c r="H511" s="32"/>
      <c r="I511" s="167"/>
      <c r="J511" s="32"/>
      <c r="K511" s="32"/>
      <c r="L511" s="33"/>
      <c r="M511" s="168"/>
      <c r="N511" s="169"/>
      <c r="O511" s="58"/>
      <c r="P511" s="58"/>
      <c r="Q511" s="58"/>
      <c r="R511" s="58"/>
      <c r="S511" s="58"/>
      <c r="T511" s="59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T511" s="17" t="s">
        <v>181</v>
      </c>
      <c r="AU511" s="17" t="s">
        <v>85</v>
      </c>
    </row>
    <row r="512" spans="1:65" s="15" customFormat="1" ht="22.5">
      <c r="B512" s="201"/>
      <c r="D512" s="165" t="s">
        <v>183</v>
      </c>
      <c r="E512" s="202" t="s">
        <v>1</v>
      </c>
      <c r="F512" s="203" t="s">
        <v>1258</v>
      </c>
      <c r="H512" s="202" t="s">
        <v>1</v>
      </c>
      <c r="I512" s="204"/>
      <c r="L512" s="201"/>
      <c r="M512" s="205"/>
      <c r="N512" s="206"/>
      <c r="O512" s="206"/>
      <c r="P512" s="206"/>
      <c r="Q512" s="206"/>
      <c r="R512" s="206"/>
      <c r="S512" s="206"/>
      <c r="T512" s="207"/>
      <c r="AT512" s="202" t="s">
        <v>183</v>
      </c>
      <c r="AU512" s="202" t="s">
        <v>85</v>
      </c>
      <c r="AV512" s="15" t="s">
        <v>83</v>
      </c>
      <c r="AW512" s="15" t="s">
        <v>32</v>
      </c>
      <c r="AX512" s="15" t="s">
        <v>76</v>
      </c>
      <c r="AY512" s="202" t="s">
        <v>174</v>
      </c>
    </row>
    <row r="513" spans="1:65" s="15" customFormat="1" ht="22.5">
      <c r="B513" s="201"/>
      <c r="D513" s="165" t="s">
        <v>183</v>
      </c>
      <c r="E513" s="202" t="s">
        <v>1</v>
      </c>
      <c r="F513" s="203" t="s">
        <v>1358</v>
      </c>
      <c r="H513" s="202" t="s">
        <v>1</v>
      </c>
      <c r="I513" s="204"/>
      <c r="L513" s="201"/>
      <c r="M513" s="205"/>
      <c r="N513" s="206"/>
      <c r="O513" s="206"/>
      <c r="P513" s="206"/>
      <c r="Q513" s="206"/>
      <c r="R513" s="206"/>
      <c r="S513" s="206"/>
      <c r="T513" s="207"/>
      <c r="AT513" s="202" t="s">
        <v>183</v>
      </c>
      <c r="AU513" s="202" t="s">
        <v>85</v>
      </c>
      <c r="AV513" s="15" t="s">
        <v>83</v>
      </c>
      <c r="AW513" s="15" t="s">
        <v>32</v>
      </c>
      <c r="AX513" s="15" t="s">
        <v>76</v>
      </c>
      <c r="AY513" s="202" t="s">
        <v>174</v>
      </c>
    </row>
    <row r="514" spans="1:65" s="13" customFormat="1" ht="11.25">
      <c r="B514" s="170"/>
      <c r="D514" s="165" t="s">
        <v>183</v>
      </c>
      <c r="E514" s="171" t="s">
        <v>1</v>
      </c>
      <c r="F514" s="172" t="s">
        <v>1359</v>
      </c>
      <c r="H514" s="173">
        <v>5</v>
      </c>
      <c r="I514" s="174"/>
      <c r="L514" s="170"/>
      <c r="M514" s="175"/>
      <c r="N514" s="176"/>
      <c r="O514" s="176"/>
      <c r="P514" s="176"/>
      <c r="Q514" s="176"/>
      <c r="R514" s="176"/>
      <c r="S514" s="176"/>
      <c r="T514" s="177"/>
      <c r="AT514" s="171" t="s">
        <v>183</v>
      </c>
      <c r="AU514" s="171" t="s">
        <v>85</v>
      </c>
      <c r="AV514" s="13" t="s">
        <v>85</v>
      </c>
      <c r="AW514" s="13" t="s">
        <v>32</v>
      </c>
      <c r="AX514" s="13" t="s">
        <v>83</v>
      </c>
      <c r="AY514" s="171" t="s">
        <v>174</v>
      </c>
    </row>
    <row r="515" spans="1:65" s="2" customFormat="1" ht="16.5" customHeight="1">
      <c r="A515" s="32"/>
      <c r="B515" s="150"/>
      <c r="C515" s="186" t="s">
        <v>429</v>
      </c>
      <c r="D515" s="186" t="s">
        <v>256</v>
      </c>
      <c r="E515" s="187" t="s">
        <v>1360</v>
      </c>
      <c r="F515" s="188" t="s">
        <v>1361</v>
      </c>
      <c r="G515" s="189" t="s">
        <v>272</v>
      </c>
      <c r="H515" s="190">
        <v>5</v>
      </c>
      <c r="I515" s="191"/>
      <c r="J515" s="192">
        <f>ROUND(I515*H515,2)</f>
        <v>0</v>
      </c>
      <c r="K515" s="193"/>
      <c r="L515" s="194"/>
      <c r="M515" s="195" t="s">
        <v>1</v>
      </c>
      <c r="N515" s="196" t="s">
        <v>41</v>
      </c>
      <c r="O515" s="58"/>
      <c r="P515" s="161">
        <f>O515*H515</f>
        <v>0</v>
      </c>
      <c r="Q515" s="161">
        <v>2.0000000000000001E-4</v>
      </c>
      <c r="R515" s="161">
        <f>Q515*H515</f>
        <v>1E-3</v>
      </c>
      <c r="S515" s="161">
        <v>0</v>
      </c>
      <c r="T515" s="162">
        <f>S515*H515</f>
        <v>0</v>
      </c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R515" s="163" t="s">
        <v>85</v>
      </c>
      <c r="AT515" s="163" t="s">
        <v>256</v>
      </c>
      <c r="AU515" s="163" t="s">
        <v>85</v>
      </c>
      <c r="AY515" s="17" t="s">
        <v>174</v>
      </c>
      <c r="BE515" s="164">
        <f>IF(N515="základní",J515,0)</f>
        <v>0</v>
      </c>
      <c r="BF515" s="164">
        <f>IF(N515="snížená",J515,0)</f>
        <v>0</v>
      </c>
      <c r="BG515" s="164">
        <f>IF(N515="zákl. přenesená",J515,0)</f>
        <v>0</v>
      </c>
      <c r="BH515" s="164">
        <f>IF(N515="sníž. přenesená",J515,0)</f>
        <v>0</v>
      </c>
      <c r="BI515" s="164">
        <f>IF(N515="nulová",J515,0)</f>
        <v>0</v>
      </c>
      <c r="BJ515" s="17" t="s">
        <v>83</v>
      </c>
      <c r="BK515" s="164">
        <f>ROUND(I515*H515,2)</f>
        <v>0</v>
      </c>
      <c r="BL515" s="17" t="s">
        <v>83</v>
      </c>
      <c r="BM515" s="163" t="s">
        <v>1362</v>
      </c>
    </row>
    <row r="516" spans="1:65" s="2" customFormat="1" ht="11.25">
      <c r="A516" s="32"/>
      <c r="B516" s="33"/>
      <c r="C516" s="32"/>
      <c r="D516" s="165" t="s">
        <v>181</v>
      </c>
      <c r="E516" s="32"/>
      <c r="F516" s="166" t="s">
        <v>1361</v>
      </c>
      <c r="G516" s="32"/>
      <c r="H516" s="32"/>
      <c r="I516" s="167"/>
      <c r="J516" s="32"/>
      <c r="K516" s="32"/>
      <c r="L516" s="33"/>
      <c r="M516" s="168"/>
      <c r="N516" s="169"/>
      <c r="O516" s="58"/>
      <c r="P516" s="58"/>
      <c r="Q516" s="58"/>
      <c r="R516" s="58"/>
      <c r="S516" s="58"/>
      <c r="T516" s="59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T516" s="17" t="s">
        <v>181</v>
      </c>
      <c r="AU516" s="17" t="s">
        <v>85</v>
      </c>
    </row>
    <row r="517" spans="1:65" s="15" customFormat="1" ht="22.5">
      <c r="B517" s="201"/>
      <c r="D517" s="165" t="s">
        <v>183</v>
      </c>
      <c r="E517" s="202" t="s">
        <v>1</v>
      </c>
      <c r="F517" s="203" t="s">
        <v>1258</v>
      </c>
      <c r="H517" s="202" t="s">
        <v>1</v>
      </c>
      <c r="I517" s="204"/>
      <c r="L517" s="201"/>
      <c r="M517" s="205"/>
      <c r="N517" s="206"/>
      <c r="O517" s="206"/>
      <c r="P517" s="206"/>
      <c r="Q517" s="206"/>
      <c r="R517" s="206"/>
      <c r="S517" s="206"/>
      <c r="T517" s="207"/>
      <c r="AT517" s="202" t="s">
        <v>183</v>
      </c>
      <c r="AU517" s="202" t="s">
        <v>85</v>
      </c>
      <c r="AV517" s="15" t="s">
        <v>83</v>
      </c>
      <c r="AW517" s="15" t="s">
        <v>32</v>
      </c>
      <c r="AX517" s="15" t="s">
        <v>76</v>
      </c>
      <c r="AY517" s="202" t="s">
        <v>174</v>
      </c>
    </row>
    <row r="518" spans="1:65" s="15" customFormat="1" ht="22.5">
      <c r="B518" s="201"/>
      <c r="D518" s="165" t="s">
        <v>183</v>
      </c>
      <c r="E518" s="202" t="s">
        <v>1</v>
      </c>
      <c r="F518" s="203" t="s">
        <v>1358</v>
      </c>
      <c r="H518" s="202" t="s">
        <v>1</v>
      </c>
      <c r="I518" s="204"/>
      <c r="L518" s="201"/>
      <c r="M518" s="205"/>
      <c r="N518" s="206"/>
      <c r="O518" s="206"/>
      <c r="P518" s="206"/>
      <c r="Q518" s="206"/>
      <c r="R518" s="206"/>
      <c r="S518" s="206"/>
      <c r="T518" s="207"/>
      <c r="AT518" s="202" t="s">
        <v>183</v>
      </c>
      <c r="AU518" s="202" t="s">
        <v>85</v>
      </c>
      <c r="AV518" s="15" t="s">
        <v>83</v>
      </c>
      <c r="AW518" s="15" t="s">
        <v>32</v>
      </c>
      <c r="AX518" s="15" t="s">
        <v>76</v>
      </c>
      <c r="AY518" s="202" t="s">
        <v>174</v>
      </c>
    </row>
    <row r="519" spans="1:65" s="13" customFormat="1" ht="11.25">
      <c r="B519" s="170"/>
      <c r="D519" s="165" t="s">
        <v>183</v>
      </c>
      <c r="E519" s="171" t="s">
        <v>1</v>
      </c>
      <c r="F519" s="172" t="s">
        <v>1359</v>
      </c>
      <c r="H519" s="173">
        <v>5</v>
      </c>
      <c r="I519" s="174"/>
      <c r="L519" s="170"/>
      <c r="M519" s="175"/>
      <c r="N519" s="176"/>
      <c r="O519" s="176"/>
      <c r="P519" s="176"/>
      <c r="Q519" s="176"/>
      <c r="R519" s="176"/>
      <c r="S519" s="176"/>
      <c r="T519" s="177"/>
      <c r="AT519" s="171" t="s">
        <v>183</v>
      </c>
      <c r="AU519" s="171" t="s">
        <v>85</v>
      </c>
      <c r="AV519" s="13" t="s">
        <v>85</v>
      </c>
      <c r="AW519" s="13" t="s">
        <v>32</v>
      </c>
      <c r="AX519" s="13" t="s">
        <v>83</v>
      </c>
      <c r="AY519" s="171" t="s">
        <v>174</v>
      </c>
    </row>
    <row r="520" spans="1:65" s="2" customFormat="1" ht="24.2" customHeight="1">
      <c r="A520" s="32"/>
      <c r="B520" s="150"/>
      <c r="C520" s="151" t="s">
        <v>438</v>
      </c>
      <c r="D520" s="151" t="s">
        <v>176</v>
      </c>
      <c r="E520" s="152" t="s">
        <v>1363</v>
      </c>
      <c r="F520" s="153" t="s">
        <v>1364</v>
      </c>
      <c r="G520" s="154" t="s">
        <v>272</v>
      </c>
      <c r="H520" s="155">
        <v>98</v>
      </c>
      <c r="I520" s="156"/>
      <c r="J520" s="157">
        <f>ROUND(I520*H520,2)</f>
        <v>0</v>
      </c>
      <c r="K520" s="158"/>
      <c r="L520" s="33"/>
      <c r="M520" s="159" t="s">
        <v>1</v>
      </c>
      <c r="N520" s="160" t="s">
        <v>41</v>
      </c>
      <c r="O520" s="58"/>
      <c r="P520" s="161">
        <f>O520*H520</f>
        <v>0</v>
      </c>
      <c r="Q520" s="161">
        <v>0</v>
      </c>
      <c r="R520" s="161">
        <f>Q520*H520</f>
        <v>0</v>
      </c>
      <c r="S520" s="161">
        <v>0</v>
      </c>
      <c r="T520" s="162">
        <f>S520*H520</f>
        <v>0</v>
      </c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R520" s="163" t="s">
        <v>83</v>
      </c>
      <c r="AT520" s="163" t="s">
        <v>176</v>
      </c>
      <c r="AU520" s="163" t="s">
        <v>85</v>
      </c>
      <c r="AY520" s="17" t="s">
        <v>174</v>
      </c>
      <c r="BE520" s="164">
        <f>IF(N520="základní",J520,0)</f>
        <v>0</v>
      </c>
      <c r="BF520" s="164">
        <f>IF(N520="snížená",J520,0)</f>
        <v>0</v>
      </c>
      <c r="BG520" s="164">
        <f>IF(N520="zákl. přenesená",J520,0)</f>
        <v>0</v>
      </c>
      <c r="BH520" s="164">
        <f>IF(N520="sníž. přenesená",J520,0)</f>
        <v>0</v>
      </c>
      <c r="BI520" s="164">
        <f>IF(N520="nulová",J520,0)</f>
        <v>0</v>
      </c>
      <c r="BJ520" s="17" t="s">
        <v>83</v>
      </c>
      <c r="BK520" s="164">
        <f>ROUND(I520*H520,2)</f>
        <v>0</v>
      </c>
      <c r="BL520" s="17" t="s">
        <v>83</v>
      </c>
      <c r="BM520" s="163" t="s">
        <v>1365</v>
      </c>
    </row>
    <row r="521" spans="1:65" s="2" customFormat="1" ht="11.25">
      <c r="A521" s="32"/>
      <c r="B521" s="33"/>
      <c r="C521" s="32"/>
      <c r="D521" s="165" t="s">
        <v>181</v>
      </c>
      <c r="E521" s="32"/>
      <c r="F521" s="166" t="s">
        <v>1364</v>
      </c>
      <c r="G521" s="32"/>
      <c r="H521" s="32"/>
      <c r="I521" s="167"/>
      <c r="J521" s="32"/>
      <c r="K521" s="32"/>
      <c r="L521" s="33"/>
      <c r="M521" s="168"/>
      <c r="N521" s="169"/>
      <c r="O521" s="58"/>
      <c r="P521" s="58"/>
      <c r="Q521" s="58"/>
      <c r="R521" s="58"/>
      <c r="S521" s="58"/>
      <c r="T521" s="59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T521" s="17" t="s">
        <v>181</v>
      </c>
      <c r="AU521" s="17" t="s">
        <v>85</v>
      </c>
    </row>
    <row r="522" spans="1:65" s="15" customFormat="1" ht="11.25">
      <c r="B522" s="201"/>
      <c r="D522" s="165" t="s">
        <v>183</v>
      </c>
      <c r="E522" s="202" t="s">
        <v>1</v>
      </c>
      <c r="F522" s="203" t="s">
        <v>1176</v>
      </c>
      <c r="H522" s="202" t="s">
        <v>1</v>
      </c>
      <c r="I522" s="204"/>
      <c r="L522" s="201"/>
      <c r="M522" s="205"/>
      <c r="N522" s="206"/>
      <c r="O522" s="206"/>
      <c r="P522" s="206"/>
      <c r="Q522" s="206"/>
      <c r="R522" s="206"/>
      <c r="S522" s="206"/>
      <c r="T522" s="207"/>
      <c r="AT522" s="202" t="s">
        <v>183</v>
      </c>
      <c r="AU522" s="202" t="s">
        <v>85</v>
      </c>
      <c r="AV522" s="15" t="s">
        <v>83</v>
      </c>
      <c r="AW522" s="15" t="s">
        <v>32</v>
      </c>
      <c r="AX522" s="15" t="s">
        <v>76</v>
      </c>
      <c r="AY522" s="202" t="s">
        <v>174</v>
      </c>
    </row>
    <row r="523" spans="1:65" s="15" customFormat="1" ht="11.25">
      <c r="B523" s="201"/>
      <c r="D523" s="165" t="s">
        <v>183</v>
      </c>
      <c r="E523" s="202" t="s">
        <v>1</v>
      </c>
      <c r="F523" s="203" t="s">
        <v>1291</v>
      </c>
      <c r="H523" s="202" t="s">
        <v>1</v>
      </c>
      <c r="I523" s="204"/>
      <c r="L523" s="201"/>
      <c r="M523" s="205"/>
      <c r="N523" s="206"/>
      <c r="O523" s="206"/>
      <c r="P523" s="206"/>
      <c r="Q523" s="206"/>
      <c r="R523" s="206"/>
      <c r="S523" s="206"/>
      <c r="T523" s="207"/>
      <c r="AT523" s="202" t="s">
        <v>183</v>
      </c>
      <c r="AU523" s="202" t="s">
        <v>85</v>
      </c>
      <c r="AV523" s="15" t="s">
        <v>83</v>
      </c>
      <c r="AW523" s="15" t="s">
        <v>32</v>
      </c>
      <c r="AX523" s="15" t="s">
        <v>76</v>
      </c>
      <c r="AY523" s="202" t="s">
        <v>174</v>
      </c>
    </row>
    <row r="524" spans="1:65" s="13" customFormat="1" ht="11.25">
      <c r="B524" s="170"/>
      <c r="D524" s="165" t="s">
        <v>183</v>
      </c>
      <c r="E524" s="171" t="s">
        <v>1</v>
      </c>
      <c r="F524" s="172" t="s">
        <v>1366</v>
      </c>
      <c r="H524" s="173">
        <v>64</v>
      </c>
      <c r="I524" s="174"/>
      <c r="L524" s="170"/>
      <c r="M524" s="175"/>
      <c r="N524" s="176"/>
      <c r="O524" s="176"/>
      <c r="P524" s="176"/>
      <c r="Q524" s="176"/>
      <c r="R524" s="176"/>
      <c r="S524" s="176"/>
      <c r="T524" s="177"/>
      <c r="AT524" s="171" t="s">
        <v>183</v>
      </c>
      <c r="AU524" s="171" t="s">
        <v>85</v>
      </c>
      <c r="AV524" s="13" t="s">
        <v>85</v>
      </c>
      <c r="AW524" s="13" t="s">
        <v>32</v>
      </c>
      <c r="AX524" s="13" t="s">
        <v>76</v>
      </c>
      <c r="AY524" s="171" t="s">
        <v>174</v>
      </c>
    </row>
    <row r="525" spans="1:65" s="15" customFormat="1" ht="11.25">
      <c r="B525" s="201"/>
      <c r="D525" s="165" t="s">
        <v>183</v>
      </c>
      <c r="E525" s="202" t="s">
        <v>1</v>
      </c>
      <c r="F525" s="203" t="s">
        <v>1293</v>
      </c>
      <c r="H525" s="202" t="s">
        <v>1</v>
      </c>
      <c r="I525" s="204"/>
      <c r="L525" s="201"/>
      <c r="M525" s="205"/>
      <c r="N525" s="206"/>
      <c r="O525" s="206"/>
      <c r="P525" s="206"/>
      <c r="Q525" s="206"/>
      <c r="R525" s="206"/>
      <c r="S525" s="206"/>
      <c r="T525" s="207"/>
      <c r="AT525" s="202" t="s">
        <v>183</v>
      </c>
      <c r="AU525" s="202" t="s">
        <v>85</v>
      </c>
      <c r="AV525" s="15" t="s">
        <v>83</v>
      </c>
      <c r="AW525" s="15" t="s">
        <v>32</v>
      </c>
      <c r="AX525" s="15" t="s">
        <v>76</v>
      </c>
      <c r="AY525" s="202" t="s">
        <v>174</v>
      </c>
    </row>
    <row r="526" spans="1:65" s="13" customFormat="1" ht="11.25">
      <c r="B526" s="170"/>
      <c r="D526" s="165" t="s">
        <v>183</v>
      </c>
      <c r="E526" s="171" t="s">
        <v>1</v>
      </c>
      <c r="F526" s="172" t="s">
        <v>1367</v>
      </c>
      <c r="H526" s="173">
        <v>34</v>
      </c>
      <c r="I526" s="174"/>
      <c r="L526" s="170"/>
      <c r="M526" s="175"/>
      <c r="N526" s="176"/>
      <c r="O526" s="176"/>
      <c r="P526" s="176"/>
      <c r="Q526" s="176"/>
      <c r="R526" s="176"/>
      <c r="S526" s="176"/>
      <c r="T526" s="177"/>
      <c r="AT526" s="171" t="s">
        <v>183</v>
      </c>
      <c r="AU526" s="171" t="s">
        <v>85</v>
      </c>
      <c r="AV526" s="13" t="s">
        <v>85</v>
      </c>
      <c r="AW526" s="13" t="s">
        <v>32</v>
      </c>
      <c r="AX526" s="13" t="s">
        <v>76</v>
      </c>
      <c r="AY526" s="171" t="s">
        <v>174</v>
      </c>
    </row>
    <row r="527" spans="1:65" s="14" customFormat="1" ht="11.25">
      <c r="B527" s="178"/>
      <c r="D527" s="165" t="s">
        <v>183</v>
      </c>
      <c r="E527" s="179" t="s">
        <v>1</v>
      </c>
      <c r="F527" s="180" t="s">
        <v>231</v>
      </c>
      <c r="H527" s="181">
        <v>98</v>
      </c>
      <c r="I527" s="182"/>
      <c r="L527" s="178"/>
      <c r="M527" s="183"/>
      <c r="N527" s="184"/>
      <c r="O527" s="184"/>
      <c r="P527" s="184"/>
      <c r="Q527" s="184"/>
      <c r="R527" s="184"/>
      <c r="S527" s="184"/>
      <c r="T527" s="185"/>
      <c r="AT527" s="179" t="s">
        <v>183</v>
      </c>
      <c r="AU527" s="179" t="s">
        <v>85</v>
      </c>
      <c r="AV527" s="14" t="s">
        <v>96</v>
      </c>
      <c r="AW527" s="14" t="s">
        <v>32</v>
      </c>
      <c r="AX527" s="14" t="s">
        <v>83</v>
      </c>
      <c r="AY527" s="179" t="s">
        <v>174</v>
      </c>
    </row>
    <row r="528" spans="1:65" s="2" customFormat="1" ht="66.75" customHeight="1">
      <c r="A528" s="32"/>
      <c r="B528" s="150"/>
      <c r="C528" s="151" t="s">
        <v>444</v>
      </c>
      <c r="D528" s="151" t="s">
        <v>176</v>
      </c>
      <c r="E528" s="152" t="s">
        <v>1368</v>
      </c>
      <c r="F528" s="153" t="s">
        <v>1369</v>
      </c>
      <c r="G528" s="154" t="s">
        <v>272</v>
      </c>
      <c r="H528" s="155">
        <v>2</v>
      </c>
      <c r="I528" s="156"/>
      <c r="J528" s="157">
        <f>ROUND(I528*H528,2)</f>
        <v>0</v>
      </c>
      <c r="K528" s="158"/>
      <c r="L528" s="33"/>
      <c r="M528" s="159" t="s">
        <v>1</v>
      </c>
      <c r="N528" s="160" t="s">
        <v>41</v>
      </c>
      <c r="O528" s="58"/>
      <c r="P528" s="161">
        <f>O528*H528</f>
        <v>0</v>
      </c>
      <c r="Q528" s="161">
        <v>0</v>
      </c>
      <c r="R528" s="161">
        <f>Q528*H528</f>
        <v>0</v>
      </c>
      <c r="S528" s="161">
        <v>0</v>
      </c>
      <c r="T528" s="162">
        <f>S528*H528</f>
        <v>0</v>
      </c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R528" s="163" t="s">
        <v>83</v>
      </c>
      <c r="AT528" s="163" t="s">
        <v>176</v>
      </c>
      <c r="AU528" s="163" t="s">
        <v>85</v>
      </c>
      <c r="AY528" s="17" t="s">
        <v>174</v>
      </c>
      <c r="BE528" s="164">
        <f>IF(N528="základní",J528,0)</f>
        <v>0</v>
      </c>
      <c r="BF528" s="164">
        <f>IF(N528="snížená",J528,0)</f>
        <v>0</v>
      </c>
      <c r="BG528" s="164">
        <f>IF(N528="zákl. přenesená",J528,0)</f>
        <v>0</v>
      </c>
      <c r="BH528" s="164">
        <f>IF(N528="sníž. přenesená",J528,0)</f>
        <v>0</v>
      </c>
      <c r="BI528" s="164">
        <f>IF(N528="nulová",J528,0)</f>
        <v>0</v>
      </c>
      <c r="BJ528" s="17" t="s">
        <v>83</v>
      </c>
      <c r="BK528" s="164">
        <f>ROUND(I528*H528,2)</f>
        <v>0</v>
      </c>
      <c r="BL528" s="17" t="s">
        <v>83</v>
      </c>
      <c r="BM528" s="163" t="s">
        <v>1370</v>
      </c>
    </row>
    <row r="529" spans="1:65" s="2" customFormat="1" ht="39">
      <c r="A529" s="32"/>
      <c r="B529" s="33"/>
      <c r="C529" s="32"/>
      <c r="D529" s="165" t="s">
        <v>181</v>
      </c>
      <c r="E529" s="32"/>
      <c r="F529" s="166" t="s">
        <v>1369</v>
      </c>
      <c r="G529" s="32"/>
      <c r="H529" s="32"/>
      <c r="I529" s="167"/>
      <c r="J529" s="32"/>
      <c r="K529" s="32"/>
      <c r="L529" s="33"/>
      <c r="M529" s="168"/>
      <c r="N529" s="169"/>
      <c r="O529" s="58"/>
      <c r="P529" s="58"/>
      <c r="Q529" s="58"/>
      <c r="R529" s="58"/>
      <c r="S529" s="58"/>
      <c r="T529" s="59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T529" s="17" t="s">
        <v>181</v>
      </c>
      <c r="AU529" s="17" t="s">
        <v>85</v>
      </c>
    </row>
    <row r="530" spans="1:65" s="15" customFormat="1" ht="11.25">
      <c r="B530" s="201"/>
      <c r="D530" s="165" t="s">
        <v>183</v>
      </c>
      <c r="E530" s="202" t="s">
        <v>1</v>
      </c>
      <c r="F530" s="203" t="s">
        <v>1230</v>
      </c>
      <c r="H530" s="202" t="s">
        <v>1</v>
      </c>
      <c r="I530" s="204"/>
      <c r="L530" s="201"/>
      <c r="M530" s="205"/>
      <c r="N530" s="206"/>
      <c r="O530" s="206"/>
      <c r="P530" s="206"/>
      <c r="Q530" s="206"/>
      <c r="R530" s="206"/>
      <c r="S530" s="206"/>
      <c r="T530" s="207"/>
      <c r="AT530" s="202" t="s">
        <v>183</v>
      </c>
      <c r="AU530" s="202" t="s">
        <v>85</v>
      </c>
      <c r="AV530" s="15" t="s">
        <v>83</v>
      </c>
      <c r="AW530" s="15" t="s">
        <v>32</v>
      </c>
      <c r="AX530" s="15" t="s">
        <v>76</v>
      </c>
      <c r="AY530" s="202" t="s">
        <v>174</v>
      </c>
    </row>
    <row r="531" spans="1:65" s="15" customFormat="1" ht="11.25">
      <c r="B531" s="201"/>
      <c r="D531" s="165" t="s">
        <v>183</v>
      </c>
      <c r="E531" s="202" t="s">
        <v>1</v>
      </c>
      <c r="F531" s="203" t="s">
        <v>1371</v>
      </c>
      <c r="H531" s="202" t="s">
        <v>1</v>
      </c>
      <c r="I531" s="204"/>
      <c r="L531" s="201"/>
      <c r="M531" s="205"/>
      <c r="N531" s="206"/>
      <c r="O531" s="206"/>
      <c r="P531" s="206"/>
      <c r="Q531" s="206"/>
      <c r="R531" s="206"/>
      <c r="S531" s="206"/>
      <c r="T531" s="207"/>
      <c r="AT531" s="202" t="s">
        <v>183</v>
      </c>
      <c r="AU531" s="202" t="s">
        <v>85</v>
      </c>
      <c r="AV531" s="15" t="s">
        <v>83</v>
      </c>
      <c r="AW531" s="15" t="s">
        <v>32</v>
      </c>
      <c r="AX531" s="15" t="s">
        <v>76</v>
      </c>
      <c r="AY531" s="202" t="s">
        <v>174</v>
      </c>
    </row>
    <row r="532" spans="1:65" s="13" customFormat="1" ht="11.25">
      <c r="B532" s="170"/>
      <c r="D532" s="165" t="s">
        <v>183</v>
      </c>
      <c r="E532" s="171" t="s">
        <v>1</v>
      </c>
      <c r="F532" s="172" t="s">
        <v>1372</v>
      </c>
      <c r="H532" s="173">
        <v>2</v>
      </c>
      <c r="I532" s="174"/>
      <c r="L532" s="170"/>
      <c r="M532" s="175"/>
      <c r="N532" s="176"/>
      <c r="O532" s="176"/>
      <c r="P532" s="176"/>
      <c r="Q532" s="176"/>
      <c r="R532" s="176"/>
      <c r="S532" s="176"/>
      <c r="T532" s="177"/>
      <c r="AT532" s="171" t="s">
        <v>183</v>
      </c>
      <c r="AU532" s="171" t="s">
        <v>85</v>
      </c>
      <c r="AV532" s="13" t="s">
        <v>85</v>
      </c>
      <c r="AW532" s="13" t="s">
        <v>32</v>
      </c>
      <c r="AX532" s="13" t="s">
        <v>83</v>
      </c>
      <c r="AY532" s="171" t="s">
        <v>174</v>
      </c>
    </row>
    <row r="533" spans="1:65" s="2" customFormat="1" ht="24.2" customHeight="1">
      <c r="A533" s="32"/>
      <c r="B533" s="150"/>
      <c r="C533" s="186" t="s">
        <v>450</v>
      </c>
      <c r="D533" s="186" t="s">
        <v>256</v>
      </c>
      <c r="E533" s="187" t="s">
        <v>1373</v>
      </c>
      <c r="F533" s="188" t="s">
        <v>1374</v>
      </c>
      <c r="G533" s="189" t="s">
        <v>203</v>
      </c>
      <c r="H533" s="190">
        <v>0.2</v>
      </c>
      <c r="I533" s="191"/>
      <c r="J533" s="192">
        <f>ROUND(I533*H533,2)</f>
        <v>0</v>
      </c>
      <c r="K533" s="193"/>
      <c r="L533" s="194"/>
      <c r="M533" s="195" t="s">
        <v>1</v>
      </c>
      <c r="N533" s="196" t="s">
        <v>41</v>
      </c>
      <c r="O533" s="58"/>
      <c r="P533" s="161">
        <f>O533*H533</f>
        <v>0</v>
      </c>
      <c r="Q533" s="161">
        <v>1.1E-4</v>
      </c>
      <c r="R533" s="161">
        <f>Q533*H533</f>
        <v>2.2000000000000003E-5</v>
      </c>
      <c r="S533" s="161">
        <v>0</v>
      </c>
      <c r="T533" s="162">
        <f>S533*H533</f>
        <v>0</v>
      </c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R533" s="163" t="s">
        <v>85</v>
      </c>
      <c r="AT533" s="163" t="s">
        <v>256</v>
      </c>
      <c r="AU533" s="163" t="s">
        <v>85</v>
      </c>
      <c r="AY533" s="17" t="s">
        <v>174</v>
      </c>
      <c r="BE533" s="164">
        <f>IF(N533="základní",J533,0)</f>
        <v>0</v>
      </c>
      <c r="BF533" s="164">
        <f>IF(N533="snížená",J533,0)</f>
        <v>0</v>
      </c>
      <c r="BG533" s="164">
        <f>IF(N533="zákl. přenesená",J533,0)</f>
        <v>0</v>
      </c>
      <c r="BH533" s="164">
        <f>IF(N533="sníž. přenesená",J533,0)</f>
        <v>0</v>
      </c>
      <c r="BI533" s="164">
        <f>IF(N533="nulová",J533,0)</f>
        <v>0</v>
      </c>
      <c r="BJ533" s="17" t="s">
        <v>83</v>
      </c>
      <c r="BK533" s="164">
        <f>ROUND(I533*H533,2)</f>
        <v>0</v>
      </c>
      <c r="BL533" s="17" t="s">
        <v>83</v>
      </c>
      <c r="BM533" s="163" t="s">
        <v>1375</v>
      </c>
    </row>
    <row r="534" spans="1:65" s="2" customFormat="1" ht="11.25">
      <c r="A534" s="32"/>
      <c r="B534" s="33"/>
      <c r="C534" s="32"/>
      <c r="D534" s="165" t="s">
        <v>181</v>
      </c>
      <c r="E534" s="32"/>
      <c r="F534" s="166" t="s">
        <v>1374</v>
      </c>
      <c r="G534" s="32"/>
      <c r="H534" s="32"/>
      <c r="I534" s="167"/>
      <c r="J534" s="32"/>
      <c r="K534" s="32"/>
      <c r="L534" s="33"/>
      <c r="M534" s="168"/>
      <c r="N534" s="169"/>
      <c r="O534" s="58"/>
      <c r="P534" s="58"/>
      <c r="Q534" s="58"/>
      <c r="R534" s="58"/>
      <c r="S534" s="58"/>
      <c r="T534" s="59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T534" s="17" t="s">
        <v>181</v>
      </c>
      <c r="AU534" s="17" t="s">
        <v>85</v>
      </c>
    </row>
    <row r="535" spans="1:65" s="15" customFormat="1" ht="11.25">
      <c r="B535" s="201"/>
      <c r="D535" s="165" t="s">
        <v>183</v>
      </c>
      <c r="E535" s="202" t="s">
        <v>1</v>
      </c>
      <c r="F535" s="203" t="s">
        <v>1230</v>
      </c>
      <c r="H535" s="202" t="s">
        <v>1</v>
      </c>
      <c r="I535" s="204"/>
      <c r="L535" s="201"/>
      <c r="M535" s="205"/>
      <c r="N535" s="206"/>
      <c r="O535" s="206"/>
      <c r="P535" s="206"/>
      <c r="Q535" s="206"/>
      <c r="R535" s="206"/>
      <c r="S535" s="206"/>
      <c r="T535" s="207"/>
      <c r="AT535" s="202" t="s">
        <v>183</v>
      </c>
      <c r="AU535" s="202" t="s">
        <v>85</v>
      </c>
      <c r="AV535" s="15" t="s">
        <v>83</v>
      </c>
      <c r="AW535" s="15" t="s">
        <v>32</v>
      </c>
      <c r="AX535" s="15" t="s">
        <v>76</v>
      </c>
      <c r="AY535" s="202" t="s">
        <v>174</v>
      </c>
    </row>
    <row r="536" spans="1:65" s="15" customFormat="1" ht="11.25">
      <c r="B536" s="201"/>
      <c r="D536" s="165" t="s">
        <v>183</v>
      </c>
      <c r="E536" s="202" t="s">
        <v>1</v>
      </c>
      <c r="F536" s="203" t="s">
        <v>1371</v>
      </c>
      <c r="H536" s="202" t="s">
        <v>1</v>
      </c>
      <c r="I536" s="204"/>
      <c r="L536" s="201"/>
      <c r="M536" s="205"/>
      <c r="N536" s="206"/>
      <c r="O536" s="206"/>
      <c r="P536" s="206"/>
      <c r="Q536" s="206"/>
      <c r="R536" s="206"/>
      <c r="S536" s="206"/>
      <c r="T536" s="207"/>
      <c r="AT536" s="202" t="s">
        <v>183</v>
      </c>
      <c r="AU536" s="202" t="s">
        <v>85</v>
      </c>
      <c r="AV536" s="15" t="s">
        <v>83</v>
      </c>
      <c r="AW536" s="15" t="s">
        <v>32</v>
      </c>
      <c r="AX536" s="15" t="s">
        <v>76</v>
      </c>
      <c r="AY536" s="202" t="s">
        <v>174</v>
      </c>
    </row>
    <row r="537" spans="1:65" s="13" customFormat="1" ht="11.25">
      <c r="B537" s="170"/>
      <c r="D537" s="165" t="s">
        <v>183</v>
      </c>
      <c r="E537" s="171" t="s">
        <v>1</v>
      </c>
      <c r="F537" s="172" t="s">
        <v>1376</v>
      </c>
      <c r="H537" s="173">
        <v>0.2</v>
      </c>
      <c r="I537" s="174"/>
      <c r="L537" s="170"/>
      <c r="M537" s="175"/>
      <c r="N537" s="176"/>
      <c r="O537" s="176"/>
      <c r="P537" s="176"/>
      <c r="Q537" s="176"/>
      <c r="R537" s="176"/>
      <c r="S537" s="176"/>
      <c r="T537" s="177"/>
      <c r="AT537" s="171" t="s">
        <v>183</v>
      </c>
      <c r="AU537" s="171" t="s">
        <v>85</v>
      </c>
      <c r="AV537" s="13" t="s">
        <v>85</v>
      </c>
      <c r="AW537" s="13" t="s">
        <v>32</v>
      </c>
      <c r="AX537" s="13" t="s">
        <v>83</v>
      </c>
      <c r="AY537" s="171" t="s">
        <v>174</v>
      </c>
    </row>
    <row r="538" spans="1:65" s="2" customFormat="1" ht="66.75" customHeight="1">
      <c r="A538" s="32"/>
      <c r="B538" s="150"/>
      <c r="C538" s="151" t="s">
        <v>456</v>
      </c>
      <c r="D538" s="151" t="s">
        <v>176</v>
      </c>
      <c r="E538" s="152" t="s">
        <v>1368</v>
      </c>
      <c r="F538" s="153" t="s">
        <v>1369</v>
      </c>
      <c r="G538" s="154" t="s">
        <v>272</v>
      </c>
      <c r="H538" s="155">
        <v>2</v>
      </c>
      <c r="I538" s="156"/>
      <c r="J538" s="157">
        <f>ROUND(I538*H538,2)</f>
        <v>0</v>
      </c>
      <c r="K538" s="158"/>
      <c r="L538" s="33"/>
      <c r="M538" s="159" t="s">
        <v>1</v>
      </c>
      <c r="N538" s="160" t="s">
        <v>41</v>
      </c>
      <c r="O538" s="58"/>
      <c r="P538" s="161">
        <f>O538*H538</f>
        <v>0</v>
      </c>
      <c r="Q538" s="161">
        <v>0</v>
      </c>
      <c r="R538" s="161">
        <f>Q538*H538</f>
        <v>0</v>
      </c>
      <c r="S538" s="161">
        <v>0</v>
      </c>
      <c r="T538" s="162">
        <f>S538*H538</f>
        <v>0</v>
      </c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R538" s="163" t="s">
        <v>83</v>
      </c>
      <c r="AT538" s="163" t="s">
        <v>176</v>
      </c>
      <c r="AU538" s="163" t="s">
        <v>85</v>
      </c>
      <c r="AY538" s="17" t="s">
        <v>174</v>
      </c>
      <c r="BE538" s="164">
        <f>IF(N538="základní",J538,0)</f>
        <v>0</v>
      </c>
      <c r="BF538" s="164">
        <f>IF(N538="snížená",J538,0)</f>
        <v>0</v>
      </c>
      <c r="BG538" s="164">
        <f>IF(N538="zákl. přenesená",J538,0)</f>
        <v>0</v>
      </c>
      <c r="BH538" s="164">
        <f>IF(N538="sníž. přenesená",J538,0)</f>
        <v>0</v>
      </c>
      <c r="BI538" s="164">
        <f>IF(N538="nulová",J538,0)</f>
        <v>0</v>
      </c>
      <c r="BJ538" s="17" t="s">
        <v>83</v>
      </c>
      <c r="BK538" s="164">
        <f>ROUND(I538*H538,2)</f>
        <v>0</v>
      </c>
      <c r="BL538" s="17" t="s">
        <v>83</v>
      </c>
      <c r="BM538" s="163" t="s">
        <v>1377</v>
      </c>
    </row>
    <row r="539" spans="1:65" s="2" customFormat="1" ht="39">
      <c r="A539" s="32"/>
      <c r="B539" s="33"/>
      <c r="C539" s="32"/>
      <c r="D539" s="165" t="s">
        <v>181</v>
      </c>
      <c r="E539" s="32"/>
      <c r="F539" s="166" t="s">
        <v>1369</v>
      </c>
      <c r="G539" s="32"/>
      <c r="H539" s="32"/>
      <c r="I539" s="167"/>
      <c r="J539" s="32"/>
      <c r="K539" s="32"/>
      <c r="L539" s="33"/>
      <c r="M539" s="168"/>
      <c r="N539" s="169"/>
      <c r="O539" s="58"/>
      <c r="P539" s="58"/>
      <c r="Q539" s="58"/>
      <c r="R539" s="58"/>
      <c r="S539" s="58"/>
      <c r="T539" s="59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T539" s="17" t="s">
        <v>181</v>
      </c>
      <c r="AU539" s="17" t="s">
        <v>85</v>
      </c>
    </row>
    <row r="540" spans="1:65" s="15" customFormat="1" ht="11.25">
      <c r="B540" s="201"/>
      <c r="D540" s="165" t="s">
        <v>183</v>
      </c>
      <c r="E540" s="202" t="s">
        <v>1</v>
      </c>
      <c r="F540" s="203" t="s">
        <v>1230</v>
      </c>
      <c r="H540" s="202" t="s">
        <v>1</v>
      </c>
      <c r="I540" s="204"/>
      <c r="L540" s="201"/>
      <c r="M540" s="205"/>
      <c r="N540" s="206"/>
      <c r="O540" s="206"/>
      <c r="P540" s="206"/>
      <c r="Q540" s="206"/>
      <c r="R540" s="206"/>
      <c r="S540" s="206"/>
      <c r="T540" s="207"/>
      <c r="AT540" s="202" t="s">
        <v>183</v>
      </c>
      <c r="AU540" s="202" t="s">
        <v>85</v>
      </c>
      <c r="AV540" s="15" t="s">
        <v>83</v>
      </c>
      <c r="AW540" s="15" t="s">
        <v>32</v>
      </c>
      <c r="AX540" s="15" t="s">
        <v>76</v>
      </c>
      <c r="AY540" s="202" t="s">
        <v>174</v>
      </c>
    </row>
    <row r="541" spans="1:65" s="15" customFormat="1" ht="11.25">
      <c r="B541" s="201"/>
      <c r="D541" s="165" t="s">
        <v>183</v>
      </c>
      <c r="E541" s="202" t="s">
        <v>1</v>
      </c>
      <c r="F541" s="203" t="s">
        <v>1378</v>
      </c>
      <c r="H541" s="202" t="s">
        <v>1</v>
      </c>
      <c r="I541" s="204"/>
      <c r="L541" s="201"/>
      <c r="M541" s="205"/>
      <c r="N541" s="206"/>
      <c r="O541" s="206"/>
      <c r="P541" s="206"/>
      <c r="Q541" s="206"/>
      <c r="R541" s="206"/>
      <c r="S541" s="206"/>
      <c r="T541" s="207"/>
      <c r="AT541" s="202" t="s">
        <v>183</v>
      </c>
      <c r="AU541" s="202" t="s">
        <v>85</v>
      </c>
      <c r="AV541" s="15" t="s">
        <v>83</v>
      </c>
      <c r="AW541" s="15" t="s">
        <v>32</v>
      </c>
      <c r="AX541" s="15" t="s">
        <v>76</v>
      </c>
      <c r="AY541" s="202" t="s">
        <v>174</v>
      </c>
    </row>
    <row r="542" spans="1:65" s="13" customFormat="1" ht="11.25">
      <c r="B542" s="170"/>
      <c r="D542" s="165" t="s">
        <v>183</v>
      </c>
      <c r="E542" s="171" t="s">
        <v>1</v>
      </c>
      <c r="F542" s="172" t="s">
        <v>1372</v>
      </c>
      <c r="H542" s="173">
        <v>2</v>
      </c>
      <c r="I542" s="174"/>
      <c r="L542" s="170"/>
      <c r="M542" s="175"/>
      <c r="N542" s="176"/>
      <c r="O542" s="176"/>
      <c r="P542" s="176"/>
      <c r="Q542" s="176"/>
      <c r="R542" s="176"/>
      <c r="S542" s="176"/>
      <c r="T542" s="177"/>
      <c r="AT542" s="171" t="s">
        <v>183</v>
      </c>
      <c r="AU542" s="171" t="s">
        <v>85</v>
      </c>
      <c r="AV542" s="13" t="s">
        <v>85</v>
      </c>
      <c r="AW542" s="13" t="s">
        <v>32</v>
      </c>
      <c r="AX542" s="13" t="s">
        <v>83</v>
      </c>
      <c r="AY542" s="171" t="s">
        <v>174</v>
      </c>
    </row>
    <row r="543" spans="1:65" s="2" customFormat="1" ht="24.2" customHeight="1">
      <c r="A543" s="32"/>
      <c r="B543" s="150"/>
      <c r="C543" s="186" t="s">
        <v>462</v>
      </c>
      <c r="D543" s="186" t="s">
        <v>256</v>
      </c>
      <c r="E543" s="187" t="s">
        <v>1379</v>
      </c>
      <c r="F543" s="188" t="s">
        <v>1380</v>
      </c>
      <c r="G543" s="189" t="s">
        <v>203</v>
      </c>
      <c r="H543" s="190">
        <v>0.2</v>
      </c>
      <c r="I543" s="191"/>
      <c r="J543" s="192">
        <f>ROUND(I543*H543,2)</f>
        <v>0</v>
      </c>
      <c r="K543" s="193"/>
      <c r="L543" s="194"/>
      <c r="M543" s="195" t="s">
        <v>1</v>
      </c>
      <c r="N543" s="196" t="s">
        <v>41</v>
      </c>
      <c r="O543" s="58"/>
      <c r="P543" s="161">
        <f>O543*H543</f>
        <v>0</v>
      </c>
      <c r="Q543" s="161">
        <v>1.2999999999999999E-4</v>
      </c>
      <c r="R543" s="161">
        <f>Q543*H543</f>
        <v>2.5999999999999998E-5</v>
      </c>
      <c r="S543" s="161">
        <v>0</v>
      </c>
      <c r="T543" s="162">
        <f>S543*H543</f>
        <v>0</v>
      </c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R543" s="163" t="s">
        <v>85</v>
      </c>
      <c r="AT543" s="163" t="s">
        <v>256</v>
      </c>
      <c r="AU543" s="163" t="s">
        <v>85</v>
      </c>
      <c r="AY543" s="17" t="s">
        <v>174</v>
      </c>
      <c r="BE543" s="164">
        <f>IF(N543="základní",J543,0)</f>
        <v>0</v>
      </c>
      <c r="BF543" s="164">
        <f>IF(N543="snížená",J543,0)</f>
        <v>0</v>
      </c>
      <c r="BG543" s="164">
        <f>IF(N543="zákl. přenesená",J543,0)</f>
        <v>0</v>
      </c>
      <c r="BH543" s="164">
        <f>IF(N543="sníž. přenesená",J543,0)</f>
        <v>0</v>
      </c>
      <c r="BI543" s="164">
        <f>IF(N543="nulová",J543,0)</f>
        <v>0</v>
      </c>
      <c r="BJ543" s="17" t="s">
        <v>83</v>
      </c>
      <c r="BK543" s="164">
        <f>ROUND(I543*H543,2)</f>
        <v>0</v>
      </c>
      <c r="BL543" s="17" t="s">
        <v>83</v>
      </c>
      <c r="BM543" s="163" t="s">
        <v>1381</v>
      </c>
    </row>
    <row r="544" spans="1:65" s="2" customFormat="1" ht="11.25">
      <c r="A544" s="32"/>
      <c r="B544" s="33"/>
      <c r="C544" s="32"/>
      <c r="D544" s="165" t="s">
        <v>181</v>
      </c>
      <c r="E544" s="32"/>
      <c r="F544" s="166" t="s">
        <v>1380</v>
      </c>
      <c r="G544" s="32"/>
      <c r="H544" s="32"/>
      <c r="I544" s="167"/>
      <c r="J544" s="32"/>
      <c r="K544" s="32"/>
      <c r="L544" s="33"/>
      <c r="M544" s="168"/>
      <c r="N544" s="169"/>
      <c r="O544" s="58"/>
      <c r="P544" s="58"/>
      <c r="Q544" s="58"/>
      <c r="R544" s="58"/>
      <c r="S544" s="58"/>
      <c r="T544" s="59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T544" s="17" t="s">
        <v>181</v>
      </c>
      <c r="AU544" s="17" t="s">
        <v>85</v>
      </c>
    </row>
    <row r="545" spans="1:65" s="15" customFormat="1" ht="11.25">
      <c r="B545" s="201"/>
      <c r="D545" s="165" t="s">
        <v>183</v>
      </c>
      <c r="E545" s="202" t="s">
        <v>1</v>
      </c>
      <c r="F545" s="203" t="s">
        <v>1230</v>
      </c>
      <c r="H545" s="202" t="s">
        <v>1</v>
      </c>
      <c r="I545" s="204"/>
      <c r="L545" s="201"/>
      <c r="M545" s="205"/>
      <c r="N545" s="206"/>
      <c r="O545" s="206"/>
      <c r="P545" s="206"/>
      <c r="Q545" s="206"/>
      <c r="R545" s="206"/>
      <c r="S545" s="206"/>
      <c r="T545" s="207"/>
      <c r="AT545" s="202" t="s">
        <v>183</v>
      </c>
      <c r="AU545" s="202" t="s">
        <v>85</v>
      </c>
      <c r="AV545" s="15" t="s">
        <v>83</v>
      </c>
      <c r="AW545" s="15" t="s">
        <v>32</v>
      </c>
      <c r="AX545" s="15" t="s">
        <v>76</v>
      </c>
      <c r="AY545" s="202" t="s">
        <v>174</v>
      </c>
    </row>
    <row r="546" spans="1:65" s="15" customFormat="1" ht="11.25">
      <c r="B546" s="201"/>
      <c r="D546" s="165" t="s">
        <v>183</v>
      </c>
      <c r="E546" s="202" t="s">
        <v>1</v>
      </c>
      <c r="F546" s="203" t="s">
        <v>1378</v>
      </c>
      <c r="H546" s="202" t="s">
        <v>1</v>
      </c>
      <c r="I546" s="204"/>
      <c r="L546" s="201"/>
      <c r="M546" s="205"/>
      <c r="N546" s="206"/>
      <c r="O546" s="206"/>
      <c r="P546" s="206"/>
      <c r="Q546" s="206"/>
      <c r="R546" s="206"/>
      <c r="S546" s="206"/>
      <c r="T546" s="207"/>
      <c r="AT546" s="202" t="s">
        <v>183</v>
      </c>
      <c r="AU546" s="202" t="s">
        <v>85</v>
      </c>
      <c r="AV546" s="15" t="s">
        <v>83</v>
      </c>
      <c r="AW546" s="15" t="s">
        <v>32</v>
      </c>
      <c r="AX546" s="15" t="s">
        <v>76</v>
      </c>
      <c r="AY546" s="202" t="s">
        <v>174</v>
      </c>
    </row>
    <row r="547" spans="1:65" s="13" customFormat="1" ht="11.25">
      <c r="B547" s="170"/>
      <c r="D547" s="165" t="s">
        <v>183</v>
      </c>
      <c r="E547" s="171" t="s">
        <v>1</v>
      </c>
      <c r="F547" s="172" t="s">
        <v>1376</v>
      </c>
      <c r="H547" s="173">
        <v>0.2</v>
      </c>
      <c r="I547" s="174"/>
      <c r="L547" s="170"/>
      <c r="M547" s="175"/>
      <c r="N547" s="176"/>
      <c r="O547" s="176"/>
      <c r="P547" s="176"/>
      <c r="Q547" s="176"/>
      <c r="R547" s="176"/>
      <c r="S547" s="176"/>
      <c r="T547" s="177"/>
      <c r="AT547" s="171" t="s">
        <v>183</v>
      </c>
      <c r="AU547" s="171" t="s">
        <v>85</v>
      </c>
      <c r="AV547" s="13" t="s">
        <v>85</v>
      </c>
      <c r="AW547" s="13" t="s">
        <v>32</v>
      </c>
      <c r="AX547" s="13" t="s">
        <v>83</v>
      </c>
      <c r="AY547" s="171" t="s">
        <v>174</v>
      </c>
    </row>
    <row r="548" spans="1:65" s="2" customFormat="1" ht="24.2" customHeight="1">
      <c r="A548" s="32"/>
      <c r="B548" s="150"/>
      <c r="C548" s="151" t="s">
        <v>468</v>
      </c>
      <c r="D548" s="151" t="s">
        <v>176</v>
      </c>
      <c r="E548" s="152" t="s">
        <v>1382</v>
      </c>
      <c r="F548" s="153" t="s">
        <v>1383</v>
      </c>
      <c r="G548" s="154" t="s">
        <v>272</v>
      </c>
      <c r="H548" s="155">
        <v>18</v>
      </c>
      <c r="I548" s="156"/>
      <c r="J548" s="157">
        <f>ROUND(I548*H548,2)</f>
        <v>0</v>
      </c>
      <c r="K548" s="158"/>
      <c r="L548" s="33"/>
      <c r="M548" s="159" t="s">
        <v>1</v>
      </c>
      <c r="N548" s="160" t="s">
        <v>41</v>
      </c>
      <c r="O548" s="58"/>
      <c r="P548" s="161">
        <f>O548*H548</f>
        <v>0</v>
      </c>
      <c r="Q548" s="161">
        <v>0</v>
      </c>
      <c r="R548" s="161">
        <f>Q548*H548</f>
        <v>0</v>
      </c>
      <c r="S548" s="161">
        <v>0</v>
      </c>
      <c r="T548" s="162">
        <f>S548*H548</f>
        <v>0</v>
      </c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R548" s="163" t="s">
        <v>83</v>
      </c>
      <c r="AT548" s="163" t="s">
        <v>176</v>
      </c>
      <c r="AU548" s="163" t="s">
        <v>85</v>
      </c>
      <c r="AY548" s="17" t="s">
        <v>174</v>
      </c>
      <c r="BE548" s="164">
        <f>IF(N548="základní",J548,0)</f>
        <v>0</v>
      </c>
      <c r="BF548" s="164">
        <f>IF(N548="snížená",J548,0)</f>
        <v>0</v>
      </c>
      <c r="BG548" s="164">
        <f>IF(N548="zákl. přenesená",J548,0)</f>
        <v>0</v>
      </c>
      <c r="BH548" s="164">
        <f>IF(N548="sníž. přenesená",J548,0)</f>
        <v>0</v>
      </c>
      <c r="BI548" s="164">
        <f>IF(N548="nulová",J548,0)</f>
        <v>0</v>
      </c>
      <c r="BJ548" s="17" t="s">
        <v>83</v>
      </c>
      <c r="BK548" s="164">
        <f>ROUND(I548*H548,2)</f>
        <v>0</v>
      </c>
      <c r="BL548" s="17" t="s">
        <v>83</v>
      </c>
      <c r="BM548" s="163" t="s">
        <v>1384</v>
      </c>
    </row>
    <row r="549" spans="1:65" s="2" customFormat="1" ht="11.25">
      <c r="A549" s="32"/>
      <c r="B549" s="33"/>
      <c r="C549" s="32"/>
      <c r="D549" s="165" t="s">
        <v>181</v>
      </c>
      <c r="E549" s="32"/>
      <c r="F549" s="166" t="s">
        <v>1383</v>
      </c>
      <c r="G549" s="32"/>
      <c r="H549" s="32"/>
      <c r="I549" s="167"/>
      <c r="J549" s="32"/>
      <c r="K549" s="32"/>
      <c r="L549" s="33"/>
      <c r="M549" s="168"/>
      <c r="N549" s="169"/>
      <c r="O549" s="58"/>
      <c r="P549" s="58"/>
      <c r="Q549" s="58"/>
      <c r="R549" s="58"/>
      <c r="S549" s="58"/>
      <c r="T549" s="59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T549" s="17" t="s">
        <v>181</v>
      </c>
      <c r="AU549" s="17" t="s">
        <v>85</v>
      </c>
    </row>
    <row r="550" spans="1:65" s="15" customFormat="1" ht="11.25">
      <c r="B550" s="201"/>
      <c r="D550" s="165" t="s">
        <v>183</v>
      </c>
      <c r="E550" s="202" t="s">
        <v>1</v>
      </c>
      <c r="F550" s="203" t="s">
        <v>1176</v>
      </c>
      <c r="H550" s="202" t="s">
        <v>1</v>
      </c>
      <c r="I550" s="204"/>
      <c r="L550" s="201"/>
      <c r="M550" s="205"/>
      <c r="N550" s="206"/>
      <c r="O550" s="206"/>
      <c r="P550" s="206"/>
      <c r="Q550" s="206"/>
      <c r="R550" s="206"/>
      <c r="S550" s="206"/>
      <c r="T550" s="207"/>
      <c r="AT550" s="202" t="s">
        <v>183</v>
      </c>
      <c r="AU550" s="202" t="s">
        <v>85</v>
      </c>
      <c r="AV550" s="15" t="s">
        <v>83</v>
      </c>
      <c r="AW550" s="15" t="s">
        <v>32</v>
      </c>
      <c r="AX550" s="15" t="s">
        <v>76</v>
      </c>
      <c r="AY550" s="202" t="s">
        <v>174</v>
      </c>
    </row>
    <row r="551" spans="1:65" s="15" customFormat="1" ht="11.25">
      <c r="B551" s="201"/>
      <c r="D551" s="165" t="s">
        <v>183</v>
      </c>
      <c r="E551" s="202" t="s">
        <v>1</v>
      </c>
      <c r="F551" s="203" t="s">
        <v>1291</v>
      </c>
      <c r="H551" s="202" t="s">
        <v>1</v>
      </c>
      <c r="I551" s="204"/>
      <c r="L551" s="201"/>
      <c r="M551" s="205"/>
      <c r="N551" s="206"/>
      <c r="O551" s="206"/>
      <c r="P551" s="206"/>
      <c r="Q551" s="206"/>
      <c r="R551" s="206"/>
      <c r="S551" s="206"/>
      <c r="T551" s="207"/>
      <c r="AT551" s="202" t="s">
        <v>183</v>
      </c>
      <c r="AU551" s="202" t="s">
        <v>85</v>
      </c>
      <c r="AV551" s="15" t="s">
        <v>83</v>
      </c>
      <c r="AW551" s="15" t="s">
        <v>32</v>
      </c>
      <c r="AX551" s="15" t="s">
        <v>76</v>
      </c>
      <c r="AY551" s="202" t="s">
        <v>174</v>
      </c>
    </row>
    <row r="552" spans="1:65" s="13" customFormat="1" ht="11.25">
      <c r="B552" s="170"/>
      <c r="D552" s="165" t="s">
        <v>183</v>
      </c>
      <c r="E552" s="171" t="s">
        <v>1</v>
      </c>
      <c r="F552" s="172" t="s">
        <v>1385</v>
      </c>
      <c r="H552" s="173">
        <v>12</v>
      </c>
      <c r="I552" s="174"/>
      <c r="L552" s="170"/>
      <c r="M552" s="175"/>
      <c r="N552" s="176"/>
      <c r="O552" s="176"/>
      <c r="P552" s="176"/>
      <c r="Q552" s="176"/>
      <c r="R552" s="176"/>
      <c r="S552" s="176"/>
      <c r="T552" s="177"/>
      <c r="AT552" s="171" t="s">
        <v>183</v>
      </c>
      <c r="AU552" s="171" t="s">
        <v>85</v>
      </c>
      <c r="AV552" s="13" t="s">
        <v>85</v>
      </c>
      <c r="AW552" s="13" t="s">
        <v>32</v>
      </c>
      <c r="AX552" s="13" t="s">
        <v>76</v>
      </c>
      <c r="AY552" s="171" t="s">
        <v>174</v>
      </c>
    </row>
    <row r="553" spans="1:65" s="15" customFormat="1" ht="11.25">
      <c r="B553" s="201"/>
      <c r="D553" s="165" t="s">
        <v>183</v>
      </c>
      <c r="E553" s="202" t="s">
        <v>1</v>
      </c>
      <c r="F553" s="203" t="s">
        <v>1293</v>
      </c>
      <c r="H553" s="202" t="s">
        <v>1</v>
      </c>
      <c r="I553" s="204"/>
      <c r="L553" s="201"/>
      <c r="M553" s="205"/>
      <c r="N553" s="206"/>
      <c r="O553" s="206"/>
      <c r="P553" s="206"/>
      <c r="Q553" s="206"/>
      <c r="R553" s="206"/>
      <c r="S553" s="206"/>
      <c r="T553" s="207"/>
      <c r="AT553" s="202" t="s">
        <v>183</v>
      </c>
      <c r="AU553" s="202" t="s">
        <v>85</v>
      </c>
      <c r="AV553" s="15" t="s">
        <v>83</v>
      </c>
      <c r="AW553" s="15" t="s">
        <v>32</v>
      </c>
      <c r="AX553" s="15" t="s">
        <v>76</v>
      </c>
      <c r="AY553" s="202" t="s">
        <v>174</v>
      </c>
    </row>
    <row r="554" spans="1:65" s="13" customFormat="1" ht="11.25">
      <c r="B554" s="170"/>
      <c r="D554" s="165" t="s">
        <v>183</v>
      </c>
      <c r="E554" s="171" t="s">
        <v>1</v>
      </c>
      <c r="F554" s="172" t="s">
        <v>1386</v>
      </c>
      <c r="H554" s="173">
        <v>6</v>
      </c>
      <c r="I554" s="174"/>
      <c r="L554" s="170"/>
      <c r="M554" s="175"/>
      <c r="N554" s="176"/>
      <c r="O554" s="176"/>
      <c r="P554" s="176"/>
      <c r="Q554" s="176"/>
      <c r="R554" s="176"/>
      <c r="S554" s="176"/>
      <c r="T554" s="177"/>
      <c r="AT554" s="171" t="s">
        <v>183</v>
      </c>
      <c r="AU554" s="171" t="s">
        <v>85</v>
      </c>
      <c r="AV554" s="13" t="s">
        <v>85</v>
      </c>
      <c r="AW554" s="13" t="s">
        <v>32</v>
      </c>
      <c r="AX554" s="13" t="s">
        <v>76</v>
      </c>
      <c r="AY554" s="171" t="s">
        <v>174</v>
      </c>
    </row>
    <row r="555" spans="1:65" s="14" customFormat="1" ht="11.25">
      <c r="B555" s="178"/>
      <c r="D555" s="165" t="s">
        <v>183</v>
      </c>
      <c r="E555" s="179" t="s">
        <v>1</v>
      </c>
      <c r="F555" s="180" t="s">
        <v>231</v>
      </c>
      <c r="H555" s="181">
        <v>18</v>
      </c>
      <c r="I555" s="182"/>
      <c r="L555" s="178"/>
      <c r="M555" s="183"/>
      <c r="N555" s="184"/>
      <c r="O555" s="184"/>
      <c r="P555" s="184"/>
      <c r="Q555" s="184"/>
      <c r="R555" s="184"/>
      <c r="S555" s="184"/>
      <c r="T555" s="185"/>
      <c r="AT555" s="179" t="s">
        <v>183</v>
      </c>
      <c r="AU555" s="179" t="s">
        <v>85</v>
      </c>
      <c r="AV555" s="14" t="s">
        <v>96</v>
      </c>
      <c r="AW555" s="14" t="s">
        <v>32</v>
      </c>
      <c r="AX555" s="14" t="s">
        <v>83</v>
      </c>
      <c r="AY555" s="179" t="s">
        <v>174</v>
      </c>
    </row>
    <row r="556" spans="1:65" s="2" customFormat="1" ht="37.9" customHeight="1">
      <c r="A556" s="32"/>
      <c r="B556" s="150"/>
      <c r="C556" s="151" t="s">
        <v>477</v>
      </c>
      <c r="D556" s="151" t="s">
        <v>176</v>
      </c>
      <c r="E556" s="152" t="s">
        <v>1387</v>
      </c>
      <c r="F556" s="153" t="s">
        <v>1388</v>
      </c>
      <c r="G556" s="154" t="s">
        <v>272</v>
      </c>
      <c r="H556" s="155">
        <v>2</v>
      </c>
      <c r="I556" s="156"/>
      <c r="J556" s="157">
        <f>ROUND(I556*H556,2)</f>
        <v>0</v>
      </c>
      <c r="K556" s="158"/>
      <c r="L556" s="33"/>
      <c r="M556" s="159" t="s">
        <v>1</v>
      </c>
      <c r="N556" s="160" t="s">
        <v>41</v>
      </c>
      <c r="O556" s="58"/>
      <c r="P556" s="161">
        <f>O556*H556</f>
        <v>0</v>
      </c>
      <c r="Q556" s="161">
        <v>0</v>
      </c>
      <c r="R556" s="161">
        <f>Q556*H556</f>
        <v>0</v>
      </c>
      <c r="S556" s="161">
        <v>0</v>
      </c>
      <c r="T556" s="162">
        <f>S556*H556</f>
        <v>0</v>
      </c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R556" s="163" t="s">
        <v>83</v>
      </c>
      <c r="AT556" s="163" t="s">
        <v>176</v>
      </c>
      <c r="AU556" s="163" t="s">
        <v>85</v>
      </c>
      <c r="AY556" s="17" t="s">
        <v>174</v>
      </c>
      <c r="BE556" s="164">
        <f>IF(N556="základní",J556,0)</f>
        <v>0</v>
      </c>
      <c r="BF556" s="164">
        <f>IF(N556="snížená",J556,0)</f>
        <v>0</v>
      </c>
      <c r="BG556" s="164">
        <f>IF(N556="zákl. přenesená",J556,0)</f>
        <v>0</v>
      </c>
      <c r="BH556" s="164">
        <f>IF(N556="sníž. přenesená",J556,0)</f>
        <v>0</v>
      </c>
      <c r="BI556" s="164">
        <f>IF(N556="nulová",J556,0)</f>
        <v>0</v>
      </c>
      <c r="BJ556" s="17" t="s">
        <v>83</v>
      </c>
      <c r="BK556" s="164">
        <f>ROUND(I556*H556,2)</f>
        <v>0</v>
      </c>
      <c r="BL556" s="17" t="s">
        <v>83</v>
      </c>
      <c r="BM556" s="163" t="s">
        <v>1389</v>
      </c>
    </row>
    <row r="557" spans="1:65" s="2" customFormat="1" ht="29.25">
      <c r="A557" s="32"/>
      <c r="B557" s="33"/>
      <c r="C557" s="32"/>
      <c r="D557" s="165" t="s">
        <v>181</v>
      </c>
      <c r="E557" s="32"/>
      <c r="F557" s="166" t="s">
        <v>1388</v>
      </c>
      <c r="G557" s="32"/>
      <c r="H557" s="32"/>
      <c r="I557" s="167"/>
      <c r="J557" s="32"/>
      <c r="K557" s="32"/>
      <c r="L557" s="33"/>
      <c r="M557" s="168"/>
      <c r="N557" s="169"/>
      <c r="O557" s="58"/>
      <c r="P557" s="58"/>
      <c r="Q557" s="58"/>
      <c r="R557" s="58"/>
      <c r="S557" s="58"/>
      <c r="T557" s="59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T557" s="17" t="s">
        <v>181</v>
      </c>
      <c r="AU557" s="17" t="s">
        <v>85</v>
      </c>
    </row>
    <row r="558" spans="1:65" s="15" customFormat="1" ht="11.25">
      <c r="B558" s="201"/>
      <c r="D558" s="165" t="s">
        <v>183</v>
      </c>
      <c r="E558" s="202" t="s">
        <v>1</v>
      </c>
      <c r="F558" s="203" t="s">
        <v>1230</v>
      </c>
      <c r="H558" s="202" t="s">
        <v>1</v>
      </c>
      <c r="I558" s="204"/>
      <c r="L558" s="201"/>
      <c r="M558" s="205"/>
      <c r="N558" s="206"/>
      <c r="O558" s="206"/>
      <c r="P558" s="206"/>
      <c r="Q558" s="206"/>
      <c r="R558" s="206"/>
      <c r="S558" s="206"/>
      <c r="T558" s="207"/>
      <c r="AT558" s="202" t="s">
        <v>183</v>
      </c>
      <c r="AU558" s="202" t="s">
        <v>85</v>
      </c>
      <c r="AV558" s="15" t="s">
        <v>83</v>
      </c>
      <c r="AW558" s="15" t="s">
        <v>32</v>
      </c>
      <c r="AX558" s="15" t="s">
        <v>76</v>
      </c>
      <c r="AY558" s="202" t="s">
        <v>174</v>
      </c>
    </row>
    <row r="559" spans="1:65" s="15" customFormat="1" ht="11.25">
      <c r="B559" s="201"/>
      <c r="D559" s="165" t="s">
        <v>183</v>
      </c>
      <c r="E559" s="202" t="s">
        <v>1</v>
      </c>
      <c r="F559" s="203" t="s">
        <v>1371</v>
      </c>
      <c r="H559" s="202" t="s">
        <v>1</v>
      </c>
      <c r="I559" s="204"/>
      <c r="L559" s="201"/>
      <c r="M559" s="205"/>
      <c r="N559" s="206"/>
      <c r="O559" s="206"/>
      <c r="P559" s="206"/>
      <c r="Q559" s="206"/>
      <c r="R559" s="206"/>
      <c r="S559" s="206"/>
      <c r="T559" s="207"/>
      <c r="AT559" s="202" t="s">
        <v>183</v>
      </c>
      <c r="AU559" s="202" t="s">
        <v>85</v>
      </c>
      <c r="AV559" s="15" t="s">
        <v>83</v>
      </c>
      <c r="AW559" s="15" t="s">
        <v>32</v>
      </c>
      <c r="AX559" s="15" t="s">
        <v>76</v>
      </c>
      <c r="AY559" s="202" t="s">
        <v>174</v>
      </c>
    </row>
    <row r="560" spans="1:65" s="13" customFormat="1" ht="11.25">
      <c r="B560" s="170"/>
      <c r="D560" s="165" t="s">
        <v>183</v>
      </c>
      <c r="E560" s="171" t="s">
        <v>1</v>
      </c>
      <c r="F560" s="172" t="s">
        <v>1372</v>
      </c>
      <c r="H560" s="173">
        <v>2</v>
      </c>
      <c r="I560" s="174"/>
      <c r="L560" s="170"/>
      <c r="M560" s="175"/>
      <c r="N560" s="176"/>
      <c r="O560" s="176"/>
      <c r="P560" s="176"/>
      <c r="Q560" s="176"/>
      <c r="R560" s="176"/>
      <c r="S560" s="176"/>
      <c r="T560" s="177"/>
      <c r="AT560" s="171" t="s">
        <v>183</v>
      </c>
      <c r="AU560" s="171" t="s">
        <v>85</v>
      </c>
      <c r="AV560" s="13" t="s">
        <v>85</v>
      </c>
      <c r="AW560" s="13" t="s">
        <v>32</v>
      </c>
      <c r="AX560" s="13" t="s">
        <v>83</v>
      </c>
      <c r="AY560" s="171" t="s">
        <v>174</v>
      </c>
    </row>
    <row r="561" spans="1:65" s="2" customFormat="1" ht="37.9" customHeight="1">
      <c r="A561" s="32"/>
      <c r="B561" s="150"/>
      <c r="C561" s="151" t="s">
        <v>244</v>
      </c>
      <c r="D561" s="151" t="s">
        <v>176</v>
      </c>
      <c r="E561" s="152" t="s">
        <v>1390</v>
      </c>
      <c r="F561" s="153" t="s">
        <v>1391</v>
      </c>
      <c r="G561" s="154" t="s">
        <v>272</v>
      </c>
      <c r="H561" s="155">
        <v>2</v>
      </c>
      <c r="I561" s="156"/>
      <c r="J561" s="157">
        <f>ROUND(I561*H561,2)</f>
        <v>0</v>
      </c>
      <c r="K561" s="158"/>
      <c r="L561" s="33"/>
      <c r="M561" s="159" t="s">
        <v>1</v>
      </c>
      <c r="N561" s="160" t="s">
        <v>41</v>
      </c>
      <c r="O561" s="58"/>
      <c r="P561" s="161">
        <f>O561*H561</f>
        <v>0</v>
      </c>
      <c r="Q561" s="161">
        <v>0</v>
      </c>
      <c r="R561" s="161">
        <f>Q561*H561</f>
        <v>0</v>
      </c>
      <c r="S561" s="161">
        <v>0</v>
      </c>
      <c r="T561" s="162">
        <f>S561*H561</f>
        <v>0</v>
      </c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R561" s="163" t="s">
        <v>83</v>
      </c>
      <c r="AT561" s="163" t="s">
        <v>176</v>
      </c>
      <c r="AU561" s="163" t="s">
        <v>85</v>
      </c>
      <c r="AY561" s="17" t="s">
        <v>174</v>
      </c>
      <c r="BE561" s="164">
        <f>IF(N561="základní",J561,0)</f>
        <v>0</v>
      </c>
      <c r="BF561" s="164">
        <f>IF(N561="snížená",J561,0)</f>
        <v>0</v>
      </c>
      <c r="BG561" s="164">
        <f>IF(N561="zákl. přenesená",J561,0)</f>
        <v>0</v>
      </c>
      <c r="BH561" s="164">
        <f>IF(N561="sníž. přenesená",J561,0)</f>
        <v>0</v>
      </c>
      <c r="BI561" s="164">
        <f>IF(N561="nulová",J561,0)</f>
        <v>0</v>
      </c>
      <c r="BJ561" s="17" t="s">
        <v>83</v>
      </c>
      <c r="BK561" s="164">
        <f>ROUND(I561*H561,2)</f>
        <v>0</v>
      </c>
      <c r="BL561" s="17" t="s">
        <v>83</v>
      </c>
      <c r="BM561" s="163" t="s">
        <v>1392</v>
      </c>
    </row>
    <row r="562" spans="1:65" s="2" customFormat="1" ht="29.25">
      <c r="A562" s="32"/>
      <c r="B562" s="33"/>
      <c r="C562" s="32"/>
      <c r="D562" s="165" t="s">
        <v>181</v>
      </c>
      <c r="E562" s="32"/>
      <c r="F562" s="166" t="s">
        <v>1391</v>
      </c>
      <c r="G562" s="32"/>
      <c r="H562" s="32"/>
      <c r="I562" s="167"/>
      <c r="J562" s="32"/>
      <c r="K562" s="32"/>
      <c r="L562" s="33"/>
      <c r="M562" s="168"/>
      <c r="N562" s="169"/>
      <c r="O562" s="58"/>
      <c r="P562" s="58"/>
      <c r="Q562" s="58"/>
      <c r="R562" s="58"/>
      <c r="S562" s="58"/>
      <c r="T562" s="59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T562" s="17" t="s">
        <v>181</v>
      </c>
      <c r="AU562" s="17" t="s">
        <v>85</v>
      </c>
    </row>
    <row r="563" spans="1:65" s="15" customFormat="1" ht="11.25">
      <c r="B563" s="201"/>
      <c r="D563" s="165" t="s">
        <v>183</v>
      </c>
      <c r="E563" s="202" t="s">
        <v>1</v>
      </c>
      <c r="F563" s="203" t="s">
        <v>1230</v>
      </c>
      <c r="H563" s="202" t="s">
        <v>1</v>
      </c>
      <c r="I563" s="204"/>
      <c r="L563" s="201"/>
      <c r="M563" s="205"/>
      <c r="N563" s="206"/>
      <c r="O563" s="206"/>
      <c r="P563" s="206"/>
      <c r="Q563" s="206"/>
      <c r="R563" s="206"/>
      <c r="S563" s="206"/>
      <c r="T563" s="207"/>
      <c r="AT563" s="202" t="s">
        <v>183</v>
      </c>
      <c r="AU563" s="202" t="s">
        <v>85</v>
      </c>
      <c r="AV563" s="15" t="s">
        <v>83</v>
      </c>
      <c r="AW563" s="15" t="s">
        <v>32</v>
      </c>
      <c r="AX563" s="15" t="s">
        <v>76</v>
      </c>
      <c r="AY563" s="202" t="s">
        <v>174</v>
      </c>
    </row>
    <row r="564" spans="1:65" s="15" customFormat="1" ht="11.25">
      <c r="B564" s="201"/>
      <c r="D564" s="165" t="s">
        <v>183</v>
      </c>
      <c r="E564" s="202" t="s">
        <v>1</v>
      </c>
      <c r="F564" s="203" t="s">
        <v>1378</v>
      </c>
      <c r="H564" s="202" t="s">
        <v>1</v>
      </c>
      <c r="I564" s="204"/>
      <c r="L564" s="201"/>
      <c r="M564" s="205"/>
      <c r="N564" s="206"/>
      <c r="O564" s="206"/>
      <c r="P564" s="206"/>
      <c r="Q564" s="206"/>
      <c r="R564" s="206"/>
      <c r="S564" s="206"/>
      <c r="T564" s="207"/>
      <c r="AT564" s="202" t="s">
        <v>183</v>
      </c>
      <c r="AU564" s="202" t="s">
        <v>85</v>
      </c>
      <c r="AV564" s="15" t="s">
        <v>83</v>
      </c>
      <c r="AW564" s="15" t="s">
        <v>32</v>
      </c>
      <c r="AX564" s="15" t="s">
        <v>76</v>
      </c>
      <c r="AY564" s="202" t="s">
        <v>174</v>
      </c>
    </row>
    <row r="565" spans="1:65" s="13" customFormat="1" ht="11.25">
      <c r="B565" s="170"/>
      <c r="D565" s="165" t="s">
        <v>183</v>
      </c>
      <c r="E565" s="171" t="s">
        <v>1</v>
      </c>
      <c r="F565" s="172" t="s">
        <v>1372</v>
      </c>
      <c r="H565" s="173">
        <v>2</v>
      </c>
      <c r="I565" s="174"/>
      <c r="L565" s="170"/>
      <c r="M565" s="175"/>
      <c r="N565" s="176"/>
      <c r="O565" s="176"/>
      <c r="P565" s="176"/>
      <c r="Q565" s="176"/>
      <c r="R565" s="176"/>
      <c r="S565" s="176"/>
      <c r="T565" s="177"/>
      <c r="AT565" s="171" t="s">
        <v>183</v>
      </c>
      <c r="AU565" s="171" t="s">
        <v>85</v>
      </c>
      <c r="AV565" s="13" t="s">
        <v>85</v>
      </c>
      <c r="AW565" s="13" t="s">
        <v>32</v>
      </c>
      <c r="AX565" s="13" t="s">
        <v>83</v>
      </c>
      <c r="AY565" s="171" t="s">
        <v>174</v>
      </c>
    </row>
    <row r="566" spans="1:65" s="2" customFormat="1" ht="55.5" customHeight="1">
      <c r="A566" s="32"/>
      <c r="B566" s="150"/>
      <c r="C566" s="151" t="s">
        <v>250</v>
      </c>
      <c r="D566" s="151" t="s">
        <v>176</v>
      </c>
      <c r="E566" s="152" t="s">
        <v>1393</v>
      </c>
      <c r="F566" s="153" t="s">
        <v>1394</v>
      </c>
      <c r="G566" s="154" t="s">
        <v>272</v>
      </c>
      <c r="H566" s="155">
        <v>1</v>
      </c>
      <c r="I566" s="156"/>
      <c r="J566" s="157">
        <f>ROUND(I566*H566,2)</f>
        <v>0</v>
      </c>
      <c r="K566" s="158"/>
      <c r="L566" s="33"/>
      <c r="M566" s="159" t="s">
        <v>1</v>
      </c>
      <c r="N566" s="160" t="s">
        <v>41</v>
      </c>
      <c r="O566" s="58"/>
      <c r="P566" s="161">
        <f>O566*H566</f>
        <v>0</v>
      </c>
      <c r="Q566" s="161">
        <v>0.57010000000000005</v>
      </c>
      <c r="R566" s="161">
        <f>Q566*H566</f>
        <v>0.57010000000000005</v>
      </c>
      <c r="S566" s="161">
        <v>0</v>
      </c>
      <c r="T566" s="162">
        <f>S566*H566</f>
        <v>0</v>
      </c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R566" s="163" t="s">
        <v>83</v>
      </c>
      <c r="AT566" s="163" t="s">
        <v>176</v>
      </c>
      <c r="AU566" s="163" t="s">
        <v>85</v>
      </c>
      <c r="AY566" s="17" t="s">
        <v>174</v>
      </c>
      <c r="BE566" s="164">
        <f>IF(N566="základní",J566,0)</f>
        <v>0</v>
      </c>
      <c r="BF566" s="164">
        <f>IF(N566="snížená",J566,0)</f>
        <v>0</v>
      </c>
      <c r="BG566" s="164">
        <f>IF(N566="zákl. přenesená",J566,0)</f>
        <v>0</v>
      </c>
      <c r="BH566" s="164">
        <f>IF(N566="sníž. přenesená",J566,0)</f>
        <v>0</v>
      </c>
      <c r="BI566" s="164">
        <f>IF(N566="nulová",J566,0)</f>
        <v>0</v>
      </c>
      <c r="BJ566" s="17" t="s">
        <v>83</v>
      </c>
      <c r="BK566" s="164">
        <f>ROUND(I566*H566,2)</f>
        <v>0</v>
      </c>
      <c r="BL566" s="17" t="s">
        <v>83</v>
      </c>
      <c r="BM566" s="163" t="s">
        <v>1395</v>
      </c>
    </row>
    <row r="567" spans="1:65" s="2" customFormat="1" ht="29.25">
      <c r="A567" s="32"/>
      <c r="B567" s="33"/>
      <c r="C567" s="32"/>
      <c r="D567" s="165" t="s">
        <v>181</v>
      </c>
      <c r="E567" s="32"/>
      <c r="F567" s="166" t="s">
        <v>1394</v>
      </c>
      <c r="G567" s="32"/>
      <c r="H567" s="32"/>
      <c r="I567" s="167"/>
      <c r="J567" s="32"/>
      <c r="K567" s="32"/>
      <c r="L567" s="33"/>
      <c r="M567" s="168"/>
      <c r="N567" s="169"/>
      <c r="O567" s="58"/>
      <c r="P567" s="58"/>
      <c r="Q567" s="58"/>
      <c r="R567" s="58"/>
      <c r="S567" s="58"/>
      <c r="T567" s="59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T567" s="17" t="s">
        <v>181</v>
      </c>
      <c r="AU567" s="17" t="s">
        <v>85</v>
      </c>
    </row>
    <row r="568" spans="1:65" s="15" customFormat="1" ht="11.25">
      <c r="B568" s="201"/>
      <c r="D568" s="165" t="s">
        <v>183</v>
      </c>
      <c r="E568" s="202" t="s">
        <v>1</v>
      </c>
      <c r="F568" s="203" t="s">
        <v>1176</v>
      </c>
      <c r="H568" s="202" t="s">
        <v>1</v>
      </c>
      <c r="I568" s="204"/>
      <c r="L568" s="201"/>
      <c r="M568" s="205"/>
      <c r="N568" s="206"/>
      <c r="O568" s="206"/>
      <c r="P568" s="206"/>
      <c r="Q568" s="206"/>
      <c r="R568" s="206"/>
      <c r="S568" s="206"/>
      <c r="T568" s="207"/>
      <c r="AT568" s="202" t="s">
        <v>183</v>
      </c>
      <c r="AU568" s="202" t="s">
        <v>85</v>
      </c>
      <c r="AV568" s="15" t="s">
        <v>83</v>
      </c>
      <c r="AW568" s="15" t="s">
        <v>32</v>
      </c>
      <c r="AX568" s="15" t="s">
        <v>76</v>
      </c>
      <c r="AY568" s="202" t="s">
        <v>174</v>
      </c>
    </row>
    <row r="569" spans="1:65" s="15" customFormat="1" ht="11.25">
      <c r="B569" s="201"/>
      <c r="D569" s="165" t="s">
        <v>183</v>
      </c>
      <c r="E569" s="202" t="s">
        <v>1</v>
      </c>
      <c r="F569" s="203" t="s">
        <v>1293</v>
      </c>
      <c r="H569" s="202" t="s">
        <v>1</v>
      </c>
      <c r="I569" s="204"/>
      <c r="L569" s="201"/>
      <c r="M569" s="205"/>
      <c r="N569" s="206"/>
      <c r="O569" s="206"/>
      <c r="P569" s="206"/>
      <c r="Q569" s="206"/>
      <c r="R569" s="206"/>
      <c r="S569" s="206"/>
      <c r="T569" s="207"/>
      <c r="AT569" s="202" t="s">
        <v>183</v>
      </c>
      <c r="AU569" s="202" t="s">
        <v>85</v>
      </c>
      <c r="AV569" s="15" t="s">
        <v>83</v>
      </c>
      <c r="AW569" s="15" t="s">
        <v>32</v>
      </c>
      <c r="AX569" s="15" t="s">
        <v>76</v>
      </c>
      <c r="AY569" s="202" t="s">
        <v>174</v>
      </c>
    </row>
    <row r="570" spans="1:65" s="13" customFormat="1" ht="11.25">
      <c r="B570" s="170"/>
      <c r="D570" s="165" t="s">
        <v>183</v>
      </c>
      <c r="E570" s="171" t="s">
        <v>1</v>
      </c>
      <c r="F570" s="172" t="s">
        <v>83</v>
      </c>
      <c r="H570" s="173">
        <v>1</v>
      </c>
      <c r="I570" s="174"/>
      <c r="L570" s="170"/>
      <c r="M570" s="175"/>
      <c r="N570" s="176"/>
      <c r="O570" s="176"/>
      <c r="P570" s="176"/>
      <c r="Q570" s="176"/>
      <c r="R570" s="176"/>
      <c r="S570" s="176"/>
      <c r="T570" s="177"/>
      <c r="AT570" s="171" t="s">
        <v>183</v>
      </c>
      <c r="AU570" s="171" t="s">
        <v>85</v>
      </c>
      <c r="AV570" s="13" t="s">
        <v>85</v>
      </c>
      <c r="AW570" s="13" t="s">
        <v>32</v>
      </c>
      <c r="AX570" s="13" t="s">
        <v>83</v>
      </c>
      <c r="AY570" s="171" t="s">
        <v>174</v>
      </c>
    </row>
    <row r="571" spans="1:65" s="2" customFormat="1" ht="16.5" customHeight="1">
      <c r="A571" s="32"/>
      <c r="B571" s="150"/>
      <c r="C571" s="186" t="s">
        <v>255</v>
      </c>
      <c r="D571" s="186" t="s">
        <v>256</v>
      </c>
      <c r="E571" s="187" t="s">
        <v>1396</v>
      </c>
      <c r="F571" s="188" t="s">
        <v>1397</v>
      </c>
      <c r="G571" s="189" t="s">
        <v>272</v>
      </c>
      <c r="H571" s="190">
        <v>1</v>
      </c>
      <c r="I571" s="191"/>
      <c r="J571" s="192">
        <f>ROUND(I571*H571,2)</f>
        <v>0</v>
      </c>
      <c r="K571" s="193"/>
      <c r="L571" s="194"/>
      <c r="M571" s="195" t="s">
        <v>1</v>
      </c>
      <c r="N571" s="196" t="s">
        <v>41</v>
      </c>
      <c r="O571" s="58"/>
      <c r="P571" s="161">
        <f>O571*H571</f>
        <v>0</v>
      </c>
      <c r="Q571" s="161">
        <v>0</v>
      </c>
      <c r="R571" s="161">
        <f>Q571*H571</f>
        <v>0</v>
      </c>
      <c r="S571" s="161">
        <v>0</v>
      </c>
      <c r="T571" s="162">
        <f>S571*H571</f>
        <v>0</v>
      </c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R571" s="163" t="s">
        <v>85</v>
      </c>
      <c r="AT571" s="163" t="s">
        <v>256</v>
      </c>
      <c r="AU571" s="163" t="s">
        <v>85</v>
      </c>
      <c r="AY571" s="17" t="s">
        <v>174</v>
      </c>
      <c r="BE571" s="164">
        <f>IF(N571="základní",J571,0)</f>
        <v>0</v>
      </c>
      <c r="BF571" s="164">
        <f>IF(N571="snížená",J571,0)</f>
        <v>0</v>
      </c>
      <c r="BG571" s="164">
        <f>IF(N571="zákl. přenesená",J571,0)</f>
        <v>0</v>
      </c>
      <c r="BH571" s="164">
        <f>IF(N571="sníž. přenesená",J571,0)</f>
        <v>0</v>
      </c>
      <c r="BI571" s="164">
        <f>IF(N571="nulová",J571,0)</f>
        <v>0</v>
      </c>
      <c r="BJ571" s="17" t="s">
        <v>83</v>
      </c>
      <c r="BK571" s="164">
        <f>ROUND(I571*H571,2)</f>
        <v>0</v>
      </c>
      <c r="BL571" s="17" t="s">
        <v>83</v>
      </c>
      <c r="BM571" s="163" t="s">
        <v>1398</v>
      </c>
    </row>
    <row r="572" spans="1:65" s="2" customFormat="1" ht="11.25">
      <c r="A572" s="32"/>
      <c r="B572" s="33"/>
      <c r="C572" s="32"/>
      <c r="D572" s="165" t="s">
        <v>181</v>
      </c>
      <c r="E572" s="32"/>
      <c r="F572" s="166" t="s">
        <v>1397</v>
      </c>
      <c r="G572" s="32"/>
      <c r="H572" s="32"/>
      <c r="I572" s="167"/>
      <c r="J572" s="32"/>
      <c r="K572" s="32"/>
      <c r="L572" s="33"/>
      <c r="M572" s="168"/>
      <c r="N572" s="169"/>
      <c r="O572" s="58"/>
      <c r="P572" s="58"/>
      <c r="Q572" s="58"/>
      <c r="R572" s="58"/>
      <c r="S572" s="58"/>
      <c r="T572" s="59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T572" s="17" t="s">
        <v>181</v>
      </c>
      <c r="AU572" s="17" t="s">
        <v>85</v>
      </c>
    </row>
    <row r="573" spans="1:65" s="15" customFormat="1" ht="11.25">
      <c r="B573" s="201"/>
      <c r="D573" s="165" t="s">
        <v>183</v>
      </c>
      <c r="E573" s="202" t="s">
        <v>1</v>
      </c>
      <c r="F573" s="203" t="s">
        <v>1176</v>
      </c>
      <c r="H573" s="202" t="s">
        <v>1</v>
      </c>
      <c r="I573" s="204"/>
      <c r="L573" s="201"/>
      <c r="M573" s="205"/>
      <c r="N573" s="206"/>
      <c r="O573" s="206"/>
      <c r="P573" s="206"/>
      <c r="Q573" s="206"/>
      <c r="R573" s="206"/>
      <c r="S573" s="206"/>
      <c r="T573" s="207"/>
      <c r="AT573" s="202" t="s">
        <v>183</v>
      </c>
      <c r="AU573" s="202" t="s">
        <v>85</v>
      </c>
      <c r="AV573" s="15" t="s">
        <v>83</v>
      </c>
      <c r="AW573" s="15" t="s">
        <v>32</v>
      </c>
      <c r="AX573" s="15" t="s">
        <v>76</v>
      </c>
      <c r="AY573" s="202" t="s">
        <v>174</v>
      </c>
    </row>
    <row r="574" spans="1:65" s="15" customFormat="1" ht="11.25">
      <c r="B574" s="201"/>
      <c r="D574" s="165" t="s">
        <v>183</v>
      </c>
      <c r="E574" s="202" t="s">
        <v>1</v>
      </c>
      <c r="F574" s="203" t="s">
        <v>1293</v>
      </c>
      <c r="H574" s="202" t="s">
        <v>1</v>
      </c>
      <c r="I574" s="204"/>
      <c r="L574" s="201"/>
      <c r="M574" s="205"/>
      <c r="N574" s="206"/>
      <c r="O574" s="206"/>
      <c r="P574" s="206"/>
      <c r="Q574" s="206"/>
      <c r="R574" s="206"/>
      <c r="S574" s="206"/>
      <c r="T574" s="207"/>
      <c r="AT574" s="202" t="s">
        <v>183</v>
      </c>
      <c r="AU574" s="202" t="s">
        <v>85</v>
      </c>
      <c r="AV574" s="15" t="s">
        <v>83</v>
      </c>
      <c r="AW574" s="15" t="s">
        <v>32</v>
      </c>
      <c r="AX574" s="15" t="s">
        <v>76</v>
      </c>
      <c r="AY574" s="202" t="s">
        <v>174</v>
      </c>
    </row>
    <row r="575" spans="1:65" s="13" customFormat="1" ht="11.25">
      <c r="B575" s="170"/>
      <c r="D575" s="165" t="s">
        <v>183</v>
      </c>
      <c r="E575" s="171" t="s">
        <v>1</v>
      </c>
      <c r="F575" s="172" t="s">
        <v>83</v>
      </c>
      <c r="H575" s="173">
        <v>1</v>
      </c>
      <c r="I575" s="174"/>
      <c r="L575" s="170"/>
      <c r="M575" s="175"/>
      <c r="N575" s="176"/>
      <c r="O575" s="176"/>
      <c r="P575" s="176"/>
      <c r="Q575" s="176"/>
      <c r="R575" s="176"/>
      <c r="S575" s="176"/>
      <c r="T575" s="177"/>
      <c r="AT575" s="171" t="s">
        <v>183</v>
      </c>
      <c r="AU575" s="171" t="s">
        <v>85</v>
      </c>
      <c r="AV575" s="13" t="s">
        <v>85</v>
      </c>
      <c r="AW575" s="13" t="s">
        <v>32</v>
      </c>
      <c r="AX575" s="13" t="s">
        <v>83</v>
      </c>
      <c r="AY575" s="171" t="s">
        <v>174</v>
      </c>
    </row>
    <row r="576" spans="1:65" s="2" customFormat="1" ht="16.5" customHeight="1">
      <c r="A576" s="32"/>
      <c r="B576" s="150"/>
      <c r="C576" s="186" t="s">
        <v>269</v>
      </c>
      <c r="D576" s="186" t="s">
        <v>256</v>
      </c>
      <c r="E576" s="187" t="s">
        <v>1399</v>
      </c>
      <c r="F576" s="188" t="s">
        <v>1400</v>
      </c>
      <c r="G576" s="189" t="s">
        <v>272</v>
      </c>
      <c r="H576" s="190">
        <v>1</v>
      </c>
      <c r="I576" s="191"/>
      <c r="J576" s="192">
        <f>ROUND(I576*H576,2)</f>
        <v>0</v>
      </c>
      <c r="K576" s="193"/>
      <c r="L576" s="194"/>
      <c r="M576" s="195" t="s">
        <v>1</v>
      </c>
      <c r="N576" s="196" t="s">
        <v>41</v>
      </c>
      <c r="O576" s="58"/>
      <c r="P576" s="161">
        <f>O576*H576</f>
        <v>0</v>
      </c>
      <c r="Q576" s="161">
        <v>0</v>
      </c>
      <c r="R576" s="161">
        <f>Q576*H576</f>
        <v>0</v>
      </c>
      <c r="S576" s="161">
        <v>0</v>
      </c>
      <c r="T576" s="162">
        <f>S576*H576</f>
        <v>0</v>
      </c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R576" s="163" t="s">
        <v>85</v>
      </c>
      <c r="AT576" s="163" t="s">
        <v>256</v>
      </c>
      <c r="AU576" s="163" t="s">
        <v>85</v>
      </c>
      <c r="AY576" s="17" t="s">
        <v>174</v>
      </c>
      <c r="BE576" s="164">
        <f>IF(N576="základní",J576,0)</f>
        <v>0</v>
      </c>
      <c r="BF576" s="164">
        <f>IF(N576="snížená",J576,0)</f>
        <v>0</v>
      </c>
      <c r="BG576" s="164">
        <f>IF(N576="zákl. přenesená",J576,0)</f>
        <v>0</v>
      </c>
      <c r="BH576" s="164">
        <f>IF(N576="sníž. přenesená",J576,0)</f>
        <v>0</v>
      </c>
      <c r="BI576" s="164">
        <f>IF(N576="nulová",J576,0)</f>
        <v>0</v>
      </c>
      <c r="BJ576" s="17" t="s">
        <v>83</v>
      </c>
      <c r="BK576" s="164">
        <f>ROUND(I576*H576,2)</f>
        <v>0</v>
      </c>
      <c r="BL576" s="17" t="s">
        <v>83</v>
      </c>
      <c r="BM576" s="163" t="s">
        <v>1401</v>
      </c>
    </row>
    <row r="577" spans="1:65" s="2" customFormat="1" ht="11.25">
      <c r="A577" s="32"/>
      <c r="B577" s="33"/>
      <c r="C577" s="32"/>
      <c r="D577" s="165" t="s">
        <v>181</v>
      </c>
      <c r="E577" s="32"/>
      <c r="F577" s="166" t="s">
        <v>1400</v>
      </c>
      <c r="G577" s="32"/>
      <c r="H577" s="32"/>
      <c r="I577" s="167"/>
      <c r="J577" s="32"/>
      <c r="K577" s="32"/>
      <c r="L577" s="33"/>
      <c r="M577" s="168"/>
      <c r="N577" s="169"/>
      <c r="O577" s="58"/>
      <c r="P577" s="58"/>
      <c r="Q577" s="58"/>
      <c r="R577" s="58"/>
      <c r="S577" s="58"/>
      <c r="T577" s="59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T577" s="17" t="s">
        <v>181</v>
      </c>
      <c r="AU577" s="17" t="s">
        <v>85</v>
      </c>
    </row>
    <row r="578" spans="1:65" s="15" customFormat="1" ht="11.25">
      <c r="B578" s="201"/>
      <c r="D578" s="165" t="s">
        <v>183</v>
      </c>
      <c r="E578" s="202" t="s">
        <v>1</v>
      </c>
      <c r="F578" s="203" t="s">
        <v>1176</v>
      </c>
      <c r="H578" s="202" t="s">
        <v>1</v>
      </c>
      <c r="I578" s="204"/>
      <c r="L578" s="201"/>
      <c r="M578" s="205"/>
      <c r="N578" s="206"/>
      <c r="O578" s="206"/>
      <c r="P578" s="206"/>
      <c r="Q578" s="206"/>
      <c r="R578" s="206"/>
      <c r="S578" s="206"/>
      <c r="T578" s="207"/>
      <c r="AT578" s="202" t="s">
        <v>183</v>
      </c>
      <c r="AU578" s="202" t="s">
        <v>85</v>
      </c>
      <c r="AV578" s="15" t="s">
        <v>83</v>
      </c>
      <c r="AW578" s="15" t="s">
        <v>32</v>
      </c>
      <c r="AX578" s="15" t="s">
        <v>76</v>
      </c>
      <c r="AY578" s="202" t="s">
        <v>174</v>
      </c>
    </row>
    <row r="579" spans="1:65" s="15" customFormat="1" ht="11.25">
      <c r="B579" s="201"/>
      <c r="D579" s="165" t="s">
        <v>183</v>
      </c>
      <c r="E579" s="202" t="s">
        <v>1</v>
      </c>
      <c r="F579" s="203" t="s">
        <v>1293</v>
      </c>
      <c r="H579" s="202" t="s">
        <v>1</v>
      </c>
      <c r="I579" s="204"/>
      <c r="L579" s="201"/>
      <c r="M579" s="205"/>
      <c r="N579" s="206"/>
      <c r="O579" s="206"/>
      <c r="P579" s="206"/>
      <c r="Q579" s="206"/>
      <c r="R579" s="206"/>
      <c r="S579" s="206"/>
      <c r="T579" s="207"/>
      <c r="AT579" s="202" t="s">
        <v>183</v>
      </c>
      <c r="AU579" s="202" t="s">
        <v>85</v>
      </c>
      <c r="AV579" s="15" t="s">
        <v>83</v>
      </c>
      <c r="AW579" s="15" t="s">
        <v>32</v>
      </c>
      <c r="AX579" s="15" t="s">
        <v>76</v>
      </c>
      <c r="AY579" s="202" t="s">
        <v>174</v>
      </c>
    </row>
    <row r="580" spans="1:65" s="13" customFormat="1" ht="11.25">
      <c r="B580" s="170"/>
      <c r="D580" s="165" t="s">
        <v>183</v>
      </c>
      <c r="E580" s="171" t="s">
        <v>1</v>
      </c>
      <c r="F580" s="172" t="s">
        <v>83</v>
      </c>
      <c r="H580" s="173">
        <v>1</v>
      </c>
      <c r="I580" s="174"/>
      <c r="L580" s="170"/>
      <c r="M580" s="175"/>
      <c r="N580" s="176"/>
      <c r="O580" s="176"/>
      <c r="P580" s="176"/>
      <c r="Q580" s="176"/>
      <c r="R580" s="176"/>
      <c r="S580" s="176"/>
      <c r="T580" s="177"/>
      <c r="AT580" s="171" t="s">
        <v>183</v>
      </c>
      <c r="AU580" s="171" t="s">
        <v>85</v>
      </c>
      <c r="AV580" s="13" t="s">
        <v>85</v>
      </c>
      <c r="AW580" s="13" t="s">
        <v>32</v>
      </c>
      <c r="AX580" s="13" t="s">
        <v>83</v>
      </c>
      <c r="AY580" s="171" t="s">
        <v>174</v>
      </c>
    </row>
    <row r="581" spans="1:65" s="2" customFormat="1" ht="49.15" customHeight="1">
      <c r="A581" s="32"/>
      <c r="B581" s="150"/>
      <c r="C581" s="151" t="s">
        <v>522</v>
      </c>
      <c r="D581" s="151" t="s">
        <v>176</v>
      </c>
      <c r="E581" s="152" t="s">
        <v>1402</v>
      </c>
      <c r="F581" s="153" t="s">
        <v>1403</v>
      </c>
      <c r="G581" s="154" t="s">
        <v>272</v>
      </c>
      <c r="H581" s="155">
        <v>1</v>
      </c>
      <c r="I581" s="156"/>
      <c r="J581" s="157">
        <f>ROUND(I581*H581,2)</f>
        <v>0</v>
      </c>
      <c r="K581" s="158"/>
      <c r="L581" s="33"/>
      <c r="M581" s="159" t="s">
        <v>1</v>
      </c>
      <c r="N581" s="160" t="s">
        <v>41</v>
      </c>
      <c r="O581" s="58"/>
      <c r="P581" s="161">
        <f>O581*H581</f>
        <v>0</v>
      </c>
      <c r="Q581" s="161">
        <v>2.2001499999999998</v>
      </c>
      <c r="R581" s="161">
        <f>Q581*H581</f>
        <v>2.2001499999999998</v>
      </c>
      <c r="S581" s="161">
        <v>0</v>
      </c>
      <c r="T581" s="162">
        <f>S581*H581</f>
        <v>0</v>
      </c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R581" s="163" t="s">
        <v>83</v>
      </c>
      <c r="AT581" s="163" t="s">
        <v>176</v>
      </c>
      <c r="AU581" s="163" t="s">
        <v>85</v>
      </c>
      <c r="AY581" s="17" t="s">
        <v>174</v>
      </c>
      <c r="BE581" s="164">
        <f>IF(N581="základní",J581,0)</f>
        <v>0</v>
      </c>
      <c r="BF581" s="164">
        <f>IF(N581="snížená",J581,0)</f>
        <v>0</v>
      </c>
      <c r="BG581" s="164">
        <f>IF(N581="zákl. přenesená",J581,0)</f>
        <v>0</v>
      </c>
      <c r="BH581" s="164">
        <f>IF(N581="sníž. přenesená",J581,0)</f>
        <v>0</v>
      </c>
      <c r="BI581" s="164">
        <f>IF(N581="nulová",J581,0)</f>
        <v>0</v>
      </c>
      <c r="BJ581" s="17" t="s">
        <v>83</v>
      </c>
      <c r="BK581" s="164">
        <f>ROUND(I581*H581,2)</f>
        <v>0</v>
      </c>
      <c r="BL581" s="17" t="s">
        <v>83</v>
      </c>
      <c r="BM581" s="163" t="s">
        <v>1404</v>
      </c>
    </row>
    <row r="582" spans="1:65" s="2" customFormat="1" ht="29.25">
      <c r="A582" s="32"/>
      <c r="B582" s="33"/>
      <c r="C582" s="32"/>
      <c r="D582" s="165" t="s">
        <v>181</v>
      </c>
      <c r="E582" s="32"/>
      <c r="F582" s="166" t="s">
        <v>1403</v>
      </c>
      <c r="G582" s="32"/>
      <c r="H582" s="32"/>
      <c r="I582" s="167"/>
      <c r="J582" s="32"/>
      <c r="K582" s="32"/>
      <c r="L582" s="33"/>
      <c r="M582" s="168"/>
      <c r="N582" s="169"/>
      <c r="O582" s="58"/>
      <c r="P582" s="58"/>
      <c r="Q582" s="58"/>
      <c r="R582" s="58"/>
      <c r="S582" s="58"/>
      <c r="T582" s="59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T582" s="17" t="s">
        <v>181</v>
      </c>
      <c r="AU582" s="17" t="s">
        <v>85</v>
      </c>
    </row>
    <row r="583" spans="1:65" s="15" customFormat="1" ht="11.25">
      <c r="B583" s="201"/>
      <c r="D583" s="165" t="s">
        <v>183</v>
      </c>
      <c r="E583" s="202" t="s">
        <v>1</v>
      </c>
      <c r="F583" s="203" t="s">
        <v>1176</v>
      </c>
      <c r="H583" s="202" t="s">
        <v>1</v>
      </c>
      <c r="I583" s="204"/>
      <c r="L583" s="201"/>
      <c r="M583" s="205"/>
      <c r="N583" s="206"/>
      <c r="O583" s="206"/>
      <c r="P583" s="206"/>
      <c r="Q583" s="206"/>
      <c r="R583" s="206"/>
      <c r="S583" s="206"/>
      <c r="T583" s="207"/>
      <c r="AT583" s="202" t="s">
        <v>183</v>
      </c>
      <c r="AU583" s="202" t="s">
        <v>85</v>
      </c>
      <c r="AV583" s="15" t="s">
        <v>83</v>
      </c>
      <c r="AW583" s="15" t="s">
        <v>32</v>
      </c>
      <c r="AX583" s="15" t="s">
        <v>76</v>
      </c>
      <c r="AY583" s="202" t="s">
        <v>174</v>
      </c>
    </row>
    <row r="584" spans="1:65" s="15" customFormat="1" ht="11.25">
      <c r="B584" s="201"/>
      <c r="D584" s="165" t="s">
        <v>183</v>
      </c>
      <c r="E584" s="202" t="s">
        <v>1</v>
      </c>
      <c r="F584" s="203" t="s">
        <v>1291</v>
      </c>
      <c r="H584" s="202" t="s">
        <v>1</v>
      </c>
      <c r="I584" s="204"/>
      <c r="L584" s="201"/>
      <c r="M584" s="205"/>
      <c r="N584" s="206"/>
      <c r="O584" s="206"/>
      <c r="P584" s="206"/>
      <c r="Q584" s="206"/>
      <c r="R584" s="206"/>
      <c r="S584" s="206"/>
      <c r="T584" s="207"/>
      <c r="AT584" s="202" t="s">
        <v>183</v>
      </c>
      <c r="AU584" s="202" t="s">
        <v>85</v>
      </c>
      <c r="AV584" s="15" t="s">
        <v>83</v>
      </c>
      <c r="AW584" s="15" t="s">
        <v>32</v>
      </c>
      <c r="AX584" s="15" t="s">
        <v>76</v>
      </c>
      <c r="AY584" s="202" t="s">
        <v>174</v>
      </c>
    </row>
    <row r="585" spans="1:65" s="13" customFormat="1" ht="11.25">
      <c r="B585" s="170"/>
      <c r="D585" s="165" t="s">
        <v>183</v>
      </c>
      <c r="E585" s="171" t="s">
        <v>1</v>
      </c>
      <c r="F585" s="172" t="s">
        <v>83</v>
      </c>
      <c r="H585" s="173">
        <v>1</v>
      </c>
      <c r="I585" s="174"/>
      <c r="L585" s="170"/>
      <c r="M585" s="175"/>
      <c r="N585" s="176"/>
      <c r="O585" s="176"/>
      <c r="P585" s="176"/>
      <c r="Q585" s="176"/>
      <c r="R585" s="176"/>
      <c r="S585" s="176"/>
      <c r="T585" s="177"/>
      <c r="AT585" s="171" t="s">
        <v>183</v>
      </c>
      <c r="AU585" s="171" t="s">
        <v>85</v>
      </c>
      <c r="AV585" s="13" t="s">
        <v>85</v>
      </c>
      <c r="AW585" s="13" t="s">
        <v>32</v>
      </c>
      <c r="AX585" s="13" t="s">
        <v>83</v>
      </c>
      <c r="AY585" s="171" t="s">
        <v>174</v>
      </c>
    </row>
    <row r="586" spans="1:65" s="2" customFormat="1" ht="55.5" customHeight="1">
      <c r="A586" s="32"/>
      <c r="B586" s="150"/>
      <c r="C586" s="151" t="s">
        <v>948</v>
      </c>
      <c r="D586" s="151" t="s">
        <v>176</v>
      </c>
      <c r="E586" s="152" t="s">
        <v>1405</v>
      </c>
      <c r="F586" s="153" t="s">
        <v>1406</v>
      </c>
      <c r="G586" s="154" t="s">
        <v>272</v>
      </c>
      <c r="H586" s="155">
        <v>1</v>
      </c>
      <c r="I586" s="156"/>
      <c r="J586" s="157">
        <f>ROUND(I586*H586,2)</f>
        <v>0</v>
      </c>
      <c r="K586" s="158"/>
      <c r="L586" s="33"/>
      <c r="M586" s="159" t="s">
        <v>1</v>
      </c>
      <c r="N586" s="160" t="s">
        <v>41</v>
      </c>
      <c r="O586" s="58"/>
      <c r="P586" s="161">
        <f>O586*H586</f>
        <v>0</v>
      </c>
      <c r="Q586" s="161">
        <v>0</v>
      </c>
      <c r="R586" s="161">
        <f>Q586*H586</f>
        <v>0</v>
      </c>
      <c r="S586" s="161">
        <v>0</v>
      </c>
      <c r="T586" s="162">
        <f>S586*H586</f>
        <v>0</v>
      </c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R586" s="163" t="s">
        <v>83</v>
      </c>
      <c r="AT586" s="163" t="s">
        <v>176</v>
      </c>
      <c r="AU586" s="163" t="s">
        <v>85</v>
      </c>
      <c r="AY586" s="17" t="s">
        <v>174</v>
      </c>
      <c r="BE586" s="164">
        <f>IF(N586="základní",J586,0)</f>
        <v>0</v>
      </c>
      <c r="BF586" s="164">
        <f>IF(N586="snížená",J586,0)</f>
        <v>0</v>
      </c>
      <c r="BG586" s="164">
        <f>IF(N586="zákl. přenesená",J586,0)</f>
        <v>0</v>
      </c>
      <c r="BH586" s="164">
        <f>IF(N586="sníž. přenesená",J586,0)</f>
        <v>0</v>
      </c>
      <c r="BI586" s="164">
        <f>IF(N586="nulová",J586,0)</f>
        <v>0</v>
      </c>
      <c r="BJ586" s="17" t="s">
        <v>83</v>
      </c>
      <c r="BK586" s="164">
        <f>ROUND(I586*H586,2)</f>
        <v>0</v>
      </c>
      <c r="BL586" s="17" t="s">
        <v>83</v>
      </c>
      <c r="BM586" s="163" t="s">
        <v>1407</v>
      </c>
    </row>
    <row r="587" spans="1:65" s="2" customFormat="1" ht="29.25">
      <c r="A587" s="32"/>
      <c r="B587" s="33"/>
      <c r="C587" s="32"/>
      <c r="D587" s="165" t="s">
        <v>181</v>
      </c>
      <c r="E587" s="32"/>
      <c r="F587" s="166" t="s">
        <v>1406</v>
      </c>
      <c r="G587" s="32"/>
      <c r="H587" s="32"/>
      <c r="I587" s="167"/>
      <c r="J587" s="32"/>
      <c r="K587" s="32"/>
      <c r="L587" s="33"/>
      <c r="M587" s="168"/>
      <c r="N587" s="169"/>
      <c r="O587" s="58"/>
      <c r="P587" s="58"/>
      <c r="Q587" s="58"/>
      <c r="R587" s="58"/>
      <c r="S587" s="58"/>
      <c r="T587" s="59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T587" s="17" t="s">
        <v>181</v>
      </c>
      <c r="AU587" s="17" t="s">
        <v>85</v>
      </c>
    </row>
    <row r="588" spans="1:65" s="15" customFormat="1" ht="11.25">
      <c r="B588" s="201"/>
      <c r="D588" s="165" t="s">
        <v>183</v>
      </c>
      <c r="E588" s="202" t="s">
        <v>1</v>
      </c>
      <c r="F588" s="203" t="s">
        <v>1176</v>
      </c>
      <c r="H588" s="202" t="s">
        <v>1</v>
      </c>
      <c r="I588" s="204"/>
      <c r="L588" s="201"/>
      <c r="M588" s="205"/>
      <c r="N588" s="206"/>
      <c r="O588" s="206"/>
      <c r="P588" s="206"/>
      <c r="Q588" s="206"/>
      <c r="R588" s="206"/>
      <c r="S588" s="206"/>
      <c r="T588" s="207"/>
      <c r="AT588" s="202" t="s">
        <v>183</v>
      </c>
      <c r="AU588" s="202" t="s">
        <v>85</v>
      </c>
      <c r="AV588" s="15" t="s">
        <v>83</v>
      </c>
      <c r="AW588" s="15" t="s">
        <v>32</v>
      </c>
      <c r="AX588" s="15" t="s">
        <v>76</v>
      </c>
      <c r="AY588" s="202" t="s">
        <v>174</v>
      </c>
    </row>
    <row r="589" spans="1:65" s="15" customFormat="1" ht="11.25">
      <c r="B589" s="201"/>
      <c r="D589" s="165" t="s">
        <v>183</v>
      </c>
      <c r="E589" s="202" t="s">
        <v>1</v>
      </c>
      <c r="F589" s="203" t="s">
        <v>1291</v>
      </c>
      <c r="H589" s="202" t="s">
        <v>1</v>
      </c>
      <c r="I589" s="204"/>
      <c r="L589" s="201"/>
      <c r="M589" s="205"/>
      <c r="N589" s="206"/>
      <c r="O589" s="206"/>
      <c r="P589" s="206"/>
      <c r="Q589" s="206"/>
      <c r="R589" s="206"/>
      <c r="S589" s="206"/>
      <c r="T589" s="207"/>
      <c r="AT589" s="202" t="s">
        <v>183</v>
      </c>
      <c r="AU589" s="202" t="s">
        <v>85</v>
      </c>
      <c r="AV589" s="15" t="s">
        <v>83</v>
      </c>
      <c r="AW589" s="15" t="s">
        <v>32</v>
      </c>
      <c r="AX589" s="15" t="s">
        <v>76</v>
      </c>
      <c r="AY589" s="202" t="s">
        <v>174</v>
      </c>
    </row>
    <row r="590" spans="1:65" s="13" customFormat="1" ht="11.25">
      <c r="B590" s="170"/>
      <c r="D590" s="165" t="s">
        <v>183</v>
      </c>
      <c r="E590" s="171" t="s">
        <v>1</v>
      </c>
      <c r="F590" s="172" t="s">
        <v>83</v>
      </c>
      <c r="H590" s="173">
        <v>1</v>
      </c>
      <c r="I590" s="174"/>
      <c r="L590" s="170"/>
      <c r="M590" s="175"/>
      <c r="N590" s="176"/>
      <c r="O590" s="176"/>
      <c r="P590" s="176"/>
      <c r="Q590" s="176"/>
      <c r="R590" s="176"/>
      <c r="S590" s="176"/>
      <c r="T590" s="177"/>
      <c r="AT590" s="171" t="s">
        <v>183</v>
      </c>
      <c r="AU590" s="171" t="s">
        <v>85</v>
      </c>
      <c r="AV590" s="13" t="s">
        <v>85</v>
      </c>
      <c r="AW590" s="13" t="s">
        <v>32</v>
      </c>
      <c r="AX590" s="13" t="s">
        <v>83</v>
      </c>
      <c r="AY590" s="171" t="s">
        <v>174</v>
      </c>
    </row>
    <row r="591" spans="1:65" s="2" customFormat="1" ht="16.5" customHeight="1">
      <c r="A591" s="32"/>
      <c r="B591" s="150"/>
      <c r="C591" s="186" t="s">
        <v>1408</v>
      </c>
      <c r="D591" s="186" t="s">
        <v>256</v>
      </c>
      <c r="E591" s="187" t="s">
        <v>1409</v>
      </c>
      <c r="F591" s="188" t="s">
        <v>1410</v>
      </c>
      <c r="G591" s="189" t="s">
        <v>272</v>
      </c>
      <c r="H591" s="190">
        <v>1</v>
      </c>
      <c r="I591" s="191"/>
      <c r="J591" s="192">
        <f>ROUND(I591*H591,2)</f>
        <v>0</v>
      </c>
      <c r="K591" s="193"/>
      <c r="L591" s="194"/>
      <c r="M591" s="195" t="s">
        <v>1</v>
      </c>
      <c r="N591" s="196" t="s">
        <v>41</v>
      </c>
      <c r="O591" s="58"/>
      <c r="P591" s="161">
        <f>O591*H591</f>
        <v>0</v>
      </c>
      <c r="Q591" s="161">
        <v>0</v>
      </c>
      <c r="R591" s="161">
        <f>Q591*H591</f>
        <v>0</v>
      </c>
      <c r="S591" s="161">
        <v>0</v>
      </c>
      <c r="T591" s="162">
        <f>S591*H591</f>
        <v>0</v>
      </c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R591" s="163" t="s">
        <v>85</v>
      </c>
      <c r="AT591" s="163" t="s">
        <v>256</v>
      </c>
      <c r="AU591" s="163" t="s">
        <v>85</v>
      </c>
      <c r="AY591" s="17" t="s">
        <v>174</v>
      </c>
      <c r="BE591" s="164">
        <f>IF(N591="základní",J591,0)</f>
        <v>0</v>
      </c>
      <c r="BF591" s="164">
        <f>IF(N591="snížená",J591,0)</f>
        <v>0</v>
      </c>
      <c r="BG591" s="164">
        <f>IF(N591="zákl. přenesená",J591,0)</f>
        <v>0</v>
      </c>
      <c r="BH591" s="164">
        <f>IF(N591="sníž. přenesená",J591,0)</f>
        <v>0</v>
      </c>
      <c r="BI591" s="164">
        <f>IF(N591="nulová",J591,0)</f>
        <v>0</v>
      </c>
      <c r="BJ591" s="17" t="s">
        <v>83</v>
      </c>
      <c r="BK591" s="164">
        <f>ROUND(I591*H591,2)</f>
        <v>0</v>
      </c>
      <c r="BL591" s="17" t="s">
        <v>83</v>
      </c>
      <c r="BM591" s="163" t="s">
        <v>1411</v>
      </c>
    </row>
    <row r="592" spans="1:65" s="2" customFormat="1" ht="11.25">
      <c r="A592" s="32"/>
      <c r="B592" s="33"/>
      <c r="C592" s="32"/>
      <c r="D592" s="165" t="s">
        <v>181</v>
      </c>
      <c r="E592" s="32"/>
      <c r="F592" s="166" t="s">
        <v>1410</v>
      </c>
      <c r="G592" s="32"/>
      <c r="H592" s="32"/>
      <c r="I592" s="167"/>
      <c r="J592" s="32"/>
      <c r="K592" s="32"/>
      <c r="L592" s="33"/>
      <c r="M592" s="168"/>
      <c r="N592" s="169"/>
      <c r="O592" s="58"/>
      <c r="P592" s="58"/>
      <c r="Q592" s="58"/>
      <c r="R592" s="58"/>
      <c r="S592" s="58"/>
      <c r="T592" s="59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T592" s="17" t="s">
        <v>181</v>
      </c>
      <c r="AU592" s="17" t="s">
        <v>85</v>
      </c>
    </row>
    <row r="593" spans="1:65" s="15" customFormat="1" ht="11.25">
      <c r="B593" s="201"/>
      <c r="D593" s="165" t="s">
        <v>183</v>
      </c>
      <c r="E593" s="202" t="s">
        <v>1</v>
      </c>
      <c r="F593" s="203" t="s">
        <v>1176</v>
      </c>
      <c r="H593" s="202" t="s">
        <v>1</v>
      </c>
      <c r="I593" s="204"/>
      <c r="L593" s="201"/>
      <c r="M593" s="205"/>
      <c r="N593" s="206"/>
      <c r="O593" s="206"/>
      <c r="P593" s="206"/>
      <c r="Q593" s="206"/>
      <c r="R593" s="206"/>
      <c r="S593" s="206"/>
      <c r="T593" s="207"/>
      <c r="AT593" s="202" t="s">
        <v>183</v>
      </c>
      <c r="AU593" s="202" t="s">
        <v>85</v>
      </c>
      <c r="AV593" s="15" t="s">
        <v>83</v>
      </c>
      <c r="AW593" s="15" t="s">
        <v>32</v>
      </c>
      <c r="AX593" s="15" t="s">
        <v>76</v>
      </c>
      <c r="AY593" s="202" t="s">
        <v>174</v>
      </c>
    </row>
    <row r="594" spans="1:65" s="15" customFormat="1" ht="11.25">
      <c r="B594" s="201"/>
      <c r="D594" s="165" t="s">
        <v>183</v>
      </c>
      <c r="E594" s="202" t="s">
        <v>1</v>
      </c>
      <c r="F594" s="203" t="s">
        <v>1291</v>
      </c>
      <c r="H594" s="202" t="s">
        <v>1</v>
      </c>
      <c r="I594" s="204"/>
      <c r="L594" s="201"/>
      <c r="M594" s="205"/>
      <c r="N594" s="206"/>
      <c r="O594" s="206"/>
      <c r="P594" s="206"/>
      <c r="Q594" s="206"/>
      <c r="R594" s="206"/>
      <c r="S594" s="206"/>
      <c r="T594" s="207"/>
      <c r="AT594" s="202" t="s">
        <v>183</v>
      </c>
      <c r="AU594" s="202" t="s">
        <v>85</v>
      </c>
      <c r="AV594" s="15" t="s">
        <v>83</v>
      </c>
      <c r="AW594" s="15" t="s">
        <v>32</v>
      </c>
      <c r="AX594" s="15" t="s">
        <v>76</v>
      </c>
      <c r="AY594" s="202" t="s">
        <v>174</v>
      </c>
    </row>
    <row r="595" spans="1:65" s="13" customFormat="1" ht="11.25">
      <c r="B595" s="170"/>
      <c r="D595" s="165" t="s">
        <v>183</v>
      </c>
      <c r="E595" s="171" t="s">
        <v>1</v>
      </c>
      <c r="F595" s="172" t="s">
        <v>83</v>
      </c>
      <c r="H595" s="173">
        <v>1</v>
      </c>
      <c r="I595" s="174"/>
      <c r="L595" s="170"/>
      <c r="M595" s="175"/>
      <c r="N595" s="176"/>
      <c r="O595" s="176"/>
      <c r="P595" s="176"/>
      <c r="Q595" s="176"/>
      <c r="R595" s="176"/>
      <c r="S595" s="176"/>
      <c r="T595" s="177"/>
      <c r="AT595" s="171" t="s">
        <v>183</v>
      </c>
      <c r="AU595" s="171" t="s">
        <v>85</v>
      </c>
      <c r="AV595" s="13" t="s">
        <v>85</v>
      </c>
      <c r="AW595" s="13" t="s">
        <v>32</v>
      </c>
      <c r="AX595" s="13" t="s">
        <v>83</v>
      </c>
      <c r="AY595" s="171" t="s">
        <v>174</v>
      </c>
    </row>
    <row r="596" spans="1:65" s="2" customFormat="1" ht="16.5" customHeight="1">
      <c r="A596" s="32"/>
      <c r="B596" s="150"/>
      <c r="C596" s="151" t="s">
        <v>1412</v>
      </c>
      <c r="D596" s="151" t="s">
        <v>176</v>
      </c>
      <c r="E596" s="152" t="s">
        <v>1413</v>
      </c>
      <c r="F596" s="153" t="s">
        <v>1414</v>
      </c>
      <c r="G596" s="154" t="s">
        <v>272</v>
      </c>
      <c r="H596" s="155">
        <v>2</v>
      </c>
      <c r="I596" s="156"/>
      <c r="J596" s="157">
        <f>ROUND(I596*H596,2)</f>
        <v>0</v>
      </c>
      <c r="K596" s="158"/>
      <c r="L596" s="33"/>
      <c r="M596" s="159" t="s">
        <v>1</v>
      </c>
      <c r="N596" s="160" t="s">
        <v>41</v>
      </c>
      <c r="O596" s="58"/>
      <c r="P596" s="161">
        <f>O596*H596</f>
        <v>0</v>
      </c>
      <c r="Q596" s="161">
        <v>0</v>
      </c>
      <c r="R596" s="161">
        <f>Q596*H596</f>
        <v>0</v>
      </c>
      <c r="S596" s="161">
        <v>0</v>
      </c>
      <c r="T596" s="162">
        <f>S596*H596</f>
        <v>0</v>
      </c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R596" s="163" t="s">
        <v>83</v>
      </c>
      <c r="AT596" s="163" t="s">
        <v>176</v>
      </c>
      <c r="AU596" s="163" t="s">
        <v>85</v>
      </c>
      <c r="AY596" s="17" t="s">
        <v>174</v>
      </c>
      <c r="BE596" s="164">
        <f>IF(N596="základní",J596,0)</f>
        <v>0</v>
      </c>
      <c r="BF596" s="164">
        <f>IF(N596="snížená",J596,0)</f>
        <v>0</v>
      </c>
      <c r="BG596" s="164">
        <f>IF(N596="zákl. přenesená",J596,0)</f>
        <v>0</v>
      </c>
      <c r="BH596" s="164">
        <f>IF(N596="sníž. přenesená",J596,0)</f>
        <v>0</v>
      </c>
      <c r="BI596" s="164">
        <f>IF(N596="nulová",J596,0)</f>
        <v>0</v>
      </c>
      <c r="BJ596" s="17" t="s">
        <v>83</v>
      </c>
      <c r="BK596" s="164">
        <f>ROUND(I596*H596,2)</f>
        <v>0</v>
      </c>
      <c r="BL596" s="17" t="s">
        <v>83</v>
      </c>
      <c r="BM596" s="163" t="s">
        <v>1415</v>
      </c>
    </row>
    <row r="597" spans="1:65" s="2" customFormat="1" ht="11.25">
      <c r="A597" s="32"/>
      <c r="B597" s="33"/>
      <c r="C597" s="32"/>
      <c r="D597" s="165" t="s">
        <v>181</v>
      </c>
      <c r="E597" s="32"/>
      <c r="F597" s="166" t="s">
        <v>1414</v>
      </c>
      <c r="G597" s="32"/>
      <c r="H597" s="32"/>
      <c r="I597" s="167"/>
      <c r="J597" s="32"/>
      <c r="K597" s="32"/>
      <c r="L597" s="33"/>
      <c r="M597" s="168"/>
      <c r="N597" s="169"/>
      <c r="O597" s="58"/>
      <c r="P597" s="58"/>
      <c r="Q597" s="58"/>
      <c r="R597" s="58"/>
      <c r="S597" s="58"/>
      <c r="T597" s="59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T597" s="17" t="s">
        <v>181</v>
      </c>
      <c r="AU597" s="17" t="s">
        <v>85</v>
      </c>
    </row>
    <row r="598" spans="1:65" s="15" customFormat="1" ht="11.25">
      <c r="B598" s="201"/>
      <c r="D598" s="165" t="s">
        <v>183</v>
      </c>
      <c r="E598" s="202" t="s">
        <v>1</v>
      </c>
      <c r="F598" s="203" t="s">
        <v>1176</v>
      </c>
      <c r="H598" s="202" t="s">
        <v>1</v>
      </c>
      <c r="I598" s="204"/>
      <c r="L598" s="201"/>
      <c r="M598" s="205"/>
      <c r="N598" s="206"/>
      <c r="O598" s="206"/>
      <c r="P598" s="206"/>
      <c r="Q598" s="206"/>
      <c r="R598" s="206"/>
      <c r="S598" s="206"/>
      <c r="T598" s="207"/>
      <c r="AT598" s="202" t="s">
        <v>183</v>
      </c>
      <c r="AU598" s="202" t="s">
        <v>85</v>
      </c>
      <c r="AV598" s="15" t="s">
        <v>83</v>
      </c>
      <c r="AW598" s="15" t="s">
        <v>32</v>
      </c>
      <c r="AX598" s="15" t="s">
        <v>76</v>
      </c>
      <c r="AY598" s="202" t="s">
        <v>174</v>
      </c>
    </row>
    <row r="599" spans="1:65" s="15" customFormat="1" ht="11.25">
      <c r="B599" s="201"/>
      <c r="D599" s="165" t="s">
        <v>183</v>
      </c>
      <c r="E599" s="202" t="s">
        <v>1</v>
      </c>
      <c r="F599" s="203" t="s">
        <v>1291</v>
      </c>
      <c r="H599" s="202" t="s">
        <v>1</v>
      </c>
      <c r="I599" s="204"/>
      <c r="L599" s="201"/>
      <c r="M599" s="205"/>
      <c r="N599" s="206"/>
      <c r="O599" s="206"/>
      <c r="P599" s="206"/>
      <c r="Q599" s="206"/>
      <c r="R599" s="206"/>
      <c r="S599" s="206"/>
      <c r="T599" s="207"/>
      <c r="AT599" s="202" t="s">
        <v>183</v>
      </c>
      <c r="AU599" s="202" t="s">
        <v>85</v>
      </c>
      <c r="AV599" s="15" t="s">
        <v>83</v>
      </c>
      <c r="AW599" s="15" t="s">
        <v>32</v>
      </c>
      <c r="AX599" s="15" t="s">
        <v>76</v>
      </c>
      <c r="AY599" s="202" t="s">
        <v>174</v>
      </c>
    </row>
    <row r="600" spans="1:65" s="13" customFormat="1" ht="11.25">
      <c r="B600" s="170"/>
      <c r="D600" s="165" t="s">
        <v>183</v>
      </c>
      <c r="E600" s="171" t="s">
        <v>1</v>
      </c>
      <c r="F600" s="172" t="s">
        <v>83</v>
      </c>
      <c r="H600" s="173">
        <v>1</v>
      </c>
      <c r="I600" s="174"/>
      <c r="L600" s="170"/>
      <c r="M600" s="175"/>
      <c r="N600" s="176"/>
      <c r="O600" s="176"/>
      <c r="P600" s="176"/>
      <c r="Q600" s="176"/>
      <c r="R600" s="176"/>
      <c r="S600" s="176"/>
      <c r="T600" s="177"/>
      <c r="AT600" s="171" t="s">
        <v>183</v>
      </c>
      <c r="AU600" s="171" t="s">
        <v>85</v>
      </c>
      <c r="AV600" s="13" t="s">
        <v>85</v>
      </c>
      <c r="AW600" s="13" t="s">
        <v>32</v>
      </c>
      <c r="AX600" s="13" t="s">
        <v>76</v>
      </c>
      <c r="AY600" s="171" t="s">
        <v>174</v>
      </c>
    </row>
    <row r="601" spans="1:65" s="15" customFormat="1" ht="11.25">
      <c r="B601" s="201"/>
      <c r="D601" s="165" t="s">
        <v>183</v>
      </c>
      <c r="E601" s="202" t="s">
        <v>1</v>
      </c>
      <c r="F601" s="203" t="s">
        <v>1293</v>
      </c>
      <c r="H601" s="202" t="s">
        <v>1</v>
      </c>
      <c r="I601" s="204"/>
      <c r="L601" s="201"/>
      <c r="M601" s="205"/>
      <c r="N601" s="206"/>
      <c r="O601" s="206"/>
      <c r="P601" s="206"/>
      <c r="Q601" s="206"/>
      <c r="R601" s="206"/>
      <c r="S601" s="206"/>
      <c r="T601" s="207"/>
      <c r="AT601" s="202" t="s">
        <v>183</v>
      </c>
      <c r="AU601" s="202" t="s">
        <v>85</v>
      </c>
      <c r="AV601" s="15" t="s">
        <v>83</v>
      </c>
      <c r="AW601" s="15" t="s">
        <v>32</v>
      </c>
      <c r="AX601" s="15" t="s">
        <v>76</v>
      </c>
      <c r="AY601" s="202" t="s">
        <v>174</v>
      </c>
    </row>
    <row r="602" spans="1:65" s="13" customFormat="1" ht="11.25">
      <c r="B602" s="170"/>
      <c r="D602" s="165" t="s">
        <v>183</v>
      </c>
      <c r="E602" s="171" t="s">
        <v>1</v>
      </c>
      <c r="F602" s="172" t="s">
        <v>83</v>
      </c>
      <c r="H602" s="173">
        <v>1</v>
      </c>
      <c r="I602" s="174"/>
      <c r="L602" s="170"/>
      <c r="M602" s="175"/>
      <c r="N602" s="176"/>
      <c r="O602" s="176"/>
      <c r="P602" s="176"/>
      <c r="Q602" s="176"/>
      <c r="R602" s="176"/>
      <c r="S602" s="176"/>
      <c r="T602" s="177"/>
      <c r="AT602" s="171" t="s">
        <v>183</v>
      </c>
      <c r="AU602" s="171" t="s">
        <v>85</v>
      </c>
      <c r="AV602" s="13" t="s">
        <v>85</v>
      </c>
      <c r="AW602" s="13" t="s">
        <v>32</v>
      </c>
      <c r="AX602" s="13" t="s">
        <v>76</v>
      </c>
      <c r="AY602" s="171" t="s">
        <v>174</v>
      </c>
    </row>
    <row r="603" spans="1:65" s="14" customFormat="1" ht="11.25">
      <c r="B603" s="178"/>
      <c r="D603" s="165" t="s">
        <v>183</v>
      </c>
      <c r="E603" s="179" t="s">
        <v>1</v>
      </c>
      <c r="F603" s="180" t="s">
        <v>231</v>
      </c>
      <c r="H603" s="181">
        <v>2</v>
      </c>
      <c r="I603" s="182"/>
      <c r="L603" s="178"/>
      <c r="M603" s="183"/>
      <c r="N603" s="184"/>
      <c r="O603" s="184"/>
      <c r="P603" s="184"/>
      <c r="Q603" s="184"/>
      <c r="R603" s="184"/>
      <c r="S603" s="184"/>
      <c r="T603" s="185"/>
      <c r="AT603" s="179" t="s">
        <v>183</v>
      </c>
      <c r="AU603" s="179" t="s">
        <v>85</v>
      </c>
      <c r="AV603" s="14" t="s">
        <v>96</v>
      </c>
      <c r="AW603" s="14" t="s">
        <v>32</v>
      </c>
      <c r="AX603" s="14" t="s">
        <v>83</v>
      </c>
      <c r="AY603" s="179" t="s">
        <v>174</v>
      </c>
    </row>
    <row r="604" spans="1:65" s="2" customFormat="1" ht="16.5" customHeight="1">
      <c r="A604" s="32"/>
      <c r="B604" s="150"/>
      <c r="C604" s="186" t="s">
        <v>1416</v>
      </c>
      <c r="D604" s="186" t="s">
        <v>256</v>
      </c>
      <c r="E604" s="187" t="s">
        <v>1417</v>
      </c>
      <c r="F604" s="188" t="s">
        <v>1418</v>
      </c>
      <c r="G604" s="189" t="s">
        <v>272</v>
      </c>
      <c r="H604" s="190">
        <v>2</v>
      </c>
      <c r="I604" s="191"/>
      <c r="J604" s="192">
        <f>ROUND(I604*H604,2)</f>
        <v>0</v>
      </c>
      <c r="K604" s="193"/>
      <c r="L604" s="194"/>
      <c r="M604" s="195" t="s">
        <v>1</v>
      </c>
      <c r="N604" s="196" t="s">
        <v>41</v>
      </c>
      <c r="O604" s="58"/>
      <c r="P604" s="161">
        <f>O604*H604</f>
        <v>0</v>
      </c>
      <c r="Q604" s="161">
        <v>0</v>
      </c>
      <c r="R604" s="161">
        <f>Q604*H604</f>
        <v>0</v>
      </c>
      <c r="S604" s="161">
        <v>0</v>
      </c>
      <c r="T604" s="162">
        <f>S604*H604</f>
        <v>0</v>
      </c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R604" s="163" t="s">
        <v>85</v>
      </c>
      <c r="AT604" s="163" t="s">
        <v>256</v>
      </c>
      <c r="AU604" s="163" t="s">
        <v>85</v>
      </c>
      <c r="AY604" s="17" t="s">
        <v>174</v>
      </c>
      <c r="BE604" s="164">
        <f>IF(N604="základní",J604,0)</f>
        <v>0</v>
      </c>
      <c r="BF604" s="164">
        <f>IF(N604="snížená",J604,0)</f>
        <v>0</v>
      </c>
      <c r="BG604" s="164">
        <f>IF(N604="zákl. přenesená",J604,0)</f>
        <v>0</v>
      </c>
      <c r="BH604" s="164">
        <f>IF(N604="sníž. přenesená",J604,0)</f>
        <v>0</v>
      </c>
      <c r="BI604" s="164">
        <f>IF(N604="nulová",J604,0)</f>
        <v>0</v>
      </c>
      <c r="BJ604" s="17" t="s">
        <v>83</v>
      </c>
      <c r="BK604" s="164">
        <f>ROUND(I604*H604,2)</f>
        <v>0</v>
      </c>
      <c r="BL604" s="17" t="s">
        <v>83</v>
      </c>
      <c r="BM604" s="163" t="s">
        <v>1419</v>
      </c>
    </row>
    <row r="605" spans="1:65" s="2" customFormat="1" ht="11.25">
      <c r="A605" s="32"/>
      <c r="B605" s="33"/>
      <c r="C605" s="32"/>
      <c r="D605" s="165" t="s">
        <v>181</v>
      </c>
      <c r="E605" s="32"/>
      <c r="F605" s="166" t="s">
        <v>1418</v>
      </c>
      <c r="G605" s="32"/>
      <c r="H605" s="32"/>
      <c r="I605" s="167"/>
      <c r="J605" s="32"/>
      <c r="K605" s="32"/>
      <c r="L605" s="33"/>
      <c r="M605" s="168"/>
      <c r="N605" s="169"/>
      <c r="O605" s="58"/>
      <c r="P605" s="58"/>
      <c r="Q605" s="58"/>
      <c r="R605" s="58"/>
      <c r="S605" s="58"/>
      <c r="T605" s="59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T605" s="17" t="s">
        <v>181</v>
      </c>
      <c r="AU605" s="17" t="s">
        <v>85</v>
      </c>
    </row>
    <row r="606" spans="1:65" s="15" customFormat="1" ht="11.25">
      <c r="B606" s="201"/>
      <c r="D606" s="165" t="s">
        <v>183</v>
      </c>
      <c r="E606" s="202" t="s">
        <v>1</v>
      </c>
      <c r="F606" s="203" t="s">
        <v>1176</v>
      </c>
      <c r="H606" s="202" t="s">
        <v>1</v>
      </c>
      <c r="I606" s="204"/>
      <c r="L606" s="201"/>
      <c r="M606" s="205"/>
      <c r="N606" s="206"/>
      <c r="O606" s="206"/>
      <c r="P606" s="206"/>
      <c r="Q606" s="206"/>
      <c r="R606" s="206"/>
      <c r="S606" s="206"/>
      <c r="T606" s="207"/>
      <c r="AT606" s="202" t="s">
        <v>183</v>
      </c>
      <c r="AU606" s="202" t="s">
        <v>85</v>
      </c>
      <c r="AV606" s="15" t="s">
        <v>83</v>
      </c>
      <c r="AW606" s="15" t="s">
        <v>32</v>
      </c>
      <c r="AX606" s="15" t="s">
        <v>76</v>
      </c>
      <c r="AY606" s="202" t="s">
        <v>174</v>
      </c>
    </row>
    <row r="607" spans="1:65" s="15" customFormat="1" ht="11.25">
      <c r="B607" s="201"/>
      <c r="D607" s="165" t="s">
        <v>183</v>
      </c>
      <c r="E607" s="202" t="s">
        <v>1</v>
      </c>
      <c r="F607" s="203" t="s">
        <v>1291</v>
      </c>
      <c r="H607" s="202" t="s">
        <v>1</v>
      </c>
      <c r="I607" s="204"/>
      <c r="L607" s="201"/>
      <c r="M607" s="205"/>
      <c r="N607" s="206"/>
      <c r="O607" s="206"/>
      <c r="P607" s="206"/>
      <c r="Q607" s="206"/>
      <c r="R607" s="206"/>
      <c r="S607" s="206"/>
      <c r="T607" s="207"/>
      <c r="AT607" s="202" t="s">
        <v>183</v>
      </c>
      <c r="AU607" s="202" t="s">
        <v>85</v>
      </c>
      <c r="AV607" s="15" t="s">
        <v>83</v>
      </c>
      <c r="AW607" s="15" t="s">
        <v>32</v>
      </c>
      <c r="AX607" s="15" t="s">
        <v>76</v>
      </c>
      <c r="AY607" s="202" t="s">
        <v>174</v>
      </c>
    </row>
    <row r="608" spans="1:65" s="13" customFormat="1" ht="11.25">
      <c r="B608" s="170"/>
      <c r="D608" s="165" t="s">
        <v>183</v>
      </c>
      <c r="E608" s="171" t="s">
        <v>1</v>
      </c>
      <c r="F608" s="172" t="s">
        <v>83</v>
      </c>
      <c r="H608" s="173">
        <v>1</v>
      </c>
      <c r="I608" s="174"/>
      <c r="L608" s="170"/>
      <c r="M608" s="175"/>
      <c r="N608" s="176"/>
      <c r="O608" s="176"/>
      <c r="P608" s="176"/>
      <c r="Q608" s="176"/>
      <c r="R608" s="176"/>
      <c r="S608" s="176"/>
      <c r="T608" s="177"/>
      <c r="AT608" s="171" t="s">
        <v>183</v>
      </c>
      <c r="AU608" s="171" t="s">
        <v>85</v>
      </c>
      <c r="AV608" s="13" t="s">
        <v>85</v>
      </c>
      <c r="AW608" s="13" t="s">
        <v>32</v>
      </c>
      <c r="AX608" s="13" t="s">
        <v>76</v>
      </c>
      <c r="AY608" s="171" t="s">
        <v>174</v>
      </c>
    </row>
    <row r="609" spans="1:65" s="15" customFormat="1" ht="11.25">
      <c r="B609" s="201"/>
      <c r="D609" s="165" t="s">
        <v>183</v>
      </c>
      <c r="E609" s="202" t="s">
        <v>1</v>
      </c>
      <c r="F609" s="203" t="s">
        <v>1293</v>
      </c>
      <c r="H609" s="202" t="s">
        <v>1</v>
      </c>
      <c r="I609" s="204"/>
      <c r="L609" s="201"/>
      <c r="M609" s="205"/>
      <c r="N609" s="206"/>
      <c r="O609" s="206"/>
      <c r="P609" s="206"/>
      <c r="Q609" s="206"/>
      <c r="R609" s="206"/>
      <c r="S609" s="206"/>
      <c r="T609" s="207"/>
      <c r="AT609" s="202" t="s">
        <v>183</v>
      </c>
      <c r="AU609" s="202" t="s">
        <v>85</v>
      </c>
      <c r="AV609" s="15" t="s">
        <v>83</v>
      </c>
      <c r="AW609" s="15" t="s">
        <v>32</v>
      </c>
      <c r="AX609" s="15" t="s">
        <v>76</v>
      </c>
      <c r="AY609" s="202" t="s">
        <v>174</v>
      </c>
    </row>
    <row r="610" spans="1:65" s="13" customFormat="1" ht="11.25">
      <c r="B610" s="170"/>
      <c r="D610" s="165" t="s">
        <v>183</v>
      </c>
      <c r="E610" s="171" t="s">
        <v>1</v>
      </c>
      <c r="F610" s="172" t="s">
        <v>83</v>
      </c>
      <c r="H610" s="173">
        <v>1</v>
      </c>
      <c r="I610" s="174"/>
      <c r="L610" s="170"/>
      <c r="M610" s="175"/>
      <c r="N610" s="176"/>
      <c r="O610" s="176"/>
      <c r="P610" s="176"/>
      <c r="Q610" s="176"/>
      <c r="R610" s="176"/>
      <c r="S610" s="176"/>
      <c r="T610" s="177"/>
      <c r="AT610" s="171" t="s">
        <v>183</v>
      </c>
      <c r="AU610" s="171" t="s">
        <v>85</v>
      </c>
      <c r="AV610" s="13" t="s">
        <v>85</v>
      </c>
      <c r="AW610" s="13" t="s">
        <v>32</v>
      </c>
      <c r="AX610" s="13" t="s">
        <v>76</v>
      </c>
      <c r="AY610" s="171" t="s">
        <v>174</v>
      </c>
    </row>
    <row r="611" spans="1:65" s="14" customFormat="1" ht="11.25">
      <c r="B611" s="178"/>
      <c r="D611" s="165" t="s">
        <v>183</v>
      </c>
      <c r="E611" s="179" t="s">
        <v>1</v>
      </c>
      <c r="F611" s="180" t="s">
        <v>231</v>
      </c>
      <c r="H611" s="181">
        <v>2</v>
      </c>
      <c r="I611" s="182"/>
      <c r="L611" s="178"/>
      <c r="M611" s="183"/>
      <c r="N611" s="184"/>
      <c r="O611" s="184"/>
      <c r="P611" s="184"/>
      <c r="Q611" s="184"/>
      <c r="R611" s="184"/>
      <c r="S611" s="184"/>
      <c r="T611" s="185"/>
      <c r="AT611" s="179" t="s">
        <v>183</v>
      </c>
      <c r="AU611" s="179" t="s">
        <v>85</v>
      </c>
      <c r="AV611" s="14" t="s">
        <v>96</v>
      </c>
      <c r="AW611" s="14" t="s">
        <v>32</v>
      </c>
      <c r="AX611" s="14" t="s">
        <v>83</v>
      </c>
      <c r="AY611" s="179" t="s">
        <v>174</v>
      </c>
    </row>
    <row r="612" spans="1:65" s="2" customFormat="1" ht="66.75" customHeight="1">
      <c r="A612" s="32"/>
      <c r="B612" s="150"/>
      <c r="C612" s="151" t="s">
        <v>1420</v>
      </c>
      <c r="D612" s="151" t="s">
        <v>176</v>
      </c>
      <c r="E612" s="152" t="s">
        <v>1421</v>
      </c>
      <c r="F612" s="153" t="s">
        <v>1422</v>
      </c>
      <c r="G612" s="154" t="s">
        <v>272</v>
      </c>
      <c r="H612" s="155">
        <v>2</v>
      </c>
      <c r="I612" s="156"/>
      <c r="J612" s="157">
        <f>ROUND(I612*H612,2)</f>
        <v>0</v>
      </c>
      <c r="K612" s="158"/>
      <c r="L612" s="33"/>
      <c r="M612" s="159" t="s">
        <v>1</v>
      </c>
      <c r="N612" s="160" t="s">
        <v>41</v>
      </c>
      <c r="O612" s="58"/>
      <c r="P612" s="161">
        <f>O612*H612</f>
        <v>0</v>
      </c>
      <c r="Q612" s="161">
        <v>0</v>
      </c>
      <c r="R612" s="161">
        <f>Q612*H612</f>
        <v>0</v>
      </c>
      <c r="S612" s="161">
        <v>0</v>
      </c>
      <c r="T612" s="162">
        <f>S612*H612</f>
        <v>0</v>
      </c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R612" s="163" t="s">
        <v>83</v>
      </c>
      <c r="AT612" s="163" t="s">
        <v>176</v>
      </c>
      <c r="AU612" s="163" t="s">
        <v>85</v>
      </c>
      <c r="AY612" s="17" t="s">
        <v>174</v>
      </c>
      <c r="BE612" s="164">
        <f>IF(N612="základní",J612,0)</f>
        <v>0</v>
      </c>
      <c r="BF612" s="164">
        <f>IF(N612="snížená",J612,0)</f>
        <v>0</v>
      </c>
      <c r="BG612" s="164">
        <f>IF(N612="zákl. přenesená",J612,0)</f>
        <v>0</v>
      </c>
      <c r="BH612" s="164">
        <f>IF(N612="sníž. přenesená",J612,0)</f>
        <v>0</v>
      </c>
      <c r="BI612" s="164">
        <f>IF(N612="nulová",J612,0)</f>
        <v>0</v>
      </c>
      <c r="BJ612" s="17" t="s">
        <v>83</v>
      </c>
      <c r="BK612" s="164">
        <f>ROUND(I612*H612,2)</f>
        <v>0</v>
      </c>
      <c r="BL612" s="17" t="s">
        <v>83</v>
      </c>
      <c r="BM612" s="163" t="s">
        <v>1423</v>
      </c>
    </row>
    <row r="613" spans="1:65" s="2" customFormat="1" ht="48.75">
      <c r="A613" s="32"/>
      <c r="B613" s="33"/>
      <c r="C613" s="32"/>
      <c r="D613" s="165" t="s">
        <v>181</v>
      </c>
      <c r="E613" s="32"/>
      <c r="F613" s="166" t="s">
        <v>1424</v>
      </c>
      <c r="G613" s="32"/>
      <c r="H613" s="32"/>
      <c r="I613" s="167"/>
      <c r="J613" s="32"/>
      <c r="K613" s="32"/>
      <c r="L613" s="33"/>
      <c r="M613" s="168"/>
      <c r="N613" s="169"/>
      <c r="O613" s="58"/>
      <c r="P613" s="58"/>
      <c r="Q613" s="58"/>
      <c r="R613" s="58"/>
      <c r="S613" s="58"/>
      <c r="T613" s="59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T613" s="17" t="s">
        <v>181</v>
      </c>
      <c r="AU613" s="17" t="s">
        <v>85</v>
      </c>
    </row>
    <row r="614" spans="1:65" s="15" customFormat="1" ht="11.25">
      <c r="B614" s="201"/>
      <c r="D614" s="165" t="s">
        <v>183</v>
      </c>
      <c r="E614" s="202" t="s">
        <v>1</v>
      </c>
      <c r="F614" s="203" t="s">
        <v>1176</v>
      </c>
      <c r="H614" s="202" t="s">
        <v>1</v>
      </c>
      <c r="I614" s="204"/>
      <c r="L614" s="201"/>
      <c r="M614" s="205"/>
      <c r="N614" s="206"/>
      <c r="O614" s="206"/>
      <c r="P614" s="206"/>
      <c r="Q614" s="206"/>
      <c r="R614" s="206"/>
      <c r="S614" s="206"/>
      <c r="T614" s="207"/>
      <c r="AT614" s="202" t="s">
        <v>183</v>
      </c>
      <c r="AU614" s="202" t="s">
        <v>85</v>
      </c>
      <c r="AV614" s="15" t="s">
        <v>83</v>
      </c>
      <c r="AW614" s="15" t="s">
        <v>32</v>
      </c>
      <c r="AX614" s="15" t="s">
        <v>76</v>
      </c>
      <c r="AY614" s="202" t="s">
        <v>174</v>
      </c>
    </row>
    <row r="615" spans="1:65" s="15" customFormat="1" ht="11.25">
      <c r="B615" s="201"/>
      <c r="D615" s="165" t="s">
        <v>183</v>
      </c>
      <c r="E615" s="202" t="s">
        <v>1</v>
      </c>
      <c r="F615" s="203" t="s">
        <v>1291</v>
      </c>
      <c r="H615" s="202" t="s">
        <v>1</v>
      </c>
      <c r="I615" s="204"/>
      <c r="L615" s="201"/>
      <c r="M615" s="205"/>
      <c r="N615" s="206"/>
      <c r="O615" s="206"/>
      <c r="P615" s="206"/>
      <c r="Q615" s="206"/>
      <c r="R615" s="206"/>
      <c r="S615" s="206"/>
      <c r="T615" s="207"/>
      <c r="AT615" s="202" t="s">
        <v>183</v>
      </c>
      <c r="AU615" s="202" t="s">
        <v>85</v>
      </c>
      <c r="AV615" s="15" t="s">
        <v>83</v>
      </c>
      <c r="AW615" s="15" t="s">
        <v>32</v>
      </c>
      <c r="AX615" s="15" t="s">
        <v>76</v>
      </c>
      <c r="AY615" s="202" t="s">
        <v>174</v>
      </c>
    </row>
    <row r="616" spans="1:65" s="13" customFormat="1" ht="11.25">
      <c r="B616" s="170"/>
      <c r="D616" s="165" t="s">
        <v>183</v>
      </c>
      <c r="E616" s="171" t="s">
        <v>1</v>
      </c>
      <c r="F616" s="172" t="s">
        <v>83</v>
      </c>
      <c r="H616" s="173">
        <v>1</v>
      </c>
      <c r="I616" s="174"/>
      <c r="L616" s="170"/>
      <c r="M616" s="175"/>
      <c r="N616" s="176"/>
      <c r="O616" s="176"/>
      <c r="P616" s="176"/>
      <c r="Q616" s="176"/>
      <c r="R616" s="176"/>
      <c r="S616" s="176"/>
      <c r="T616" s="177"/>
      <c r="AT616" s="171" t="s">
        <v>183</v>
      </c>
      <c r="AU616" s="171" t="s">
        <v>85</v>
      </c>
      <c r="AV616" s="13" t="s">
        <v>85</v>
      </c>
      <c r="AW616" s="13" t="s">
        <v>32</v>
      </c>
      <c r="AX616" s="13" t="s">
        <v>76</v>
      </c>
      <c r="AY616" s="171" t="s">
        <v>174</v>
      </c>
    </row>
    <row r="617" spans="1:65" s="15" customFormat="1" ht="11.25">
      <c r="B617" s="201"/>
      <c r="D617" s="165" t="s">
        <v>183</v>
      </c>
      <c r="E617" s="202" t="s">
        <v>1</v>
      </c>
      <c r="F617" s="203" t="s">
        <v>1293</v>
      </c>
      <c r="H617" s="202" t="s">
        <v>1</v>
      </c>
      <c r="I617" s="204"/>
      <c r="L617" s="201"/>
      <c r="M617" s="205"/>
      <c r="N617" s="206"/>
      <c r="O617" s="206"/>
      <c r="P617" s="206"/>
      <c r="Q617" s="206"/>
      <c r="R617" s="206"/>
      <c r="S617" s="206"/>
      <c r="T617" s="207"/>
      <c r="AT617" s="202" t="s">
        <v>183</v>
      </c>
      <c r="AU617" s="202" t="s">
        <v>85</v>
      </c>
      <c r="AV617" s="15" t="s">
        <v>83</v>
      </c>
      <c r="AW617" s="15" t="s">
        <v>32</v>
      </c>
      <c r="AX617" s="15" t="s">
        <v>76</v>
      </c>
      <c r="AY617" s="202" t="s">
        <v>174</v>
      </c>
    </row>
    <row r="618" spans="1:65" s="13" customFormat="1" ht="11.25">
      <c r="B618" s="170"/>
      <c r="D618" s="165" t="s">
        <v>183</v>
      </c>
      <c r="E618" s="171" t="s">
        <v>1</v>
      </c>
      <c r="F618" s="172" t="s">
        <v>83</v>
      </c>
      <c r="H618" s="173">
        <v>1</v>
      </c>
      <c r="I618" s="174"/>
      <c r="L618" s="170"/>
      <c r="M618" s="175"/>
      <c r="N618" s="176"/>
      <c r="O618" s="176"/>
      <c r="P618" s="176"/>
      <c r="Q618" s="176"/>
      <c r="R618" s="176"/>
      <c r="S618" s="176"/>
      <c r="T618" s="177"/>
      <c r="AT618" s="171" t="s">
        <v>183</v>
      </c>
      <c r="AU618" s="171" t="s">
        <v>85</v>
      </c>
      <c r="AV618" s="13" t="s">
        <v>85</v>
      </c>
      <c r="AW618" s="13" t="s">
        <v>32</v>
      </c>
      <c r="AX618" s="13" t="s">
        <v>76</v>
      </c>
      <c r="AY618" s="171" t="s">
        <v>174</v>
      </c>
    </row>
    <row r="619" spans="1:65" s="14" customFormat="1" ht="11.25">
      <c r="B619" s="178"/>
      <c r="D619" s="165" t="s">
        <v>183</v>
      </c>
      <c r="E619" s="179" t="s">
        <v>1</v>
      </c>
      <c r="F619" s="180" t="s">
        <v>231</v>
      </c>
      <c r="H619" s="181">
        <v>2</v>
      </c>
      <c r="I619" s="182"/>
      <c r="L619" s="178"/>
      <c r="M619" s="183"/>
      <c r="N619" s="184"/>
      <c r="O619" s="184"/>
      <c r="P619" s="184"/>
      <c r="Q619" s="184"/>
      <c r="R619" s="184"/>
      <c r="S619" s="184"/>
      <c r="T619" s="185"/>
      <c r="AT619" s="179" t="s">
        <v>183</v>
      </c>
      <c r="AU619" s="179" t="s">
        <v>85</v>
      </c>
      <c r="AV619" s="14" t="s">
        <v>96</v>
      </c>
      <c r="AW619" s="14" t="s">
        <v>32</v>
      </c>
      <c r="AX619" s="14" t="s">
        <v>83</v>
      </c>
      <c r="AY619" s="179" t="s">
        <v>174</v>
      </c>
    </row>
    <row r="620" spans="1:65" s="2" customFormat="1" ht="24.2" customHeight="1">
      <c r="A620" s="32"/>
      <c r="B620" s="150"/>
      <c r="C620" s="186" t="s">
        <v>1425</v>
      </c>
      <c r="D620" s="186" t="s">
        <v>256</v>
      </c>
      <c r="E620" s="187" t="s">
        <v>1426</v>
      </c>
      <c r="F620" s="188" t="s">
        <v>1427</v>
      </c>
      <c r="G620" s="189" t="s">
        <v>272</v>
      </c>
      <c r="H620" s="190">
        <v>2</v>
      </c>
      <c r="I620" s="191"/>
      <c r="J620" s="192">
        <f>ROUND(I620*H620,2)</f>
        <v>0</v>
      </c>
      <c r="K620" s="193"/>
      <c r="L620" s="194"/>
      <c r="M620" s="195" t="s">
        <v>1</v>
      </c>
      <c r="N620" s="196" t="s">
        <v>41</v>
      </c>
      <c r="O620" s="58"/>
      <c r="P620" s="161">
        <f>O620*H620</f>
        <v>0</v>
      </c>
      <c r="Q620" s="161">
        <v>0</v>
      </c>
      <c r="R620" s="161">
        <f>Q620*H620</f>
        <v>0</v>
      </c>
      <c r="S620" s="161">
        <v>0</v>
      </c>
      <c r="T620" s="162">
        <f>S620*H620</f>
        <v>0</v>
      </c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R620" s="163" t="s">
        <v>85</v>
      </c>
      <c r="AT620" s="163" t="s">
        <v>256</v>
      </c>
      <c r="AU620" s="163" t="s">
        <v>85</v>
      </c>
      <c r="AY620" s="17" t="s">
        <v>174</v>
      </c>
      <c r="BE620" s="164">
        <f>IF(N620="základní",J620,0)</f>
        <v>0</v>
      </c>
      <c r="BF620" s="164">
        <f>IF(N620="snížená",J620,0)</f>
        <v>0</v>
      </c>
      <c r="BG620" s="164">
        <f>IF(N620="zákl. přenesená",J620,0)</f>
        <v>0</v>
      </c>
      <c r="BH620" s="164">
        <f>IF(N620="sníž. přenesená",J620,0)</f>
        <v>0</v>
      </c>
      <c r="BI620" s="164">
        <f>IF(N620="nulová",J620,0)</f>
        <v>0</v>
      </c>
      <c r="BJ620" s="17" t="s">
        <v>83</v>
      </c>
      <c r="BK620" s="164">
        <f>ROUND(I620*H620,2)</f>
        <v>0</v>
      </c>
      <c r="BL620" s="17" t="s">
        <v>83</v>
      </c>
      <c r="BM620" s="163" t="s">
        <v>1428</v>
      </c>
    </row>
    <row r="621" spans="1:65" s="2" customFormat="1" ht="19.5">
      <c r="A621" s="32"/>
      <c r="B621" s="33"/>
      <c r="C621" s="32"/>
      <c r="D621" s="165" t="s">
        <v>181</v>
      </c>
      <c r="E621" s="32"/>
      <c r="F621" s="166" t="s">
        <v>1427</v>
      </c>
      <c r="G621" s="32"/>
      <c r="H621" s="32"/>
      <c r="I621" s="167"/>
      <c r="J621" s="32"/>
      <c r="K621" s="32"/>
      <c r="L621" s="33"/>
      <c r="M621" s="168"/>
      <c r="N621" s="169"/>
      <c r="O621" s="58"/>
      <c r="P621" s="58"/>
      <c r="Q621" s="58"/>
      <c r="R621" s="58"/>
      <c r="S621" s="58"/>
      <c r="T621" s="59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T621" s="17" t="s">
        <v>181</v>
      </c>
      <c r="AU621" s="17" t="s">
        <v>85</v>
      </c>
    </row>
    <row r="622" spans="1:65" s="15" customFormat="1" ht="11.25">
      <c r="B622" s="201"/>
      <c r="D622" s="165" t="s">
        <v>183</v>
      </c>
      <c r="E622" s="202" t="s">
        <v>1</v>
      </c>
      <c r="F622" s="203" t="s">
        <v>1176</v>
      </c>
      <c r="H622" s="202" t="s">
        <v>1</v>
      </c>
      <c r="I622" s="204"/>
      <c r="L622" s="201"/>
      <c r="M622" s="205"/>
      <c r="N622" s="206"/>
      <c r="O622" s="206"/>
      <c r="P622" s="206"/>
      <c r="Q622" s="206"/>
      <c r="R622" s="206"/>
      <c r="S622" s="206"/>
      <c r="T622" s="207"/>
      <c r="AT622" s="202" t="s">
        <v>183</v>
      </c>
      <c r="AU622" s="202" t="s">
        <v>85</v>
      </c>
      <c r="AV622" s="15" t="s">
        <v>83</v>
      </c>
      <c r="AW622" s="15" t="s">
        <v>32</v>
      </c>
      <c r="AX622" s="15" t="s">
        <v>76</v>
      </c>
      <c r="AY622" s="202" t="s">
        <v>174</v>
      </c>
    </row>
    <row r="623" spans="1:65" s="15" customFormat="1" ht="11.25">
      <c r="B623" s="201"/>
      <c r="D623" s="165" t="s">
        <v>183</v>
      </c>
      <c r="E623" s="202" t="s">
        <v>1</v>
      </c>
      <c r="F623" s="203" t="s">
        <v>1291</v>
      </c>
      <c r="H623" s="202" t="s">
        <v>1</v>
      </c>
      <c r="I623" s="204"/>
      <c r="L623" s="201"/>
      <c r="M623" s="205"/>
      <c r="N623" s="206"/>
      <c r="O623" s="206"/>
      <c r="P623" s="206"/>
      <c r="Q623" s="206"/>
      <c r="R623" s="206"/>
      <c r="S623" s="206"/>
      <c r="T623" s="207"/>
      <c r="AT623" s="202" t="s">
        <v>183</v>
      </c>
      <c r="AU623" s="202" t="s">
        <v>85</v>
      </c>
      <c r="AV623" s="15" t="s">
        <v>83</v>
      </c>
      <c r="AW623" s="15" t="s">
        <v>32</v>
      </c>
      <c r="AX623" s="15" t="s">
        <v>76</v>
      </c>
      <c r="AY623" s="202" t="s">
        <v>174</v>
      </c>
    </row>
    <row r="624" spans="1:65" s="13" customFormat="1" ht="11.25">
      <c r="B624" s="170"/>
      <c r="D624" s="165" t="s">
        <v>183</v>
      </c>
      <c r="E624" s="171" t="s">
        <v>1</v>
      </c>
      <c r="F624" s="172" t="s">
        <v>83</v>
      </c>
      <c r="H624" s="173">
        <v>1</v>
      </c>
      <c r="I624" s="174"/>
      <c r="L624" s="170"/>
      <c r="M624" s="175"/>
      <c r="N624" s="176"/>
      <c r="O624" s="176"/>
      <c r="P624" s="176"/>
      <c r="Q624" s="176"/>
      <c r="R624" s="176"/>
      <c r="S624" s="176"/>
      <c r="T624" s="177"/>
      <c r="AT624" s="171" t="s">
        <v>183</v>
      </c>
      <c r="AU624" s="171" t="s">
        <v>85</v>
      </c>
      <c r="AV624" s="13" t="s">
        <v>85</v>
      </c>
      <c r="AW624" s="13" t="s">
        <v>32</v>
      </c>
      <c r="AX624" s="13" t="s">
        <v>76</v>
      </c>
      <c r="AY624" s="171" t="s">
        <v>174</v>
      </c>
    </row>
    <row r="625" spans="1:65" s="15" customFormat="1" ht="11.25">
      <c r="B625" s="201"/>
      <c r="D625" s="165" t="s">
        <v>183</v>
      </c>
      <c r="E625" s="202" t="s">
        <v>1</v>
      </c>
      <c r="F625" s="203" t="s">
        <v>1293</v>
      </c>
      <c r="H625" s="202" t="s">
        <v>1</v>
      </c>
      <c r="I625" s="204"/>
      <c r="L625" s="201"/>
      <c r="M625" s="205"/>
      <c r="N625" s="206"/>
      <c r="O625" s="206"/>
      <c r="P625" s="206"/>
      <c r="Q625" s="206"/>
      <c r="R625" s="206"/>
      <c r="S625" s="206"/>
      <c r="T625" s="207"/>
      <c r="AT625" s="202" t="s">
        <v>183</v>
      </c>
      <c r="AU625" s="202" t="s">
        <v>85</v>
      </c>
      <c r="AV625" s="15" t="s">
        <v>83</v>
      </c>
      <c r="AW625" s="15" t="s">
        <v>32</v>
      </c>
      <c r="AX625" s="15" t="s">
        <v>76</v>
      </c>
      <c r="AY625" s="202" t="s">
        <v>174</v>
      </c>
    </row>
    <row r="626" spans="1:65" s="13" customFormat="1" ht="11.25">
      <c r="B626" s="170"/>
      <c r="D626" s="165" t="s">
        <v>183</v>
      </c>
      <c r="E626" s="171" t="s">
        <v>1</v>
      </c>
      <c r="F626" s="172" t="s">
        <v>83</v>
      </c>
      <c r="H626" s="173">
        <v>1</v>
      </c>
      <c r="I626" s="174"/>
      <c r="L626" s="170"/>
      <c r="M626" s="175"/>
      <c r="N626" s="176"/>
      <c r="O626" s="176"/>
      <c r="P626" s="176"/>
      <c r="Q626" s="176"/>
      <c r="R626" s="176"/>
      <c r="S626" s="176"/>
      <c r="T626" s="177"/>
      <c r="AT626" s="171" t="s">
        <v>183</v>
      </c>
      <c r="AU626" s="171" t="s">
        <v>85</v>
      </c>
      <c r="AV626" s="13" t="s">
        <v>85</v>
      </c>
      <c r="AW626" s="13" t="s">
        <v>32</v>
      </c>
      <c r="AX626" s="13" t="s">
        <v>76</v>
      </c>
      <c r="AY626" s="171" t="s">
        <v>174</v>
      </c>
    </row>
    <row r="627" spans="1:65" s="14" customFormat="1" ht="11.25">
      <c r="B627" s="178"/>
      <c r="D627" s="165" t="s">
        <v>183</v>
      </c>
      <c r="E627" s="179" t="s">
        <v>1</v>
      </c>
      <c r="F627" s="180" t="s">
        <v>231</v>
      </c>
      <c r="H627" s="181">
        <v>2</v>
      </c>
      <c r="I627" s="182"/>
      <c r="L627" s="178"/>
      <c r="M627" s="183"/>
      <c r="N627" s="184"/>
      <c r="O627" s="184"/>
      <c r="P627" s="184"/>
      <c r="Q627" s="184"/>
      <c r="R627" s="184"/>
      <c r="S627" s="184"/>
      <c r="T627" s="185"/>
      <c r="AT627" s="179" t="s">
        <v>183</v>
      </c>
      <c r="AU627" s="179" t="s">
        <v>85</v>
      </c>
      <c r="AV627" s="14" t="s">
        <v>96</v>
      </c>
      <c r="AW627" s="14" t="s">
        <v>32</v>
      </c>
      <c r="AX627" s="14" t="s">
        <v>83</v>
      </c>
      <c r="AY627" s="179" t="s">
        <v>174</v>
      </c>
    </row>
    <row r="628" spans="1:65" s="2" customFormat="1" ht="16.5" customHeight="1">
      <c r="A628" s="32"/>
      <c r="B628" s="150"/>
      <c r="C628" s="186" t="s">
        <v>1429</v>
      </c>
      <c r="D628" s="186" t="s">
        <v>256</v>
      </c>
      <c r="E628" s="187" t="s">
        <v>1430</v>
      </c>
      <c r="F628" s="188" t="s">
        <v>1431</v>
      </c>
      <c r="G628" s="189" t="s">
        <v>272</v>
      </c>
      <c r="H628" s="190">
        <v>2</v>
      </c>
      <c r="I628" s="191"/>
      <c r="J628" s="192">
        <f>ROUND(I628*H628,2)</f>
        <v>0</v>
      </c>
      <c r="K628" s="193"/>
      <c r="L628" s="194"/>
      <c r="M628" s="195" t="s">
        <v>1</v>
      </c>
      <c r="N628" s="196" t="s">
        <v>41</v>
      </c>
      <c r="O628" s="58"/>
      <c r="P628" s="161">
        <f>O628*H628</f>
        <v>0</v>
      </c>
      <c r="Q628" s="161">
        <v>0</v>
      </c>
      <c r="R628" s="161">
        <f>Q628*H628</f>
        <v>0</v>
      </c>
      <c r="S628" s="161">
        <v>0</v>
      </c>
      <c r="T628" s="162">
        <f>S628*H628</f>
        <v>0</v>
      </c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R628" s="163" t="s">
        <v>85</v>
      </c>
      <c r="AT628" s="163" t="s">
        <v>256</v>
      </c>
      <c r="AU628" s="163" t="s">
        <v>85</v>
      </c>
      <c r="AY628" s="17" t="s">
        <v>174</v>
      </c>
      <c r="BE628" s="164">
        <f>IF(N628="základní",J628,0)</f>
        <v>0</v>
      </c>
      <c r="BF628" s="164">
        <f>IF(N628="snížená",J628,0)</f>
        <v>0</v>
      </c>
      <c r="BG628" s="164">
        <f>IF(N628="zákl. přenesená",J628,0)</f>
        <v>0</v>
      </c>
      <c r="BH628" s="164">
        <f>IF(N628="sníž. přenesená",J628,0)</f>
        <v>0</v>
      </c>
      <c r="BI628" s="164">
        <f>IF(N628="nulová",J628,0)</f>
        <v>0</v>
      </c>
      <c r="BJ628" s="17" t="s">
        <v>83</v>
      </c>
      <c r="BK628" s="164">
        <f>ROUND(I628*H628,2)</f>
        <v>0</v>
      </c>
      <c r="BL628" s="17" t="s">
        <v>83</v>
      </c>
      <c r="BM628" s="163" t="s">
        <v>1432</v>
      </c>
    </row>
    <row r="629" spans="1:65" s="2" customFormat="1" ht="11.25">
      <c r="A629" s="32"/>
      <c r="B629" s="33"/>
      <c r="C629" s="32"/>
      <c r="D629" s="165" t="s">
        <v>181</v>
      </c>
      <c r="E629" s="32"/>
      <c r="F629" s="166" t="s">
        <v>1431</v>
      </c>
      <c r="G629" s="32"/>
      <c r="H629" s="32"/>
      <c r="I629" s="167"/>
      <c r="J629" s="32"/>
      <c r="K629" s="32"/>
      <c r="L629" s="33"/>
      <c r="M629" s="168"/>
      <c r="N629" s="169"/>
      <c r="O629" s="58"/>
      <c r="P629" s="58"/>
      <c r="Q629" s="58"/>
      <c r="R629" s="58"/>
      <c r="S629" s="58"/>
      <c r="T629" s="59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T629" s="17" t="s">
        <v>181</v>
      </c>
      <c r="AU629" s="17" t="s">
        <v>85</v>
      </c>
    </row>
    <row r="630" spans="1:65" s="15" customFormat="1" ht="11.25">
      <c r="B630" s="201"/>
      <c r="D630" s="165" t="s">
        <v>183</v>
      </c>
      <c r="E630" s="202" t="s">
        <v>1</v>
      </c>
      <c r="F630" s="203" t="s">
        <v>1176</v>
      </c>
      <c r="H630" s="202" t="s">
        <v>1</v>
      </c>
      <c r="I630" s="204"/>
      <c r="L630" s="201"/>
      <c r="M630" s="205"/>
      <c r="N630" s="206"/>
      <c r="O630" s="206"/>
      <c r="P630" s="206"/>
      <c r="Q630" s="206"/>
      <c r="R630" s="206"/>
      <c r="S630" s="206"/>
      <c r="T630" s="207"/>
      <c r="AT630" s="202" t="s">
        <v>183</v>
      </c>
      <c r="AU630" s="202" t="s">
        <v>85</v>
      </c>
      <c r="AV630" s="15" t="s">
        <v>83</v>
      </c>
      <c r="AW630" s="15" t="s">
        <v>32</v>
      </c>
      <c r="AX630" s="15" t="s">
        <v>76</v>
      </c>
      <c r="AY630" s="202" t="s">
        <v>174</v>
      </c>
    </row>
    <row r="631" spans="1:65" s="15" customFormat="1" ht="11.25">
      <c r="B631" s="201"/>
      <c r="D631" s="165" t="s">
        <v>183</v>
      </c>
      <c r="E631" s="202" t="s">
        <v>1</v>
      </c>
      <c r="F631" s="203" t="s">
        <v>1291</v>
      </c>
      <c r="H631" s="202" t="s">
        <v>1</v>
      </c>
      <c r="I631" s="204"/>
      <c r="L631" s="201"/>
      <c r="M631" s="205"/>
      <c r="N631" s="206"/>
      <c r="O631" s="206"/>
      <c r="P631" s="206"/>
      <c r="Q631" s="206"/>
      <c r="R631" s="206"/>
      <c r="S631" s="206"/>
      <c r="T631" s="207"/>
      <c r="AT631" s="202" t="s">
        <v>183</v>
      </c>
      <c r="AU631" s="202" t="s">
        <v>85</v>
      </c>
      <c r="AV631" s="15" t="s">
        <v>83</v>
      </c>
      <c r="AW631" s="15" t="s">
        <v>32</v>
      </c>
      <c r="AX631" s="15" t="s">
        <v>76</v>
      </c>
      <c r="AY631" s="202" t="s">
        <v>174</v>
      </c>
    </row>
    <row r="632" spans="1:65" s="13" customFormat="1" ht="11.25">
      <c r="B632" s="170"/>
      <c r="D632" s="165" t="s">
        <v>183</v>
      </c>
      <c r="E632" s="171" t="s">
        <v>1</v>
      </c>
      <c r="F632" s="172" t="s">
        <v>83</v>
      </c>
      <c r="H632" s="173">
        <v>1</v>
      </c>
      <c r="I632" s="174"/>
      <c r="L632" s="170"/>
      <c r="M632" s="175"/>
      <c r="N632" s="176"/>
      <c r="O632" s="176"/>
      <c r="P632" s="176"/>
      <c r="Q632" s="176"/>
      <c r="R632" s="176"/>
      <c r="S632" s="176"/>
      <c r="T632" s="177"/>
      <c r="AT632" s="171" t="s">
        <v>183</v>
      </c>
      <c r="AU632" s="171" t="s">
        <v>85</v>
      </c>
      <c r="AV632" s="13" t="s">
        <v>85</v>
      </c>
      <c r="AW632" s="13" t="s">
        <v>32</v>
      </c>
      <c r="AX632" s="13" t="s">
        <v>76</v>
      </c>
      <c r="AY632" s="171" t="s">
        <v>174</v>
      </c>
    </row>
    <row r="633" spans="1:65" s="15" customFormat="1" ht="11.25">
      <c r="B633" s="201"/>
      <c r="D633" s="165" t="s">
        <v>183</v>
      </c>
      <c r="E633" s="202" t="s">
        <v>1</v>
      </c>
      <c r="F633" s="203" t="s">
        <v>1293</v>
      </c>
      <c r="H633" s="202" t="s">
        <v>1</v>
      </c>
      <c r="I633" s="204"/>
      <c r="L633" s="201"/>
      <c r="M633" s="205"/>
      <c r="N633" s="206"/>
      <c r="O633" s="206"/>
      <c r="P633" s="206"/>
      <c r="Q633" s="206"/>
      <c r="R633" s="206"/>
      <c r="S633" s="206"/>
      <c r="T633" s="207"/>
      <c r="AT633" s="202" t="s">
        <v>183</v>
      </c>
      <c r="AU633" s="202" t="s">
        <v>85</v>
      </c>
      <c r="AV633" s="15" t="s">
        <v>83</v>
      </c>
      <c r="AW633" s="15" t="s">
        <v>32</v>
      </c>
      <c r="AX633" s="15" t="s">
        <v>76</v>
      </c>
      <c r="AY633" s="202" t="s">
        <v>174</v>
      </c>
    </row>
    <row r="634" spans="1:65" s="13" customFormat="1" ht="11.25">
      <c r="B634" s="170"/>
      <c r="D634" s="165" t="s">
        <v>183</v>
      </c>
      <c r="E634" s="171" t="s">
        <v>1</v>
      </c>
      <c r="F634" s="172" t="s">
        <v>83</v>
      </c>
      <c r="H634" s="173">
        <v>1</v>
      </c>
      <c r="I634" s="174"/>
      <c r="L634" s="170"/>
      <c r="M634" s="175"/>
      <c r="N634" s="176"/>
      <c r="O634" s="176"/>
      <c r="P634" s="176"/>
      <c r="Q634" s="176"/>
      <c r="R634" s="176"/>
      <c r="S634" s="176"/>
      <c r="T634" s="177"/>
      <c r="AT634" s="171" t="s">
        <v>183</v>
      </c>
      <c r="AU634" s="171" t="s">
        <v>85</v>
      </c>
      <c r="AV634" s="13" t="s">
        <v>85</v>
      </c>
      <c r="AW634" s="13" t="s">
        <v>32</v>
      </c>
      <c r="AX634" s="13" t="s">
        <v>76</v>
      </c>
      <c r="AY634" s="171" t="s">
        <v>174</v>
      </c>
    </row>
    <row r="635" spans="1:65" s="14" customFormat="1" ht="11.25">
      <c r="B635" s="178"/>
      <c r="D635" s="165" t="s">
        <v>183</v>
      </c>
      <c r="E635" s="179" t="s">
        <v>1</v>
      </c>
      <c r="F635" s="180" t="s">
        <v>231</v>
      </c>
      <c r="H635" s="181">
        <v>2</v>
      </c>
      <c r="I635" s="182"/>
      <c r="L635" s="178"/>
      <c r="M635" s="183"/>
      <c r="N635" s="184"/>
      <c r="O635" s="184"/>
      <c r="P635" s="184"/>
      <c r="Q635" s="184"/>
      <c r="R635" s="184"/>
      <c r="S635" s="184"/>
      <c r="T635" s="185"/>
      <c r="AT635" s="179" t="s">
        <v>183</v>
      </c>
      <c r="AU635" s="179" t="s">
        <v>85</v>
      </c>
      <c r="AV635" s="14" t="s">
        <v>96</v>
      </c>
      <c r="AW635" s="14" t="s">
        <v>32</v>
      </c>
      <c r="AX635" s="14" t="s">
        <v>83</v>
      </c>
      <c r="AY635" s="179" t="s">
        <v>174</v>
      </c>
    </row>
    <row r="636" spans="1:65" s="2" customFormat="1" ht="16.5" customHeight="1">
      <c r="A636" s="32"/>
      <c r="B636" s="150"/>
      <c r="C636" s="186" t="s">
        <v>1433</v>
      </c>
      <c r="D636" s="186" t="s">
        <v>256</v>
      </c>
      <c r="E636" s="187" t="s">
        <v>1434</v>
      </c>
      <c r="F636" s="188" t="s">
        <v>1435</v>
      </c>
      <c r="G636" s="189" t="s">
        <v>272</v>
      </c>
      <c r="H636" s="190">
        <v>2</v>
      </c>
      <c r="I636" s="191"/>
      <c r="J636" s="192">
        <f>ROUND(I636*H636,2)</f>
        <v>0</v>
      </c>
      <c r="K636" s="193"/>
      <c r="L636" s="194"/>
      <c r="M636" s="195" t="s">
        <v>1</v>
      </c>
      <c r="N636" s="196" t="s">
        <v>41</v>
      </c>
      <c r="O636" s="58"/>
      <c r="P636" s="161">
        <f>O636*H636</f>
        <v>0</v>
      </c>
      <c r="Q636" s="161">
        <v>0</v>
      </c>
      <c r="R636" s="161">
        <f>Q636*H636</f>
        <v>0</v>
      </c>
      <c r="S636" s="161">
        <v>0</v>
      </c>
      <c r="T636" s="162">
        <f>S636*H636</f>
        <v>0</v>
      </c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R636" s="163" t="s">
        <v>85</v>
      </c>
      <c r="AT636" s="163" t="s">
        <v>256</v>
      </c>
      <c r="AU636" s="163" t="s">
        <v>85</v>
      </c>
      <c r="AY636" s="17" t="s">
        <v>174</v>
      </c>
      <c r="BE636" s="164">
        <f>IF(N636="základní",J636,0)</f>
        <v>0</v>
      </c>
      <c r="BF636" s="164">
        <f>IF(N636="snížená",J636,0)</f>
        <v>0</v>
      </c>
      <c r="BG636" s="164">
        <f>IF(N636="zákl. přenesená",J636,0)</f>
        <v>0</v>
      </c>
      <c r="BH636" s="164">
        <f>IF(N636="sníž. přenesená",J636,0)</f>
        <v>0</v>
      </c>
      <c r="BI636" s="164">
        <f>IF(N636="nulová",J636,0)</f>
        <v>0</v>
      </c>
      <c r="BJ636" s="17" t="s">
        <v>83</v>
      </c>
      <c r="BK636" s="164">
        <f>ROUND(I636*H636,2)</f>
        <v>0</v>
      </c>
      <c r="BL636" s="17" t="s">
        <v>83</v>
      </c>
      <c r="BM636" s="163" t="s">
        <v>1436</v>
      </c>
    </row>
    <row r="637" spans="1:65" s="2" customFormat="1" ht="11.25">
      <c r="A637" s="32"/>
      <c r="B637" s="33"/>
      <c r="C637" s="32"/>
      <c r="D637" s="165" t="s">
        <v>181</v>
      </c>
      <c r="E637" s="32"/>
      <c r="F637" s="166" t="s">
        <v>1435</v>
      </c>
      <c r="G637" s="32"/>
      <c r="H637" s="32"/>
      <c r="I637" s="167"/>
      <c r="J637" s="32"/>
      <c r="K637" s="32"/>
      <c r="L637" s="33"/>
      <c r="M637" s="168"/>
      <c r="N637" s="169"/>
      <c r="O637" s="58"/>
      <c r="P637" s="58"/>
      <c r="Q637" s="58"/>
      <c r="R637" s="58"/>
      <c r="S637" s="58"/>
      <c r="T637" s="59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T637" s="17" t="s">
        <v>181</v>
      </c>
      <c r="AU637" s="17" t="s">
        <v>85</v>
      </c>
    </row>
    <row r="638" spans="1:65" s="15" customFormat="1" ht="11.25">
      <c r="B638" s="201"/>
      <c r="D638" s="165" t="s">
        <v>183</v>
      </c>
      <c r="E638" s="202" t="s">
        <v>1</v>
      </c>
      <c r="F638" s="203" t="s">
        <v>1176</v>
      </c>
      <c r="H638" s="202" t="s">
        <v>1</v>
      </c>
      <c r="I638" s="204"/>
      <c r="L638" s="201"/>
      <c r="M638" s="205"/>
      <c r="N638" s="206"/>
      <c r="O638" s="206"/>
      <c r="P638" s="206"/>
      <c r="Q638" s="206"/>
      <c r="R638" s="206"/>
      <c r="S638" s="206"/>
      <c r="T638" s="207"/>
      <c r="AT638" s="202" t="s">
        <v>183</v>
      </c>
      <c r="AU638" s="202" t="s">
        <v>85</v>
      </c>
      <c r="AV638" s="15" t="s">
        <v>83</v>
      </c>
      <c r="AW638" s="15" t="s">
        <v>32</v>
      </c>
      <c r="AX638" s="15" t="s">
        <v>76</v>
      </c>
      <c r="AY638" s="202" t="s">
        <v>174</v>
      </c>
    </row>
    <row r="639" spans="1:65" s="15" customFormat="1" ht="11.25">
      <c r="B639" s="201"/>
      <c r="D639" s="165" t="s">
        <v>183</v>
      </c>
      <c r="E639" s="202" t="s">
        <v>1</v>
      </c>
      <c r="F639" s="203" t="s">
        <v>1291</v>
      </c>
      <c r="H639" s="202" t="s">
        <v>1</v>
      </c>
      <c r="I639" s="204"/>
      <c r="L639" s="201"/>
      <c r="M639" s="205"/>
      <c r="N639" s="206"/>
      <c r="O639" s="206"/>
      <c r="P639" s="206"/>
      <c r="Q639" s="206"/>
      <c r="R639" s="206"/>
      <c r="S639" s="206"/>
      <c r="T639" s="207"/>
      <c r="AT639" s="202" t="s">
        <v>183</v>
      </c>
      <c r="AU639" s="202" t="s">
        <v>85</v>
      </c>
      <c r="AV639" s="15" t="s">
        <v>83</v>
      </c>
      <c r="AW639" s="15" t="s">
        <v>32</v>
      </c>
      <c r="AX639" s="15" t="s">
        <v>76</v>
      </c>
      <c r="AY639" s="202" t="s">
        <v>174</v>
      </c>
    </row>
    <row r="640" spans="1:65" s="13" customFormat="1" ht="11.25">
      <c r="B640" s="170"/>
      <c r="D640" s="165" t="s">
        <v>183</v>
      </c>
      <c r="E640" s="171" t="s">
        <v>1</v>
      </c>
      <c r="F640" s="172" t="s">
        <v>83</v>
      </c>
      <c r="H640" s="173">
        <v>1</v>
      </c>
      <c r="I640" s="174"/>
      <c r="L640" s="170"/>
      <c r="M640" s="175"/>
      <c r="N640" s="176"/>
      <c r="O640" s="176"/>
      <c r="P640" s="176"/>
      <c r="Q640" s="176"/>
      <c r="R640" s="176"/>
      <c r="S640" s="176"/>
      <c r="T640" s="177"/>
      <c r="AT640" s="171" t="s">
        <v>183</v>
      </c>
      <c r="AU640" s="171" t="s">
        <v>85</v>
      </c>
      <c r="AV640" s="13" t="s">
        <v>85</v>
      </c>
      <c r="AW640" s="13" t="s">
        <v>32</v>
      </c>
      <c r="AX640" s="13" t="s">
        <v>76</v>
      </c>
      <c r="AY640" s="171" t="s">
        <v>174</v>
      </c>
    </row>
    <row r="641" spans="1:65" s="15" customFormat="1" ht="11.25">
      <c r="B641" s="201"/>
      <c r="D641" s="165" t="s">
        <v>183</v>
      </c>
      <c r="E641" s="202" t="s">
        <v>1</v>
      </c>
      <c r="F641" s="203" t="s">
        <v>1293</v>
      </c>
      <c r="H641" s="202" t="s">
        <v>1</v>
      </c>
      <c r="I641" s="204"/>
      <c r="L641" s="201"/>
      <c r="M641" s="205"/>
      <c r="N641" s="206"/>
      <c r="O641" s="206"/>
      <c r="P641" s="206"/>
      <c r="Q641" s="206"/>
      <c r="R641" s="206"/>
      <c r="S641" s="206"/>
      <c r="T641" s="207"/>
      <c r="AT641" s="202" t="s">
        <v>183</v>
      </c>
      <c r="AU641" s="202" t="s">
        <v>85</v>
      </c>
      <c r="AV641" s="15" t="s">
        <v>83</v>
      </c>
      <c r="AW641" s="15" t="s">
        <v>32</v>
      </c>
      <c r="AX641" s="15" t="s">
        <v>76</v>
      </c>
      <c r="AY641" s="202" t="s">
        <v>174</v>
      </c>
    </row>
    <row r="642" spans="1:65" s="13" customFormat="1" ht="11.25">
      <c r="B642" s="170"/>
      <c r="D642" s="165" t="s">
        <v>183</v>
      </c>
      <c r="E642" s="171" t="s">
        <v>1</v>
      </c>
      <c r="F642" s="172" t="s">
        <v>83</v>
      </c>
      <c r="H642" s="173">
        <v>1</v>
      </c>
      <c r="I642" s="174"/>
      <c r="L642" s="170"/>
      <c r="M642" s="175"/>
      <c r="N642" s="176"/>
      <c r="O642" s="176"/>
      <c r="P642" s="176"/>
      <c r="Q642" s="176"/>
      <c r="R642" s="176"/>
      <c r="S642" s="176"/>
      <c r="T642" s="177"/>
      <c r="AT642" s="171" t="s">
        <v>183</v>
      </c>
      <c r="AU642" s="171" t="s">
        <v>85</v>
      </c>
      <c r="AV642" s="13" t="s">
        <v>85</v>
      </c>
      <c r="AW642" s="13" t="s">
        <v>32</v>
      </c>
      <c r="AX642" s="13" t="s">
        <v>76</v>
      </c>
      <c r="AY642" s="171" t="s">
        <v>174</v>
      </c>
    </row>
    <row r="643" spans="1:65" s="14" customFormat="1" ht="11.25">
      <c r="B643" s="178"/>
      <c r="D643" s="165" t="s">
        <v>183</v>
      </c>
      <c r="E643" s="179" t="s">
        <v>1</v>
      </c>
      <c r="F643" s="180" t="s">
        <v>231</v>
      </c>
      <c r="H643" s="181">
        <v>2</v>
      </c>
      <c r="I643" s="182"/>
      <c r="L643" s="178"/>
      <c r="M643" s="183"/>
      <c r="N643" s="184"/>
      <c r="O643" s="184"/>
      <c r="P643" s="184"/>
      <c r="Q643" s="184"/>
      <c r="R643" s="184"/>
      <c r="S643" s="184"/>
      <c r="T643" s="185"/>
      <c r="AT643" s="179" t="s">
        <v>183</v>
      </c>
      <c r="AU643" s="179" t="s">
        <v>85</v>
      </c>
      <c r="AV643" s="14" t="s">
        <v>96</v>
      </c>
      <c r="AW643" s="14" t="s">
        <v>32</v>
      </c>
      <c r="AX643" s="14" t="s">
        <v>83</v>
      </c>
      <c r="AY643" s="179" t="s">
        <v>174</v>
      </c>
    </row>
    <row r="644" spans="1:65" s="2" customFormat="1" ht="66.75" customHeight="1">
      <c r="A644" s="32"/>
      <c r="B644" s="150"/>
      <c r="C644" s="151" t="s">
        <v>1437</v>
      </c>
      <c r="D644" s="151" t="s">
        <v>176</v>
      </c>
      <c r="E644" s="152" t="s">
        <v>1438</v>
      </c>
      <c r="F644" s="153" t="s">
        <v>1439</v>
      </c>
      <c r="G644" s="154" t="s">
        <v>272</v>
      </c>
      <c r="H644" s="155">
        <v>2</v>
      </c>
      <c r="I644" s="156"/>
      <c r="J644" s="157">
        <f>ROUND(I644*H644,2)</f>
        <v>0</v>
      </c>
      <c r="K644" s="158"/>
      <c r="L644" s="33"/>
      <c r="M644" s="159" t="s">
        <v>1</v>
      </c>
      <c r="N644" s="160" t="s">
        <v>41</v>
      </c>
      <c r="O644" s="58"/>
      <c r="P644" s="161">
        <f>O644*H644</f>
        <v>0</v>
      </c>
      <c r="Q644" s="161">
        <v>0</v>
      </c>
      <c r="R644" s="161">
        <f>Q644*H644</f>
        <v>0</v>
      </c>
      <c r="S644" s="161">
        <v>0</v>
      </c>
      <c r="T644" s="162">
        <f>S644*H644</f>
        <v>0</v>
      </c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R644" s="163" t="s">
        <v>83</v>
      </c>
      <c r="AT644" s="163" t="s">
        <v>176</v>
      </c>
      <c r="AU644" s="163" t="s">
        <v>85</v>
      </c>
      <c r="AY644" s="17" t="s">
        <v>174</v>
      </c>
      <c r="BE644" s="164">
        <f>IF(N644="základní",J644,0)</f>
        <v>0</v>
      </c>
      <c r="BF644" s="164">
        <f>IF(N644="snížená",J644,0)</f>
        <v>0</v>
      </c>
      <c r="BG644" s="164">
        <f>IF(N644="zákl. přenesená",J644,0)</f>
        <v>0</v>
      </c>
      <c r="BH644" s="164">
        <f>IF(N644="sníž. přenesená",J644,0)</f>
        <v>0</v>
      </c>
      <c r="BI644" s="164">
        <f>IF(N644="nulová",J644,0)</f>
        <v>0</v>
      </c>
      <c r="BJ644" s="17" t="s">
        <v>83</v>
      </c>
      <c r="BK644" s="164">
        <f>ROUND(I644*H644,2)</f>
        <v>0</v>
      </c>
      <c r="BL644" s="17" t="s">
        <v>83</v>
      </c>
      <c r="BM644" s="163" t="s">
        <v>1440</v>
      </c>
    </row>
    <row r="645" spans="1:65" s="2" customFormat="1" ht="48.75">
      <c r="A645" s="32"/>
      <c r="B645" s="33"/>
      <c r="C645" s="32"/>
      <c r="D645" s="165" t="s">
        <v>181</v>
      </c>
      <c r="E645" s="32"/>
      <c r="F645" s="166" t="s">
        <v>1441</v>
      </c>
      <c r="G645" s="32"/>
      <c r="H645" s="32"/>
      <c r="I645" s="167"/>
      <c r="J645" s="32"/>
      <c r="K645" s="32"/>
      <c r="L645" s="33"/>
      <c r="M645" s="168"/>
      <c r="N645" s="169"/>
      <c r="O645" s="58"/>
      <c r="P645" s="58"/>
      <c r="Q645" s="58"/>
      <c r="R645" s="58"/>
      <c r="S645" s="58"/>
      <c r="T645" s="59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T645" s="17" t="s">
        <v>181</v>
      </c>
      <c r="AU645" s="17" t="s">
        <v>85</v>
      </c>
    </row>
    <row r="646" spans="1:65" s="15" customFormat="1" ht="11.25">
      <c r="B646" s="201"/>
      <c r="D646" s="165" t="s">
        <v>183</v>
      </c>
      <c r="E646" s="202" t="s">
        <v>1</v>
      </c>
      <c r="F646" s="203" t="s">
        <v>1176</v>
      </c>
      <c r="H646" s="202" t="s">
        <v>1</v>
      </c>
      <c r="I646" s="204"/>
      <c r="L646" s="201"/>
      <c r="M646" s="205"/>
      <c r="N646" s="206"/>
      <c r="O646" s="206"/>
      <c r="P646" s="206"/>
      <c r="Q646" s="206"/>
      <c r="R646" s="206"/>
      <c r="S646" s="206"/>
      <c r="T646" s="207"/>
      <c r="AT646" s="202" t="s">
        <v>183</v>
      </c>
      <c r="AU646" s="202" t="s">
        <v>85</v>
      </c>
      <c r="AV646" s="15" t="s">
        <v>83</v>
      </c>
      <c r="AW646" s="15" t="s">
        <v>32</v>
      </c>
      <c r="AX646" s="15" t="s">
        <v>76</v>
      </c>
      <c r="AY646" s="202" t="s">
        <v>174</v>
      </c>
    </row>
    <row r="647" spans="1:65" s="15" customFormat="1" ht="11.25">
      <c r="B647" s="201"/>
      <c r="D647" s="165" t="s">
        <v>183</v>
      </c>
      <c r="E647" s="202" t="s">
        <v>1</v>
      </c>
      <c r="F647" s="203" t="s">
        <v>1291</v>
      </c>
      <c r="H647" s="202" t="s">
        <v>1</v>
      </c>
      <c r="I647" s="204"/>
      <c r="L647" s="201"/>
      <c r="M647" s="205"/>
      <c r="N647" s="206"/>
      <c r="O647" s="206"/>
      <c r="P647" s="206"/>
      <c r="Q647" s="206"/>
      <c r="R647" s="206"/>
      <c r="S647" s="206"/>
      <c r="T647" s="207"/>
      <c r="AT647" s="202" t="s">
        <v>183</v>
      </c>
      <c r="AU647" s="202" t="s">
        <v>85</v>
      </c>
      <c r="AV647" s="15" t="s">
        <v>83</v>
      </c>
      <c r="AW647" s="15" t="s">
        <v>32</v>
      </c>
      <c r="AX647" s="15" t="s">
        <v>76</v>
      </c>
      <c r="AY647" s="202" t="s">
        <v>174</v>
      </c>
    </row>
    <row r="648" spans="1:65" s="13" customFormat="1" ht="11.25">
      <c r="B648" s="170"/>
      <c r="D648" s="165" t="s">
        <v>183</v>
      </c>
      <c r="E648" s="171" t="s">
        <v>1</v>
      </c>
      <c r="F648" s="172" t="s">
        <v>83</v>
      </c>
      <c r="H648" s="173">
        <v>1</v>
      </c>
      <c r="I648" s="174"/>
      <c r="L648" s="170"/>
      <c r="M648" s="175"/>
      <c r="N648" s="176"/>
      <c r="O648" s="176"/>
      <c r="P648" s="176"/>
      <c r="Q648" s="176"/>
      <c r="R648" s="176"/>
      <c r="S648" s="176"/>
      <c r="T648" s="177"/>
      <c r="AT648" s="171" t="s">
        <v>183</v>
      </c>
      <c r="AU648" s="171" t="s">
        <v>85</v>
      </c>
      <c r="AV648" s="13" t="s">
        <v>85</v>
      </c>
      <c r="AW648" s="13" t="s">
        <v>32</v>
      </c>
      <c r="AX648" s="13" t="s">
        <v>76</v>
      </c>
      <c r="AY648" s="171" t="s">
        <v>174</v>
      </c>
    </row>
    <row r="649" spans="1:65" s="15" customFormat="1" ht="11.25">
      <c r="B649" s="201"/>
      <c r="D649" s="165" t="s">
        <v>183</v>
      </c>
      <c r="E649" s="202" t="s">
        <v>1</v>
      </c>
      <c r="F649" s="203" t="s">
        <v>1293</v>
      </c>
      <c r="H649" s="202" t="s">
        <v>1</v>
      </c>
      <c r="I649" s="204"/>
      <c r="L649" s="201"/>
      <c r="M649" s="205"/>
      <c r="N649" s="206"/>
      <c r="O649" s="206"/>
      <c r="P649" s="206"/>
      <c r="Q649" s="206"/>
      <c r="R649" s="206"/>
      <c r="S649" s="206"/>
      <c r="T649" s="207"/>
      <c r="AT649" s="202" t="s">
        <v>183</v>
      </c>
      <c r="AU649" s="202" t="s">
        <v>85</v>
      </c>
      <c r="AV649" s="15" t="s">
        <v>83</v>
      </c>
      <c r="AW649" s="15" t="s">
        <v>32</v>
      </c>
      <c r="AX649" s="15" t="s">
        <v>76</v>
      </c>
      <c r="AY649" s="202" t="s">
        <v>174</v>
      </c>
    </row>
    <row r="650" spans="1:65" s="13" customFormat="1" ht="11.25">
      <c r="B650" s="170"/>
      <c r="D650" s="165" t="s">
        <v>183</v>
      </c>
      <c r="E650" s="171" t="s">
        <v>1</v>
      </c>
      <c r="F650" s="172" t="s">
        <v>83</v>
      </c>
      <c r="H650" s="173">
        <v>1</v>
      </c>
      <c r="I650" s="174"/>
      <c r="L650" s="170"/>
      <c r="M650" s="175"/>
      <c r="N650" s="176"/>
      <c r="O650" s="176"/>
      <c r="P650" s="176"/>
      <c r="Q650" s="176"/>
      <c r="R650" s="176"/>
      <c r="S650" s="176"/>
      <c r="T650" s="177"/>
      <c r="AT650" s="171" t="s">
        <v>183</v>
      </c>
      <c r="AU650" s="171" t="s">
        <v>85</v>
      </c>
      <c r="AV650" s="13" t="s">
        <v>85</v>
      </c>
      <c r="AW650" s="13" t="s">
        <v>32</v>
      </c>
      <c r="AX650" s="13" t="s">
        <v>76</v>
      </c>
      <c r="AY650" s="171" t="s">
        <v>174</v>
      </c>
    </row>
    <row r="651" spans="1:65" s="14" customFormat="1" ht="11.25">
      <c r="B651" s="178"/>
      <c r="D651" s="165" t="s">
        <v>183</v>
      </c>
      <c r="E651" s="179" t="s">
        <v>1</v>
      </c>
      <c r="F651" s="180" t="s">
        <v>231</v>
      </c>
      <c r="H651" s="181">
        <v>2</v>
      </c>
      <c r="I651" s="182"/>
      <c r="L651" s="178"/>
      <c r="M651" s="183"/>
      <c r="N651" s="184"/>
      <c r="O651" s="184"/>
      <c r="P651" s="184"/>
      <c r="Q651" s="184"/>
      <c r="R651" s="184"/>
      <c r="S651" s="184"/>
      <c r="T651" s="185"/>
      <c r="AT651" s="179" t="s">
        <v>183</v>
      </c>
      <c r="AU651" s="179" t="s">
        <v>85</v>
      </c>
      <c r="AV651" s="14" t="s">
        <v>96</v>
      </c>
      <c r="AW651" s="14" t="s">
        <v>32</v>
      </c>
      <c r="AX651" s="14" t="s">
        <v>83</v>
      </c>
      <c r="AY651" s="179" t="s">
        <v>174</v>
      </c>
    </row>
    <row r="652" spans="1:65" s="2" customFormat="1" ht="66.75" customHeight="1">
      <c r="A652" s="32"/>
      <c r="B652" s="150"/>
      <c r="C652" s="151" t="s">
        <v>1442</v>
      </c>
      <c r="D652" s="151" t="s">
        <v>176</v>
      </c>
      <c r="E652" s="152" t="s">
        <v>1443</v>
      </c>
      <c r="F652" s="153" t="s">
        <v>1439</v>
      </c>
      <c r="G652" s="154" t="s">
        <v>272</v>
      </c>
      <c r="H652" s="155">
        <v>2</v>
      </c>
      <c r="I652" s="156"/>
      <c r="J652" s="157">
        <f>ROUND(I652*H652,2)</f>
        <v>0</v>
      </c>
      <c r="K652" s="158"/>
      <c r="L652" s="33"/>
      <c r="M652" s="159" t="s">
        <v>1</v>
      </c>
      <c r="N652" s="160" t="s">
        <v>41</v>
      </c>
      <c r="O652" s="58"/>
      <c r="P652" s="161">
        <f>O652*H652</f>
        <v>0</v>
      </c>
      <c r="Q652" s="161">
        <v>0</v>
      </c>
      <c r="R652" s="161">
        <f>Q652*H652</f>
        <v>0</v>
      </c>
      <c r="S652" s="161">
        <v>0</v>
      </c>
      <c r="T652" s="162">
        <f>S652*H652</f>
        <v>0</v>
      </c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R652" s="163" t="s">
        <v>83</v>
      </c>
      <c r="AT652" s="163" t="s">
        <v>176</v>
      </c>
      <c r="AU652" s="163" t="s">
        <v>85</v>
      </c>
      <c r="AY652" s="17" t="s">
        <v>174</v>
      </c>
      <c r="BE652" s="164">
        <f>IF(N652="základní",J652,0)</f>
        <v>0</v>
      </c>
      <c r="BF652" s="164">
        <f>IF(N652="snížená",J652,0)</f>
        <v>0</v>
      </c>
      <c r="BG652" s="164">
        <f>IF(N652="zákl. přenesená",J652,0)</f>
        <v>0</v>
      </c>
      <c r="BH652" s="164">
        <f>IF(N652="sníž. přenesená",J652,0)</f>
        <v>0</v>
      </c>
      <c r="BI652" s="164">
        <f>IF(N652="nulová",J652,0)</f>
        <v>0</v>
      </c>
      <c r="BJ652" s="17" t="s">
        <v>83</v>
      </c>
      <c r="BK652" s="164">
        <f>ROUND(I652*H652,2)</f>
        <v>0</v>
      </c>
      <c r="BL652" s="17" t="s">
        <v>83</v>
      </c>
      <c r="BM652" s="163" t="s">
        <v>1444</v>
      </c>
    </row>
    <row r="653" spans="1:65" s="2" customFormat="1" ht="48.75">
      <c r="A653" s="32"/>
      <c r="B653" s="33"/>
      <c r="C653" s="32"/>
      <c r="D653" s="165" t="s">
        <v>181</v>
      </c>
      <c r="E653" s="32"/>
      <c r="F653" s="166" t="s">
        <v>1445</v>
      </c>
      <c r="G653" s="32"/>
      <c r="H653" s="32"/>
      <c r="I653" s="167"/>
      <c r="J653" s="32"/>
      <c r="K653" s="32"/>
      <c r="L653" s="33"/>
      <c r="M653" s="168"/>
      <c r="N653" s="169"/>
      <c r="O653" s="58"/>
      <c r="P653" s="58"/>
      <c r="Q653" s="58"/>
      <c r="R653" s="58"/>
      <c r="S653" s="58"/>
      <c r="T653" s="59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T653" s="17" t="s">
        <v>181</v>
      </c>
      <c r="AU653" s="17" t="s">
        <v>85</v>
      </c>
    </row>
    <row r="654" spans="1:65" s="15" customFormat="1" ht="11.25">
      <c r="B654" s="201"/>
      <c r="D654" s="165" t="s">
        <v>183</v>
      </c>
      <c r="E654" s="202" t="s">
        <v>1</v>
      </c>
      <c r="F654" s="203" t="s">
        <v>1176</v>
      </c>
      <c r="H654" s="202" t="s">
        <v>1</v>
      </c>
      <c r="I654" s="204"/>
      <c r="L654" s="201"/>
      <c r="M654" s="205"/>
      <c r="N654" s="206"/>
      <c r="O654" s="206"/>
      <c r="P654" s="206"/>
      <c r="Q654" s="206"/>
      <c r="R654" s="206"/>
      <c r="S654" s="206"/>
      <c r="T654" s="207"/>
      <c r="AT654" s="202" t="s">
        <v>183</v>
      </c>
      <c r="AU654" s="202" t="s">
        <v>85</v>
      </c>
      <c r="AV654" s="15" t="s">
        <v>83</v>
      </c>
      <c r="AW654" s="15" t="s">
        <v>32</v>
      </c>
      <c r="AX654" s="15" t="s">
        <v>76</v>
      </c>
      <c r="AY654" s="202" t="s">
        <v>174</v>
      </c>
    </row>
    <row r="655" spans="1:65" s="15" customFormat="1" ht="11.25">
      <c r="B655" s="201"/>
      <c r="D655" s="165" t="s">
        <v>183</v>
      </c>
      <c r="E655" s="202" t="s">
        <v>1</v>
      </c>
      <c r="F655" s="203" t="s">
        <v>1291</v>
      </c>
      <c r="H655" s="202" t="s">
        <v>1</v>
      </c>
      <c r="I655" s="204"/>
      <c r="L655" s="201"/>
      <c r="M655" s="205"/>
      <c r="N655" s="206"/>
      <c r="O655" s="206"/>
      <c r="P655" s="206"/>
      <c r="Q655" s="206"/>
      <c r="R655" s="206"/>
      <c r="S655" s="206"/>
      <c r="T655" s="207"/>
      <c r="AT655" s="202" t="s">
        <v>183</v>
      </c>
      <c r="AU655" s="202" t="s">
        <v>85</v>
      </c>
      <c r="AV655" s="15" t="s">
        <v>83</v>
      </c>
      <c r="AW655" s="15" t="s">
        <v>32</v>
      </c>
      <c r="AX655" s="15" t="s">
        <v>76</v>
      </c>
      <c r="AY655" s="202" t="s">
        <v>174</v>
      </c>
    </row>
    <row r="656" spans="1:65" s="13" customFormat="1" ht="11.25">
      <c r="B656" s="170"/>
      <c r="D656" s="165" t="s">
        <v>183</v>
      </c>
      <c r="E656" s="171" t="s">
        <v>1</v>
      </c>
      <c r="F656" s="172" t="s">
        <v>85</v>
      </c>
      <c r="H656" s="173">
        <v>2</v>
      </c>
      <c r="I656" s="174"/>
      <c r="L656" s="170"/>
      <c r="M656" s="175"/>
      <c r="N656" s="176"/>
      <c r="O656" s="176"/>
      <c r="P656" s="176"/>
      <c r="Q656" s="176"/>
      <c r="R656" s="176"/>
      <c r="S656" s="176"/>
      <c r="T656" s="177"/>
      <c r="AT656" s="171" t="s">
        <v>183</v>
      </c>
      <c r="AU656" s="171" t="s">
        <v>85</v>
      </c>
      <c r="AV656" s="13" t="s">
        <v>85</v>
      </c>
      <c r="AW656" s="13" t="s">
        <v>32</v>
      </c>
      <c r="AX656" s="13" t="s">
        <v>83</v>
      </c>
      <c r="AY656" s="171" t="s">
        <v>174</v>
      </c>
    </row>
    <row r="657" spans="1:65" s="2" customFormat="1" ht="24.2" customHeight="1">
      <c r="A657" s="32"/>
      <c r="B657" s="150"/>
      <c r="C657" s="186" t="s">
        <v>1324</v>
      </c>
      <c r="D657" s="186" t="s">
        <v>256</v>
      </c>
      <c r="E657" s="187" t="s">
        <v>1446</v>
      </c>
      <c r="F657" s="188" t="s">
        <v>1447</v>
      </c>
      <c r="G657" s="189" t="s">
        <v>272</v>
      </c>
      <c r="H657" s="190">
        <v>4</v>
      </c>
      <c r="I657" s="191"/>
      <c r="J657" s="192">
        <f>ROUND(I657*H657,2)</f>
        <v>0</v>
      </c>
      <c r="K657" s="193"/>
      <c r="L657" s="194"/>
      <c r="M657" s="195" t="s">
        <v>1</v>
      </c>
      <c r="N657" s="196" t="s">
        <v>41</v>
      </c>
      <c r="O657" s="58"/>
      <c r="P657" s="161">
        <f>O657*H657</f>
        <v>0</v>
      </c>
      <c r="Q657" s="161">
        <v>0</v>
      </c>
      <c r="R657" s="161">
        <f>Q657*H657</f>
        <v>0</v>
      </c>
      <c r="S657" s="161">
        <v>0</v>
      </c>
      <c r="T657" s="162">
        <f>S657*H657</f>
        <v>0</v>
      </c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R657" s="163" t="s">
        <v>85</v>
      </c>
      <c r="AT657" s="163" t="s">
        <v>256</v>
      </c>
      <c r="AU657" s="163" t="s">
        <v>85</v>
      </c>
      <c r="AY657" s="17" t="s">
        <v>174</v>
      </c>
      <c r="BE657" s="164">
        <f>IF(N657="základní",J657,0)</f>
        <v>0</v>
      </c>
      <c r="BF657" s="164">
        <f>IF(N657="snížená",J657,0)</f>
        <v>0</v>
      </c>
      <c r="BG657" s="164">
        <f>IF(N657="zákl. přenesená",J657,0)</f>
        <v>0</v>
      </c>
      <c r="BH657" s="164">
        <f>IF(N657="sníž. přenesená",J657,0)</f>
        <v>0</v>
      </c>
      <c r="BI657" s="164">
        <f>IF(N657="nulová",J657,0)</f>
        <v>0</v>
      </c>
      <c r="BJ657" s="17" t="s">
        <v>83</v>
      </c>
      <c r="BK657" s="164">
        <f>ROUND(I657*H657,2)</f>
        <v>0</v>
      </c>
      <c r="BL657" s="17" t="s">
        <v>83</v>
      </c>
      <c r="BM657" s="163" t="s">
        <v>1448</v>
      </c>
    </row>
    <row r="658" spans="1:65" s="2" customFormat="1" ht="11.25">
      <c r="A658" s="32"/>
      <c r="B658" s="33"/>
      <c r="C658" s="32"/>
      <c r="D658" s="165" t="s">
        <v>181</v>
      </c>
      <c r="E658" s="32"/>
      <c r="F658" s="166" t="s">
        <v>1447</v>
      </c>
      <c r="G658" s="32"/>
      <c r="H658" s="32"/>
      <c r="I658" s="167"/>
      <c r="J658" s="32"/>
      <c r="K658" s="32"/>
      <c r="L658" s="33"/>
      <c r="M658" s="168"/>
      <c r="N658" s="169"/>
      <c r="O658" s="58"/>
      <c r="P658" s="58"/>
      <c r="Q658" s="58"/>
      <c r="R658" s="58"/>
      <c r="S658" s="58"/>
      <c r="T658" s="59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T658" s="17" t="s">
        <v>181</v>
      </c>
      <c r="AU658" s="17" t="s">
        <v>85</v>
      </c>
    </row>
    <row r="659" spans="1:65" s="15" customFormat="1" ht="11.25">
      <c r="B659" s="201"/>
      <c r="D659" s="165" t="s">
        <v>183</v>
      </c>
      <c r="E659" s="202" t="s">
        <v>1</v>
      </c>
      <c r="F659" s="203" t="s">
        <v>1176</v>
      </c>
      <c r="H659" s="202" t="s">
        <v>1</v>
      </c>
      <c r="I659" s="204"/>
      <c r="L659" s="201"/>
      <c r="M659" s="205"/>
      <c r="N659" s="206"/>
      <c r="O659" s="206"/>
      <c r="P659" s="206"/>
      <c r="Q659" s="206"/>
      <c r="R659" s="206"/>
      <c r="S659" s="206"/>
      <c r="T659" s="207"/>
      <c r="AT659" s="202" t="s">
        <v>183</v>
      </c>
      <c r="AU659" s="202" t="s">
        <v>85</v>
      </c>
      <c r="AV659" s="15" t="s">
        <v>83</v>
      </c>
      <c r="AW659" s="15" t="s">
        <v>32</v>
      </c>
      <c r="AX659" s="15" t="s">
        <v>76</v>
      </c>
      <c r="AY659" s="202" t="s">
        <v>174</v>
      </c>
    </row>
    <row r="660" spans="1:65" s="15" customFormat="1" ht="11.25">
      <c r="B660" s="201"/>
      <c r="D660" s="165" t="s">
        <v>183</v>
      </c>
      <c r="E660" s="202" t="s">
        <v>1</v>
      </c>
      <c r="F660" s="203" t="s">
        <v>1291</v>
      </c>
      <c r="H660" s="202" t="s">
        <v>1</v>
      </c>
      <c r="I660" s="204"/>
      <c r="L660" s="201"/>
      <c r="M660" s="205"/>
      <c r="N660" s="206"/>
      <c r="O660" s="206"/>
      <c r="P660" s="206"/>
      <c r="Q660" s="206"/>
      <c r="R660" s="206"/>
      <c r="S660" s="206"/>
      <c r="T660" s="207"/>
      <c r="AT660" s="202" t="s">
        <v>183</v>
      </c>
      <c r="AU660" s="202" t="s">
        <v>85</v>
      </c>
      <c r="AV660" s="15" t="s">
        <v>83</v>
      </c>
      <c r="AW660" s="15" t="s">
        <v>32</v>
      </c>
      <c r="AX660" s="15" t="s">
        <v>76</v>
      </c>
      <c r="AY660" s="202" t="s">
        <v>174</v>
      </c>
    </row>
    <row r="661" spans="1:65" s="13" customFormat="1" ht="11.25">
      <c r="B661" s="170"/>
      <c r="D661" s="165" t="s">
        <v>183</v>
      </c>
      <c r="E661" s="171" t="s">
        <v>1</v>
      </c>
      <c r="F661" s="172" t="s">
        <v>1449</v>
      </c>
      <c r="H661" s="173">
        <v>3</v>
      </c>
      <c r="I661" s="174"/>
      <c r="L661" s="170"/>
      <c r="M661" s="175"/>
      <c r="N661" s="176"/>
      <c r="O661" s="176"/>
      <c r="P661" s="176"/>
      <c r="Q661" s="176"/>
      <c r="R661" s="176"/>
      <c r="S661" s="176"/>
      <c r="T661" s="177"/>
      <c r="AT661" s="171" t="s">
        <v>183</v>
      </c>
      <c r="AU661" s="171" t="s">
        <v>85</v>
      </c>
      <c r="AV661" s="13" t="s">
        <v>85</v>
      </c>
      <c r="AW661" s="13" t="s">
        <v>32</v>
      </c>
      <c r="AX661" s="13" t="s">
        <v>76</v>
      </c>
      <c r="AY661" s="171" t="s">
        <v>174</v>
      </c>
    </row>
    <row r="662" spans="1:65" s="15" customFormat="1" ht="11.25">
      <c r="B662" s="201"/>
      <c r="D662" s="165" t="s">
        <v>183</v>
      </c>
      <c r="E662" s="202" t="s">
        <v>1</v>
      </c>
      <c r="F662" s="203" t="s">
        <v>1293</v>
      </c>
      <c r="H662" s="202" t="s">
        <v>1</v>
      </c>
      <c r="I662" s="204"/>
      <c r="L662" s="201"/>
      <c r="M662" s="205"/>
      <c r="N662" s="206"/>
      <c r="O662" s="206"/>
      <c r="P662" s="206"/>
      <c r="Q662" s="206"/>
      <c r="R662" s="206"/>
      <c r="S662" s="206"/>
      <c r="T662" s="207"/>
      <c r="AT662" s="202" t="s">
        <v>183</v>
      </c>
      <c r="AU662" s="202" t="s">
        <v>85</v>
      </c>
      <c r="AV662" s="15" t="s">
        <v>83</v>
      </c>
      <c r="AW662" s="15" t="s">
        <v>32</v>
      </c>
      <c r="AX662" s="15" t="s">
        <v>76</v>
      </c>
      <c r="AY662" s="202" t="s">
        <v>174</v>
      </c>
    </row>
    <row r="663" spans="1:65" s="13" customFormat="1" ht="11.25">
      <c r="B663" s="170"/>
      <c r="D663" s="165" t="s">
        <v>183</v>
      </c>
      <c r="E663" s="171" t="s">
        <v>1</v>
      </c>
      <c r="F663" s="172" t="s">
        <v>1450</v>
      </c>
      <c r="H663" s="173">
        <v>1</v>
      </c>
      <c r="I663" s="174"/>
      <c r="L663" s="170"/>
      <c r="M663" s="175"/>
      <c r="N663" s="176"/>
      <c r="O663" s="176"/>
      <c r="P663" s="176"/>
      <c r="Q663" s="176"/>
      <c r="R663" s="176"/>
      <c r="S663" s="176"/>
      <c r="T663" s="177"/>
      <c r="AT663" s="171" t="s">
        <v>183</v>
      </c>
      <c r="AU663" s="171" t="s">
        <v>85</v>
      </c>
      <c r="AV663" s="13" t="s">
        <v>85</v>
      </c>
      <c r="AW663" s="13" t="s">
        <v>32</v>
      </c>
      <c r="AX663" s="13" t="s">
        <v>76</v>
      </c>
      <c r="AY663" s="171" t="s">
        <v>174</v>
      </c>
    </row>
    <row r="664" spans="1:65" s="14" customFormat="1" ht="11.25">
      <c r="B664" s="178"/>
      <c r="D664" s="165" t="s">
        <v>183</v>
      </c>
      <c r="E664" s="179" t="s">
        <v>1</v>
      </c>
      <c r="F664" s="180" t="s">
        <v>231</v>
      </c>
      <c r="H664" s="181">
        <v>4</v>
      </c>
      <c r="I664" s="182"/>
      <c r="L664" s="178"/>
      <c r="M664" s="183"/>
      <c r="N664" s="184"/>
      <c r="O664" s="184"/>
      <c r="P664" s="184"/>
      <c r="Q664" s="184"/>
      <c r="R664" s="184"/>
      <c r="S664" s="184"/>
      <c r="T664" s="185"/>
      <c r="AT664" s="179" t="s">
        <v>183</v>
      </c>
      <c r="AU664" s="179" t="s">
        <v>85</v>
      </c>
      <c r="AV664" s="14" t="s">
        <v>96</v>
      </c>
      <c r="AW664" s="14" t="s">
        <v>32</v>
      </c>
      <c r="AX664" s="14" t="s">
        <v>83</v>
      </c>
      <c r="AY664" s="179" t="s">
        <v>174</v>
      </c>
    </row>
    <row r="665" spans="1:65" s="2" customFormat="1" ht="16.5" customHeight="1">
      <c r="A665" s="32"/>
      <c r="B665" s="150"/>
      <c r="C665" s="186" t="s">
        <v>1451</v>
      </c>
      <c r="D665" s="186" t="s">
        <v>256</v>
      </c>
      <c r="E665" s="187" t="s">
        <v>1452</v>
      </c>
      <c r="F665" s="188" t="s">
        <v>1453</v>
      </c>
      <c r="G665" s="189" t="s">
        <v>272</v>
      </c>
      <c r="H665" s="190">
        <v>2</v>
      </c>
      <c r="I665" s="191"/>
      <c r="J665" s="192">
        <f>ROUND(I665*H665,2)</f>
        <v>0</v>
      </c>
      <c r="K665" s="193"/>
      <c r="L665" s="194"/>
      <c r="M665" s="195" t="s">
        <v>1</v>
      </c>
      <c r="N665" s="196" t="s">
        <v>41</v>
      </c>
      <c r="O665" s="58"/>
      <c r="P665" s="161">
        <f>O665*H665</f>
        <v>0</v>
      </c>
      <c r="Q665" s="161">
        <v>0</v>
      </c>
      <c r="R665" s="161">
        <f>Q665*H665</f>
        <v>0</v>
      </c>
      <c r="S665" s="161">
        <v>0</v>
      </c>
      <c r="T665" s="162">
        <f>S665*H665</f>
        <v>0</v>
      </c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R665" s="163" t="s">
        <v>85</v>
      </c>
      <c r="AT665" s="163" t="s">
        <v>256</v>
      </c>
      <c r="AU665" s="163" t="s">
        <v>85</v>
      </c>
      <c r="AY665" s="17" t="s">
        <v>174</v>
      </c>
      <c r="BE665" s="164">
        <f>IF(N665="základní",J665,0)</f>
        <v>0</v>
      </c>
      <c r="BF665" s="164">
        <f>IF(N665="snížená",J665,0)</f>
        <v>0</v>
      </c>
      <c r="BG665" s="164">
        <f>IF(N665="zákl. přenesená",J665,0)</f>
        <v>0</v>
      </c>
      <c r="BH665" s="164">
        <f>IF(N665="sníž. přenesená",J665,0)</f>
        <v>0</v>
      </c>
      <c r="BI665" s="164">
        <f>IF(N665="nulová",J665,0)</f>
        <v>0</v>
      </c>
      <c r="BJ665" s="17" t="s">
        <v>83</v>
      </c>
      <c r="BK665" s="164">
        <f>ROUND(I665*H665,2)</f>
        <v>0</v>
      </c>
      <c r="BL665" s="17" t="s">
        <v>83</v>
      </c>
      <c r="BM665" s="163" t="s">
        <v>1454</v>
      </c>
    </row>
    <row r="666" spans="1:65" s="2" customFormat="1" ht="11.25">
      <c r="A666" s="32"/>
      <c r="B666" s="33"/>
      <c r="C666" s="32"/>
      <c r="D666" s="165" t="s">
        <v>181</v>
      </c>
      <c r="E666" s="32"/>
      <c r="F666" s="166" t="s">
        <v>1453</v>
      </c>
      <c r="G666" s="32"/>
      <c r="H666" s="32"/>
      <c r="I666" s="167"/>
      <c r="J666" s="32"/>
      <c r="K666" s="32"/>
      <c r="L666" s="33"/>
      <c r="M666" s="168"/>
      <c r="N666" s="169"/>
      <c r="O666" s="58"/>
      <c r="P666" s="58"/>
      <c r="Q666" s="58"/>
      <c r="R666" s="58"/>
      <c r="S666" s="58"/>
      <c r="T666" s="59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T666" s="17" t="s">
        <v>181</v>
      </c>
      <c r="AU666" s="17" t="s">
        <v>85</v>
      </c>
    </row>
    <row r="667" spans="1:65" s="15" customFormat="1" ht="11.25">
      <c r="B667" s="201"/>
      <c r="D667" s="165" t="s">
        <v>183</v>
      </c>
      <c r="E667" s="202" t="s">
        <v>1</v>
      </c>
      <c r="F667" s="203" t="s">
        <v>1176</v>
      </c>
      <c r="H667" s="202" t="s">
        <v>1</v>
      </c>
      <c r="I667" s="204"/>
      <c r="L667" s="201"/>
      <c r="M667" s="205"/>
      <c r="N667" s="206"/>
      <c r="O667" s="206"/>
      <c r="P667" s="206"/>
      <c r="Q667" s="206"/>
      <c r="R667" s="206"/>
      <c r="S667" s="206"/>
      <c r="T667" s="207"/>
      <c r="AT667" s="202" t="s">
        <v>183</v>
      </c>
      <c r="AU667" s="202" t="s">
        <v>85</v>
      </c>
      <c r="AV667" s="15" t="s">
        <v>83</v>
      </c>
      <c r="AW667" s="15" t="s">
        <v>32</v>
      </c>
      <c r="AX667" s="15" t="s">
        <v>76</v>
      </c>
      <c r="AY667" s="202" t="s">
        <v>174</v>
      </c>
    </row>
    <row r="668" spans="1:65" s="15" customFormat="1" ht="11.25">
      <c r="B668" s="201"/>
      <c r="D668" s="165" t="s">
        <v>183</v>
      </c>
      <c r="E668" s="202" t="s">
        <v>1</v>
      </c>
      <c r="F668" s="203" t="s">
        <v>1291</v>
      </c>
      <c r="H668" s="202" t="s">
        <v>1</v>
      </c>
      <c r="I668" s="204"/>
      <c r="L668" s="201"/>
      <c r="M668" s="205"/>
      <c r="N668" s="206"/>
      <c r="O668" s="206"/>
      <c r="P668" s="206"/>
      <c r="Q668" s="206"/>
      <c r="R668" s="206"/>
      <c r="S668" s="206"/>
      <c r="T668" s="207"/>
      <c r="AT668" s="202" t="s">
        <v>183</v>
      </c>
      <c r="AU668" s="202" t="s">
        <v>85</v>
      </c>
      <c r="AV668" s="15" t="s">
        <v>83</v>
      </c>
      <c r="AW668" s="15" t="s">
        <v>32</v>
      </c>
      <c r="AX668" s="15" t="s">
        <v>76</v>
      </c>
      <c r="AY668" s="202" t="s">
        <v>174</v>
      </c>
    </row>
    <row r="669" spans="1:65" s="13" customFormat="1" ht="11.25">
      <c r="B669" s="170"/>
      <c r="D669" s="165" t="s">
        <v>183</v>
      </c>
      <c r="E669" s="171" t="s">
        <v>1</v>
      </c>
      <c r="F669" s="172" t="s">
        <v>1455</v>
      </c>
      <c r="H669" s="173">
        <v>2</v>
      </c>
      <c r="I669" s="174"/>
      <c r="L669" s="170"/>
      <c r="M669" s="175"/>
      <c r="N669" s="176"/>
      <c r="O669" s="176"/>
      <c r="P669" s="176"/>
      <c r="Q669" s="176"/>
      <c r="R669" s="176"/>
      <c r="S669" s="176"/>
      <c r="T669" s="177"/>
      <c r="AT669" s="171" t="s">
        <v>183</v>
      </c>
      <c r="AU669" s="171" t="s">
        <v>85</v>
      </c>
      <c r="AV669" s="13" t="s">
        <v>85</v>
      </c>
      <c r="AW669" s="13" t="s">
        <v>32</v>
      </c>
      <c r="AX669" s="13" t="s">
        <v>83</v>
      </c>
      <c r="AY669" s="171" t="s">
        <v>174</v>
      </c>
    </row>
    <row r="670" spans="1:65" s="2" customFormat="1" ht="16.5" customHeight="1">
      <c r="A670" s="32"/>
      <c r="B670" s="150"/>
      <c r="C670" s="186" t="s">
        <v>1456</v>
      </c>
      <c r="D670" s="186" t="s">
        <v>256</v>
      </c>
      <c r="E670" s="187" t="s">
        <v>1457</v>
      </c>
      <c r="F670" s="188" t="s">
        <v>1458</v>
      </c>
      <c r="G670" s="189" t="s">
        <v>272</v>
      </c>
      <c r="H670" s="190">
        <v>12</v>
      </c>
      <c r="I670" s="191"/>
      <c r="J670" s="192">
        <f>ROUND(I670*H670,2)</f>
        <v>0</v>
      </c>
      <c r="K670" s="193"/>
      <c r="L670" s="194"/>
      <c r="M670" s="195" t="s">
        <v>1</v>
      </c>
      <c r="N670" s="196" t="s">
        <v>41</v>
      </c>
      <c r="O670" s="58"/>
      <c r="P670" s="161">
        <f>O670*H670</f>
        <v>0</v>
      </c>
      <c r="Q670" s="161">
        <v>0</v>
      </c>
      <c r="R670" s="161">
        <f>Q670*H670</f>
        <v>0</v>
      </c>
      <c r="S670" s="161">
        <v>0</v>
      </c>
      <c r="T670" s="162">
        <f>S670*H670</f>
        <v>0</v>
      </c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R670" s="163" t="s">
        <v>85</v>
      </c>
      <c r="AT670" s="163" t="s">
        <v>256</v>
      </c>
      <c r="AU670" s="163" t="s">
        <v>85</v>
      </c>
      <c r="AY670" s="17" t="s">
        <v>174</v>
      </c>
      <c r="BE670" s="164">
        <f>IF(N670="základní",J670,0)</f>
        <v>0</v>
      </c>
      <c r="BF670" s="164">
        <f>IF(N670="snížená",J670,0)</f>
        <v>0</v>
      </c>
      <c r="BG670" s="164">
        <f>IF(N670="zákl. přenesená",J670,0)</f>
        <v>0</v>
      </c>
      <c r="BH670" s="164">
        <f>IF(N670="sníž. přenesená",J670,0)</f>
        <v>0</v>
      </c>
      <c r="BI670" s="164">
        <f>IF(N670="nulová",J670,0)</f>
        <v>0</v>
      </c>
      <c r="BJ670" s="17" t="s">
        <v>83</v>
      </c>
      <c r="BK670" s="164">
        <f>ROUND(I670*H670,2)</f>
        <v>0</v>
      </c>
      <c r="BL670" s="17" t="s">
        <v>83</v>
      </c>
      <c r="BM670" s="163" t="s">
        <v>1459</v>
      </c>
    </row>
    <row r="671" spans="1:65" s="2" customFormat="1" ht="11.25">
      <c r="A671" s="32"/>
      <c r="B671" s="33"/>
      <c r="C671" s="32"/>
      <c r="D671" s="165" t="s">
        <v>181</v>
      </c>
      <c r="E671" s="32"/>
      <c r="F671" s="166" t="s">
        <v>1458</v>
      </c>
      <c r="G671" s="32"/>
      <c r="H671" s="32"/>
      <c r="I671" s="167"/>
      <c r="J671" s="32"/>
      <c r="K671" s="32"/>
      <c r="L671" s="33"/>
      <c r="M671" s="168"/>
      <c r="N671" s="169"/>
      <c r="O671" s="58"/>
      <c r="P671" s="58"/>
      <c r="Q671" s="58"/>
      <c r="R671" s="58"/>
      <c r="S671" s="58"/>
      <c r="T671" s="59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T671" s="17" t="s">
        <v>181</v>
      </c>
      <c r="AU671" s="17" t="s">
        <v>85</v>
      </c>
    </row>
    <row r="672" spans="1:65" s="15" customFormat="1" ht="11.25">
      <c r="B672" s="201"/>
      <c r="D672" s="165" t="s">
        <v>183</v>
      </c>
      <c r="E672" s="202" t="s">
        <v>1</v>
      </c>
      <c r="F672" s="203" t="s">
        <v>1176</v>
      </c>
      <c r="H672" s="202" t="s">
        <v>1</v>
      </c>
      <c r="I672" s="204"/>
      <c r="L672" s="201"/>
      <c r="M672" s="205"/>
      <c r="N672" s="206"/>
      <c r="O672" s="206"/>
      <c r="P672" s="206"/>
      <c r="Q672" s="206"/>
      <c r="R672" s="206"/>
      <c r="S672" s="206"/>
      <c r="T672" s="207"/>
      <c r="AT672" s="202" t="s">
        <v>183</v>
      </c>
      <c r="AU672" s="202" t="s">
        <v>85</v>
      </c>
      <c r="AV672" s="15" t="s">
        <v>83</v>
      </c>
      <c r="AW672" s="15" t="s">
        <v>32</v>
      </c>
      <c r="AX672" s="15" t="s">
        <v>76</v>
      </c>
      <c r="AY672" s="202" t="s">
        <v>174</v>
      </c>
    </row>
    <row r="673" spans="1:65" s="15" customFormat="1" ht="11.25">
      <c r="B673" s="201"/>
      <c r="D673" s="165" t="s">
        <v>183</v>
      </c>
      <c r="E673" s="202" t="s">
        <v>1</v>
      </c>
      <c r="F673" s="203" t="s">
        <v>1291</v>
      </c>
      <c r="H673" s="202" t="s">
        <v>1</v>
      </c>
      <c r="I673" s="204"/>
      <c r="L673" s="201"/>
      <c r="M673" s="205"/>
      <c r="N673" s="206"/>
      <c r="O673" s="206"/>
      <c r="P673" s="206"/>
      <c r="Q673" s="206"/>
      <c r="R673" s="206"/>
      <c r="S673" s="206"/>
      <c r="T673" s="207"/>
      <c r="AT673" s="202" t="s">
        <v>183</v>
      </c>
      <c r="AU673" s="202" t="s">
        <v>85</v>
      </c>
      <c r="AV673" s="15" t="s">
        <v>83</v>
      </c>
      <c r="AW673" s="15" t="s">
        <v>32</v>
      </c>
      <c r="AX673" s="15" t="s">
        <v>76</v>
      </c>
      <c r="AY673" s="202" t="s">
        <v>174</v>
      </c>
    </row>
    <row r="674" spans="1:65" s="13" customFormat="1" ht="11.25">
      <c r="B674" s="170"/>
      <c r="D674" s="165" t="s">
        <v>183</v>
      </c>
      <c r="E674" s="171" t="s">
        <v>1</v>
      </c>
      <c r="F674" s="172" t="s">
        <v>1460</v>
      </c>
      <c r="H674" s="173">
        <v>8</v>
      </c>
      <c r="I674" s="174"/>
      <c r="L674" s="170"/>
      <c r="M674" s="175"/>
      <c r="N674" s="176"/>
      <c r="O674" s="176"/>
      <c r="P674" s="176"/>
      <c r="Q674" s="176"/>
      <c r="R674" s="176"/>
      <c r="S674" s="176"/>
      <c r="T674" s="177"/>
      <c r="AT674" s="171" t="s">
        <v>183</v>
      </c>
      <c r="AU674" s="171" t="s">
        <v>85</v>
      </c>
      <c r="AV674" s="13" t="s">
        <v>85</v>
      </c>
      <c r="AW674" s="13" t="s">
        <v>32</v>
      </c>
      <c r="AX674" s="13" t="s">
        <v>76</v>
      </c>
      <c r="AY674" s="171" t="s">
        <v>174</v>
      </c>
    </row>
    <row r="675" spans="1:65" s="15" customFormat="1" ht="11.25">
      <c r="B675" s="201"/>
      <c r="D675" s="165" t="s">
        <v>183</v>
      </c>
      <c r="E675" s="202" t="s">
        <v>1</v>
      </c>
      <c r="F675" s="203" t="s">
        <v>1293</v>
      </c>
      <c r="H675" s="202" t="s">
        <v>1</v>
      </c>
      <c r="I675" s="204"/>
      <c r="L675" s="201"/>
      <c r="M675" s="205"/>
      <c r="N675" s="206"/>
      <c r="O675" s="206"/>
      <c r="P675" s="206"/>
      <c r="Q675" s="206"/>
      <c r="R675" s="206"/>
      <c r="S675" s="206"/>
      <c r="T675" s="207"/>
      <c r="AT675" s="202" t="s">
        <v>183</v>
      </c>
      <c r="AU675" s="202" t="s">
        <v>85</v>
      </c>
      <c r="AV675" s="15" t="s">
        <v>83</v>
      </c>
      <c r="AW675" s="15" t="s">
        <v>32</v>
      </c>
      <c r="AX675" s="15" t="s">
        <v>76</v>
      </c>
      <c r="AY675" s="202" t="s">
        <v>174</v>
      </c>
    </row>
    <row r="676" spans="1:65" s="13" customFormat="1" ht="11.25">
      <c r="B676" s="170"/>
      <c r="D676" s="165" t="s">
        <v>183</v>
      </c>
      <c r="E676" s="171" t="s">
        <v>1</v>
      </c>
      <c r="F676" s="172" t="s">
        <v>1237</v>
      </c>
      <c r="H676" s="173">
        <v>4</v>
      </c>
      <c r="I676" s="174"/>
      <c r="L676" s="170"/>
      <c r="M676" s="175"/>
      <c r="N676" s="176"/>
      <c r="O676" s="176"/>
      <c r="P676" s="176"/>
      <c r="Q676" s="176"/>
      <c r="R676" s="176"/>
      <c r="S676" s="176"/>
      <c r="T676" s="177"/>
      <c r="AT676" s="171" t="s">
        <v>183</v>
      </c>
      <c r="AU676" s="171" t="s">
        <v>85</v>
      </c>
      <c r="AV676" s="13" t="s">
        <v>85</v>
      </c>
      <c r="AW676" s="13" t="s">
        <v>32</v>
      </c>
      <c r="AX676" s="13" t="s">
        <v>76</v>
      </c>
      <c r="AY676" s="171" t="s">
        <v>174</v>
      </c>
    </row>
    <row r="677" spans="1:65" s="14" customFormat="1" ht="11.25">
      <c r="B677" s="178"/>
      <c r="D677" s="165" t="s">
        <v>183</v>
      </c>
      <c r="E677" s="179" t="s">
        <v>1</v>
      </c>
      <c r="F677" s="180" t="s">
        <v>231</v>
      </c>
      <c r="H677" s="181">
        <v>12</v>
      </c>
      <c r="I677" s="182"/>
      <c r="L677" s="178"/>
      <c r="M677" s="183"/>
      <c r="N677" s="184"/>
      <c r="O677" s="184"/>
      <c r="P677" s="184"/>
      <c r="Q677" s="184"/>
      <c r="R677" s="184"/>
      <c r="S677" s="184"/>
      <c r="T677" s="185"/>
      <c r="AT677" s="179" t="s">
        <v>183</v>
      </c>
      <c r="AU677" s="179" t="s">
        <v>85</v>
      </c>
      <c r="AV677" s="14" t="s">
        <v>96</v>
      </c>
      <c r="AW677" s="14" t="s">
        <v>32</v>
      </c>
      <c r="AX677" s="14" t="s">
        <v>83</v>
      </c>
      <c r="AY677" s="179" t="s">
        <v>174</v>
      </c>
    </row>
    <row r="678" spans="1:65" s="2" customFormat="1" ht="16.5" customHeight="1">
      <c r="A678" s="32"/>
      <c r="B678" s="150"/>
      <c r="C678" s="186" t="s">
        <v>1461</v>
      </c>
      <c r="D678" s="186" t="s">
        <v>256</v>
      </c>
      <c r="E678" s="187" t="s">
        <v>1462</v>
      </c>
      <c r="F678" s="188" t="s">
        <v>1463</v>
      </c>
      <c r="G678" s="189" t="s">
        <v>1464</v>
      </c>
      <c r="H678" s="190">
        <v>6</v>
      </c>
      <c r="I678" s="191"/>
      <c r="J678" s="192">
        <f>ROUND(I678*H678,2)</f>
        <v>0</v>
      </c>
      <c r="K678" s="193"/>
      <c r="L678" s="194"/>
      <c r="M678" s="195" t="s">
        <v>1</v>
      </c>
      <c r="N678" s="196" t="s">
        <v>41</v>
      </c>
      <c r="O678" s="58"/>
      <c r="P678" s="161">
        <f>O678*H678</f>
        <v>0</v>
      </c>
      <c r="Q678" s="161">
        <v>0</v>
      </c>
      <c r="R678" s="161">
        <f>Q678*H678</f>
        <v>0</v>
      </c>
      <c r="S678" s="161">
        <v>0</v>
      </c>
      <c r="T678" s="162">
        <f>S678*H678</f>
        <v>0</v>
      </c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R678" s="163" t="s">
        <v>85</v>
      </c>
      <c r="AT678" s="163" t="s">
        <v>256</v>
      </c>
      <c r="AU678" s="163" t="s">
        <v>85</v>
      </c>
      <c r="AY678" s="17" t="s">
        <v>174</v>
      </c>
      <c r="BE678" s="164">
        <f>IF(N678="základní",J678,0)</f>
        <v>0</v>
      </c>
      <c r="BF678" s="164">
        <f>IF(N678="snížená",J678,0)</f>
        <v>0</v>
      </c>
      <c r="BG678" s="164">
        <f>IF(N678="zákl. přenesená",J678,0)</f>
        <v>0</v>
      </c>
      <c r="BH678" s="164">
        <f>IF(N678="sníž. přenesená",J678,0)</f>
        <v>0</v>
      </c>
      <c r="BI678" s="164">
        <f>IF(N678="nulová",J678,0)</f>
        <v>0</v>
      </c>
      <c r="BJ678" s="17" t="s">
        <v>83</v>
      </c>
      <c r="BK678" s="164">
        <f>ROUND(I678*H678,2)</f>
        <v>0</v>
      </c>
      <c r="BL678" s="17" t="s">
        <v>83</v>
      </c>
      <c r="BM678" s="163" t="s">
        <v>1465</v>
      </c>
    </row>
    <row r="679" spans="1:65" s="2" customFormat="1" ht="11.25">
      <c r="A679" s="32"/>
      <c r="B679" s="33"/>
      <c r="C679" s="32"/>
      <c r="D679" s="165" t="s">
        <v>181</v>
      </c>
      <c r="E679" s="32"/>
      <c r="F679" s="166" t="s">
        <v>1463</v>
      </c>
      <c r="G679" s="32"/>
      <c r="H679" s="32"/>
      <c r="I679" s="167"/>
      <c r="J679" s="32"/>
      <c r="K679" s="32"/>
      <c r="L679" s="33"/>
      <c r="M679" s="168"/>
      <c r="N679" s="169"/>
      <c r="O679" s="58"/>
      <c r="P679" s="58"/>
      <c r="Q679" s="58"/>
      <c r="R679" s="58"/>
      <c r="S679" s="58"/>
      <c r="T679" s="59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T679" s="17" t="s">
        <v>181</v>
      </c>
      <c r="AU679" s="17" t="s">
        <v>85</v>
      </c>
    </row>
    <row r="680" spans="1:65" s="15" customFormat="1" ht="11.25">
      <c r="B680" s="201"/>
      <c r="D680" s="165" t="s">
        <v>183</v>
      </c>
      <c r="E680" s="202" t="s">
        <v>1</v>
      </c>
      <c r="F680" s="203" t="s">
        <v>1176</v>
      </c>
      <c r="H680" s="202" t="s">
        <v>1</v>
      </c>
      <c r="I680" s="204"/>
      <c r="L680" s="201"/>
      <c r="M680" s="205"/>
      <c r="N680" s="206"/>
      <c r="O680" s="206"/>
      <c r="P680" s="206"/>
      <c r="Q680" s="206"/>
      <c r="R680" s="206"/>
      <c r="S680" s="206"/>
      <c r="T680" s="207"/>
      <c r="AT680" s="202" t="s">
        <v>183</v>
      </c>
      <c r="AU680" s="202" t="s">
        <v>85</v>
      </c>
      <c r="AV680" s="15" t="s">
        <v>83</v>
      </c>
      <c r="AW680" s="15" t="s">
        <v>32</v>
      </c>
      <c r="AX680" s="15" t="s">
        <v>76</v>
      </c>
      <c r="AY680" s="202" t="s">
        <v>174</v>
      </c>
    </row>
    <row r="681" spans="1:65" s="15" customFormat="1" ht="11.25">
      <c r="B681" s="201"/>
      <c r="D681" s="165" t="s">
        <v>183</v>
      </c>
      <c r="E681" s="202" t="s">
        <v>1</v>
      </c>
      <c r="F681" s="203" t="s">
        <v>1291</v>
      </c>
      <c r="H681" s="202" t="s">
        <v>1</v>
      </c>
      <c r="I681" s="204"/>
      <c r="L681" s="201"/>
      <c r="M681" s="205"/>
      <c r="N681" s="206"/>
      <c r="O681" s="206"/>
      <c r="P681" s="206"/>
      <c r="Q681" s="206"/>
      <c r="R681" s="206"/>
      <c r="S681" s="206"/>
      <c r="T681" s="207"/>
      <c r="AT681" s="202" t="s">
        <v>183</v>
      </c>
      <c r="AU681" s="202" t="s">
        <v>85</v>
      </c>
      <c r="AV681" s="15" t="s">
        <v>83</v>
      </c>
      <c r="AW681" s="15" t="s">
        <v>32</v>
      </c>
      <c r="AX681" s="15" t="s">
        <v>76</v>
      </c>
      <c r="AY681" s="202" t="s">
        <v>174</v>
      </c>
    </row>
    <row r="682" spans="1:65" s="13" customFormat="1" ht="11.25">
      <c r="B682" s="170"/>
      <c r="D682" s="165" t="s">
        <v>183</v>
      </c>
      <c r="E682" s="171" t="s">
        <v>1</v>
      </c>
      <c r="F682" s="172" t="s">
        <v>96</v>
      </c>
      <c r="H682" s="173">
        <v>4</v>
      </c>
      <c r="I682" s="174"/>
      <c r="L682" s="170"/>
      <c r="M682" s="175"/>
      <c r="N682" s="176"/>
      <c r="O682" s="176"/>
      <c r="P682" s="176"/>
      <c r="Q682" s="176"/>
      <c r="R682" s="176"/>
      <c r="S682" s="176"/>
      <c r="T682" s="177"/>
      <c r="AT682" s="171" t="s">
        <v>183</v>
      </c>
      <c r="AU682" s="171" t="s">
        <v>85</v>
      </c>
      <c r="AV682" s="13" t="s">
        <v>85</v>
      </c>
      <c r="AW682" s="13" t="s">
        <v>32</v>
      </c>
      <c r="AX682" s="13" t="s">
        <v>76</v>
      </c>
      <c r="AY682" s="171" t="s">
        <v>174</v>
      </c>
    </row>
    <row r="683" spans="1:65" s="15" customFormat="1" ht="11.25">
      <c r="B683" s="201"/>
      <c r="D683" s="165" t="s">
        <v>183</v>
      </c>
      <c r="E683" s="202" t="s">
        <v>1</v>
      </c>
      <c r="F683" s="203" t="s">
        <v>1293</v>
      </c>
      <c r="H683" s="202" t="s">
        <v>1</v>
      </c>
      <c r="I683" s="204"/>
      <c r="L683" s="201"/>
      <c r="M683" s="205"/>
      <c r="N683" s="206"/>
      <c r="O683" s="206"/>
      <c r="P683" s="206"/>
      <c r="Q683" s="206"/>
      <c r="R683" s="206"/>
      <c r="S683" s="206"/>
      <c r="T683" s="207"/>
      <c r="AT683" s="202" t="s">
        <v>183</v>
      </c>
      <c r="AU683" s="202" t="s">
        <v>85</v>
      </c>
      <c r="AV683" s="15" t="s">
        <v>83</v>
      </c>
      <c r="AW683" s="15" t="s">
        <v>32</v>
      </c>
      <c r="AX683" s="15" t="s">
        <v>76</v>
      </c>
      <c r="AY683" s="202" t="s">
        <v>174</v>
      </c>
    </row>
    <row r="684" spans="1:65" s="13" customFormat="1" ht="11.25">
      <c r="B684" s="170"/>
      <c r="D684" s="165" t="s">
        <v>183</v>
      </c>
      <c r="E684" s="171" t="s">
        <v>1</v>
      </c>
      <c r="F684" s="172" t="s">
        <v>85</v>
      </c>
      <c r="H684" s="173">
        <v>2</v>
      </c>
      <c r="I684" s="174"/>
      <c r="L684" s="170"/>
      <c r="M684" s="175"/>
      <c r="N684" s="176"/>
      <c r="O684" s="176"/>
      <c r="P684" s="176"/>
      <c r="Q684" s="176"/>
      <c r="R684" s="176"/>
      <c r="S684" s="176"/>
      <c r="T684" s="177"/>
      <c r="AT684" s="171" t="s">
        <v>183</v>
      </c>
      <c r="AU684" s="171" t="s">
        <v>85</v>
      </c>
      <c r="AV684" s="13" t="s">
        <v>85</v>
      </c>
      <c r="AW684" s="13" t="s">
        <v>32</v>
      </c>
      <c r="AX684" s="13" t="s">
        <v>76</v>
      </c>
      <c r="AY684" s="171" t="s">
        <v>174</v>
      </c>
    </row>
    <row r="685" spans="1:65" s="14" customFormat="1" ht="11.25">
      <c r="B685" s="178"/>
      <c r="D685" s="165" t="s">
        <v>183</v>
      </c>
      <c r="E685" s="179" t="s">
        <v>1</v>
      </c>
      <c r="F685" s="180" t="s">
        <v>231</v>
      </c>
      <c r="H685" s="181">
        <v>6</v>
      </c>
      <c r="I685" s="182"/>
      <c r="L685" s="178"/>
      <c r="M685" s="183"/>
      <c r="N685" s="184"/>
      <c r="O685" s="184"/>
      <c r="P685" s="184"/>
      <c r="Q685" s="184"/>
      <c r="R685" s="184"/>
      <c r="S685" s="184"/>
      <c r="T685" s="185"/>
      <c r="AT685" s="179" t="s">
        <v>183</v>
      </c>
      <c r="AU685" s="179" t="s">
        <v>85</v>
      </c>
      <c r="AV685" s="14" t="s">
        <v>96</v>
      </c>
      <c r="AW685" s="14" t="s">
        <v>32</v>
      </c>
      <c r="AX685" s="14" t="s">
        <v>83</v>
      </c>
      <c r="AY685" s="179" t="s">
        <v>174</v>
      </c>
    </row>
    <row r="686" spans="1:65" s="2" customFormat="1" ht="16.5" customHeight="1">
      <c r="A686" s="32"/>
      <c r="B686" s="150"/>
      <c r="C686" s="186" t="s">
        <v>1466</v>
      </c>
      <c r="D686" s="186" t="s">
        <v>256</v>
      </c>
      <c r="E686" s="187" t="s">
        <v>1467</v>
      </c>
      <c r="F686" s="188" t="s">
        <v>1468</v>
      </c>
      <c r="G686" s="189" t="s">
        <v>203</v>
      </c>
      <c r="H686" s="190">
        <v>3.7679999999999998</v>
      </c>
      <c r="I686" s="191"/>
      <c r="J686" s="192">
        <f>ROUND(I686*H686,2)</f>
        <v>0</v>
      </c>
      <c r="K686" s="193"/>
      <c r="L686" s="194"/>
      <c r="M686" s="195" t="s">
        <v>1</v>
      </c>
      <c r="N686" s="196" t="s">
        <v>41</v>
      </c>
      <c r="O686" s="58"/>
      <c r="P686" s="161">
        <f>O686*H686</f>
        <v>0</v>
      </c>
      <c r="Q686" s="161">
        <v>8.0000000000000007E-5</v>
      </c>
      <c r="R686" s="161">
        <f>Q686*H686</f>
        <v>3.0143999999999999E-4</v>
      </c>
      <c r="S686" s="161">
        <v>0</v>
      </c>
      <c r="T686" s="162">
        <f>S686*H686</f>
        <v>0</v>
      </c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R686" s="163" t="s">
        <v>85</v>
      </c>
      <c r="AT686" s="163" t="s">
        <v>256</v>
      </c>
      <c r="AU686" s="163" t="s">
        <v>85</v>
      </c>
      <c r="AY686" s="17" t="s">
        <v>174</v>
      </c>
      <c r="BE686" s="164">
        <f>IF(N686="základní",J686,0)</f>
        <v>0</v>
      </c>
      <c r="BF686" s="164">
        <f>IF(N686="snížená",J686,0)</f>
        <v>0</v>
      </c>
      <c r="BG686" s="164">
        <f>IF(N686="zákl. přenesená",J686,0)</f>
        <v>0</v>
      </c>
      <c r="BH686" s="164">
        <f>IF(N686="sníž. přenesená",J686,0)</f>
        <v>0</v>
      </c>
      <c r="BI686" s="164">
        <f>IF(N686="nulová",J686,0)</f>
        <v>0</v>
      </c>
      <c r="BJ686" s="17" t="s">
        <v>83</v>
      </c>
      <c r="BK686" s="164">
        <f>ROUND(I686*H686,2)</f>
        <v>0</v>
      </c>
      <c r="BL686" s="17" t="s">
        <v>83</v>
      </c>
      <c r="BM686" s="163" t="s">
        <v>1469</v>
      </c>
    </row>
    <row r="687" spans="1:65" s="2" customFormat="1" ht="11.25">
      <c r="A687" s="32"/>
      <c r="B687" s="33"/>
      <c r="C687" s="32"/>
      <c r="D687" s="165" t="s">
        <v>181</v>
      </c>
      <c r="E687" s="32"/>
      <c r="F687" s="166" t="s">
        <v>1468</v>
      </c>
      <c r="G687" s="32"/>
      <c r="H687" s="32"/>
      <c r="I687" s="167"/>
      <c r="J687" s="32"/>
      <c r="K687" s="32"/>
      <c r="L687" s="33"/>
      <c r="M687" s="168"/>
      <c r="N687" s="169"/>
      <c r="O687" s="58"/>
      <c r="P687" s="58"/>
      <c r="Q687" s="58"/>
      <c r="R687" s="58"/>
      <c r="S687" s="58"/>
      <c r="T687" s="59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T687" s="17" t="s">
        <v>181</v>
      </c>
      <c r="AU687" s="17" t="s">
        <v>85</v>
      </c>
    </row>
    <row r="688" spans="1:65" s="15" customFormat="1" ht="11.25">
      <c r="B688" s="201"/>
      <c r="D688" s="165" t="s">
        <v>183</v>
      </c>
      <c r="E688" s="202" t="s">
        <v>1</v>
      </c>
      <c r="F688" s="203" t="s">
        <v>1176</v>
      </c>
      <c r="H688" s="202" t="s">
        <v>1</v>
      </c>
      <c r="I688" s="204"/>
      <c r="L688" s="201"/>
      <c r="M688" s="205"/>
      <c r="N688" s="206"/>
      <c r="O688" s="206"/>
      <c r="P688" s="206"/>
      <c r="Q688" s="206"/>
      <c r="R688" s="206"/>
      <c r="S688" s="206"/>
      <c r="T688" s="207"/>
      <c r="AT688" s="202" t="s">
        <v>183</v>
      </c>
      <c r="AU688" s="202" t="s">
        <v>85</v>
      </c>
      <c r="AV688" s="15" t="s">
        <v>83</v>
      </c>
      <c r="AW688" s="15" t="s">
        <v>32</v>
      </c>
      <c r="AX688" s="15" t="s">
        <v>76</v>
      </c>
      <c r="AY688" s="202" t="s">
        <v>174</v>
      </c>
    </row>
    <row r="689" spans="1:65" s="15" customFormat="1" ht="11.25">
      <c r="B689" s="201"/>
      <c r="D689" s="165" t="s">
        <v>183</v>
      </c>
      <c r="E689" s="202" t="s">
        <v>1</v>
      </c>
      <c r="F689" s="203" t="s">
        <v>1291</v>
      </c>
      <c r="H689" s="202" t="s">
        <v>1</v>
      </c>
      <c r="I689" s="204"/>
      <c r="L689" s="201"/>
      <c r="M689" s="205"/>
      <c r="N689" s="206"/>
      <c r="O689" s="206"/>
      <c r="P689" s="206"/>
      <c r="Q689" s="206"/>
      <c r="R689" s="206"/>
      <c r="S689" s="206"/>
      <c r="T689" s="207"/>
      <c r="AT689" s="202" t="s">
        <v>183</v>
      </c>
      <c r="AU689" s="202" t="s">
        <v>85</v>
      </c>
      <c r="AV689" s="15" t="s">
        <v>83</v>
      </c>
      <c r="AW689" s="15" t="s">
        <v>32</v>
      </c>
      <c r="AX689" s="15" t="s">
        <v>76</v>
      </c>
      <c r="AY689" s="202" t="s">
        <v>174</v>
      </c>
    </row>
    <row r="690" spans="1:65" s="13" customFormat="1" ht="11.25">
      <c r="B690" s="170"/>
      <c r="D690" s="165" t="s">
        <v>183</v>
      </c>
      <c r="E690" s="171" t="s">
        <v>1</v>
      </c>
      <c r="F690" s="172" t="s">
        <v>1470</v>
      </c>
      <c r="H690" s="173">
        <v>2.512</v>
      </c>
      <c r="I690" s="174"/>
      <c r="L690" s="170"/>
      <c r="M690" s="175"/>
      <c r="N690" s="176"/>
      <c r="O690" s="176"/>
      <c r="P690" s="176"/>
      <c r="Q690" s="176"/>
      <c r="R690" s="176"/>
      <c r="S690" s="176"/>
      <c r="T690" s="177"/>
      <c r="AT690" s="171" t="s">
        <v>183</v>
      </c>
      <c r="AU690" s="171" t="s">
        <v>85</v>
      </c>
      <c r="AV690" s="13" t="s">
        <v>85</v>
      </c>
      <c r="AW690" s="13" t="s">
        <v>32</v>
      </c>
      <c r="AX690" s="13" t="s">
        <v>76</v>
      </c>
      <c r="AY690" s="171" t="s">
        <v>174</v>
      </c>
    </row>
    <row r="691" spans="1:65" s="15" customFormat="1" ht="11.25">
      <c r="B691" s="201"/>
      <c r="D691" s="165" t="s">
        <v>183</v>
      </c>
      <c r="E691" s="202" t="s">
        <v>1</v>
      </c>
      <c r="F691" s="203" t="s">
        <v>1293</v>
      </c>
      <c r="H691" s="202" t="s">
        <v>1</v>
      </c>
      <c r="I691" s="204"/>
      <c r="L691" s="201"/>
      <c r="M691" s="205"/>
      <c r="N691" s="206"/>
      <c r="O691" s="206"/>
      <c r="P691" s="206"/>
      <c r="Q691" s="206"/>
      <c r="R691" s="206"/>
      <c r="S691" s="206"/>
      <c r="T691" s="207"/>
      <c r="AT691" s="202" t="s">
        <v>183</v>
      </c>
      <c r="AU691" s="202" t="s">
        <v>85</v>
      </c>
      <c r="AV691" s="15" t="s">
        <v>83</v>
      </c>
      <c r="AW691" s="15" t="s">
        <v>32</v>
      </c>
      <c r="AX691" s="15" t="s">
        <v>76</v>
      </c>
      <c r="AY691" s="202" t="s">
        <v>174</v>
      </c>
    </row>
    <row r="692" spans="1:65" s="13" customFormat="1" ht="11.25">
      <c r="B692" s="170"/>
      <c r="D692" s="165" t="s">
        <v>183</v>
      </c>
      <c r="E692" s="171" t="s">
        <v>1</v>
      </c>
      <c r="F692" s="172" t="s">
        <v>1471</v>
      </c>
      <c r="H692" s="173">
        <v>1.256</v>
      </c>
      <c r="I692" s="174"/>
      <c r="L692" s="170"/>
      <c r="M692" s="175"/>
      <c r="N692" s="176"/>
      <c r="O692" s="176"/>
      <c r="P692" s="176"/>
      <c r="Q692" s="176"/>
      <c r="R692" s="176"/>
      <c r="S692" s="176"/>
      <c r="T692" s="177"/>
      <c r="AT692" s="171" t="s">
        <v>183</v>
      </c>
      <c r="AU692" s="171" t="s">
        <v>85</v>
      </c>
      <c r="AV692" s="13" t="s">
        <v>85</v>
      </c>
      <c r="AW692" s="13" t="s">
        <v>32</v>
      </c>
      <c r="AX692" s="13" t="s">
        <v>76</v>
      </c>
      <c r="AY692" s="171" t="s">
        <v>174</v>
      </c>
    </row>
    <row r="693" spans="1:65" s="14" customFormat="1" ht="11.25">
      <c r="B693" s="178"/>
      <c r="D693" s="165" t="s">
        <v>183</v>
      </c>
      <c r="E693" s="179" t="s">
        <v>1</v>
      </c>
      <c r="F693" s="180" t="s">
        <v>231</v>
      </c>
      <c r="H693" s="181">
        <v>3.7679999999999998</v>
      </c>
      <c r="I693" s="182"/>
      <c r="L693" s="178"/>
      <c r="M693" s="183"/>
      <c r="N693" s="184"/>
      <c r="O693" s="184"/>
      <c r="P693" s="184"/>
      <c r="Q693" s="184"/>
      <c r="R693" s="184"/>
      <c r="S693" s="184"/>
      <c r="T693" s="185"/>
      <c r="AT693" s="179" t="s">
        <v>183</v>
      </c>
      <c r="AU693" s="179" t="s">
        <v>85</v>
      </c>
      <c r="AV693" s="14" t="s">
        <v>96</v>
      </c>
      <c r="AW693" s="14" t="s">
        <v>32</v>
      </c>
      <c r="AX693" s="14" t="s">
        <v>83</v>
      </c>
      <c r="AY693" s="179" t="s">
        <v>174</v>
      </c>
    </row>
    <row r="694" spans="1:65" s="2" customFormat="1" ht="16.5" customHeight="1">
      <c r="A694" s="32"/>
      <c r="B694" s="150"/>
      <c r="C694" s="186" t="s">
        <v>1472</v>
      </c>
      <c r="D694" s="186" t="s">
        <v>256</v>
      </c>
      <c r="E694" s="187" t="s">
        <v>1473</v>
      </c>
      <c r="F694" s="188" t="s">
        <v>1474</v>
      </c>
      <c r="G694" s="189" t="s">
        <v>1475</v>
      </c>
      <c r="H694" s="190">
        <v>0.06</v>
      </c>
      <c r="I694" s="191"/>
      <c r="J694" s="192">
        <f>ROUND(I694*H694,2)</f>
        <v>0</v>
      </c>
      <c r="K694" s="193"/>
      <c r="L694" s="194"/>
      <c r="M694" s="195" t="s">
        <v>1</v>
      </c>
      <c r="N694" s="196" t="s">
        <v>41</v>
      </c>
      <c r="O694" s="58"/>
      <c r="P694" s="161">
        <f>O694*H694</f>
        <v>0</v>
      </c>
      <c r="Q694" s="161">
        <v>5.0000000000000001E-4</v>
      </c>
      <c r="R694" s="161">
        <f>Q694*H694</f>
        <v>3.0000000000000001E-5</v>
      </c>
      <c r="S694" s="161">
        <v>0</v>
      </c>
      <c r="T694" s="162">
        <f>S694*H694</f>
        <v>0</v>
      </c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R694" s="163" t="s">
        <v>85</v>
      </c>
      <c r="AT694" s="163" t="s">
        <v>256</v>
      </c>
      <c r="AU694" s="163" t="s">
        <v>85</v>
      </c>
      <c r="AY694" s="17" t="s">
        <v>174</v>
      </c>
      <c r="BE694" s="164">
        <f>IF(N694="základní",J694,0)</f>
        <v>0</v>
      </c>
      <c r="BF694" s="164">
        <f>IF(N694="snížená",J694,0)</f>
        <v>0</v>
      </c>
      <c r="BG694" s="164">
        <f>IF(N694="zákl. přenesená",J694,0)</f>
        <v>0</v>
      </c>
      <c r="BH694" s="164">
        <f>IF(N694="sníž. přenesená",J694,0)</f>
        <v>0</v>
      </c>
      <c r="BI694" s="164">
        <f>IF(N694="nulová",J694,0)</f>
        <v>0</v>
      </c>
      <c r="BJ694" s="17" t="s">
        <v>83</v>
      </c>
      <c r="BK694" s="164">
        <f>ROUND(I694*H694,2)</f>
        <v>0</v>
      </c>
      <c r="BL694" s="17" t="s">
        <v>83</v>
      </c>
      <c r="BM694" s="163" t="s">
        <v>1476</v>
      </c>
    </row>
    <row r="695" spans="1:65" s="2" customFormat="1" ht="11.25">
      <c r="A695" s="32"/>
      <c r="B695" s="33"/>
      <c r="C695" s="32"/>
      <c r="D695" s="165" t="s">
        <v>181</v>
      </c>
      <c r="E695" s="32"/>
      <c r="F695" s="166" t="s">
        <v>1474</v>
      </c>
      <c r="G695" s="32"/>
      <c r="H695" s="32"/>
      <c r="I695" s="167"/>
      <c r="J695" s="32"/>
      <c r="K695" s="32"/>
      <c r="L695" s="33"/>
      <c r="M695" s="168"/>
      <c r="N695" s="169"/>
      <c r="O695" s="58"/>
      <c r="P695" s="58"/>
      <c r="Q695" s="58"/>
      <c r="R695" s="58"/>
      <c r="S695" s="58"/>
      <c r="T695" s="59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T695" s="17" t="s">
        <v>181</v>
      </c>
      <c r="AU695" s="17" t="s">
        <v>85</v>
      </c>
    </row>
    <row r="696" spans="1:65" s="15" customFormat="1" ht="11.25">
      <c r="B696" s="201"/>
      <c r="D696" s="165" t="s">
        <v>183</v>
      </c>
      <c r="E696" s="202" t="s">
        <v>1</v>
      </c>
      <c r="F696" s="203" t="s">
        <v>1176</v>
      </c>
      <c r="H696" s="202" t="s">
        <v>1</v>
      </c>
      <c r="I696" s="204"/>
      <c r="L696" s="201"/>
      <c r="M696" s="205"/>
      <c r="N696" s="206"/>
      <c r="O696" s="206"/>
      <c r="P696" s="206"/>
      <c r="Q696" s="206"/>
      <c r="R696" s="206"/>
      <c r="S696" s="206"/>
      <c r="T696" s="207"/>
      <c r="AT696" s="202" t="s">
        <v>183</v>
      </c>
      <c r="AU696" s="202" t="s">
        <v>85</v>
      </c>
      <c r="AV696" s="15" t="s">
        <v>83</v>
      </c>
      <c r="AW696" s="15" t="s">
        <v>32</v>
      </c>
      <c r="AX696" s="15" t="s">
        <v>76</v>
      </c>
      <c r="AY696" s="202" t="s">
        <v>174</v>
      </c>
    </row>
    <row r="697" spans="1:65" s="15" customFormat="1" ht="11.25">
      <c r="B697" s="201"/>
      <c r="D697" s="165" t="s">
        <v>183</v>
      </c>
      <c r="E697" s="202" t="s">
        <v>1</v>
      </c>
      <c r="F697" s="203" t="s">
        <v>1291</v>
      </c>
      <c r="H697" s="202" t="s">
        <v>1</v>
      </c>
      <c r="I697" s="204"/>
      <c r="L697" s="201"/>
      <c r="M697" s="205"/>
      <c r="N697" s="206"/>
      <c r="O697" s="206"/>
      <c r="P697" s="206"/>
      <c r="Q697" s="206"/>
      <c r="R697" s="206"/>
      <c r="S697" s="206"/>
      <c r="T697" s="207"/>
      <c r="AT697" s="202" t="s">
        <v>183</v>
      </c>
      <c r="AU697" s="202" t="s">
        <v>85</v>
      </c>
      <c r="AV697" s="15" t="s">
        <v>83</v>
      </c>
      <c r="AW697" s="15" t="s">
        <v>32</v>
      </c>
      <c r="AX697" s="15" t="s">
        <v>76</v>
      </c>
      <c r="AY697" s="202" t="s">
        <v>174</v>
      </c>
    </row>
    <row r="698" spans="1:65" s="13" customFormat="1" ht="11.25">
      <c r="B698" s="170"/>
      <c r="D698" s="165" t="s">
        <v>183</v>
      </c>
      <c r="E698" s="171" t="s">
        <v>1</v>
      </c>
      <c r="F698" s="172" t="s">
        <v>1477</v>
      </c>
      <c r="H698" s="173">
        <v>0.04</v>
      </c>
      <c r="I698" s="174"/>
      <c r="L698" s="170"/>
      <c r="M698" s="175"/>
      <c r="N698" s="176"/>
      <c r="O698" s="176"/>
      <c r="P698" s="176"/>
      <c r="Q698" s="176"/>
      <c r="R698" s="176"/>
      <c r="S698" s="176"/>
      <c r="T698" s="177"/>
      <c r="AT698" s="171" t="s">
        <v>183</v>
      </c>
      <c r="AU698" s="171" t="s">
        <v>85</v>
      </c>
      <c r="AV698" s="13" t="s">
        <v>85</v>
      </c>
      <c r="AW698" s="13" t="s">
        <v>32</v>
      </c>
      <c r="AX698" s="13" t="s">
        <v>76</v>
      </c>
      <c r="AY698" s="171" t="s">
        <v>174</v>
      </c>
    </row>
    <row r="699" spans="1:65" s="15" customFormat="1" ht="11.25">
      <c r="B699" s="201"/>
      <c r="D699" s="165" t="s">
        <v>183</v>
      </c>
      <c r="E699" s="202" t="s">
        <v>1</v>
      </c>
      <c r="F699" s="203" t="s">
        <v>1293</v>
      </c>
      <c r="H699" s="202" t="s">
        <v>1</v>
      </c>
      <c r="I699" s="204"/>
      <c r="L699" s="201"/>
      <c r="M699" s="205"/>
      <c r="N699" s="206"/>
      <c r="O699" s="206"/>
      <c r="P699" s="206"/>
      <c r="Q699" s="206"/>
      <c r="R699" s="206"/>
      <c r="S699" s="206"/>
      <c r="T699" s="207"/>
      <c r="AT699" s="202" t="s">
        <v>183</v>
      </c>
      <c r="AU699" s="202" t="s">
        <v>85</v>
      </c>
      <c r="AV699" s="15" t="s">
        <v>83</v>
      </c>
      <c r="AW699" s="15" t="s">
        <v>32</v>
      </c>
      <c r="AX699" s="15" t="s">
        <v>76</v>
      </c>
      <c r="AY699" s="202" t="s">
        <v>174</v>
      </c>
    </row>
    <row r="700" spans="1:65" s="13" customFormat="1" ht="11.25">
      <c r="B700" s="170"/>
      <c r="D700" s="165" t="s">
        <v>183</v>
      </c>
      <c r="E700" s="171" t="s">
        <v>1</v>
      </c>
      <c r="F700" s="172" t="s">
        <v>1478</v>
      </c>
      <c r="H700" s="173">
        <v>0.02</v>
      </c>
      <c r="I700" s="174"/>
      <c r="L700" s="170"/>
      <c r="M700" s="175"/>
      <c r="N700" s="176"/>
      <c r="O700" s="176"/>
      <c r="P700" s="176"/>
      <c r="Q700" s="176"/>
      <c r="R700" s="176"/>
      <c r="S700" s="176"/>
      <c r="T700" s="177"/>
      <c r="AT700" s="171" t="s">
        <v>183</v>
      </c>
      <c r="AU700" s="171" t="s">
        <v>85</v>
      </c>
      <c r="AV700" s="13" t="s">
        <v>85</v>
      </c>
      <c r="AW700" s="13" t="s">
        <v>32</v>
      </c>
      <c r="AX700" s="13" t="s">
        <v>76</v>
      </c>
      <c r="AY700" s="171" t="s">
        <v>174</v>
      </c>
    </row>
    <row r="701" spans="1:65" s="14" customFormat="1" ht="11.25">
      <c r="B701" s="178"/>
      <c r="D701" s="165" t="s">
        <v>183</v>
      </c>
      <c r="E701" s="179" t="s">
        <v>1</v>
      </c>
      <c r="F701" s="180" t="s">
        <v>231</v>
      </c>
      <c r="H701" s="181">
        <v>0.06</v>
      </c>
      <c r="I701" s="182"/>
      <c r="L701" s="178"/>
      <c r="M701" s="183"/>
      <c r="N701" s="184"/>
      <c r="O701" s="184"/>
      <c r="P701" s="184"/>
      <c r="Q701" s="184"/>
      <c r="R701" s="184"/>
      <c r="S701" s="184"/>
      <c r="T701" s="185"/>
      <c r="AT701" s="179" t="s">
        <v>183</v>
      </c>
      <c r="AU701" s="179" t="s">
        <v>85</v>
      </c>
      <c r="AV701" s="14" t="s">
        <v>96</v>
      </c>
      <c r="AW701" s="14" t="s">
        <v>32</v>
      </c>
      <c r="AX701" s="14" t="s">
        <v>83</v>
      </c>
      <c r="AY701" s="179" t="s">
        <v>174</v>
      </c>
    </row>
    <row r="702" spans="1:65" s="2" customFormat="1" ht="24.2" customHeight="1">
      <c r="A702" s="32"/>
      <c r="B702" s="150"/>
      <c r="C702" s="151" t="s">
        <v>1479</v>
      </c>
      <c r="D702" s="151" t="s">
        <v>176</v>
      </c>
      <c r="E702" s="152" t="s">
        <v>1480</v>
      </c>
      <c r="F702" s="153" t="s">
        <v>1481</v>
      </c>
      <c r="G702" s="154" t="s">
        <v>272</v>
      </c>
      <c r="H702" s="155">
        <v>2</v>
      </c>
      <c r="I702" s="156"/>
      <c r="J702" s="157">
        <f>ROUND(I702*H702,2)</f>
        <v>0</v>
      </c>
      <c r="K702" s="158"/>
      <c r="L702" s="33"/>
      <c r="M702" s="159" t="s">
        <v>1</v>
      </c>
      <c r="N702" s="160" t="s">
        <v>41</v>
      </c>
      <c r="O702" s="58"/>
      <c r="P702" s="161">
        <f>O702*H702</f>
        <v>0</v>
      </c>
      <c r="Q702" s="161">
        <v>0</v>
      </c>
      <c r="R702" s="161">
        <f>Q702*H702</f>
        <v>0</v>
      </c>
      <c r="S702" s="161">
        <v>0</v>
      </c>
      <c r="T702" s="162">
        <f>S702*H702</f>
        <v>0</v>
      </c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R702" s="163" t="s">
        <v>83</v>
      </c>
      <c r="AT702" s="163" t="s">
        <v>176</v>
      </c>
      <c r="AU702" s="163" t="s">
        <v>85</v>
      </c>
      <c r="AY702" s="17" t="s">
        <v>174</v>
      </c>
      <c r="BE702" s="164">
        <f>IF(N702="základní",J702,0)</f>
        <v>0</v>
      </c>
      <c r="BF702" s="164">
        <f>IF(N702="snížená",J702,0)</f>
        <v>0</v>
      </c>
      <c r="BG702" s="164">
        <f>IF(N702="zákl. přenesená",J702,0)</f>
        <v>0</v>
      </c>
      <c r="BH702" s="164">
        <f>IF(N702="sníž. přenesená",J702,0)</f>
        <v>0</v>
      </c>
      <c r="BI702" s="164">
        <f>IF(N702="nulová",J702,0)</f>
        <v>0</v>
      </c>
      <c r="BJ702" s="17" t="s">
        <v>83</v>
      </c>
      <c r="BK702" s="164">
        <f>ROUND(I702*H702,2)</f>
        <v>0</v>
      </c>
      <c r="BL702" s="17" t="s">
        <v>83</v>
      </c>
      <c r="BM702" s="163" t="s">
        <v>1482</v>
      </c>
    </row>
    <row r="703" spans="1:65" s="2" customFormat="1" ht="11.25">
      <c r="A703" s="32"/>
      <c r="B703" s="33"/>
      <c r="C703" s="32"/>
      <c r="D703" s="165" t="s">
        <v>181</v>
      </c>
      <c r="E703" s="32"/>
      <c r="F703" s="166" t="s">
        <v>1481</v>
      </c>
      <c r="G703" s="32"/>
      <c r="H703" s="32"/>
      <c r="I703" s="167"/>
      <c r="J703" s="32"/>
      <c r="K703" s="32"/>
      <c r="L703" s="33"/>
      <c r="M703" s="168"/>
      <c r="N703" s="169"/>
      <c r="O703" s="58"/>
      <c r="P703" s="58"/>
      <c r="Q703" s="58"/>
      <c r="R703" s="58"/>
      <c r="S703" s="58"/>
      <c r="T703" s="59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T703" s="17" t="s">
        <v>181</v>
      </c>
      <c r="AU703" s="17" t="s">
        <v>85</v>
      </c>
    </row>
    <row r="704" spans="1:65" s="15" customFormat="1" ht="11.25">
      <c r="B704" s="201"/>
      <c r="D704" s="165" t="s">
        <v>183</v>
      </c>
      <c r="E704" s="202" t="s">
        <v>1</v>
      </c>
      <c r="F704" s="203" t="s">
        <v>1176</v>
      </c>
      <c r="H704" s="202" t="s">
        <v>1</v>
      </c>
      <c r="I704" s="204"/>
      <c r="L704" s="201"/>
      <c r="M704" s="205"/>
      <c r="N704" s="206"/>
      <c r="O704" s="206"/>
      <c r="P704" s="206"/>
      <c r="Q704" s="206"/>
      <c r="R704" s="206"/>
      <c r="S704" s="206"/>
      <c r="T704" s="207"/>
      <c r="AT704" s="202" t="s">
        <v>183</v>
      </c>
      <c r="AU704" s="202" t="s">
        <v>85</v>
      </c>
      <c r="AV704" s="15" t="s">
        <v>83</v>
      </c>
      <c r="AW704" s="15" t="s">
        <v>32</v>
      </c>
      <c r="AX704" s="15" t="s">
        <v>76</v>
      </c>
      <c r="AY704" s="202" t="s">
        <v>174</v>
      </c>
    </row>
    <row r="705" spans="1:65" s="15" customFormat="1" ht="11.25">
      <c r="B705" s="201"/>
      <c r="D705" s="165" t="s">
        <v>183</v>
      </c>
      <c r="E705" s="202" t="s">
        <v>1</v>
      </c>
      <c r="F705" s="203" t="s">
        <v>1291</v>
      </c>
      <c r="H705" s="202" t="s">
        <v>1</v>
      </c>
      <c r="I705" s="204"/>
      <c r="L705" s="201"/>
      <c r="M705" s="205"/>
      <c r="N705" s="206"/>
      <c r="O705" s="206"/>
      <c r="P705" s="206"/>
      <c r="Q705" s="206"/>
      <c r="R705" s="206"/>
      <c r="S705" s="206"/>
      <c r="T705" s="207"/>
      <c r="AT705" s="202" t="s">
        <v>183</v>
      </c>
      <c r="AU705" s="202" t="s">
        <v>85</v>
      </c>
      <c r="AV705" s="15" t="s">
        <v>83</v>
      </c>
      <c r="AW705" s="15" t="s">
        <v>32</v>
      </c>
      <c r="AX705" s="15" t="s">
        <v>76</v>
      </c>
      <c r="AY705" s="202" t="s">
        <v>174</v>
      </c>
    </row>
    <row r="706" spans="1:65" s="13" customFormat="1" ht="11.25">
      <c r="B706" s="170"/>
      <c r="D706" s="165" t="s">
        <v>183</v>
      </c>
      <c r="E706" s="171" t="s">
        <v>1</v>
      </c>
      <c r="F706" s="172" t="s">
        <v>83</v>
      </c>
      <c r="H706" s="173">
        <v>1</v>
      </c>
      <c r="I706" s="174"/>
      <c r="L706" s="170"/>
      <c r="M706" s="175"/>
      <c r="N706" s="176"/>
      <c r="O706" s="176"/>
      <c r="P706" s="176"/>
      <c r="Q706" s="176"/>
      <c r="R706" s="176"/>
      <c r="S706" s="176"/>
      <c r="T706" s="177"/>
      <c r="AT706" s="171" t="s">
        <v>183</v>
      </c>
      <c r="AU706" s="171" t="s">
        <v>85</v>
      </c>
      <c r="AV706" s="13" t="s">
        <v>85</v>
      </c>
      <c r="AW706" s="13" t="s">
        <v>32</v>
      </c>
      <c r="AX706" s="13" t="s">
        <v>76</v>
      </c>
      <c r="AY706" s="171" t="s">
        <v>174</v>
      </c>
    </row>
    <row r="707" spans="1:65" s="15" customFormat="1" ht="11.25">
      <c r="B707" s="201"/>
      <c r="D707" s="165" t="s">
        <v>183</v>
      </c>
      <c r="E707" s="202" t="s">
        <v>1</v>
      </c>
      <c r="F707" s="203" t="s">
        <v>1293</v>
      </c>
      <c r="H707" s="202" t="s">
        <v>1</v>
      </c>
      <c r="I707" s="204"/>
      <c r="L707" s="201"/>
      <c r="M707" s="205"/>
      <c r="N707" s="206"/>
      <c r="O707" s="206"/>
      <c r="P707" s="206"/>
      <c r="Q707" s="206"/>
      <c r="R707" s="206"/>
      <c r="S707" s="206"/>
      <c r="T707" s="207"/>
      <c r="AT707" s="202" t="s">
        <v>183</v>
      </c>
      <c r="AU707" s="202" t="s">
        <v>85</v>
      </c>
      <c r="AV707" s="15" t="s">
        <v>83</v>
      </c>
      <c r="AW707" s="15" t="s">
        <v>32</v>
      </c>
      <c r="AX707" s="15" t="s">
        <v>76</v>
      </c>
      <c r="AY707" s="202" t="s">
        <v>174</v>
      </c>
    </row>
    <row r="708" spans="1:65" s="13" customFormat="1" ht="11.25">
      <c r="B708" s="170"/>
      <c r="D708" s="165" t="s">
        <v>183</v>
      </c>
      <c r="E708" s="171" t="s">
        <v>1</v>
      </c>
      <c r="F708" s="172" t="s">
        <v>83</v>
      </c>
      <c r="H708" s="173">
        <v>1</v>
      </c>
      <c r="I708" s="174"/>
      <c r="L708" s="170"/>
      <c r="M708" s="175"/>
      <c r="N708" s="176"/>
      <c r="O708" s="176"/>
      <c r="P708" s="176"/>
      <c r="Q708" s="176"/>
      <c r="R708" s="176"/>
      <c r="S708" s="176"/>
      <c r="T708" s="177"/>
      <c r="AT708" s="171" t="s">
        <v>183</v>
      </c>
      <c r="AU708" s="171" t="s">
        <v>85</v>
      </c>
      <c r="AV708" s="13" t="s">
        <v>85</v>
      </c>
      <c r="AW708" s="13" t="s">
        <v>32</v>
      </c>
      <c r="AX708" s="13" t="s">
        <v>76</v>
      </c>
      <c r="AY708" s="171" t="s">
        <v>174</v>
      </c>
    </row>
    <row r="709" spans="1:65" s="14" customFormat="1" ht="11.25">
      <c r="B709" s="178"/>
      <c r="D709" s="165" t="s">
        <v>183</v>
      </c>
      <c r="E709" s="179" t="s">
        <v>1</v>
      </c>
      <c r="F709" s="180" t="s">
        <v>231</v>
      </c>
      <c r="H709" s="181">
        <v>2</v>
      </c>
      <c r="I709" s="182"/>
      <c r="L709" s="178"/>
      <c r="M709" s="183"/>
      <c r="N709" s="184"/>
      <c r="O709" s="184"/>
      <c r="P709" s="184"/>
      <c r="Q709" s="184"/>
      <c r="R709" s="184"/>
      <c r="S709" s="184"/>
      <c r="T709" s="185"/>
      <c r="AT709" s="179" t="s">
        <v>183</v>
      </c>
      <c r="AU709" s="179" t="s">
        <v>85</v>
      </c>
      <c r="AV709" s="14" t="s">
        <v>96</v>
      </c>
      <c r="AW709" s="14" t="s">
        <v>32</v>
      </c>
      <c r="AX709" s="14" t="s">
        <v>83</v>
      </c>
      <c r="AY709" s="179" t="s">
        <v>174</v>
      </c>
    </row>
    <row r="710" spans="1:65" s="2" customFormat="1" ht="21.75" customHeight="1">
      <c r="A710" s="32"/>
      <c r="B710" s="150"/>
      <c r="C710" s="186" t="s">
        <v>1483</v>
      </c>
      <c r="D710" s="186" t="s">
        <v>256</v>
      </c>
      <c r="E710" s="187" t="s">
        <v>1484</v>
      </c>
      <c r="F710" s="188" t="s">
        <v>1485</v>
      </c>
      <c r="G710" s="189" t="s">
        <v>272</v>
      </c>
      <c r="H710" s="190">
        <v>2</v>
      </c>
      <c r="I710" s="191"/>
      <c r="J710" s="192">
        <f>ROUND(I710*H710,2)</f>
        <v>0</v>
      </c>
      <c r="K710" s="193"/>
      <c r="L710" s="194"/>
      <c r="M710" s="195" t="s">
        <v>1</v>
      </c>
      <c r="N710" s="196" t="s">
        <v>41</v>
      </c>
      <c r="O710" s="58"/>
      <c r="P710" s="161">
        <f>O710*H710</f>
        <v>0</v>
      </c>
      <c r="Q710" s="161">
        <v>0</v>
      </c>
      <c r="R710" s="161">
        <f>Q710*H710</f>
        <v>0</v>
      </c>
      <c r="S710" s="161">
        <v>0</v>
      </c>
      <c r="T710" s="162">
        <f>S710*H710</f>
        <v>0</v>
      </c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R710" s="163" t="s">
        <v>85</v>
      </c>
      <c r="AT710" s="163" t="s">
        <v>256</v>
      </c>
      <c r="AU710" s="163" t="s">
        <v>85</v>
      </c>
      <c r="AY710" s="17" t="s">
        <v>174</v>
      </c>
      <c r="BE710" s="164">
        <f>IF(N710="základní",J710,0)</f>
        <v>0</v>
      </c>
      <c r="BF710" s="164">
        <f>IF(N710="snížená",J710,0)</f>
        <v>0</v>
      </c>
      <c r="BG710" s="164">
        <f>IF(N710="zákl. přenesená",J710,0)</f>
        <v>0</v>
      </c>
      <c r="BH710" s="164">
        <f>IF(N710="sníž. přenesená",J710,0)</f>
        <v>0</v>
      </c>
      <c r="BI710" s="164">
        <f>IF(N710="nulová",J710,0)</f>
        <v>0</v>
      </c>
      <c r="BJ710" s="17" t="s">
        <v>83</v>
      </c>
      <c r="BK710" s="164">
        <f>ROUND(I710*H710,2)</f>
        <v>0</v>
      </c>
      <c r="BL710" s="17" t="s">
        <v>83</v>
      </c>
      <c r="BM710" s="163" t="s">
        <v>1486</v>
      </c>
    </row>
    <row r="711" spans="1:65" s="2" customFormat="1" ht="11.25">
      <c r="A711" s="32"/>
      <c r="B711" s="33"/>
      <c r="C711" s="32"/>
      <c r="D711" s="165" t="s">
        <v>181</v>
      </c>
      <c r="E711" s="32"/>
      <c r="F711" s="166" t="s">
        <v>1485</v>
      </c>
      <c r="G711" s="32"/>
      <c r="H711" s="32"/>
      <c r="I711" s="167"/>
      <c r="J711" s="32"/>
      <c r="K711" s="32"/>
      <c r="L711" s="33"/>
      <c r="M711" s="168"/>
      <c r="N711" s="169"/>
      <c r="O711" s="58"/>
      <c r="P711" s="58"/>
      <c r="Q711" s="58"/>
      <c r="R711" s="58"/>
      <c r="S711" s="58"/>
      <c r="T711" s="59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T711" s="17" t="s">
        <v>181</v>
      </c>
      <c r="AU711" s="17" t="s">
        <v>85</v>
      </c>
    </row>
    <row r="712" spans="1:65" s="15" customFormat="1" ht="11.25">
      <c r="B712" s="201"/>
      <c r="D712" s="165" t="s">
        <v>183</v>
      </c>
      <c r="E712" s="202" t="s">
        <v>1</v>
      </c>
      <c r="F712" s="203" t="s">
        <v>1176</v>
      </c>
      <c r="H712" s="202" t="s">
        <v>1</v>
      </c>
      <c r="I712" s="204"/>
      <c r="L712" s="201"/>
      <c r="M712" s="205"/>
      <c r="N712" s="206"/>
      <c r="O712" s="206"/>
      <c r="P712" s="206"/>
      <c r="Q712" s="206"/>
      <c r="R712" s="206"/>
      <c r="S712" s="206"/>
      <c r="T712" s="207"/>
      <c r="AT712" s="202" t="s">
        <v>183</v>
      </c>
      <c r="AU712" s="202" t="s">
        <v>85</v>
      </c>
      <c r="AV712" s="15" t="s">
        <v>83</v>
      </c>
      <c r="AW712" s="15" t="s">
        <v>32</v>
      </c>
      <c r="AX712" s="15" t="s">
        <v>76</v>
      </c>
      <c r="AY712" s="202" t="s">
        <v>174</v>
      </c>
    </row>
    <row r="713" spans="1:65" s="15" customFormat="1" ht="11.25">
      <c r="B713" s="201"/>
      <c r="D713" s="165" t="s">
        <v>183</v>
      </c>
      <c r="E713" s="202" t="s">
        <v>1</v>
      </c>
      <c r="F713" s="203" t="s">
        <v>1291</v>
      </c>
      <c r="H713" s="202" t="s">
        <v>1</v>
      </c>
      <c r="I713" s="204"/>
      <c r="L713" s="201"/>
      <c r="M713" s="205"/>
      <c r="N713" s="206"/>
      <c r="O713" s="206"/>
      <c r="P713" s="206"/>
      <c r="Q713" s="206"/>
      <c r="R713" s="206"/>
      <c r="S713" s="206"/>
      <c r="T713" s="207"/>
      <c r="AT713" s="202" t="s">
        <v>183</v>
      </c>
      <c r="AU713" s="202" t="s">
        <v>85</v>
      </c>
      <c r="AV713" s="15" t="s">
        <v>83</v>
      </c>
      <c r="AW713" s="15" t="s">
        <v>32</v>
      </c>
      <c r="AX713" s="15" t="s">
        <v>76</v>
      </c>
      <c r="AY713" s="202" t="s">
        <v>174</v>
      </c>
    </row>
    <row r="714" spans="1:65" s="13" customFormat="1" ht="11.25">
      <c r="B714" s="170"/>
      <c r="D714" s="165" t="s">
        <v>183</v>
      </c>
      <c r="E714" s="171" t="s">
        <v>1</v>
      </c>
      <c r="F714" s="172" t="s">
        <v>83</v>
      </c>
      <c r="H714" s="173">
        <v>1</v>
      </c>
      <c r="I714" s="174"/>
      <c r="L714" s="170"/>
      <c r="M714" s="175"/>
      <c r="N714" s="176"/>
      <c r="O714" s="176"/>
      <c r="P714" s="176"/>
      <c r="Q714" s="176"/>
      <c r="R714" s="176"/>
      <c r="S714" s="176"/>
      <c r="T714" s="177"/>
      <c r="AT714" s="171" t="s">
        <v>183</v>
      </c>
      <c r="AU714" s="171" t="s">
        <v>85</v>
      </c>
      <c r="AV714" s="13" t="s">
        <v>85</v>
      </c>
      <c r="AW714" s="13" t="s">
        <v>32</v>
      </c>
      <c r="AX714" s="13" t="s">
        <v>76</v>
      </c>
      <c r="AY714" s="171" t="s">
        <v>174</v>
      </c>
    </row>
    <row r="715" spans="1:65" s="15" customFormat="1" ht="11.25">
      <c r="B715" s="201"/>
      <c r="D715" s="165" t="s">
        <v>183</v>
      </c>
      <c r="E715" s="202" t="s">
        <v>1</v>
      </c>
      <c r="F715" s="203" t="s">
        <v>1293</v>
      </c>
      <c r="H715" s="202" t="s">
        <v>1</v>
      </c>
      <c r="I715" s="204"/>
      <c r="L715" s="201"/>
      <c r="M715" s="205"/>
      <c r="N715" s="206"/>
      <c r="O715" s="206"/>
      <c r="P715" s="206"/>
      <c r="Q715" s="206"/>
      <c r="R715" s="206"/>
      <c r="S715" s="206"/>
      <c r="T715" s="207"/>
      <c r="AT715" s="202" t="s">
        <v>183</v>
      </c>
      <c r="AU715" s="202" t="s">
        <v>85</v>
      </c>
      <c r="AV715" s="15" t="s">
        <v>83</v>
      </c>
      <c r="AW715" s="15" t="s">
        <v>32</v>
      </c>
      <c r="AX715" s="15" t="s">
        <v>76</v>
      </c>
      <c r="AY715" s="202" t="s">
        <v>174</v>
      </c>
    </row>
    <row r="716" spans="1:65" s="13" customFormat="1" ht="11.25">
      <c r="B716" s="170"/>
      <c r="D716" s="165" t="s">
        <v>183</v>
      </c>
      <c r="E716" s="171" t="s">
        <v>1</v>
      </c>
      <c r="F716" s="172" t="s">
        <v>83</v>
      </c>
      <c r="H716" s="173">
        <v>1</v>
      </c>
      <c r="I716" s="174"/>
      <c r="L716" s="170"/>
      <c r="M716" s="175"/>
      <c r="N716" s="176"/>
      <c r="O716" s="176"/>
      <c r="P716" s="176"/>
      <c r="Q716" s="176"/>
      <c r="R716" s="176"/>
      <c r="S716" s="176"/>
      <c r="T716" s="177"/>
      <c r="AT716" s="171" t="s">
        <v>183</v>
      </c>
      <c r="AU716" s="171" t="s">
        <v>85</v>
      </c>
      <c r="AV716" s="13" t="s">
        <v>85</v>
      </c>
      <c r="AW716" s="13" t="s">
        <v>32</v>
      </c>
      <c r="AX716" s="13" t="s">
        <v>76</v>
      </c>
      <c r="AY716" s="171" t="s">
        <v>174</v>
      </c>
    </row>
    <row r="717" spans="1:65" s="14" customFormat="1" ht="11.25">
      <c r="B717" s="178"/>
      <c r="D717" s="165" t="s">
        <v>183</v>
      </c>
      <c r="E717" s="179" t="s">
        <v>1</v>
      </c>
      <c r="F717" s="180" t="s">
        <v>231</v>
      </c>
      <c r="H717" s="181">
        <v>2</v>
      </c>
      <c r="I717" s="182"/>
      <c r="L717" s="178"/>
      <c r="M717" s="183"/>
      <c r="N717" s="184"/>
      <c r="O717" s="184"/>
      <c r="P717" s="184"/>
      <c r="Q717" s="184"/>
      <c r="R717" s="184"/>
      <c r="S717" s="184"/>
      <c r="T717" s="185"/>
      <c r="AT717" s="179" t="s">
        <v>183</v>
      </c>
      <c r="AU717" s="179" t="s">
        <v>85</v>
      </c>
      <c r="AV717" s="14" t="s">
        <v>96</v>
      </c>
      <c r="AW717" s="14" t="s">
        <v>32</v>
      </c>
      <c r="AX717" s="14" t="s">
        <v>83</v>
      </c>
      <c r="AY717" s="179" t="s">
        <v>174</v>
      </c>
    </row>
    <row r="718" spans="1:65" s="2" customFormat="1" ht="55.5" customHeight="1">
      <c r="A718" s="32"/>
      <c r="B718" s="150"/>
      <c r="C718" s="151" t="s">
        <v>1487</v>
      </c>
      <c r="D718" s="151" t="s">
        <v>176</v>
      </c>
      <c r="E718" s="152" t="s">
        <v>1488</v>
      </c>
      <c r="F718" s="153" t="s">
        <v>1489</v>
      </c>
      <c r="G718" s="154" t="s">
        <v>272</v>
      </c>
      <c r="H718" s="155">
        <v>1</v>
      </c>
      <c r="I718" s="156"/>
      <c r="J718" s="157">
        <f>ROUND(I718*H718,2)</f>
        <v>0</v>
      </c>
      <c r="K718" s="158"/>
      <c r="L718" s="33"/>
      <c r="M718" s="159" t="s">
        <v>1</v>
      </c>
      <c r="N718" s="160" t="s">
        <v>41</v>
      </c>
      <c r="O718" s="58"/>
      <c r="P718" s="161">
        <f>O718*H718</f>
        <v>0</v>
      </c>
      <c r="Q718" s="161">
        <v>0</v>
      </c>
      <c r="R718" s="161">
        <f>Q718*H718</f>
        <v>0</v>
      </c>
      <c r="S718" s="161">
        <v>0</v>
      </c>
      <c r="T718" s="162">
        <f>S718*H718</f>
        <v>0</v>
      </c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R718" s="163" t="s">
        <v>83</v>
      </c>
      <c r="AT718" s="163" t="s">
        <v>176</v>
      </c>
      <c r="AU718" s="163" t="s">
        <v>85</v>
      </c>
      <c r="AY718" s="17" t="s">
        <v>174</v>
      </c>
      <c r="BE718" s="164">
        <f>IF(N718="základní",J718,0)</f>
        <v>0</v>
      </c>
      <c r="BF718" s="164">
        <f>IF(N718="snížená",J718,0)</f>
        <v>0</v>
      </c>
      <c r="BG718" s="164">
        <f>IF(N718="zákl. přenesená",J718,0)</f>
        <v>0</v>
      </c>
      <c r="BH718" s="164">
        <f>IF(N718="sníž. přenesená",J718,0)</f>
        <v>0</v>
      </c>
      <c r="BI718" s="164">
        <f>IF(N718="nulová",J718,0)</f>
        <v>0</v>
      </c>
      <c r="BJ718" s="17" t="s">
        <v>83</v>
      </c>
      <c r="BK718" s="164">
        <f>ROUND(I718*H718,2)</f>
        <v>0</v>
      </c>
      <c r="BL718" s="17" t="s">
        <v>83</v>
      </c>
      <c r="BM718" s="163" t="s">
        <v>1490</v>
      </c>
    </row>
    <row r="719" spans="1:65" s="2" customFormat="1" ht="39">
      <c r="A719" s="32"/>
      <c r="B719" s="33"/>
      <c r="C719" s="32"/>
      <c r="D719" s="165" t="s">
        <v>181</v>
      </c>
      <c r="E719" s="32"/>
      <c r="F719" s="166" t="s">
        <v>1489</v>
      </c>
      <c r="G719" s="32"/>
      <c r="H719" s="32"/>
      <c r="I719" s="167"/>
      <c r="J719" s="32"/>
      <c r="K719" s="32"/>
      <c r="L719" s="33"/>
      <c r="M719" s="168"/>
      <c r="N719" s="169"/>
      <c r="O719" s="58"/>
      <c r="P719" s="58"/>
      <c r="Q719" s="58"/>
      <c r="R719" s="58"/>
      <c r="S719" s="58"/>
      <c r="T719" s="59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T719" s="17" t="s">
        <v>181</v>
      </c>
      <c r="AU719" s="17" t="s">
        <v>85</v>
      </c>
    </row>
    <row r="720" spans="1:65" s="15" customFormat="1" ht="11.25">
      <c r="B720" s="201"/>
      <c r="D720" s="165" t="s">
        <v>183</v>
      </c>
      <c r="E720" s="202" t="s">
        <v>1</v>
      </c>
      <c r="F720" s="203" t="s">
        <v>1176</v>
      </c>
      <c r="H720" s="202" t="s">
        <v>1</v>
      </c>
      <c r="I720" s="204"/>
      <c r="L720" s="201"/>
      <c r="M720" s="205"/>
      <c r="N720" s="206"/>
      <c r="O720" s="206"/>
      <c r="P720" s="206"/>
      <c r="Q720" s="206"/>
      <c r="R720" s="206"/>
      <c r="S720" s="206"/>
      <c r="T720" s="207"/>
      <c r="AT720" s="202" t="s">
        <v>183</v>
      </c>
      <c r="AU720" s="202" t="s">
        <v>85</v>
      </c>
      <c r="AV720" s="15" t="s">
        <v>83</v>
      </c>
      <c r="AW720" s="15" t="s">
        <v>32</v>
      </c>
      <c r="AX720" s="15" t="s">
        <v>76</v>
      </c>
      <c r="AY720" s="202" t="s">
        <v>174</v>
      </c>
    </row>
    <row r="721" spans="1:65" s="15" customFormat="1" ht="11.25">
      <c r="B721" s="201"/>
      <c r="D721" s="165" t="s">
        <v>183</v>
      </c>
      <c r="E721" s="202" t="s">
        <v>1</v>
      </c>
      <c r="F721" s="203" t="s">
        <v>1291</v>
      </c>
      <c r="H721" s="202" t="s">
        <v>1</v>
      </c>
      <c r="I721" s="204"/>
      <c r="L721" s="201"/>
      <c r="M721" s="205"/>
      <c r="N721" s="206"/>
      <c r="O721" s="206"/>
      <c r="P721" s="206"/>
      <c r="Q721" s="206"/>
      <c r="R721" s="206"/>
      <c r="S721" s="206"/>
      <c r="T721" s="207"/>
      <c r="AT721" s="202" t="s">
        <v>183</v>
      </c>
      <c r="AU721" s="202" t="s">
        <v>85</v>
      </c>
      <c r="AV721" s="15" t="s">
        <v>83</v>
      </c>
      <c r="AW721" s="15" t="s">
        <v>32</v>
      </c>
      <c r="AX721" s="15" t="s">
        <v>76</v>
      </c>
      <c r="AY721" s="202" t="s">
        <v>174</v>
      </c>
    </row>
    <row r="722" spans="1:65" s="13" customFormat="1" ht="11.25">
      <c r="B722" s="170"/>
      <c r="D722" s="165" t="s">
        <v>183</v>
      </c>
      <c r="E722" s="171" t="s">
        <v>1</v>
      </c>
      <c r="F722" s="172" t="s">
        <v>83</v>
      </c>
      <c r="H722" s="173">
        <v>1</v>
      </c>
      <c r="I722" s="174"/>
      <c r="L722" s="170"/>
      <c r="M722" s="175"/>
      <c r="N722" s="176"/>
      <c r="O722" s="176"/>
      <c r="P722" s="176"/>
      <c r="Q722" s="176"/>
      <c r="R722" s="176"/>
      <c r="S722" s="176"/>
      <c r="T722" s="177"/>
      <c r="AT722" s="171" t="s">
        <v>183</v>
      </c>
      <c r="AU722" s="171" t="s">
        <v>85</v>
      </c>
      <c r="AV722" s="13" t="s">
        <v>85</v>
      </c>
      <c r="AW722" s="13" t="s">
        <v>32</v>
      </c>
      <c r="AX722" s="13" t="s">
        <v>83</v>
      </c>
      <c r="AY722" s="171" t="s">
        <v>174</v>
      </c>
    </row>
    <row r="723" spans="1:65" s="2" customFormat="1" ht="16.5" customHeight="1">
      <c r="A723" s="32"/>
      <c r="B723" s="150"/>
      <c r="C723" s="186" t="s">
        <v>1491</v>
      </c>
      <c r="D723" s="186" t="s">
        <v>256</v>
      </c>
      <c r="E723" s="187" t="s">
        <v>1492</v>
      </c>
      <c r="F723" s="188" t="s">
        <v>1493</v>
      </c>
      <c r="G723" s="189" t="s">
        <v>272</v>
      </c>
      <c r="H723" s="190">
        <v>1</v>
      </c>
      <c r="I723" s="191"/>
      <c r="J723" s="192">
        <f>ROUND(I723*H723,2)</f>
        <v>0</v>
      </c>
      <c r="K723" s="193"/>
      <c r="L723" s="194"/>
      <c r="M723" s="195" t="s">
        <v>1</v>
      </c>
      <c r="N723" s="196" t="s">
        <v>41</v>
      </c>
      <c r="O723" s="58"/>
      <c r="P723" s="161">
        <f>O723*H723</f>
        <v>0</v>
      </c>
      <c r="Q723" s="161">
        <v>0</v>
      </c>
      <c r="R723" s="161">
        <f>Q723*H723</f>
        <v>0</v>
      </c>
      <c r="S723" s="161">
        <v>0</v>
      </c>
      <c r="T723" s="162">
        <f>S723*H723</f>
        <v>0</v>
      </c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R723" s="163" t="s">
        <v>85</v>
      </c>
      <c r="AT723" s="163" t="s">
        <v>256</v>
      </c>
      <c r="AU723" s="163" t="s">
        <v>85</v>
      </c>
      <c r="AY723" s="17" t="s">
        <v>174</v>
      </c>
      <c r="BE723" s="164">
        <f>IF(N723="základní",J723,0)</f>
        <v>0</v>
      </c>
      <c r="BF723" s="164">
        <f>IF(N723="snížená",J723,0)</f>
        <v>0</v>
      </c>
      <c r="BG723" s="164">
        <f>IF(N723="zákl. přenesená",J723,0)</f>
        <v>0</v>
      </c>
      <c r="BH723" s="164">
        <f>IF(N723="sníž. přenesená",J723,0)</f>
        <v>0</v>
      </c>
      <c r="BI723" s="164">
        <f>IF(N723="nulová",J723,0)</f>
        <v>0</v>
      </c>
      <c r="BJ723" s="17" t="s">
        <v>83</v>
      </c>
      <c r="BK723" s="164">
        <f>ROUND(I723*H723,2)</f>
        <v>0</v>
      </c>
      <c r="BL723" s="17" t="s">
        <v>83</v>
      </c>
      <c r="BM723" s="163" t="s">
        <v>1494</v>
      </c>
    </row>
    <row r="724" spans="1:65" s="2" customFormat="1" ht="11.25">
      <c r="A724" s="32"/>
      <c r="B724" s="33"/>
      <c r="C724" s="32"/>
      <c r="D724" s="165" t="s">
        <v>181</v>
      </c>
      <c r="E724" s="32"/>
      <c r="F724" s="166" t="s">
        <v>1493</v>
      </c>
      <c r="G724" s="32"/>
      <c r="H724" s="32"/>
      <c r="I724" s="167"/>
      <c r="J724" s="32"/>
      <c r="K724" s="32"/>
      <c r="L724" s="33"/>
      <c r="M724" s="168"/>
      <c r="N724" s="169"/>
      <c r="O724" s="58"/>
      <c r="P724" s="58"/>
      <c r="Q724" s="58"/>
      <c r="R724" s="58"/>
      <c r="S724" s="58"/>
      <c r="T724" s="59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T724" s="17" t="s">
        <v>181</v>
      </c>
      <c r="AU724" s="17" t="s">
        <v>85</v>
      </c>
    </row>
    <row r="725" spans="1:65" s="15" customFormat="1" ht="11.25">
      <c r="B725" s="201"/>
      <c r="D725" s="165" t="s">
        <v>183</v>
      </c>
      <c r="E725" s="202" t="s">
        <v>1</v>
      </c>
      <c r="F725" s="203" t="s">
        <v>1176</v>
      </c>
      <c r="H725" s="202" t="s">
        <v>1</v>
      </c>
      <c r="I725" s="204"/>
      <c r="L725" s="201"/>
      <c r="M725" s="205"/>
      <c r="N725" s="206"/>
      <c r="O725" s="206"/>
      <c r="P725" s="206"/>
      <c r="Q725" s="206"/>
      <c r="R725" s="206"/>
      <c r="S725" s="206"/>
      <c r="T725" s="207"/>
      <c r="AT725" s="202" t="s">
        <v>183</v>
      </c>
      <c r="AU725" s="202" t="s">
        <v>85</v>
      </c>
      <c r="AV725" s="15" t="s">
        <v>83</v>
      </c>
      <c r="AW725" s="15" t="s">
        <v>32</v>
      </c>
      <c r="AX725" s="15" t="s">
        <v>76</v>
      </c>
      <c r="AY725" s="202" t="s">
        <v>174</v>
      </c>
    </row>
    <row r="726" spans="1:65" s="15" customFormat="1" ht="11.25">
      <c r="B726" s="201"/>
      <c r="D726" s="165" t="s">
        <v>183</v>
      </c>
      <c r="E726" s="202" t="s">
        <v>1</v>
      </c>
      <c r="F726" s="203" t="s">
        <v>1291</v>
      </c>
      <c r="H726" s="202" t="s">
        <v>1</v>
      </c>
      <c r="I726" s="204"/>
      <c r="L726" s="201"/>
      <c r="M726" s="205"/>
      <c r="N726" s="206"/>
      <c r="O726" s="206"/>
      <c r="P726" s="206"/>
      <c r="Q726" s="206"/>
      <c r="R726" s="206"/>
      <c r="S726" s="206"/>
      <c r="T726" s="207"/>
      <c r="AT726" s="202" t="s">
        <v>183</v>
      </c>
      <c r="AU726" s="202" t="s">
        <v>85</v>
      </c>
      <c r="AV726" s="15" t="s">
        <v>83</v>
      </c>
      <c r="AW726" s="15" t="s">
        <v>32</v>
      </c>
      <c r="AX726" s="15" t="s">
        <v>76</v>
      </c>
      <c r="AY726" s="202" t="s">
        <v>174</v>
      </c>
    </row>
    <row r="727" spans="1:65" s="13" customFormat="1" ht="11.25">
      <c r="B727" s="170"/>
      <c r="D727" s="165" t="s">
        <v>183</v>
      </c>
      <c r="E727" s="171" t="s">
        <v>1</v>
      </c>
      <c r="F727" s="172" t="s">
        <v>83</v>
      </c>
      <c r="H727" s="173">
        <v>1</v>
      </c>
      <c r="I727" s="174"/>
      <c r="L727" s="170"/>
      <c r="M727" s="175"/>
      <c r="N727" s="176"/>
      <c r="O727" s="176"/>
      <c r="P727" s="176"/>
      <c r="Q727" s="176"/>
      <c r="R727" s="176"/>
      <c r="S727" s="176"/>
      <c r="T727" s="177"/>
      <c r="AT727" s="171" t="s">
        <v>183</v>
      </c>
      <c r="AU727" s="171" t="s">
        <v>85</v>
      </c>
      <c r="AV727" s="13" t="s">
        <v>85</v>
      </c>
      <c r="AW727" s="13" t="s">
        <v>32</v>
      </c>
      <c r="AX727" s="13" t="s">
        <v>83</v>
      </c>
      <c r="AY727" s="171" t="s">
        <v>174</v>
      </c>
    </row>
    <row r="728" spans="1:65" s="2" customFormat="1" ht="24.2" customHeight="1">
      <c r="A728" s="32"/>
      <c r="B728" s="150"/>
      <c r="C728" s="186" t="s">
        <v>1314</v>
      </c>
      <c r="D728" s="186" t="s">
        <v>256</v>
      </c>
      <c r="E728" s="187" t="s">
        <v>1495</v>
      </c>
      <c r="F728" s="188" t="s">
        <v>1496</v>
      </c>
      <c r="G728" s="189" t="s">
        <v>272</v>
      </c>
      <c r="H728" s="190">
        <v>1</v>
      </c>
      <c r="I728" s="191"/>
      <c r="J728" s="192">
        <f>ROUND(I728*H728,2)</f>
        <v>0</v>
      </c>
      <c r="K728" s="193"/>
      <c r="L728" s="194"/>
      <c r="M728" s="195" t="s">
        <v>1</v>
      </c>
      <c r="N728" s="196" t="s">
        <v>41</v>
      </c>
      <c r="O728" s="58"/>
      <c r="P728" s="161">
        <f>O728*H728</f>
        <v>0</v>
      </c>
      <c r="Q728" s="161">
        <v>0</v>
      </c>
      <c r="R728" s="161">
        <f>Q728*H728</f>
        <v>0</v>
      </c>
      <c r="S728" s="161">
        <v>0</v>
      </c>
      <c r="T728" s="162">
        <f>S728*H728</f>
        <v>0</v>
      </c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R728" s="163" t="s">
        <v>85</v>
      </c>
      <c r="AT728" s="163" t="s">
        <v>256</v>
      </c>
      <c r="AU728" s="163" t="s">
        <v>85</v>
      </c>
      <c r="AY728" s="17" t="s">
        <v>174</v>
      </c>
      <c r="BE728" s="164">
        <f>IF(N728="základní",J728,0)</f>
        <v>0</v>
      </c>
      <c r="BF728" s="164">
        <f>IF(N728="snížená",J728,0)</f>
        <v>0</v>
      </c>
      <c r="BG728" s="164">
        <f>IF(N728="zákl. přenesená",J728,0)</f>
        <v>0</v>
      </c>
      <c r="BH728" s="164">
        <f>IF(N728="sníž. přenesená",J728,0)</f>
        <v>0</v>
      </c>
      <c r="BI728" s="164">
        <f>IF(N728="nulová",J728,0)</f>
        <v>0</v>
      </c>
      <c r="BJ728" s="17" t="s">
        <v>83</v>
      </c>
      <c r="BK728" s="164">
        <f>ROUND(I728*H728,2)</f>
        <v>0</v>
      </c>
      <c r="BL728" s="17" t="s">
        <v>83</v>
      </c>
      <c r="BM728" s="163" t="s">
        <v>1497</v>
      </c>
    </row>
    <row r="729" spans="1:65" s="2" customFormat="1" ht="11.25">
      <c r="A729" s="32"/>
      <c r="B729" s="33"/>
      <c r="C729" s="32"/>
      <c r="D729" s="165" t="s">
        <v>181</v>
      </c>
      <c r="E729" s="32"/>
      <c r="F729" s="166" t="s">
        <v>1496</v>
      </c>
      <c r="G729" s="32"/>
      <c r="H729" s="32"/>
      <c r="I729" s="167"/>
      <c r="J729" s="32"/>
      <c r="K729" s="32"/>
      <c r="L729" s="33"/>
      <c r="M729" s="168"/>
      <c r="N729" s="169"/>
      <c r="O729" s="58"/>
      <c r="P729" s="58"/>
      <c r="Q729" s="58"/>
      <c r="R729" s="58"/>
      <c r="S729" s="58"/>
      <c r="T729" s="59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T729" s="17" t="s">
        <v>181</v>
      </c>
      <c r="AU729" s="17" t="s">
        <v>85</v>
      </c>
    </row>
    <row r="730" spans="1:65" s="15" customFormat="1" ht="11.25">
      <c r="B730" s="201"/>
      <c r="D730" s="165" t="s">
        <v>183</v>
      </c>
      <c r="E730" s="202" t="s">
        <v>1</v>
      </c>
      <c r="F730" s="203" t="s">
        <v>1207</v>
      </c>
      <c r="H730" s="202" t="s">
        <v>1</v>
      </c>
      <c r="I730" s="204"/>
      <c r="L730" s="201"/>
      <c r="M730" s="205"/>
      <c r="N730" s="206"/>
      <c r="O730" s="206"/>
      <c r="P730" s="206"/>
      <c r="Q730" s="206"/>
      <c r="R730" s="206"/>
      <c r="S730" s="206"/>
      <c r="T730" s="207"/>
      <c r="AT730" s="202" t="s">
        <v>183</v>
      </c>
      <c r="AU730" s="202" t="s">
        <v>85</v>
      </c>
      <c r="AV730" s="15" t="s">
        <v>83</v>
      </c>
      <c r="AW730" s="15" t="s">
        <v>32</v>
      </c>
      <c r="AX730" s="15" t="s">
        <v>76</v>
      </c>
      <c r="AY730" s="202" t="s">
        <v>174</v>
      </c>
    </row>
    <row r="731" spans="1:65" s="13" customFormat="1" ht="11.25">
      <c r="B731" s="170"/>
      <c r="D731" s="165" t="s">
        <v>183</v>
      </c>
      <c r="E731" s="171" t="s">
        <v>1</v>
      </c>
      <c r="F731" s="172" t="s">
        <v>83</v>
      </c>
      <c r="H731" s="173">
        <v>1</v>
      </c>
      <c r="I731" s="174"/>
      <c r="L731" s="170"/>
      <c r="M731" s="175"/>
      <c r="N731" s="176"/>
      <c r="O731" s="176"/>
      <c r="P731" s="176"/>
      <c r="Q731" s="176"/>
      <c r="R731" s="176"/>
      <c r="S731" s="176"/>
      <c r="T731" s="177"/>
      <c r="AT731" s="171" t="s">
        <v>183</v>
      </c>
      <c r="AU731" s="171" t="s">
        <v>85</v>
      </c>
      <c r="AV731" s="13" t="s">
        <v>85</v>
      </c>
      <c r="AW731" s="13" t="s">
        <v>32</v>
      </c>
      <c r="AX731" s="13" t="s">
        <v>83</v>
      </c>
      <c r="AY731" s="171" t="s">
        <v>174</v>
      </c>
    </row>
    <row r="732" spans="1:65" s="2" customFormat="1" ht="55.5" customHeight="1">
      <c r="A732" s="32"/>
      <c r="B732" s="150"/>
      <c r="C732" s="151" t="s">
        <v>1498</v>
      </c>
      <c r="D732" s="151" t="s">
        <v>176</v>
      </c>
      <c r="E732" s="152" t="s">
        <v>1499</v>
      </c>
      <c r="F732" s="153" t="s">
        <v>1500</v>
      </c>
      <c r="G732" s="154" t="s">
        <v>272</v>
      </c>
      <c r="H732" s="155">
        <v>2</v>
      </c>
      <c r="I732" s="156"/>
      <c r="J732" s="157">
        <f>ROUND(I732*H732,2)</f>
        <v>0</v>
      </c>
      <c r="K732" s="158"/>
      <c r="L732" s="33"/>
      <c r="M732" s="159" t="s">
        <v>1</v>
      </c>
      <c r="N732" s="160" t="s">
        <v>41</v>
      </c>
      <c r="O732" s="58"/>
      <c r="P732" s="161">
        <f>O732*H732</f>
        <v>0</v>
      </c>
      <c r="Q732" s="161">
        <v>0</v>
      </c>
      <c r="R732" s="161">
        <f>Q732*H732</f>
        <v>0</v>
      </c>
      <c r="S732" s="161">
        <v>0</v>
      </c>
      <c r="T732" s="162">
        <f>S732*H732</f>
        <v>0</v>
      </c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R732" s="163" t="s">
        <v>83</v>
      </c>
      <c r="AT732" s="163" t="s">
        <v>176</v>
      </c>
      <c r="AU732" s="163" t="s">
        <v>85</v>
      </c>
      <c r="AY732" s="17" t="s">
        <v>174</v>
      </c>
      <c r="BE732" s="164">
        <f>IF(N732="základní",J732,0)</f>
        <v>0</v>
      </c>
      <c r="BF732" s="164">
        <f>IF(N732="snížená",J732,0)</f>
        <v>0</v>
      </c>
      <c r="BG732" s="164">
        <f>IF(N732="zákl. přenesená",J732,0)</f>
        <v>0</v>
      </c>
      <c r="BH732" s="164">
        <f>IF(N732="sníž. přenesená",J732,0)</f>
        <v>0</v>
      </c>
      <c r="BI732" s="164">
        <f>IF(N732="nulová",J732,0)</f>
        <v>0</v>
      </c>
      <c r="BJ732" s="17" t="s">
        <v>83</v>
      </c>
      <c r="BK732" s="164">
        <f>ROUND(I732*H732,2)</f>
        <v>0</v>
      </c>
      <c r="BL732" s="17" t="s">
        <v>83</v>
      </c>
      <c r="BM732" s="163" t="s">
        <v>1501</v>
      </c>
    </row>
    <row r="733" spans="1:65" s="2" customFormat="1" ht="29.25">
      <c r="A733" s="32"/>
      <c r="B733" s="33"/>
      <c r="C733" s="32"/>
      <c r="D733" s="165" t="s">
        <v>181</v>
      </c>
      <c r="E733" s="32"/>
      <c r="F733" s="166" t="s">
        <v>1500</v>
      </c>
      <c r="G733" s="32"/>
      <c r="H733" s="32"/>
      <c r="I733" s="167"/>
      <c r="J733" s="32"/>
      <c r="K733" s="32"/>
      <c r="L733" s="33"/>
      <c r="M733" s="168"/>
      <c r="N733" s="169"/>
      <c r="O733" s="58"/>
      <c r="P733" s="58"/>
      <c r="Q733" s="58"/>
      <c r="R733" s="58"/>
      <c r="S733" s="58"/>
      <c r="T733" s="59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T733" s="17" t="s">
        <v>181</v>
      </c>
      <c r="AU733" s="17" t="s">
        <v>85</v>
      </c>
    </row>
    <row r="734" spans="1:65" s="15" customFormat="1" ht="11.25">
      <c r="B734" s="201"/>
      <c r="D734" s="165" t="s">
        <v>183</v>
      </c>
      <c r="E734" s="202" t="s">
        <v>1</v>
      </c>
      <c r="F734" s="203" t="s">
        <v>1176</v>
      </c>
      <c r="H734" s="202" t="s">
        <v>1</v>
      </c>
      <c r="I734" s="204"/>
      <c r="L734" s="201"/>
      <c r="M734" s="205"/>
      <c r="N734" s="206"/>
      <c r="O734" s="206"/>
      <c r="P734" s="206"/>
      <c r="Q734" s="206"/>
      <c r="R734" s="206"/>
      <c r="S734" s="206"/>
      <c r="T734" s="207"/>
      <c r="AT734" s="202" t="s">
        <v>183</v>
      </c>
      <c r="AU734" s="202" t="s">
        <v>85</v>
      </c>
      <c r="AV734" s="15" t="s">
        <v>83</v>
      </c>
      <c r="AW734" s="15" t="s">
        <v>32</v>
      </c>
      <c r="AX734" s="15" t="s">
        <v>76</v>
      </c>
      <c r="AY734" s="202" t="s">
        <v>174</v>
      </c>
    </row>
    <row r="735" spans="1:65" s="15" customFormat="1" ht="11.25">
      <c r="B735" s="201"/>
      <c r="D735" s="165" t="s">
        <v>183</v>
      </c>
      <c r="E735" s="202" t="s">
        <v>1</v>
      </c>
      <c r="F735" s="203" t="s">
        <v>1291</v>
      </c>
      <c r="H735" s="202" t="s">
        <v>1</v>
      </c>
      <c r="I735" s="204"/>
      <c r="L735" s="201"/>
      <c r="M735" s="205"/>
      <c r="N735" s="206"/>
      <c r="O735" s="206"/>
      <c r="P735" s="206"/>
      <c r="Q735" s="206"/>
      <c r="R735" s="206"/>
      <c r="S735" s="206"/>
      <c r="T735" s="207"/>
      <c r="AT735" s="202" t="s">
        <v>183</v>
      </c>
      <c r="AU735" s="202" t="s">
        <v>85</v>
      </c>
      <c r="AV735" s="15" t="s">
        <v>83</v>
      </c>
      <c r="AW735" s="15" t="s">
        <v>32</v>
      </c>
      <c r="AX735" s="15" t="s">
        <v>76</v>
      </c>
      <c r="AY735" s="202" t="s">
        <v>174</v>
      </c>
    </row>
    <row r="736" spans="1:65" s="13" customFormat="1" ht="11.25">
      <c r="B736" s="170"/>
      <c r="D736" s="165" t="s">
        <v>183</v>
      </c>
      <c r="E736" s="171" t="s">
        <v>1</v>
      </c>
      <c r="F736" s="172" t="s">
        <v>83</v>
      </c>
      <c r="H736" s="173">
        <v>1</v>
      </c>
      <c r="I736" s="174"/>
      <c r="L736" s="170"/>
      <c r="M736" s="175"/>
      <c r="N736" s="176"/>
      <c r="O736" s="176"/>
      <c r="P736" s="176"/>
      <c r="Q736" s="176"/>
      <c r="R736" s="176"/>
      <c r="S736" s="176"/>
      <c r="T736" s="177"/>
      <c r="AT736" s="171" t="s">
        <v>183</v>
      </c>
      <c r="AU736" s="171" t="s">
        <v>85</v>
      </c>
      <c r="AV736" s="13" t="s">
        <v>85</v>
      </c>
      <c r="AW736" s="13" t="s">
        <v>32</v>
      </c>
      <c r="AX736" s="13" t="s">
        <v>76</v>
      </c>
      <c r="AY736" s="171" t="s">
        <v>174</v>
      </c>
    </row>
    <row r="737" spans="1:65" s="15" customFormat="1" ht="11.25">
      <c r="B737" s="201"/>
      <c r="D737" s="165" t="s">
        <v>183</v>
      </c>
      <c r="E737" s="202" t="s">
        <v>1</v>
      </c>
      <c r="F737" s="203" t="s">
        <v>1293</v>
      </c>
      <c r="H737" s="202" t="s">
        <v>1</v>
      </c>
      <c r="I737" s="204"/>
      <c r="L737" s="201"/>
      <c r="M737" s="205"/>
      <c r="N737" s="206"/>
      <c r="O737" s="206"/>
      <c r="P737" s="206"/>
      <c r="Q737" s="206"/>
      <c r="R737" s="206"/>
      <c r="S737" s="206"/>
      <c r="T737" s="207"/>
      <c r="AT737" s="202" t="s">
        <v>183</v>
      </c>
      <c r="AU737" s="202" t="s">
        <v>85</v>
      </c>
      <c r="AV737" s="15" t="s">
        <v>83</v>
      </c>
      <c r="AW737" s="15" t="s">
        <v>32</v>
      </c>
      <c r="AX737" s="15" t="s">
        <v>76</v>
      </c>
      <c r="AY737" s="202" t="s">
        <v>174</v>
      </c>
    </row>
    <row r="738" spans="1:65" s="13" customFormat="1" ht="11.25">
      <c r="B738" s="170"/>
      <c r="D738" s="165" t="s">
        <v>183</v>
      </c>
      <c r="E738" s="171" t="s">
        <v>1</v>
      </c>
      <c r="F738" s="172" t="s">
        <v>83</v>
      </c>
      <c r="H738" s="173">
        <v>1</v>
      </c>
      <c r="I738" s="174"/>
      <c r="L738" s="170"/>
      <c r="M738" s="175"/>
      <c r="N738" s="176"/>
      <c r="O738" s="176"/>
      <c r="P738" s="176"/>
      <c r="Q738" s="176"/>
      <c r="R738" s="176"/>
      <c r="S738" s="176"/>
      <c r="T738" s="177"/>
      <c r="AT738" s="171" t="s">
        <v>183</v>
      </c>
      <c r="AU738" s="171" t="s">
        <v>85</v>
      </c>
      <c r="AV738" s="13" t="s">
        <v>85</v>
      </c>
      <c r="AW738" s="13" t="s">
        <v>32</v>
      </c>
      <c r="AX738" s="13" t="s">
        <v>76</v>
      </c>
      <c r="AY738" s="171" t="s">
        <v>174</v>
      </c>
    </row>
    <row r="739" spans="1:65" s="14" customFormat="1" ht="11.25">
      <c r="B739" s="178"/>
      <c r="D739" s="165" t="s">
        <v>183</v>
      </c>
      <c r="E739" s="179" t="s">
        <v>1</v>
      </c>
      <c r="F739" s="180" t="s">
        <v>231</v>
      </c>
      <c r="H739" s="181">
        <v>2</v>
      </c>
      <c r="I739" s="182"/>
      <c r="L739" s="178"/>
      <c r="M739" s="183"/>
      <c r="N739" s="184"/>
      <c r="O739" s="184"/>
      <c r="P739" s="184"/>
      <c r="Q739" s="184"/>
      <c r="R739" s="184"/>
      <c r="S739" s="184"/>
      <c r="T739" s="185"/>
      <c r="AT739" s="179" t="s">
        <v>183</v>
      </c>
      <c r="AU739" s="179" t="s">
        <v>85</v>
      </c>
      <c r="AV739" s="14" t="s">
        <v>96</v>
      </c>
      <c r="AW739" s="14" t="s">
        <v>32</v>
      </c>
      <c r="AX739" s="14" t="s">
        <v>83</v>
      </c>
      <c r="AY739" s="179" t="s">
        <v>174</v>
      </c>
    </row>
    <row r="740" spans="1:65" s="2" customFormat="1" ht="16.5" customHeight="1">
      <c r="A740" s="32"/>
      <c r="B740" s="150"/>
      <c r="C740" s="186" t="s">
        <v>1502</v>
      </c>
      <c r="D740" s="186" t="s">
        <v>256</v>
      </c>
      <c r="E740" s="187" t="s">
        <v>1503</v>
      </c>
      <c r="F740" s="188" t="s">
        <v>1504</v>
      </c>
      <c r="G740" s="189" t="s">
        <v>272</v>
      </c>
      <c r="H740" s="190">
        <v>2</v>
      </c>
      <c r="I740" s="191"/>
      <c r="J740" s="192">
        <f>ROUND(I740*H740,2)</f>
        <v>0</v>
      </c>
      <c r="K740" s="193"/>
      <c r="L740" s="194"/>
      <c r="M740" s="195" t="s">
        <v>1</v>
      </c>
      <c r="N740" s="196" t="s">
        <v>41</v>
      </c>
      <c r="O740" s="58"/>
      <c r="P740" s="161">
        <f>O740*H740</f>
        <v>0</v>
      </c>
      <c r="Q740" s="161">
        <v>0</v>
      </c>
      <c r="R740" s="161">
        <f>Q740*H740</f>
        <v>0</v>
      </c>
      <c r="S740" s="161">
        <v>0</v>
      </c>
      <c r="T740" s="162">
        <f>S740*H740</f>
        <v>0</v>
      </c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R740" s="163" t="s">
        <v>85</v>
      </c>
      <c r="AT740" s="163" t="s">
        <v>256</v>
      </c>
      <c r="AU740" s="163" t="s">
        <v>85</v>
      </c>
      <c r="AY740" s="17" t="s">
        <v>174</v>
      </c>
      <c r="BE740" s="164">
        <f>IF(N740="základní",J740,0)</f>
        <v>0</v>
      </c>
      <c r="BF740" s="164">
        <f>IF(N740="snížená",J740,0)</f>
        <v>0</v>
      </c>
      <c r="BG740" s="164">
        <f>IF(N740="zákl. přenesená",J740,0)</f>
        <v>0</v>
      </c>
      <c r="BH740" s="164">
        <f>IF(N740="sníž. přenesená",J740,0)</f>
        <v>0</v>
      </c>
      <c r="BI740" s="164">
        <f>IF(N740="nulová",J740,0)</f>
        <v>0</v>
      </c>
      <c r="BJ740" s="17" t="s">
        <v>83</v>
      </c>
      <c r="BK740" s="164">
        <f>ROUND(I740*H740,2)</f>
        <v>0</v>
      </c>
      <c r="BL740" s="17" t="s">
        <v>83</v>
      </c>
      <c r="BM740" s="163" t="s">
        <v>1505</v>
      </c>
    </row>
    <row r="741" spans="1:65" s="2" customFormat="1" ht="11.25">
      <c r="A741" s="32"/>
      <c r="B741" s="33"/>
      <c r="C741" s="32"/>
      <c r="D741" s="165" t="s">
        <v>181</v>
      </c>
      <c r="E741" s="32"/>
      <c r="F741" s="166" t="s">
        <v>1504</v>
      </c>
      <c r="G741" s="32"/>
      <c r="H741" s="32"/>
      <c r="I741" s="167"/>
      <c r="J741" s="32"/>
      <c r="K741" s="32"/>
      <c r="L741" s="33"/>
      <c r="M741" s="168"/>
      <c r="N741" s="169"/>
      <c r="O741" s="58"/>
      <c r="P741" s="58"/>
      <c r="Q741" s="58"/>
      <c r="R741" s="58"/>
      <c r="S741" s="58"/>
      <c r="T741" s="59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T741" s="17" t="s">
        <v>181</v>
      </c>
      <c r="AU741" s="17" t="s">
        <v>85</v>
      </c>
    </row>
    <row r="742" spans="1:65" s="15" customFormat="1" ht="11.25">
      <c r="B742" s="201"/>
      <c r="D742" s="165" t="s">
        <v>183</v>
      </c>
      <c r="E742" s="202" t="s">
        <v>1</v>
      </c>
      <c r="F742" s="203" t="s">
        <v>1176</v>
      </c>
      <c r="H742" s="202" t="s">
        <v>1</v>
      </c>
      <c r="I742" s="204"/>
      <c r="L742" s="201"/>
      <c r="M742" s="205"/>
      <c r="N742" s="206"/>
      <c r="O742" s="206"/>
      <c r="P742" s="206"/>
      <c r="Q742" s="206"/>
      <c r="R742" s="206"/>
      <c r="S742" s="206"/>
      <c r="T742" s="207"/>
      <c r="AT742" s="202" t="s">
        <v>183</v>
      </c>
      <c r="AU742" s="202" t="s">
        <v>85</v>
      </c>
      <c r="AV742" s="15" t="s">
        <v>83</v>
      </c>
      <c r="AW742" s="15" t="s">
        <v>32</v>
      </c>
      <c r="AX742" s="15" t="s">
        <v>76</v>
      </c>
      <c r="AY742" s="202" t="s">
        <v>174</v>
      </c>
    </row>
    <row r="743" spans="1:65" s="15" customFormat="1" ht="11.25">
      <c r="B743" s="201"/>
      <c r="D743" s="165" t="s">
        <v>183</v>
      </c>
      <c r="E743" s="202" t="s">
        <v>1</v>
      </c>
      <c r="F743" s="203" t="s">
        <v>1291</v>
      </c>
      <c r="H743" s="202" t="s">
        <v>1</v>
      </c>
      <c r="I743" s="204"/>
      <c r="L743" s="201"/>
      <c r="M743" s="205"/>
      <c r="N743" s="206"/>
      <c r="O743" s="206"/>
      <c r="P743" s="206"/>
      <c r="Q743" s="206"/>
      <c r="R743" s="206"/>
      <c r="S743" s="206"/>
      <c r="T743" s="207"/>
      <c r="AT743" s="202" t="s">
        <v>183</v>
      </c>
      <c r="AU743" s="202" t="s">
        <v>85</v>
      </c>
      <c r="AV743" s="15" t="s">
        <v>83</v>
      </c>
      <c r="AW743" s="15" t="s">
        <v>32</v>
      </c>
      <c r="AX743" s="15" t="s">
        <v>76</v>
      </c>
      <c r="AY743" s="202" t="s">
        <v>174</v>
      </c>
    </row>
    <row r="744" spans="1:65" s="13" customFormat="1" ht="11.25">
      <c r="B744" s="170"/>
      <c r="D744" s="165" t="s">
        <v>183</v>
      </c>
      <c r="E744" s="171" t="s">
        <v>1</v>
      </c>
      <c r="F744" s="172" t="s">
        <v>83</v>
      </c>
      <c r="H744" s="173">
        <v>1</v>
      </c>
      <c r="I744" s="174"/>
      <c r="L744" s="170"/>
      <c r="M744" s="175"/>
      <c r="N744" s="176"/>
      <c r="O744" s="176"/>
      <c r="P744" s="176"/>
      <c r="Q744" s="176"/>
      <c r="R744" s="176"/>
      <c r="S744" s="176"/>
      <c r="T744" s="177"/>
      <c r="AT744" s="171" t="s">
        <v>183</v>
      </c>
      <c r="AU744" s="171" t="s">
        <v>85</v>
      </c>
      <c r="AV744" s="13" t="s">
        <v>85</v>
      </c>
      <c r="AW744" s="13" t="s">
        <v>32</v>
      </c>
      <c r="AX744" s="13" t="s">
        <v>76</v>
      </c>
      <c r="AY744" s="171" t="s">
        <v>174</v>
      </c>
    </row>
    <row r="745" spans="1:65" s="15" customFormat="1" ht="11.25">
      <c r="B745" s="201"/>
      <c r="D745" s="165" t="s">
        <v>183</v>
      </c>
      <c r="E745" s="202" t="s">
        <v>1</v>
      </c>
      <c r="F745" s="203" t="s">
        <v>1293</v>
      </c>
      <c r="H745" s="202" t="s">
        <v>1</v>
      </c>
      <c r="I745" s="204"/>
      <c r="L745" s="201"/>
      <c r="M745" s="205"/>
      <c r="N745" s="206"/>
      <c r="O745" s="206"/>
      <c r="P745" s="206"/>
      <c r="Q745" s="206"/>
      <c r="R745" s="206"/>
      <c r="S745" s="206"/>
      <c r="T745" s="207"/>
      <c r="AT745" s="202" t="s">
        <v>183</v>
      </c>
      <c r="AU745" s="202" t="s">
        <v>85</v>
      </c>
      <c r="AV745" s="15" t="s">
        <v>83</v>
      </c>
      <c r="AW745" s="15" t="s">
        <v>32</v>
      </c>
      <c r="AX745" s="15" t="s">
        <v>76</v>
      </c>
      <c r="AY745" s="202" t="s">
        <v>174</v>
      </c>
    </row>
    <row r="746" spans="1:65" s="13" customFormat="1" ht="11.25">
      <c r="B746" s="170"/>
      <c r="D746" s="165" t="s">
        <v>183</v>
      </c>
      <c r="E746" s="171" t="s">
        <v>1</v>
      </c>
      <c r="F746" s="172" t="s">
        <v>83</v>
      </c>
      <c r="H746" s="173">
        <v>1</v>
      </c>
      <c r="I746" s="174"/>
      <c r="L746" s="170"/>
      <c r="M746" s="175"/>
      <c r="N746" s="176"/>
      <c r="O746" s="176"/>
      <c r="P746" s="176"/>
      <c r="Q746" s="176"/>
      <c r="R746" s="176"/>
      <c r="S746" s="176"/>
      <c r="T746" s="177"/>
      <c r="AT746" s="171" t="s">
        <v>183</v>
      </c>
      <c r="AU746" s="171" t="s">
        <v>85</v>
      </c>
      <c r="AV746" s="13" t="s">
        <v>85</v>
      </c>
      <c r="AW746" s="13" t="s">
        <v>32</v>
      </c>
      <c r="AX746" s="13" t="s">
        <v>76</v>
      </c>
      <c r="AY746" s="171" t="s">
        <v>174</v>
      </c>
    </row>
    <row r="747" spans="1:65" s="14" customFormat="1" ht="11.25">
      <c r="B747" s="178"/>
      <c r="D747" s="165" t="s">
        <v>183</v>
      </c>
      <c r="E747" s="179" t="s">
        <v>1</v>
      </c>
      <c r="F747" s="180" t="s">
        <v>231</v>
      </c>
      <c r="H747" s="181">
        <v>2</v>
      </c>
      <c r="I747" s="182"/>
      <c r="L747" s="178"/>
      <c r="M747" s="183"/>
      <c r="N747" s="184"/>
      <c r="O747" s="184"/>
      <c r="P747" s="184"/>
      <c r="Q747" s="184"/>
      <c r="R747" s="184"/>
      <c r="S747" s="184"/>
      <c r="T747" s="185"/>
      <c r="AT747" s="179" t="s">
        <v>183</v>
      </c>
      <c r="AU747" s="179" t="s">
        <v>85</v>
      </c>
      <c r="AV747" s="14" t="s">
        <v>96</v>
      </c>
      <c r="AW747" s="14" t="s">
        <v>32</v>
      </c>
      <c r="AX747" s="14" t="s">
        <v>83</v>
      </c>
      <c r="AY747" s="179" t="s">
        <v>174</v>
      </c>
    </row>
    <row r="748" spans="1:65" s="2" customFormat="1" ht="24.2" customHeight="1">
      <c r="A748" s="32"/>
      <c r="B748" s="150"/>
      <c r="C748" s="151" t="s">
        <v>1506</v>
      </c>
      <c r="D748" s="151" t="s">
        <v>176</v>
      </c>
      <c r="E748" s="152" t="s">
        <v>1507</v>
      </c>
      <c r="F748" s="153" t="s">
        <v>1508</v>
      </c>
      <c r="G748" s="154" t="s">
        <v>272</v>
      </c>
      <c r="H748" s="155">
        <v>2</v>
      </c>
      <c r="I748" s="156"/>
      <c r="J748" s="157">
        <f>ROUND(I748*H748,2)</f>
        <v>0</v>
      </c>
      <c r="K748" s="158"/>
      <c r="L748" s="33"/>
      <c r="M748" s="159" t="s">
        <v>1</v>
      </c>
      <c r="N748" s="160" t="s">
        <v>41</v>
      </c>
      <c r="O748" s="58"/>
      <c r="P748" s="161">
        <f>O748*H748</f>
        <v>0</v>
      </c>
      <c r="Q748" s="161">
        <v>0</v>
      </c>
      <c r="R748" s="161">
        <f>Q748*H748</f>
        <v>0</v>
      </c>
      <c r="S748" s="161">
        <v>0</v>
      </c>
      <c r="T748" s="162">
        <f>S748*H748</f>
        <v>0</v>
      </c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R748" s="163" t="s">
        <v>83</v>
      </c>
      <c r="AT748" s="163" t="s">
        <v>176</v>
      </c>
      <c r="AU748" s="163" t="s">
        <v>85</v>
      </c>
      <c r="AY748" s="17" t="s">
        <v>174</v>
      </c>
      <c r="BE748" s="164">
        <f>IF(N748="základní",J748,0)</f>
        <v>0</v>
      </c>
      <c r="BF748" s="164">
        <f>IF(N748="snížená",J748,0)</f>
        <v>0</v>
      </c>
      <c r="BG748" s="164">
        <f>IF(N748="zákl. přenesená",J748,0)</f>
        <v>0</v>
      </c>
      <c r="BH748" s="164">
        <f>IF(N748="sníž. přenesená",J748,0)</f>
        <v>0</v>
      </c>
      <c r="BI748" s="164">
        <f>IF(N748="nulová",J748,0)</f>
        <v>0</v>
      </c>
      <c r="BJ748" s="17" t="s">
        <v>83</v>
      </c>
      <c r="BK748" s="164">
        <f>ROUND(I748*H748,2)</f>
        <v>0</v>
      </c>
      <c r="BL748" s="17" t="s">
        <v>83</v>
      </c>
      <c r="BM748" s="163" t="s">
        <v>1509</v>
      </c>
    </row>
    <row r="749" spans="1:65" s="2" customFormat="1" ht="19.5">
      <c r="A749" s="32"/>
      <c r="B749" s="33"/>
      <c r="C749" s="32"/>
      <c r="D749" s="165" t="s">
        <v>181</v>
      </c>
      <c r="E749" s="32"/>
      <c r="F749" s="166" t="s">
        <v>1508</v>
      </c>
      <c r="G749" s="32"/>
      <c r="H749" s="32"/>
      <c r="I749" s="167"/>
      <c r="J749" s="32"/>
      <c r="K749" s="32"/>
      <c r="L749" s="33"/>
      <c r="M749" s="168"/>
      <c r="N749" s="169"/>
      <c r="O749" s="58"/>
      <c r="P749" s="58"/>
      <c r="Q749" s="58"/>
      <c r="R749" s="58"/>
      <c r="S749" s="58"/>
      <c r="T749" s="59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T749" s="17" t="s">
        <v>181</v>
      </c>
      <c r="AU749" s="17" t="s">
        <v>85</v>
      </c>
    </row>
    <row r="750" spans="1:65" s="15" customFormat="1" ht="11.25">
      <c r="B750" s="201"/>
      <c r="D750" s="165" t="s">
        <v>183</v>
      </c>
      <c r="E750" s="202" t="s">
        <v>1</v>
      </c>
      <c r="F750" s="203" t="s">
        <v>1176</v>
      </c>
      <c r="H750" s="202" t="s">
        <v>1</v>
      </c>
      <c r="I750" s="204"/>
      <c r="L750" s="201"/>
      <c r="M750" s="205"/>
      <c r="N750" s="206"/>
      <c r="O750" s="206"/>
      <c r="P750" s="206"/>
      <c r="Q750" s="206"/>
      <c r="R750" s="206"/>
      <c r="S750" s="206"/>
      <c r="T750" s="207"/>
      <c r="AT750" s="202" t="s">
        <v>183</v>
      </c>
      <c r="AU750" s="202" t="s">
        <v>85</v>
      </c>
      <c r="AV750" s="15" t="s">
        <v>83</v>
      </c>
      <c r="AW750" s="15" t="s">
        <v>32</v>
      </c>
      <c r="AX750" s="15" t="s">
        <v>76</v>
      </c>
      <c r="AY750" s="202" t="s">
        <v>174</v>
      </c>
    </row>
    <row r="751" spans="1:65" s="15" customFormat="1" ht="11.25">
      <c r="B751" s="201"/>
      <c r="D751" s="165" t="s">
        <v>183</v>
      </c>
      <c r="E751" s="202" t="s">
        <v>1</v>
      </c>
      <c r="F751" s="203" t="s">
        <v>1291</v>
      </c>
      <c r="H751" s="202" t="s">
        <v>1</v>
      </c>
      <c r="I751" s="204"/>
      <c r="L751" s="201"/>
      <c r="M751" s="205"/>
      <c r="N751" s="206"/>
      <c r="O751" s="206"/>
      <c r="P751" s="206"/>
      <c r="Q751" s="206"/>
      <c r="R751" s="206"/>
      <c r="S751" s="206"/>
      <c r="T751" s="207"/>
      <c r="AT751" s="202" t="s">
        <v>183</v>
      </c>
      <c r="AU751" s="202" t="s">
        <v>85</v>
      </c>
      <c r="AV751" s="15" t="s">
        <v>83</v>
      </c>
      <c r="AW751" s="15" t="s">
        <v>32</v>
      </c>
      <c r="AX751" s="15" t="s">
        <v>76</v>
      </c>
      <c r="AY751" s="202" t="s">
        <v>174</v>
      </c>
    </row>
    <row r="752" spans="1:65" s="13" customFormat="1" ht="11.25">
      <c r="B752" s="170"/>
      <c r="D752" s="165" t="s">
        <v>183</v>
      </c>
      <c r="E752" s="171" t="s">
        <v>1</v>
      </c>
      <c r="F752" s="172" t="s">
        <v>1455</v>
      </c>
      <c r="H752" s="173">
        <v>2</v>
      </c>
      <c r="I752" s="174"/>
      <c r="L752" s="170"/>
      <c r="M752" s="175"/>
      <c r="N752" s="176"/>
      <c r="O752" s="176"/>
      <c r="P752" s="176"/>
      <c r="Q752" s="176"/>
      <c r="R752" s="176"/>
      <c r="S752" s="176"/>
      <c r="T752" s="177"/>
      <c r="AT752" s="171" t="s">
        <v>183</v>
      </c>
      <c r="AU752" s="171" t="s">
        <v>85</v>
      </c>
      <c r="AV752" s="13" t="s">
        <v>85</v>
      </c>
      <c r="AW752" s="13" t="s">
        <v>32</v>
      </c>
      <c r="AX752" s="13" t="s">
        <v>83</v>
      </c>
      <c r="AY752" s="171" t="s">
        <v>174</v>
      </c>
    </row>
    <row r="753" spans="1:65" s="2" customFormat="1" ht="16.5" customHeight="1">
      <c r="A753" s="32"/>
      <c r="B753" s="150"/>
      <c r="C753" s="186" t="s">
        <v>1510</v>
      </c>
      <c r="D753" s="186" t="s">
        <v>256</v>
      </c>
      <c r="E753" s="187" t="s">
        <v>1511</v>
      </c>
      <c r="F753" s="188" t="s">
        <v>1512</v>
      </c>
      <c r="G753" s="189" t="s">
        <v>272</v>
      </c>
      <c r="H753" s="190">
        <v>2</v>
      </c>
      <c r="I753" s="191"/>
      <c r="J753" s="192">
        <f>ROUND(I753*H753,2)</f>
        <v>0</v>
      </c>
      <c r="K753" s="193"/>
      <c r="L753" s="194"/>
      <c r="M753" s="195" t="s">
        <v>1</v>
      </c>
      <c r="N753" s="196" t="s">
        <v>41</v>
      </c>
      <c r="O753" s="58"/>
      <c r="P753" s="161">
        <f>O753*H753</f>
        <v>0</v>
      </c>
      <c r="Q753" s="161">
        <v>0</v>
      </c>
      <c r="R753" s="161">
        <f>Q753*H753</f>
        <v>0</v>
      </c>
      <c r="S753" s="161">
        <v>0</v>
      </c>
      <c r="T753" s="162">
        <f>S753*H753</f>
        <v>0</v>
      </c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R753" s="163" t="s">
        <v>85</v>
      </c>
      <c r="AT753" s="163" t="s">
        <v>256</v>
      </c>
      <c r="AU753" s="163" t="s">
        <v>85</v>
      </c>
      <c r="AY753" s="17" t="s">
        <v>174</v>
      </c>
      <c r="BE753" s="164">
        <f>IF(N753="základní",J753,0)</f>
        <v>0</v>
      </c>
      <c r="BF753" s="164">
        <f>IF(N753="snížená",J753,0)</f>
        <v>0</v>
      </c>
      <c r="BG753" s="164">
        <f>IF(N753="zákl. přenesená",J753,0)</f>
        <v>0</v>
      </c>
      <c r="BH753" s="164">
        <f>IF(N753="sníž. přenesená",J753,0)</f>
        <v>0</v>
      </c>
      <c r="BI753" s="164">
        <f>IF(N753="nulová",J753,0)</f>
        <v>0</v>
      </c>
      <c r="BJ753" s="17" t="s">
        <v>83</v>
      </c>
      <c r="BK753" s="164">
        <f>ROUND(I753*H753,2)</f>
        <v>0</v>
      </c>
      <c r="BL753" s="17" t="s">
        <v>83</v>
      </c>
      <c r="BM753" s="163" t="s">
        <v>1513</v>
      </c>
    </row>
    <row r="754" spans="1:65" s="2" customFormat="1" ht="11.25">
      <c r="A754" s="32"/>
      <c r="B754" s="33"/>
      <c r="C754" s="32"/>
      <c r="D754" s="165" t="s">
        <v>181</v>
      </c>
      <c r="E754" s="32"/>
      <c r="F754" s="166" t="s">
        <v>1512</v>
      </c>
      <c r="G754" s="32"/>
      <c r="H754" s="32"/>
      <c r="I754" s="167"/>
      <c r="J754" s="32"/>
      <c r="K754" s="32"/>
      <c r="L754" s="33"/>
      <c r="M754" s="168"/>
      <c r="N754" s="169"/>
      <c r="O754" s="58"/>
      <c r="P754" s="58"/>
      <c r="Q754" s="58"/>
      <c r="R754" s="58"/>
      <c r="S754" s="58"/>
      <c r="T754" s="59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T754" s="17" t="s">
        <v>181</v>
      </c>
      <c r="AU754" s="17" t="s">
        <v>85</v>
      </c>
    </row>
    <row r="755" spans="1:65" s="15" customFormat="1" ht="11.25">
      <c r="B755" s="201"/>
      <c r="D755" s="165" t="s">
        <v>183</v>
      </c>
      <c r="E755" s="202" t="s">
        <v>1</v>
      </c>
      <c r="F755" s="203" t="s">
        <v>1176</v>
      </c>
      <c r="H755" s="202" t="s">
        <v>1</v>
      </c>
      <c r="I755" s="204"/>
      <c r="L755" s="201"/>
      <c r="M755" s="205"/>
      <c r="N755" s="206"/>
      <c r="O755" s="206"/>
      <c r="P755" s="206"/>
      <c r="Q755" s="206"/>
      <c r="R755" s="206"/>
      <c r="S755" s="206"/>
      <c r="T755" s="207"/>
      <c r="AT755" s="202" t="s">
        <v>183</v>
      </c>
      <c r="AU755" s="202" t="s">
        <v>85</v>
      </c>
      <c r="AV755" s="15" t="s">
        <v>83</v>
      </c>
      <c r="AW755" s="15" t="s">
        <v>32</v>
      </c>
      <c r="AX755" s="15" t="s">
        <v>76</v>
      </c>
      <c r="AY755" s="202" t="s">
        <v>174</v>
      </c>
    </row>
    <row r="756" spans="1:65" s="15" customFormat="1" ht="11.25">
      <c r="B756" s="201"/>
      <c r="D756" s="165" t="s">
        <v>183</v>
      </c>
      <c r="E756" s="202" t="s">
        <v>1</v>
      </c>
      <c r="F756" s="203" t="s">
        <v>1291</v>
      </c>
      <c r="H756" s="202" t="s">
        <v>1</v>
      </c>
      <c r="I756" s="204"/>
      <c r="L756" s="201"/>
      <c r="M756" s="205"/>
      <c r="N756" s="206"/>
      <c r="O756" s="206"/>
      <c r="P756" s="206"/>
      <c r="Q756" s="206"/>
      <c r="R756" s="206"/>
      <c r="S756" s="206"/>
      <c r="T756" s="207"/>
      <c r="AT756" s="202" t="s">
        <v>183</v>
      </c>
      <c r="AU756" s="202" t="s">
        <v>85</v>
      </c>
      <c r="AV756" s="15" t="s">
        <v>83</v>
      </c>
      <c r="AW756" s="15" t="s">
        <v>32</v>
      </c>
      <c r="AX756" s="15" t="s">
        <v>76</v>
      </c>
      <c r="AY756" s="202" t="s">
        <v>174</v>
      </c>
    </row>
    <row r="757" spans="1:65" s="13" customFormat="1" ht="11.25">
      <c r="B757" s="170"/>
      <c r="D757" s="165" t="s">
        <v>183</v>
      </c>
      <c r="E757" s="171" t="s">
        <v>1</v>
      </c>
      <c r="F757" s="172" t="s">
        <v>1455</v>
      </c>
      <c r="H757" s="173">
        <v>2</v>
      </c>
      <c r="I757" s="174"/>
      <c r="L757" s="170"/>
      <c r="M757" s="175"/>
      <c r="N757" s="176"/>
      <c r="O757" s="176"/>
      <c r="P757" s="176"/>
      <c r="Q757" s="176"/>
      <c r="R757" s="176"/>
      <c r="S757" s="176"/>
      <c r="T757" s="177"/>
      <c r="AT757" s="171" t="s">
        <v>183</v>
      </c>
      <c r="AU757" s="171" t="s">
        <v>85</v>
      </c>
      <c r="AV757" s="13" t="s">
        <v>85</v>
      </c>
      <c r="AW757" s="13" t="s">
        <v>32</v>
      </c>
      <c r="AX757" s="13" t="s">
        <v>83</v>
      </c>
      <c r="AY757" s="171" t="s">
        <v>174</v>
      </c>
    </row>
    <row r="758" spans="1:65" s="2" customFormat="1" ht="33" customHeight="1">
      <c r="A758" s="32"/>
      <c r="B758" s="150"/>
      <c r="C758" s="151" t="s">
        <v>1514</v>
      </c>
      <c r="D758" s="151" t="s">
        <v>176</v>
      </c>
      <c r="E758" s="152" t="s">
        <v>1515</v>
      </c>
      <c r="F758" s="153" t="s">
        <v>1516</v>
      </c>
      <c r="G758" s="154" t="s">
        <v>272</v>
      </c>
      <c r="H758" s="155">
        <v>1</v>
      </c>
      <c r="I758" s="156"/>
      <c r="J758" s="157">
        <f>ROUND(I758*H758,2)</f>
        <v>0</v>
      </c>
      <c r="K758" s="158"/>
      <c r="L758" s="33"/>
      <c r="M758" s="159" t="s">
        <v>1</v>
      </c>
      <c r="N758" s="160" t="s">
        <v>41</v>
      </c>
      <c r="O758" s="58"/>
      <c r="P758" s="161">
        <f>O758*H758</f>
        <v>0</v>
      </c>
      <c r="Q758" s="161">
        <v>1.82E-3</v>
      </c>
      <c r="R758" s="161">
        <f>Q758*H758</f>
        <v>1.82E-3</v>
      </c>
      <c r="S758" s="161">
        <v>0</v>
      </c>
      <c r="T758" s="162">
        <f>S758*H758</f>
        <v>0</v>
      </c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R758" s="163" t="s">
        <v>83</v>
      </c>
      <c r="AT758" s="163" t="s">
        <v>176</v>
      </c>
      <c r="AU758" s="163" t="s">
        <v>85</v>
      </c>
      <c r="AY758" s="17" t="s">
        <v>174</v>
      </c>
      <c r="BE758" s="164">
        <f>IF(N758="základní",J758,0)</f>
        <v>0</v>
      </c>
      <c r="BF758" s="164">
        <f>IF(N758="snížená",J758,0)</f>
        <v>0</v>
      </c>
      <c r="BG758" s="164">
        <f>IF(N758="zákl. přenesená",J758,0)</f>
        <v>0</v>
      </c>
      <c r="BH758" s="164">
        <f>IF(N758="sníž. přenesená",J758,0)</f>
        <v>0</v>
      </c>
      <c r="BI758" s="164">
        <f>IF(N758="nulová",J758,0)</f>
        <v>0</v>
      </c>
      <c r="BJ758" s="17" t="s">
        <v>83</v>
      </c>
      <c r="BK758" s="164">
        <f>ROUND(I758*H758,2)</f>
        <v>0</v>
      </c>
      <c r="BL758" s="17" t="s">
        <v>83</v>
      </c>
      <c r="BM758" s="163" t="s">
        <v>1517</v>
      </c>
    </row>
    <row r="759" spans="1:65" s="2" customFormat="1" ht="19.5">
      <c r="A759" s="32"/>
      <c r="B759" s="33"/>
      <c r="C759" s="32"/>
      <c r="D759" s="165" t="s">
        <v>181</v>
      </c>
      <c r="E759" s="32"/>
      <c r="F759" s="166" t="s">
        <v>1516</v>
      </c>
      <c r="G759" s="32"/>
      <c r="H759" s="32"/>
      <c r="I759" s="167"/>
      <c r="J759" s="32"/>
      <c r="K759" s="32"/>
      <c r="L759" s="33"/>
      <c r="M759" s="168"/>
      <c r="N759" s="169"/>
      <c r="O759" s="58"/>
      <c r="P759" s="58"/>
      <c r="Q759" s="58"/>
      <c r="R759" s="58"/>
      <c r="S759" s="58"/>
      <c r="T759" s="59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T759" s="17" t="s">
        <v>181</v>
      </c>
      <c r="AU759" s="17" t="s">
        <v>85</v>
      </c>
    </row>
    <row r="760" spans="1:65" s="15" customFormat="1" ht="11.25">
      <c r="B760" s="201"/>
      <c r="D760" s="165" t="s">
        <v>183</v>
      </c>
      <c r="E760" s="202" t="s">
        <v>1</v>
      </c>
      <c r="F760" s="203" t="s">
        <v>1207</v>
      </c>
      <c r="H760" s="202" t="s">
        <v>1</v>
      </c>
      <c r="I760" s="204"/>
      <c r="L760" s="201"/>
      <c r="M760" s="205"/>
      <c r="N760" s="206"/>
      <c r="O760" s="206"/>
      <c r="P760" s="206"/>
      <c r="Q760" s="206"/>
      <c r="R760" s="206"/>
      <c r="S760" s="206"/>
      <c r="T760" s="207"/>
      <c r="AT760" s="202" t="s">
        <v>183</v>
      </c>
      <c r="AU760" s="202" t="s">
        <v>85</v>
      </c>
      <c r="AV760" s="15" t="s">
        <v>83</v>
      </c>
      <c r="AW760" s="15" t="s">
        <v>32</v>
      </c>
      <c r="AX760" s="15" t="s">
        <v>76</v>
      </c>
      <c r="AY760" s="202" t="s">
        <v>174</v>
      </c>
    </row>
    <row r="761" spans="1:65" s="15" customFormat="1" ht="11.25">
      <c r="B761" s="201"/>
      <c r="D761" s="165" t="s">
        <v>183</v>
      </c>
      <c r="E761" s="202" t="s">
        <v>1</v>
      </c>
      <c r="F761" s="203" t="s">
        <v>1079</v>
      </c>
      <c r="H761" s="202" t="s">
        <v>1</v>
      </c>
      <c r="I761" s="204"/>
      <c r="L761" s="201"/>
      <c r="M761" s="205"/>
      <c r="N761" s="206"/>
      <c r="O761" s="206"/>
      <c r="P761" s="206"/>
      <c r="Q761" s="206"/>
      <c r="R761" s="206"/>
      <c r="S761" s="206"/>
      <c r="T761" s="207"/>
      <c r="AT761" s="202" t="s">
        <v>183</v>
      </c>
      <c r="AU761" s="202" t="s">
        <v>85</v>
      </c>
      <c r="AV761" s="15" t="s">
        <v>83</v>
      </c>
      <c r="AW761" s="15" t="s">
        <v>32</v>
      </c>
      <c r="AX761" s="15" t="s">
        <v>76</v>
      </c>
      <c r="AY761" s="202" t="s">
        <v>174</v>
      </c>
    </row>
    <row r="762" spans="1:65" s="13" customFormat="1" ht="11.25">
      <c r="B762" s="170"/>
      <c r="D762" s="165" t="s">
        <v>183</v>
      </c>
      <c r="E762" s="171" t="s">
        <v>1</v>
      </c>
      <c r="F762" s="172" t="s">
        <v>83</v>
      </c>
      <c r="H762" s="173">
        <v>1</v>
      </c>
      <c r="I762" s="174"/>
      <c r="L762" s="170"/>
      <c r="M762" s="175"/>
      <c r="N762" s="176"/>
      <c r="O762" s="176"/>
      <c r="P762" s="176"/>
      <c r="Q762" s="176"/>
      <c r="R762" s="176"/>
      <c r="S762" s="176"/>
      <c r="T762" s="177"/>
      <c r="AT762" s="171" t="s">
        <v>183</v>
      </c>
      <c r="AU762" s="171" t="s">
        <v>85</v>
      </c>
      <c r="AV762" s="13" t="s">
        <v>85</v>
      </c>
      <c r="AW762" s="13" t="s">
        <v>32</v>
      </c>
      <c r="AX762" s="13" t="s">
        <v>83</v>
      </c>
      <c r="AY762" s="171" t="s">
        <v>174</v>
      </c>
    </row>
    <row r="763" spans="1:65" s="2" customFormat="1" ht="16.5" customHeight="1">
      <c r="A763" s="32"/>
      <c r="B763" s="150"/>
      <c r="C763" s="186" t="s">
        <v>1518</v>
      </c>
      <c r="D763" s="186" t="s">
        <v>256</v>
      </c>
      <c r="E763" s="187" t="s">
        <v>1519</v>
      </c>
      <c r="F763" s="188" t="s">
        <v>1520</v>
      </c>
      <c r="G763" s="189" t="s">
        <v>272</v>
      </c>
      <c r="H763" s="190">
        <v>1</v>
      </c>
      <c r="I763" s="191"/>
      <c r="J763" s="192">
        <f>ROUND(I763*H763,2)</f>
        <v>0</v>
      </c>
      <c r="K763" s="193"/>
      <c r="L763" s="194"/>
      <c r="M763" s="195" t="s">
        <v>1</v>
      </c>
      <c r="N763" s="196" t="s">
        <v>41</v>
      </c>
      <c r="O763" s="58"/>
      <c r="P763" s="161">
        <f>O763*H763</f>
        <v>0</v>
      </c>
      <c r="Q763" s="161">
        <v>0</v>
      </c>
      <c r="R763" s="161">
        <f>Q763*H763</f>
        <v>0</v>
      </c>
      <c r="S763" s="161">
        <v>0</v>
      </c>
      <c r="T763" s="162">
        <f>S763*H763</f>
        <v>0</v>
      </c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R763" s="163" t="s">
        <v>85</v>
      </c>
      <c r="AT763" s="163" t="s">
        <v>256</v>
      </c>
      <c r="AU763" s="163" t="s">
        <v>85</v>
      </c>
      <c r="AY763" s="17" t="s">
        <v>174</v>
      </c>
      <c r="BE763" s="164">
        <f>IF(N763="základní",J763,0)</f>
        <v>0</v>
      </c>
      <c r="BF763" s="164">
        <f>IF(N763="snížená",J763,0)</f>
        <v>0</v>
      </c>
      <c r="BG763" s="164">
        <f>IF(N763="zákl. přenesená",J763,0)</f>
        <v>0</v>
      </c>
      <c r="BH763" s="164">
        <f>IF(N763="sníž. přenesená",J763,0)</f>
        <v>0</v>
      </c>
      <c r="BI763" s="164">
        <f>IF(N763="nulová",J763,0)</f>
        <v>0</v>
      </c>
      <c r="BJ763" s="17" t="s">
        <v>83</v>
      </c>
      <c r="BK763" s="164">
        <f>ROUND(I763*H763,2)</f>
        <v>0</v>
      </c>
      <c r="BL763" s="17" t="s">
        <v>83</v>
      </c>
      <c r="BM763" s="163" t="s">
        <v>1521</v>
      </c>
    </row>
    <row r="764" spans="1:65" s="2" customFormat="1" ht="11.25">
      <c r="A764" s="32"/>
      <c r="B764" s="33"/>
      <c r="C764" s="32"/>
      <c r="D764" s="165" t="s">
        <v>181</v>
      </c>
      <c r="E764" s="32"/>
      <c r="F764" s="166" t="s">
        <v>1520</v>
      </c>
      <c r="G764" s="32"/>
      <c r="H764" s="32"/>
      <c r="I764" s="167"/>
      <c r="J764" s="32"/>
      <c r="K764" s="32"/>
      <c r="L764" s="33"/>
      <c r="M764" s="168"/>
      <c r="N764" s="169"/>
      <c r="O764" s="58"/>
      <c r="P764" s="58"/>
      <c r="Q764" s="58"/>
      <c r="R764" s="58"/>
      <c r="S764" s="58"/>
      <c r="T764" s="59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T764" s="17" t="s">
        <v>181</v>
      </c>
      <c r="AU764" s="17" t="s">
        <v>85</v>
      </c>
    </row>
    <row r="765" spans="1:65" s="15" customFormat="1" ht="11.25">
      <c r="B765" s="201"/>
      <c r="D765" s="165" t="s">
        <v>183</v>
      </c>
      <c r="E765" s="202" t="s">
        <v>1</v>
      </c>
      <c r="F765" s="203" t="s">
        <v>1207</v>
      </c>
      <c r="H765" s="202" t="s">
        <v>1</v>
      </c>
      <c r="I765" s="204"/>
      <c r="L765" s="201"/>
      <c r="M765" s="205"/>
      <c r="N765" s="206"/>
      <c r="O765" s="206"/>
      <c r="P765" s="206"/>
      <c r="Q765" s="206"/>
      <c r="R765" s="206"/>
      <c r="S765" s="206"/>
      <c r="T765" s="207"/>
      <c r="AT765" s="202" t="s">
        <v>183</v>
      </c>
      <c r="AU765" s="202" t="s">
        <v>85</v>
      </c>
      <c r="AV765" s="15" t="s">
        <v>83</v>
      </c>
      <c r="AW765" s="15" t="s">
        <v>32</v>
      </c>
      <c r="AX765" s="15" t="s">
        <v>76</v>
      </c>
      <c r="AY765" s="202" t="s">
        <v>174</v>
      </c>
    </row>
    <row r="766" spans="1:65" s="15" customFormat="1" ht="11.25">
      <c r="B766" s="201"/>
      <c r="D766" s="165" t="s">
        <v>183</v>
      </c>
      <c r="E766" s="202" t="s">
        <v>1</v>
      </c>
      <c r="F766" s="203" t="s">
        <v>1079</v>
      </c>
      <c r="H766" s="202" t="s">
        <v>1</v>
      </c>
      <c r="I766" s="204"/>
      <c r="L766" s="201"/>
      <c r="M766" s="205"/>
      <c r="N766" s="206"/>
      <c r="O766" s="206"/>
      <c r="P766" s="206"/>
      <c r="Q766" s="206"/>
      <c r="R766" s="206"/>
      <c r="S766" s="206"/>
      <c r="T766" s="207"/>
      <c r="AT766" s="202" t="s">
        <v>183</v>
      </c>
      <c r="AU766" s="202" t="s">
        <v>85</v>
      </c>
      <c r="AV766" s="15" t="s">
        <v>83</v>
      </c>
      <c r="AW766" s="15" t="s">
        <v>32</v>
      </c>
      <c r="AX766" s="15" t="s">
        <v>76</v>
      </c>
      <c r="AY766" s="202" t="s">
        <v>174</v>
      </c>
    </row>
    <row r="767" spans="1:65" s="13" customFormat="1" ht="11.25">
      <c r="B767" s="170"/>
      <c r="D767" s="165" t="s">
        <v>183</v>
      </c>
      <c r="E767" s="171" t="s">
        <v>1</v>
      </c>
      <c r="F767" s="172" t="s">
        <v>83</v>
      </c>
      <c r="H767" s="173">
        <v>1</v>
      </c>
      <c r="I767" s="174"/>
      <c r="L767" s="170"/>
      <c r="M767" s="175"/>
      <c r="N767" s="176"/>
      <c r="O767" s="176"/>
      <c r="P767" s="176"/>
      <c r="Q767" s="176"/>
      <c r="R767" s="176"/>
      <c r="S767" s="176"/>
      <c r="T767" s="177"/>
      <c r="AT767" s="171" t="s">
        <v>183</v>
      </c>
      <c r="AU767" s="171" t="s">
        <v>85</v>
      </c>
      <c r="AV767" s="13" t="s">
        <v>85</v>
      </c>
      <c r="AW767" s="13" t="s">
        <v>32</v>
      </c>
      <c r="AX767" s="13" t="s">
        <v>83</v>
      </c>
      <c r="AY767" s="171" t="s">
        <v>174</v>
      </c>
    </row>
    <row r="768" spans="1:65" s="2" customFormat="1" ht="16.5" customHeight="1">
      <c r="A768" s="32"/>
      <c r="B768" s="150"/>
      <c r="C768" s="186" t="s">
        <v>1522</v>
      </c>
      <c r="D768" s="186" t="s">
        <v>256</v>
      </c>
      <c r="E768" s="187" t="s">
        <v>1523</v>
      </c>
      <c r="F768" s="188" t="s">
        <v>1524</v>
      </c>
      <c r="G768" s="189" t="s">
        <v>272</v>
      </c>
      <c r="H768" s="190">
        <v>1</v>
      </c>
      <c r="I768" s="191"/>
      <c r="J768" s="192">
        <f>ROUND(I768*H768,2)</f>
        <v>0</v>
      </c>
      <c r="K768" s="193"/>
      <c r="L768" s="194"/>
      <c r="M768" s="195" t="s">
        <v>1</v>
      </c>
      <c r="N768" s="196" t="s">
        <v>41</v>
      </c>
      <c r="O768" s="58"/>
      <c r="P768" s="161">
        <f>O768*H768</f>
        <v>0</v>
      </c>
      <c r="Q768" s="161">
        <v>0</v>
      </c>
      <c r="R768" s="161">
        <f>Q768*H768</f>
        <v>0</v>
      </c>
      <c r="S768" s="161">
        <v>0</v>
      </c>
      <c r="T768" s="162">
        <f>S768*H768</f>
        <v>0</v>
      </c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R768" s="163" t="s">
        <v>85</v>
      </c>
      <c r="AT768" s="163" t="s">
        <v>256</v>
      </c>
      <c r="AU768" s="163" t="s">
        <v>85</v>
      </c>
      <c r="AY768" s="17" t="s">
        <v>174</v>
      </c>
      <c r="BE768" s="164">
        <f>IF(N768="základní",J768,0)</f>
        <v>0</v>
      </c>
      <c r="BF768" s="164">
        <f>IF(N768="snížená",J768,0)</f>
        <v>0</v>
      </c>
      <c r="BG768" s="164">
        <f>IF(N768="zákl. přenesená",J768,0)</f>
        <v>0</v>
      </c>
      <c r="BH768" s="164">
        <f>IF(N768="sníž. přenesená",J768,0)</f>
        <v>0</v>
      </c>
      <c r="BI768" s="164">
        <f>IF(N768="nulová",J768,0)</f>
        <v>0</v>
      </c>
      <c r="BJ768" s="17" t="s">
        <v>83</v>
      </c>
      <c r="BK768" s="164">
        <f>ROUND(I768*H768,2)</f>
        <v>0</v>
      </c>
      <c r="BL768" s="17" t="s">
        <v>83</v>
      </c>
      <c r="BM768" s="163" t="s">
        <v>1525</v>
      </c>
    </row>
    <row r="769" spans="1:65" s="2" customFormat="1" ht="11.25">
      <c r="A769" s="32"/>
      <c r="B769" s="33"/>
      <c r="C769" s="32"/>
      <c r="D769" s="165" t="s">
        <v>181</v>
      </c>
      <c r="E769" s="32"/>
      <c r="F769" s="166" t="s">
        <v>1524</v>
      </c>
      <c r="G769" s="32"/>
      <c r="H769" s="32"/>
      <c r="I769" s="167"/>
      <c r="J769" s="32"/>
      <c r="K769" s="32"/>
      <c r="L769" s="33"/>
      <c r="M769" s="168"/>
      <c r="N769" s="169"/>
      <c r="O769" s="58"/>
      <c r="P769" s="58"/>
      <c r="Q769" s="58"/>
      <c r="R769" s="58"/>
      <c r="S769" s="58"/>
      <c r="T769" s="59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T769" s="17" t="s">
        <v>181</v>
      </c>
      <c r="AU769" s="17" t="s">
        <v>85</v>
      </c>
    </row>
    <row r="770" spans="1:65" s="15" customFormat="1" ht="11.25">
      <c r="B770" s="201"/>
      <c r="D770" s="165" t="s">
        <v>183</v>
      </c>
      <c r="E770" s="202" t="s">
        <v>1</v>
      </c>
      <c r="F770" s="203" t="s">
        <v>1207</v>
      </c>
      <c r="H770" s="202" t="s">
        <v>1</v>
      </c>
      <c r="I770" s="204"/>
      <c r="L770" s="201"/>
      <c r="M770" s="205"/>
      <c r="N770" s="206"/>
      <c r="O770" s="206"/>
      <c r="P770" s="206"/>
      <c r="Q770" s="206"/>
      <c r="R770" s="206"/>
      <c r="S770" s="206"/>
      <c r="T770" s="207"/>
      <c r="AT770" s="202" t="s">
        <v>183</v>
      </c>
      <c r="AU770" s="202" t="s">
        <v>85</v>
      </c>
      <c r="AV770" s="15" t="s">
        <v>83</v>
      </c>
      <c r="AW770" s="15" t="s">
        <v>32</v>
      </c>
      <c r="AX770" s="15" t="s">
        <v>76</v>
      </c>
      <c r="AY770" s="202" t="s">
        <v>174</v>
      </c>
    </row>
    <row r="771" spans="1:65" s="15" customFormat="1" ht="11.25">
      <c r="B771" s="201"/>
      <c r="D771" s="165" t="s">
        <v>183</v>
      </c>
      <c r="E771" s="202" t="s">
        <v>1</v>
      </c>
      <c r="F771" s="203" t="s">
        <v>1079</v>
      </c>
      <c r="H771" s="202" t="s">
        <v>1</v>
      </c>
      <c r="I771" s="204"/>
      <c r="L771" s="201"/>
      <c r="M771" s="205"/>
      <c r="N771" s="206"/>
      <c r="O771" s="206"/>
      <c r="P771" s="206"/>
      <c r="Q771" s="206"/>
      <c r="R771" s="206"/>
      <c r="S771" s="206"/>
      <c r="T771" s="207"/>
      <c r="AT771" s="202" t="s">
        <v>183</v>
      </c>
      <c r="AU771" s="202" t="s">
        <v>85</v>
      </c>
      <c r="AV771" s="15" t="s">
        <v>83</v>
      </c>
      <c r="AW771" s="15" t="s">
        <v>32</v>
      </c>
      <c r="AX771" s="15" t="s">
        <v>76</v>
      </c>
      <c r="AY771" s="202" t="s">
        <v>174</v>
      </c>
    </row>
    <row r="772" spans="1:65" s="13" customFormat="1" ht="11.25">
      <c r="B772" s="170"/>
      <c r="D772" s="165" t="s">
        <v>183</v>
      </c>
      <c r="E772" s="171" t="s">
        <v>1</v>
      </c>
      <c r="F772" s="172" t="s">
        <v>83</v>
      </c>
      <c r="H772" s="173">
        <v>1</v>
      </c>
      <c r="I772" s="174"/>
      <c r="L772" s="170"/>
      <c r="M772" s="175"/>
      <c r="N772" s="176"/>
      <c r="O772" s="176"/>
      <c r="P772" s="176"/>
      <c r="Q772" s="176"/>
      <c r="R772" s="176"/>
      <c r="S772" s="176"/>
      <c r="T772" s="177"/>
      <c r="AT772" s="171" t="s">
        <v>183</v>
      </c>
      <c r="AU772" s="171" t="s">
        <v>85</v>
      </c>
      <c r="AV772" s="13" t="s">
        <v>85</v>
      </c>
      <c r="AW772" s="13" t="s">
        <v>32</v>
      </c>
      <c r="AX772" s="13" t="s">
        <v>83</v>
      </c>
      <c r="AY772" s="171" t="s">
        <v>174</v>
      </c>
    </row>
    <row r="773" spans="1:65" s="2" customFormat="1" ht="24.2" customHeight="1">
      <c r="A773" s="32"/>
      <c r="B773" s="150"/>
      <c r="C773" s="151" t="s">
        <v>1526</v>
      </c>
      <c r="D773" s="151" t="s">
        <v>176</v>
      </c>
      <c r="E773" s="152" t="s">
        <v>1527</v>
      </c>
      <c r="F773" s="153" t="s">
        <v>1528</v>
      </c>
      <c r="G773" s="154" t="s">
        <v>272</v>
      </c>
      <c r="H773" s="155">
        <v>1</v>
      </c>
      <c r="I773" s="156"/>
      <c r="J773" s="157">
        <f>ROUND(I773*H773,2)</f>
        <v>0</v>
      </c>
      <c r="K773" s="158"/>
      <c r="L773" s="33"/>
      <c r="M773" s="159" t="s">
        <v>1</v>
      </c>
      <c r="N773" s="160" t="s">
        <v>41</v>
      </c>
      <c r="O773" s="58"/>
      <c r="P773" s="161">
        <f>O773*H773</f>
        <v>0</v>
      </c>
      <c r="Q773" s="161">
        <v>0</v>
      </c>
      <c r="R773" s="161">
        <f>Q773*H773</f>
        <v>0</v>
      </c>
      <c r="S773" s="161">
        <v>0</v>
      </c>
      <c r="T773" s="162">
        <f>S773*H773</f>
        <v>0</v>
      </c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R773" s="163" t="s">
        <v>83</v>
      </c>
      <c r="AT773" s="163" t="s">
        <v>176</v>
      </c>
      <c r="AU773" s="163" t="s">
        <v>85</v>
      </c>
      <c r="AY773" s="17" t="s">
        <v>174</v>
      </c>
      <c r="BE773" s="164">
        <f>IF(N773="základní",J773,0)</f>
        <v>0</v>
      </c>
      <c r="BF773" s="164">
        <f>IF(N773="snížená",J773,0)</f>
        <v>0</v>
      </c>
      <c r="BG773" s="164">
        <f>IF(N773="zákl. přenesená",J773,0)</f>
        <v>0</v>
      </c>
      <c r="BH773" s="164">
        <f>IF(N773="sníž. přenesená",J773,0)</f>
        <v>0</v>
      </c>
      <c r="BI773" s="164">
        <f>IF(N773="nulová",J773,0)</f>
        <v>0</v>
      </c>
      <c r="BJ773" s="17" t="s">
        <v>83</v>
      </c>
      <c r="BK773" s="164">
        <f>ROUND(I773*H773,2)</f>
        <v>0</v>
      </c>
      <c r="BL773" s="17" t="s">
        <v>83</v>
      </c>
      <c r="BM773" s="163" t="s">
        <v>1529</v>
      </c>
    </row>
    <row r="774" spans="1:65" s="2" customFormat="1" ht="19.5">
      <c r="A774" s="32"/>
      <c r="B774" s="33"/>
      <c r="C774" s="32"/>
      <c r="D774" s="165" t="s">
        <v>181</v>
      </c>
      <c r="E774" s="32"/>
      <c r="F774" s="166" t="s">
        <v>1528</v>
      </c>
      <c r="G774" s="32"/>
      <c r="H774" s="32"/>
      <c r="I774" s="167"/>
      <c r="J774" s="32"/>
      <c r="K774" s="32"/>
      <c r="L774" s="33"/>
      <c r="M774" s="168"/>
      <c r="N774" s="169"/>
      <c r="O774" s="58"/>
      <c r="P774" s="58"/>
      <c r="Q774" s="58"/>
      <c r="R774" s="58"/>
      <c r="S774" s="58"/>
      <c r="T774" s="59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T774" s="17" t="s">
        <v>181</v>
      </c>
      <c r="AU774" s="17" t="s">
        <v>85</v>
      </c>
    </row>
    <row r="775" spans="1:65" s="15" customFormat="1" ht="11.25">
      <c r="B775" s="201"/>
      <c r="D775" s="165" t="s">
        <v>183</v>
      </c>
      <c r="E775" s="202" t="s">
        <v>1</v>
      </c>
      <c r="F775" s="203" t="s">
        <v>1207</v>
      </c>
      <c r="H775" s="202" t="s">
        <v>1</v>
      </c>
      <c r="I775" s="204"/>
      <c r="L775" s="201"/>
      <c r="M775" s="205"/>
      <c r="N775" s="206"/>
      <c r="O775" s="206"/>
      <c r="P775" s="206"/>
      <c r="Q775" s="206"/>
      <c r="R775" s="206"/>
      <c r="S775" s="206"/>
      <c r="T775" s="207"/>
      <c r="AT775" s="202" t="s">
        <v>183</v>
      </c>
      <c r="AU775" s="202" t="s">
        <v>85</v>
      </c>
      <c r="AV775" s="15" t="s">
        <v>83</v>
      </c>
      <c r="AW775" s="15" t="s">
        <v>32</v>
      </c>
      <c r="AX775" s="15" t="s">
        <v>76</v>
      </c>
      <c r="AY775" s="202" t="s">
        <v>174</v>
      </c>
    </row>
    <row r="776" spans="1:65" s="15" customFormat="1" ht="11.25">
      <c r="B776" s="201"/>
      <c r="D776" s="165" t="s">
        <v>183</v>
      </c>
      <c r="E776" s="202" t="s">
        <v>1</v>
      </c>
      <c r="F776" s="203" t="s">
        <v>1079</v>
      </c>
      <c r="H776" s="202" t="s">
        <v>1</v>
      </c>
      <c r="I776" s="204"/>
      <c r="L776" s="201"/>
      <c r="M776" s="205"/>
      <c r="N776" s="206"/>
      <c r="O776" s="206"/>
      <c r="P776" s="206"/>
      <c r="Q776" s="206"/>
      <c r="R776" s="206"/>
      <c r="S776" s="206"/>
      <c r="T776" s="207"/>
      <c r="AT776" s="202" t="s">
        <v>183</v>
      </c>
      <c r="AU776" s="202" t="s">
        <v>85</v>
      </c>
      <c r="AV776" s="15" t="s">
        <v>83</v>
      </c>
      <c r="AW776" s="15" t="s">
        <v>32</v>
      </c>
      <c r="AX776" s="15" t="s">
        <v>76</v>
      </c>
      <c r="AY776" s="202" t="s">
        <v>174</v>
      </c>
    </row>
    <row r="777" spans="1:65" s="15" customFormat="1" ht="11.25">
      <c r="B777" s="201"/>
      <c r="D777" s="165" t="s">
        <v>183</v>
      </c>
      <c r="E777" s="202" t="s">
        <v>1</v>
      </c>
      <c r="F777" s="203" t="s">
        <v>1176</v>
      </c>
      <c r="H777" s="202" t="s">
        <v>1</v>
      </c>
      <c r="I777" s="204"/>
      <c r="L777" s="201"/>
      <c r="M777" s="205"/>
      <c r="N777" s="206"/>
      <c r="O777" s="206"/>
      <c r="P777" s="206"/>
      <c r="Q777" s="206"/>
      <c r="R777" s="206"/>
      <c r="S777" s="206"/>
      <c r="T777" s="207"/>
      <c r="AT777" s="202" t="s">
        <v>183</v>
      </c>
      <c r="AU777" s="202" t="s">
        <v>85</v>
      </c>
      <c r="AV777" s="15" t="s">
        <v>83</v>
      </c>
      <c r="AW777" s="15" t="s">
        <v>32</v>
      </c>
      <c r="AX777" s="15" t="s">
        <v>76</v>
      </c>
      <c r="AY777" s="202" t="s">
        <v>174</v>
      </c>
    </row>
    <row r="778" spans="1:65" s="15" customFormat="1" ht="11.25">
      <c r="B778" s="201"/>
      <c r="D778" s="165" t="s">
        <v>183</v>
      </c>
      <c r="E778" s="202" t="s">
        <v>1</v>
      </c>
      <c r="F778" s="203" t="s">
        <v>1530</v>
      </c>
      <c r="H778" s="202" t="s">
        <v>1</v>
      </c>
      <c r="I778" s="204"/>
      <c r="L778" s="201"/>
      <c r="M778" s="205"/>
      <c r="N778" s="206"/>
      <c r="O778" s="206"/>
      <c r="P778" s="206"/>
      <c r="Q778" s="206"/>
      <c r="R778" s="206"/>
      <c r="S778" s="206"/>
      <c r="T778" s="207"/>
      <c r="AT778" s="202" t="s">
        <v>183</v>
      </c>
      <c r="AU778" s="202" t="s">
        <v>85</v>
      </c>
      <c r="AV778" s="15" t="s">
        <v>83</v>
      </c>
      <c r="AW778" s="15" t="s">
        <v>32</v>
      </c>
      <c r="AX778" s="15" t="s">
        <v>76</v>
      </c>
      <c r="AY778" s="202" t="s">
        <v>174</v>
      </c>
    </row>
    <row r="779" spans="1:65" s="13" customFormat="1" ht="11.25">
      <c r="B779" s="170"/>
      <c r="D779" s="165" t="s">
        <v>183</v>
      </c>
      <c r="E779" s="171" t="s">
        <v>1</v>
      </c>
      <c r="F779" s="172" t="s">
        <v>83</v>
      </c>
      <c r="H779" s="173">
        <v>1</v>
      </c>
      <c r="I779" s="174"/>
      <c r="L779" s="170"/>
      <c r="M779" s="175"/>
      <c r="N779" s="176"/>
      <c r="O779" s="176"/>
      <c r="P779" s="176"/>
      <c r="Q779" s="176"/>
      <c r="R779" s="176"/>
      <c r="S779" s="176"/>
      <c r="T779" s="177"/>
      <c r="AT779" s="171" t="s">
        <v>183</v>
      </c>
      <c r="AU779" s="171" t="s">
        <v>85</v>
      </c>
      <c r="AV779" s="13" t="s">
        <v>85</v>
      </c>
      <c r="AW779" s="13" t="s">
        <v>32</v>
      </c>
      <c r="AX779" s="13" t="s">
        <v>83</v>
      </c>
      <c r="AY779" s="171" t="s">
        <v>174</v>
      </c>
    </row>
    <row r="780" spans="1:65" s="2" customFormat="1" ht="24.2" customHeight="1">
      <c r="A780" s="32"/>
      <c r="B780" s="150"/>
      <c r="C780" s="151" t="s">
        <v>1531</v>
      </c>
      <c r="D780" s="151" t="s">
        <v>176</v>
      </c>
      <c r="E780" s="152" t="s">
        <v>1532</v>
      </c>
      <c r="F780" s="153" t="s">
        <v>1533</v>
      </c>
      <c r="G780" s="154" t="s">
        <v>272</v>
      </c>
      <c r="H780" s="155">
        <v>1</v>
      </c>
      <c r="I780" s="156"/>
      <c r="J780" s="157">
        <f>ROUND(I780*H780,2)</f>
        <v>0</v>
      </c>
      <c r="K780" s="158"/>
      <c r="L780" s="33"/>
      <c r="M780" s="159" t="s">
        <v>1</v>
      </c>
      <c r="N780" s="160" t="s">
        <v>41</v>
      </c>
      <c r="O780" s="58"/>
      <c r="P780" s="161">
        <f>O780*H780</f>
        <v>0</v>
      </c>
      <c r="Q780" s="161">
        <v>0</v>
      </c>
      <c r="R780" s="161">
        <f>Q780*H780</f>
        <v>0</v>
      </c>
      <c r="S780" s="161">
        <v>0</v>
      </c>
      <c r="T780" s="162">
        <f>S780*H780</f>
        <v>0</v>
      </c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R780" s="163" t="s">
        <v>83</v>
      </c>
      <c r="AT780" s="163" t="s">
        <v>176</v>
      </c>
      <c r="AU780" s="163" t="s">
        <v>85</v>
      </c>
      <c r="AY780" s="17" t="s">
        <v>174</v>
      </c>
      <c r="BE780" s="164">
        <f>IF(N780="základní",J780,0)</f>
        <v>0</v>
      </c>
      <c r="BF780" s="164">
        <f>IF(N780="snížená",J780,0)</f>
        <v>0</v>
      </c>
      <c r="BG780" s="164">
        <f>IF(N780="zákl. přenesená",J780,0)</f>
        <v>0</v>
      </c>
      <c r="BH780" s="164">
        <f>IF(N780="sníž. přenesená",J780,0)</f>
        <v>0</v>
      </c>
      <c r="BI780" s="164">
        <f>IF(N780="nulová",J780,0)</f>
        <v>0</v>
      </c>
      <c r="BJ780" s="17" t="s">
        <v>83</v>
      </c>
      <c r="BK780" s="164">
        <f>ROUND(I780*H780,2)</f>
        <v>0</v>
      </c>
      <c r="BL780" s="17" t="s">
        <v>83</v>
      </c>
      <c r="BM780" s="163" t="s">
        <v>1534</v>
      </c>
    </row>
    <row r="781" spans="1:65" s="2" customFormat="1" ht="19.5">
      <c r="A781" s="32"/>
      <c r="B781" s="33"/>
      <c r="C781" s="32"/>
      <c r="D781" s="165" t="s">
        <v>181</v>
      </c>
      <c r="E781" s="32"/>
      <c r="F781" s="166" t="s">
        <v>1533</v>
      </c>
      <c r="G781" s="32"/>
      <c r="H781" s="32"/>
      <c r="I781" s="167"/>
      <c r="J781" s="32"/>
      <c r="K781" s="32"/>
      <c r="L781" s="33"/>
      <c r="M781" s="168"/>
      <c r="N781" s="169"/>
      <c r="O781" s="58"/>
      <c r="P781" s="58"/>
      <c r="Q781" s="58"/>
      <c r="R781" s="58"/>
      <c r="S781" s="58"/>
      <c r="T781" s="59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T781" s="17" t="s">
        <v>181</v>
      </c>
      <c r="AU781" s="17" t="s">
        <v>85</v>
      </c>
    </row>
    <row r="782" spans="1:65" s="15" customFormat="1" ht="11.25">
      <c r="B782" s="201"/>
      <c r="D782" s="165" t="s">
        <v>183</v>
      </c>
      <c r="E782" s="202" t="s">
        <v>1</v>
      </c>
      <c r="F782" s="203" t="s">
        <v>1207</v>
      </c>
      <c r="H782" s="202" t="s">
        <v>1</v>
      </c>
      <c r="I782" s="204"/>
      <c r="L782" s="201"/>
      <c r="M782" s="205"/>
      <c r="N782" s="206"/>
      <c r="O782" s="206"/>
      <c r="P782" s="206"/>
      <c r="Q782" s="206"/>
      <c r="R782" s="206"/>
      <c r="S782" s="206"/>
      <c r="T782" s="207"/>
      <c r="AT782" s="202" t="s">
        <v>183</v>
      </c>
      <c r="AU782" s="202" t="s">
        <v>85</v>
      </c>
      <c r="AV782" s="15" t="s">
        <v>83</v>
      </c>
      <c r="AW782" s="15" t="s">
        <v>32</v>
      </c>
      <c r="AX782" s="15" t="s">
        <v>76</v>
      </c>
      <c r="AY782" s="202" t="s">
        <v>174</v>
      </c>
    </row>
    <row r="783" spans="1:65" s="15" customFormat="1" ht="11.25">
      <c r="B783" s="201"/>
      <c r="D783" s="165" t="s">
        <v>183</v>
      </c>
      <c r="E783" s="202" t="s">
        <v>1</v>
      </c>
      <c r="F783" s="203" t="s">
        <v>1079</v>
      </c>
      <c r="H783" s="202" t="s">
        <v>1</v>
      </c>
      <c r="I783" s="204"/>
      <c r="L783" s="201"/>
      <c r="M783" s="205"/>
      <c r="N783" s="206"/>
      <c r="O783" s="206"/>
      <c r="P783" s="206"/>
      <c r="Q783" s="206"/>
      <c r="R783" s="206"/>
      <c r="S783" s="206"/>
      <c r="T783" s="207"/>
      <c r="AT783" s="202" t="s">
        <v>183</v>
      </c>
      <c r="AU783" s="202" t="s">
        <v>85</v>
      </c>
      <c r="AV783" s="15" t="s">
        <v>83</v>
      </c>
      <c r="AW783" s="15" t="s">
        <v>32</v>
      </c>
      <c r="AX783" s="15" t="s">
        <v>76</v>
      </c>
      <c r="AY783" s="202" t="s">
        <v>174</v>
      </c>
    </row>
    <row r="784" spans="1:65" s="15" customFormat="1" ht="11.25">
      <c r="B784" s="201"/>
      <c r="D784" s="165" t="s">
        <v>183</v>
      </c>
      <c r="E784" s="202" t="s">
        <v>1</v>
      </c>
      <c r="F784" s="203" t="s">
        <v>1176</v>
      </c>
      <c r="H784" s="202" t="s">
        <v>1</v>
      </c>
      <c r="I784" s="204"/>
      <c r="L784" s="201"/>
      <c r="M784" s="205"/>
      <c r="N784" s="206"/>
      <c r="O784" s="206"/>
      <c r="P784" s="206"/>
      <c r="Q784" s="206"/>
      <c r="R784" s="206"/>
      <c r="S784" s="206"/>
      <c r="T784" s="207"/>
      <c r="AT784" s="202" t="s">
        <v>183</v>
      </c>
      <c r="AU784" s="202" t="s">
        <v>85</v>
      </c>
      <c r="AV784" s="15" t="s">
        <v>83</v>
      </c>
      <c r="AW784" s="15" t="s">
        <v>32</v>
      </c>
      <c r="AX784" s="15" t="s">
        <v>76</v>
      </c>
      <c r="AY784" s="202" t="s">
        <v>174</v>
      </c>
    </row>
    <row r="785" spans="1:65" s="15" customFormat="1" ht="11.25">
      <c r="B785" s="201"/>
      <c r="D785" s="165" t="s">
        <v>183</v>
      </c>
      <c r="E785" s="202" t="s">
        <v>1</v>
      </c>
      <c r="F785" s="203" t="s">
        <v>1535</v>
      </c>
      <c r="H785" s="202" t="s">
        <v>1</v>
      </c>
      <c r="I785" s="204"/>
      <c r="L785" s="201"/>
      <c r="M785" s="205"/>
      <c r="N785" s="206"/>
      <c r="O785" s="206"/>
      <c r="P785" s="206"/>
      <c r="Q785" s="206"/>
      <c r="R785" s="206"/>
      <c r="S785" s="206"/>
      <c r="T785" s="207"/>
      <c r="AT785" s="202" t="s">
        <v>183</v>
      </c>
      <c r="AU785" s="202" t="s">
        <v>85</v>
      </c>
      <c r="AV785" s="15" t="s">
        <v>83</v>
      </c>
      <c r="AW785" s="15" t="s">
        <v>32</v>
      </c>
      <c r="AX785" s="15" t="s">
        <v>76</v>
      </c>
      <c r="AY785" s="202" t="s">
        <v>174</v>
      </c>
    </row>
    <row r="786" spans="1:65" s="13" customFormat="1" ht="11.25">
      <c r="B786" s="170"/>
      <c r="D786" s="165" t="s">
        <v>183</v>
      </c>
      <c r="E786" s="171" t="s">
        <v>1</v>
      </c>
      <c r="F786" s="172" t="s">
        <v>83</v>
      </c>
      <c r="H786" s="173">
        <v>1</v>
      </c>
      <c r="I786" s="174"/>
      <c r="L786" s="170"/>
      <c r="M786" s="175"/>
      <c r="N786" s="176"/>
      <c r="O786" s="176"/>
      <c r="P786" s="176"/>
      <c r="Q786" s="176"/>
      <c r="R786" s="176"/>
      <c r="S786" s="176"/>
      <c r="T786" s="177"/>
      <c r="AT786" s="171" t="s">
        <v>183</v>
      </c>
      <c r="AU786" s="171" t="s">
        <v>85</v>
      </c>
      <c r="AV786" s="13" t="s">
        <v>85</v>
      </c>
      <c r="AW786" s="13" t="s">
        <v>32</v>
      </c>
      <c r="AX786" s="13" t="s">
        <v>83</v>
      </c>
      <c r="AY786" s="171" t="s">
        <v>174</v>
      </c>
    </row>
    <row r="787" spans="1:65" s="2" customFormat="1" ht="33" customHeight="1">
      <c r="A787" s="32"/>
      <c r="B787" s="150"/>
      <c r="C787" s="151" t="s">
        <v>1536</v>
      </c>
      <c r="D787" s="151" t="s">
        <v>176</v>
      </c>
      <c r="E787" s="152" t="s">
        <v>1537</v>
      </c>
      <c r="F787" s="153" t="s">
        <v>1538</v>
      </c>
      <c r="G787" s="154" t="s">
        <v>272</v>
      </c>
      <c r="H787" s="155">
        <v>1</v>
      </c>
      <c r="I787" s="156"/>
      <c r="J787" s="157">
        <f>ROUND(I787*H787,2)</f>
        <v>0</v>
      </c>
      <c r="K787" s="158"/>
      <c r="L787" s="33"/>
      <c r="M787" s="159" t="s">
        <v>1</v>
      </c>
      <c r="N787" s="160" t="s">
        <v>41</v>
      </c>
      <c r="O787" s="58"/>
      <c r="P787" s="161">
        <f>O787*H787</f>
        <v>0</v>
      </c>
      <c r="Q787" s="161">
        <v>0</v>
      </c>
      <c r="R787" s="161">
        <f>Q787*H787</f>
        <v>0</v>
      </c>
      <c r="S787" s="161">
        <v>0</v>
      </c>
      <c r="T787" s="162">
        <f>S787*H787</f>
        <v>0</v>
      </c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R787" s="163" t="s">
        <v>83</v>
      </c>
      <c r="AT787" s="163" t="s">
        <v>176</v>
      </c>
      <c r="AU787" s="163" t="s">
        <v>85</v>
      </c>
      <c r="AY787" s="17" t="s">
        <v>174</v>
      </c>
      <c r="BE787" s="164">
        <f>IF(N787="základní",J787,0)</f>
        <v>0</v>
      </c>
      <c r="BF787" s="164">
        <f>IF(N787="snížená",J787,0)</f>
        <v>0</v>
      </c>
      <c r="BG787" s="164">
        <f>IF(N787="zákl. přenesená",J787,0)</f>
        <v>0</v>
      </c>
      <c r="BH787" s="164">
        <f>IF(N787="sníž. přenesená",J787,0)</f>
        <v>0</v>
      </c>
      <c r="BI787" s="164">
        <f>IF(N787="nulová",J787,0)</f>
        <v>0</v>
      </c>
      <c r="BJ787" s="17" t="s">
        <v>83</v>
      </c>
      <c r="BK787" s="164">
        <f>ROUND(I787*H787,2)</f>
        <v>0</v>
      </c>
      <c r="BL787" s="17" t="s">
        <v>83</v>
      </c>
      <c r="BM787" s="163" t="s">
        <v>1539</v>
      </c>
    </row>
    <row r="788" spans="1:65" s="2" customFormat="1" ht="19.5">
      <c r="A788" s="32"/>
      <c r="B788" s="33"/>
      <c r="C788" s="32"/>
      <c r="D788" s="165" t="s">
        <v>181</v>
      </c>
      <c r="E788" s="32"/>
      <c r="F788" s="166" t="s">
        <v>1538</v>
      </c>
      <c r="G788" s="32"/>
      <c r="H788" s="32"/>
      <c r="I788" s="167"/>
      <c r="J788" s="32"/>
      <c r="K788" s="32"/>
      <c r="L788" s="33"/>
      <c r="M788" s="168"/>
      <c r="N788" s="169"/>
      <c r="O788" s="58"/>
      <c r="P788" s="58"/>
      <c r="Q788" s="58"/>
      <c r="R788" s="58"/>
      <c r="S788" s="58"/>
      <c r="T788" s="59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T788" s="17" t="s">
        <v>181</v>
      </c>
      <c r="AU788" s="17" t="s">
        <v>85</v>
      </c>
    </row>
    <row r="789" spans="1:65" s="15" customFormat="1" ht="11.25">
      <c r="B789" s="201"/>
      <c r="D789" s="165" t="s">
        <v>183</v>
      </c>
      <c r="E789" s="202" t="s">
        <v>1</v>
      </c>
      <c r="F789" s="203" t="s">
        <v>1207</v>
      </c>
      <c r="H789" s="202" t="s">
        <v>1</v>
      </c>
      <c r="I789" s="204"/>
      <c r="L789" s="201"/>
      <c r="M789" s="205"/>
      <c r="N789" s="206"/>
      <c r="O789" s="206"/>
      <c r="P789" s="206"/>
      <c r="Q789" s="206"/>
      <c r="R789" s="206"/>
      <c r="S789" s="206"/>
      <c r="T789" s="207"/>
      <c r="AT789" s="202" t="s">
        <v>183</v>
      </c>
      <c r="AU789" s="202" t="s">
        <v>85</v>
      </c>
      <c r="AV789" s="15" t="s">
        <v>83</v>
      </c>
      <c r="AW789" s="15" t="s">
        <v>32</v>
      </c>
      <c r="AX789" s="15" t="s">
        <v>76</v>
      </c>
      <c r="AY789" s="202" t="s">
        <v>174</v>
      </c>
    </row>
    <row r="790" spans="1:65" s="15" customFormat="1" ht="11.25">
      <c r="B790" s="201"/>
      <c r="D790" s="165" t="s">
        <v>183</v>
      </c>
      <c r="E790" s="202" t="s">
        <v>1</v>
      </c>
      <c r="F790" s="203" t="s">
        <v>1079</v>
      </c>
      <c r="H790" s="202" t="s">
        <v>1</v>
      </c>
      <c r="I790" s="204"/>
      <c r="L790" s="201"/>
      <c r="M790" s="205"/>
      <c r="N790" s="206"/>
      <c r="O790" s="206"/>
      <c r="P790" s="206"/>
      <c r="Q790" s="206"/>
      <c r="R790" s="206"/>
      <c r="S790" s="206"/>
      <c r="T790" s="207"/>
      <c r="AT790" s="202" t="s">
        <v>183</v>
      </c>
      <c r="AU790" s="202" t="s">
        <v>85</v>
      </c>
      <c r="AV790" s="15" t="s">
        <v>83</v>
      </c>
      <c r="AW790" s="15" t="s">
        <v>32</v>
      </c>
      <c r="AX790" s="15" t="s">
        <v>76</v>
      </c>
      <c r="AY790" s="202" t="s">
        <v>174</v>
      </c>
    </row>
    <row r="791" spans="1:65" s="15" customFormat="1" ht="11.25">
      <c r="B791" s="201"/>
      <c r="D791" s="165" t="s">
        <v>183</v>
      </c>
      <c r="E791" s="202" t="s">
        <v>1</v>
      </c>
      <c r="F791" s="203" t="s">
        <v>1176</v>
      </c>
      <c r="H791" s="202" t="s">
        <v>1</v>
      </c>
      <c r="I791" s="204"/>
      <c r="L791" s="201"/>
      <c r="M791" s="205"/>
      <c r="N791" s="206"/>
      <c r="O791" s="206"/>
      <c r="P791" s="206"/>
      <c r="Q791" s="206"/>
      <c r="R791" s="206"/>
      <c r="S791" s="206"/>
      <c r="T791" s="207"/>
      <c r="AT791" s="202" t="s">
        <v>183</v>
      </c>
      <c r="AU791" s="202" t="s">
        <v>85</v>
      </c>
      <c r="AV791" s="15" t="s">
        <v>83</v>
      </c>
      <c r="AW791" s="15" t="s">
        <v>32</v>
      </c>
      <c r="AX791" s="15" t="s">
        <v>76</v>
      </c>
      <c r="AY791" s="202" t="s">
        <v>174</v>
      </c>
    </row>
    <row r="792" spans="1:65" s="15" customFormat="1" ht="11.25">
      <c r="B792" s="201"/>
      <c r="D792" s="165" t="s">
        <v>183</v>
      </c>
      <c r="E792" s="202" t="s">
        <v>1</v>
      </c>
      <c r="F792" s="203" t="s">
        <v>1540</v>
      </c>
      <c r="H792" s="202" t="s">
        <v>1</v>
      </c>
      <c r="I792" s="204"/>
      <c r="L792" s="201"/>
      <c r="M792" s="205"/>
      <c r="N792" s="206"/>
      <c r="O792" s="206"/>
      <c r="P792" s="206"/>
      <c r="Q792" s="206"/>
      <c r="R792" s="206"/>
      <c r="S792" s="206"/>
      <c r="T792" s="207"/>
      <c r="AT792" s="202" t="s">
        <v>183</v>
      </c>
      <c r="AU792" s="202" t="s">
        <v>85</v>
      </c>
      <c r="AV792" s="15" t="s">
        <v>83</v>
      </c>
      <c r="AW792" s="15" t="s">
        <v>32</v>
      </c>
      <c r="AX792" s="15" t="s">
        <v>76</v>
      </c>
      <c r="AY792" s="202" t="s">
        <v>174</v>
      </c>
    </row>
    <row r="793" spans="1:65" s="13" customFormat="1" ht="11.25">
      <c r="B793" s="170"/>
      <c r="D793" s="165" t="s">
        <v>183</v>
      </c>
      <c r="E793" s="171" t="s">
        <v>1</v>
      </c>
      <c r="F793" s="172" t="s">
        <v>83</v>
      </c>
      <c r="H793" s="173">
        <v>1</v>
      </c>
      <c r="I793" s="174"/>
      <c r="L793" s="170"/>
      <c r="M793" s="175"/>
      <c r="N793" s="176"/>
      <c r="O793" s="176"/>
      <c r="P793" s="176"/>
      <c r="Q793" s="176"/>
      <c r="R793" s="176"/>
      <c r="S793" s="176"/>
      <c r="T793" s="177"/>
      <c r="AT793" s="171" t="s">
        <v>183</v>
      </c>
      <c r="AU793" s="171" t="s">
        <v>85</v>
      </c>
      <c r="AV793" s="13" t="s">
        <v>85</v>
      </c>
      <c r="AW793" s="13" t="s">
        <v>32</v>
      </c>
      <c r="AX793" s="13" t="s">
        <v>83</v>
      </c>
      <c r="AY793" s="171" t="s">
        <v>174</v>
      </c>
    </row>
    <row r="794" spans="1:65" s="2" customFormat="1" ht="16.5" customHeight="1">
      <c r="A794" s="32"/>
      <c r="B794" s="150"/>
      <c r="C794" s="151" t="s">
        <v>1541</v>
      </c>
      <c r="D794" s="151" t="s">
        <v>176</v>
      </c>
      <c r="E794" s="152" t="s">
        <v>1542</v>
      </c>
      <c r="F794" s="153" t="s">
        <v>1543</v>
      </c>
      <c r="G794" s="154" t="s">
        <v>272</v>
      </c>
      <c r="H794" s="155">
        <v>1</v>
      </c>
      <c r="I794" s="156"/>
      <c r="J794" s="157">
        <f>ROUND(I794*H794,2)</f>
        <v>0</v>
      </c>
      <c r="K794" s="158"/>
      <c r="L794" s="33"/>
      <c r="M794" s="159" t="s">
        <v>1</v>
      </c>
      <c r="N794" s="160" t="s">
        <v>41</v>
      </c>
      <c r="O794" s="58"/>
      <c r="P794" s="161">
        <f>O794*H794</f>
        <v>0</v>
      </c>
      <c r="Q794" s="161">
        <v>0</v>
      </c>
      <c r="R794" s="161">
        <f>Q794*H794</f>
        <v>0</v>
      </c>
      <c r="S794" s="161">
        <v>0</v>
      </c>
      <c r="T794" s="162">
        <f>S794*H794</f>
        <v>0</v>
      </c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R794" s="163" t="s">
        <v>83</v>
      </c>
      <c r="AT794" s="163" t="s">
        <v>176</v>
      </c>
      <c r="AU794" s="163" t="s">
        <v>85</v>
      </c>
      <c r="AY794" s="17" t="s">
        <v>174</v>
      </c>
      <c r="BE794" s="164">
        <f>IF(N794="základní",J794,0)</f>
        <v>0</v>
      </c>
      <c r="BF794" s="164">
        <f>IF(N794="snížená",J794,0)</f>
        <v>0</v>
      </c>
      <c r="BG794" s="164">
        <f>IF(N794="zákl. přenesená",J794,0)</f>
        <v>0</v>
      </c>
      <c r="BH794" s="164">
        <f>IF(N794="sníž. přenesená",J794,0)</f>
        <v>0</v>
      </c>
      <c r="BI794" s="164">
        <f>IF(N794="nulová",J794,0)</f>
        <v>0</v>
      </c>
      <c r="BJ794" s="17" t="s">
        <v>83</v>
      </c>
      <c r="BK794" s="164">
        <f>ROUND(I794*H794,2)</f>
        <v>0</v>
      </c>
      <c r="BL794" s="17" t="s">
        <v>83</v>
      </c>
      <c r="BM794" s="163" t="s">
        <v>1544</v>
      </c>
    </row>
    <row r="795" spans="1:65" s="2" customFormat="1" ht="11.25">
      <c r="A795" s="32"/>
      <c r="B795" s="33"/>
      <c r="C795" s="32"/>
      <c r="D795" s="165" t="s">
        <v>181</v>
      </c>
      <c r="E795" s="32"/>
      <c r="F795" s="166" t="s">
        <v>1543</v>
      </c>
      <c r="G795" s="32"/>
      <c r="H795" s="32"/>
      <c r="I795" s="167"/>
      <c r="J795" s="32"/>
      <c r="K795" s="32"/>
      <c r="L795" s="33"/>
      <c r="M795" s="168"/>
      <c r="N795" s="169"/>
      <c r="O795" s="58"/>
      <c r="P795" s="58"/>
      <c r="Q795" s="58"/>
      <c r="R795" s="58"/>
      <c r="S795" s="58"/>
      <c r="T795" s="59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T795" s="17" t="s">
        <v>181</v>
      </c>
      <c r="AU795" s="17" t="s">
        <v>85</v>
      </c>
    </row>
    <row r="796" spans="1:65" s="15" customFormat="1" ht="11.25">
      <c r="B796" s="201"/>
      <c r="D796" s="165" t="s">
        <v>183</v>
      </c>
      <c r="E796" s="202" t="s">
        <v>1</v>
      </c>
      <c r="F796" s="203" t="s">
        <v>1207</v>
      </c>
      <c r="H796" s="202" t="s">
        <v>1</v>
      </c>
      <c r="I796" s="204"/>
      <c r="L796" s="201"/>
      <c r="M796" s="205"/>
      <c r="N796" s="206"/>
      <c r="O796" s="206"/>
      <c r="P796" s="206"/>
      <c r="Q796" s="206"/>
      <c r="R796" s="206"/>
      <c r="S796" s="206"/>
      <c r="T796" s="207"/>
      <c r="AT796" s="202" t="s">
        <v>183</v>
      </c>
      <c r="AU796" s="202" t="s">
        <v>85</v>
      </c>
      <c r="AV796" s="15" t="s">
        <v>83</v>
      </c>
      <c r="AW796" s="15" t="s">
        <v>32</v>
      </c>
      <c r="AX796" s="15" t="s">
        <v>76</v>
      </c>
      <c r="AY796" s="202" t="s">
        <v>174</v>
      </c>
    </row>
    <row r="797" spans="1:65" s="15" customFormat="1" ht="11.25">
      <c r="B797" s="201"/>
      <c r="D797" s="165" t="s">
        <v>183</v>
      </c>
      <c r="E797" s="202" t="s">
        <v>1</v>
      </c>
      <c r="F797" s="203" t="s">
        <v>1079</v>
      </c>
      <c r="H797" s="202" t="s">
        <v>1</v>
      </c>
      <c r="I797" s="204"/>
      <c r="L797" s="201"/>
      <c r="M797" s="205"/>
      <c r="N797" s="206"/>
      <c r="O797" s="206"/>
      <c r="P797" s="206"/>
      <c r="Q797" s="206"/>
      <c r="R797" s="206"/>
      <c r="S797" s="206"/>
      <c r="T797" s="207"/>
      <c r="AT797" s="202" t="s">
        <v>183</v>
      </c>
      <c r="AU797" s="202" t="s">
        <v>85</v>
      </c>
      <c r="AV797" s="15" t="s">
        <v>83</v>
      </c>
      <c r="AW797" s="15" t="s">
        <v>32</v>
      </c>
      <c r="AX797" s="15" t="s">
        <v>76</v>
      </c>
      <c r="AY797" s="202" t="s">
        <v>174</v>
      </c>
    </row>
    <row r="798" spans="1:65" s="15" customFormat="1" ht="11.25">
      <c r="B798" s="201"/>
      <c r="D798" s="165" t="s">
        <v>183</v>
      </c>
      <c r="E798" s="202" t="s">
        <v>1</v>
      </c>
      <c r="F798" s="203" t="s">
        <v>1176</v>
      </c>
      <c r="H798" s="202" t="s">
        <v>1</v>
      </c>
      <c r="I798" s="204"/>
      <c r="L798" s="201"/>
      <c r="M798" s="205"/>
      <c r="N798" s="206"/>
      <c r="O798" s="206"/>
      <c r="P798" s="206"/>
      <c r="Q798" s="206"/>
      <c r="R798" s="206"/>
      <c r="S798" s="206"/>
      <c r="T798" s="207"/>
      <c r="AT798" s="202" t="s">
        <v>183</v>
      </c>
      <c r="AU798" s="202" t="s">
        <v>85</v>
      </c>
      <c r="AV798" s="15" t="s">
        <v>83</v>
      </c>
      <c r="AW798" s="15" t="s">
        <v>32</v>
      </c>
      <c r="AX798" s="15" t="s">
        <v>76</v>
      </c>
      <c r="AY798" s="202" t="s">
        <v>174</v>
      </c>
    </row>
    <row r="799" spans="1:65" s="13" customFormat="1" ht="11.25">
      <c r="B799" s="170"/>
      <c r="D799" s="165" t="s">
        <v>183</v>
      </c>
      <c r="E799" s="171" t="s">
        <v>1</v>
      </c>
      <c r="F799" s="172" t="s">
        <v>83</v>
      </c>
      <c r="H799" s="173">
        <v>1</v>
      </c>
      <c r="I799" s="174"/>
      <c r="L799" s="170"/>
      <c r="M799" s="175"/>
      <c r="N799" s="176"/>
      <c r="O799" s="176"/>
      <c r="P799" s="176"/>
      <c r="Q799" s="176"/>
      <c r="R799" s="176"/>
      <c r="S799" s="176"/>
      <c r="T799" s="177"/>
      <c r="AT799" s="171" t="s">
        <v>183</v>
      </c>
      <c r="AU799" s="171" t="s">
        <v>85</v>
      </c>
      <c r="AV799" s="13" t="s">
        <v>85</v>
      </c>
      <c r="AW799" s="13" t="s">
        <v>32</v>
      </c>
      <c r="AX799" s="13" t="s">
        <v>83</v>
      </c>
      <c r="AY799" s="171" t="s">
        <v>174</v>
      </c>
    </row>
    <row r="800" spans="1:65" s="2" customFormat="1" ht="21.75" customHeight="1">
      <c r="A800" s="32"/>
      <c r="B800" s="150"/>
      <c r="C800" s="151" t="s">
        <v>1545</v>
      </c>
      <c r="D800" s="151" t="s">
        <v>176</v>
      </c>
      <c r="E800" s="152" t="s">
        <v>1546</v>
      </c>
      <c r="F800" s="153" t="s">
        <v>1547</v>
      </c>
      <c r="G800" s="154" t="s">
        <v>272</v>
      </c>
      <c r="H800" s="155">
        <v>1</v>
      </c>
      <c r="I800" s="156"/>
      <c r="J800" s="157">
        <f>ROUND(I800*H800,2)</f>
        <v>0</v>
      </c>
      <c r="K800" s="158"/>
      <c r="L800" s="33"/>
      <c r="M800" s="159" t="s">
        <v>1</v>
      </c>
      <c r="N800" s="160" t="s">
        <v>41</v>
      </c>
      <c r="O800" s="58"/>
      <c r="P800" s="161">
        <f>O800*H800</f>
        <v>0</v>
      </c>
      <c r="Q800" s="161">
        <v>0</v>
      </c>
      <c r="R800" s="161">
        <f>Q800*H800</f>
        <v>0</v>
      </c>
      <c r="S800" s="161">
        <v>0</v>
      </c>
      <c r="T800" s="162">
        <f>S800*H800</f>
        <v>0</v>
      </c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R800" s="163" t="s">
        <v>83</v>
      </c>
      <c r="AT800" s="163" t="s">
        <v>176</v>
      </c>
      <c r="AU800" s="163" t="s">
        <v>85</v>
      </c>
      <c r="AY800" s="17" t="s">
        <v>174</v>
      </c>
      <c r="BE800" s="164">
        <f>IF(N800="základní",J800,0)</f>
        <v>0</v>
      </c>
      <c r="BF800" s="164">
        <f>IF(N800="snížená",J800,0)</f>
        <v>0</v>
      </c>
      <c r="BG800" s="164">
        <f>IF(N800="zákl. přenesená",J800,0)</f>
        <v>0</v>
      </c>
      <c r="BH800" s="164">
        <f>IF(N800="sníž. přenesená",J800,0)</f>
        <v>0</v>
      </c>
      <c r="BI800" s="164">
        <f>IF(N800="nulová",J800,0)</f>
        <v>0</v>
      </c>
      <c r="BJ800" s="17" t="s">
        <v>83</v>
      </c>
      <c r="BK800" s="164">
        <f>ROUND(I800*H800,2)</f>
        <v>0</v>
      </c>
      <c r="BL800" s="17" t="s">
        <v>83</v>
      </c>
      <c r="BM800" s="163" t="s">
        <v>1548</v>
      </c>
    </row>
    <row r="801" spans="1:65" s="2" customFormat="1" ht="11.25">
      <c r="A801" s="32"/>
      <c r="B801" s="33"/>
      <c r="C801" s="32"/>
      <c r="D801" s="165" t="s">
        <v>181</v>
      </c>
      <c r="E801" s="32"/>
      <c r="F801" s="166" t="s">
        <v>1547</v>
      </c>
      <c r="G801" s="32"/>
      <c r="H801" s="32"/>
      <c r="I801" s="167"/>
      <c r="J801" s="32"/>
      <c r="K801" s="32"/>
      <c r="L801" s="33"/>
      <c r="M801" s="168"/>
      <c r="N801" s="169"/>
      <c r="O801" s="58"/>
      <c r="P801" s="58"/>
      <c r="Q801" s="58"/>
      <c r="R801" s="58"/>
      <c r="S801" s="58"/>
      <c r="T801" s="59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T801" s="17" t="s">
        <v>181</v>
      </c>
      <c r="AU801" s="17" t="s">
        <v>85</v>
      </c>
    </row>
    <row r="802" spans="1:65" s="15" customFormat="1" ht="11.25">
      <c r="B802" s="201"/>
      <c r="D802" s="165" t="s">
        <v>183</v>
      </c>
      <c r="E802" s="202" t="s">
        <v>1</v>
      </c>
      <c r="F802" s="203" t="s">
        <v>1207</v>
      </c>
      <c r="H802" s="202" t="s">
        <v>1</v>
      </c>
      <c r="I802" s="204"/>
      <c r="L802" s="201"/>
      <c r="M802" s="205"/>
      <c r="N802" s="206"/>
      <c r="O802" s="206"/>
      <c r="P802" s="206"/>
      <c r="Q802" s="206"/>
      <c r="R802" s="206"/>
      <c r="S802" s="206"/>
      <c r="T802" s="207"/>
      <c r="AT802" s="202" t="s">
        <v>183</v>
      </c>
      <c r="AU802" s="202" t="s">
        <v>85</v>
      </c>
      <c r="AV802" s="15" t="s">
        <v>83</v>
      </c>
      <c r="AW802" s="15" t="s">
        <v>32</v>
      </c>
      <c r="AX802" s="15" t="s">
        <v>76</v>
      </c>
      <c r="AY802" s="202" t="s">
        <v>174</v>
      </c>
    </row>
    <row r="803" spans="1:65" s="15" customFormat="1" ht="11.25">
      <c r="B803" s="201"/>
      <c r="D803" s="165" t="s">
        <v>183</v>
      </c>
      <c r="E803" s="202" t="s">
        <v>1</v>
      </c>
      <c r="F803" s="203" t="s">
        <v>1079</v>
      </c>
      <c r="H803" s="202" t="s">
        <v>1</v>
      </c>
      <c r="I803" s="204"/>
      <c r="L803" s="201"/>
      <c r="M803" s="205"/>
      <c r="N803" s="206"/>
      <c r="O803" s="206"/>
      <c r="P803" s="206"/>
      <c r="Q803" s="206"/>
      <c r="R803" s="206"/>
      <c r="S803" s="206"/>
      <c r="T803" s="207"/>
      <c r="AT803" s="202" t="s">
        <v>183</v>
      </c>
      <c r="AU803" s="202" t="s">
        <v>85</v>
      </c>
      <c r="AV803" s="15" t="s">
        <v>83</v>
      </c>
      <c r="AW803" s="15" t="s">
        <v>32</v>
      </c>
      <c r="AX803" s="15" t="s">
        <v>76</v>
      </c>
      <c r="AY803" s="202" t="s">
        <v>174</v>
      </c>
    </row>
    <row r="804" spans="1:65" s="15" customFormat="1" ht="11.25">
      <c r="B804" s="201"/>
      <c r="D804" s="165" t="s">
        <v>183</v>
      </c>
      <c r="E804" s="202" t="s">
        <v>1</v>
      </c>
      <c r="F804" s="203" t="s">
        <v>1176</v>
      </c>
      <c r="H804" s="202" t="s">
        <v>1</v>
      </c>
      <c r="I804" s="204"/>
      <c r="L804" s="201"/>
      <c r="M804" s="205"/>
      <c r="N804" s="206"/>
      <c r="O804" s="206"/>
      <c r="P804" s="206"/>
      <c r="Q804" s="206"/>
      <c r="R804" s="206"/>
      <c r="S804" s="206"/>
      <c r="T804" s="207"/>
      <c r="AT804" s="202" t="s">
        <v>183</v>
      </c>
      <c r="AU804" s="202" t="s">
        <v>85</v>
      </c>
      <c r="AV804" s="15" t="s">
        <v>83</v>
      </c>
      <c r="AW804" s="15" t="s">
        <v>32</v>
      </c>
      <c r="AX804" s="15" t="s">
        <v>76</v>
      </c>
      <c r="AY804" s="202" t="s">
        <v>174</v>
      </c>
    </row>
    <row r="805" spans="1:65" s="13" customFormat="1" ht="11.25">
      <c r="B805" s="170"/>
      <c r="D805" s="165" t="s">
        <v>183</v>
      </c>
      <c r="E805" s="171" t="s">
        <v>1</v>
      </c>
      <c r="F805" s="172" t="s">
        <v>83</v>
      </c>
      <c r="H805" s="173">
        <v>1</v>
      </c>
      <c r="I805" s="174"/>
      <c r="L805" s="170"/>
      <c r="M805" s="175"/>
      <c r="N805" s="176"/>
      <c r="O805" s="176"/>
      <c r="P805" s="176"/>
      <c r="Q805" s="176"/>
      <c r="R805" s="176"/>
      <c r="S805" s="176"/>
      <c r="T805" s="177"/>
      <c r="AT805" s="171" t="s">
        <v>183</v>
      </c>
      <c r="AU805" s="171" t="s">
        <v>85</v>
      </c>
      <c r="AV805" s="13" t="s">
        <v>85</v>
      </c>
      <c r="AW805" s="13" t="s">
        <v>32</v>
      </c>
      <c r="AX805" s="13" t="s">
        <v>83</v>
      </c>
      <c r="AY805" s="171" t="s">
        <v>174</v>
      </c>
    </row>
    <row r="806" spans="1:65" s="2" customFormat="1" ht="24.2" customHeight="1">
      <c r="A806" s="32"/>
      <c r="B806" s="150"/>
      <c r="C806" s="186" t="s">
        <v>1549</v>
      </c>
      <c r="D806" s="186" t="s">
        <v>256</v>
      </c>
      <c r="E806" s="187" t="s">
        <v>1550</v>
      </c>
      <c r="F806" s="188" t="s">
        <v>1551</v>
      </c>
      <c r="G806" s="189" t="s">
        <v>272</v>
      </c>
      <c r="H806" s="190">
        <v>1</v>
      </c>
      <c r="I806" s="191"/>
      <c r="J806" s="192">
        <f>ROUND(I806*H806,2)</f>
        <v>0</v>
      </c>
      <c r="K806" s="193"/>
      <c r="L806" s="194"/>
      <c r="M806" s="195" t="s">
        <v>1</v>
      </c>
      <c r="N806" s="196" t="s">
        <v>41</v>
      </c>
      <c r="O806" s="58"/>
      <c r="P806" s="161">
        <f>O806*H806</f>
        <v>0</v>
      </c>
      <c r="Q806" s="161">
        <v>0</v>
      </c>
      <c r="R806" s="161">
        <f>Q806*H806</f>
        <v>0</v>
      </c>
      <c r="S806" s="161">
        <v>0</v>
      </c>
      <c r="T806" s="162">
        <f>S806*H806</f>
        <v>0</v>
      </c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R806" s="163" t="s">
        <v>85</v>
      </c>
      <c r="AT806" s="163" t="s">
        <v>256</v>
      </c>
      <c r="AU806" s="163" t="s">
        <v>85</v>
      </c>
      <c r="AY806" s="17" t="s">
        <v>174</v>
      </c>
      <c r="BE806" s="164">
        <f>IF(N806="základní",J806,0)</f>
        <v>0</v>
      </c>
      <c r="BF806" s="164">
        <f>IF(N806="snížená",J806,0)</f>
        <v>0</v>
      </c>
      <c r="BG806" s="164">
        <f>IF(N806="zákl. přenesená",J806,0)</f>
        <v>0</v>
      </c>
      <c r="BH806" s="164">
        <f>IF(N806="sníž. přenesená",J806,0)</f>
        <v>0</v>
      </c>
      <c r="BI806" s="164">
        <f>IF(N806="nulová",J806,0)</f>
        <v>0</v>
      </c>
      <c r="BJ806" s="17" t="s">
        <v>83</v>
      </c>
      <c r="BK806" s="164">
        <f>ROUND(I806*H806,2)</f>
        <v>0</v>
      </c>
      <c r="BL806" s="17" t="s">
        <v>83</v>
      </c>
      <c r="BM806" s="163" t="s">
        <v>1552</v>
      </c>
    </row>
    <row r="807" spans="1:65" s="2" customFormat="1" ht="11.25">
      <c r="A807" s="32"/>
      <c r="B807" s="33"/>
      <c r="C807" s="32"/>
      <c r="D807" s="165" t="s">
        <v>181</v>
      </c>
      <c r="E807" s="32"/>
      <c r="F807" s="166" t="s">
        <v>1551</v>
      </c>
      <c r="G807" s="32"/>
      <c r="H807" s="32"/>
      <c r="I807" s="167"/>
      <c r="J807" s="32"/>
      <c r="K807" s="32"/>
      <c r="L807" s="33"/>
      <c r="M807" s="168"/>
      <c r="N807" s="169"/>
      <c r="O807" s="58"/>
      <c r="P807" s="58"/>
      <c r="Q807" s="58"/>
      <c r="R807" s="58"/>
      <c r="S807" s="58"/>
      <c r="T807" s="59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T807" s="17" t="s">
        <v>181</v>
      </c>
      <c r="AU807" s="17" t="s">
        <v>85</v>
      </c>
    </row>
    <row r="808" spans="1:65" s="15" customFormat="1" ht="11.25">
      <c r="B808" s="201"/>
      <c r="D808" s="165" t="s">
        <v>183</v>
      </c>
      <c r="E808" s="202" t="s">
        <v>1</v>
      </c>
      <c r="F808" s="203" t="s">
        <v>1207</v>
      </c>
      <c r="H808" s="202" t="s">
        <v>1</v>
      </c>
      <c r="I808" s="204"/>
      <c r="L808" s="201"/>
      <c r="M808" s="205"/>
      <c r="N808" s="206"/>
      <c r="O808" s="206"/>
      <c r="P808" s="206"/>
      <c r="Q808" s="206"/>
      <c r="R808" s="206"/>
      <c r="S808" s="206"/>
      <c r="T808" s="207"/>
      <c r="AT808" s="202" t="s">
        <v>183</v>
      </c>
      <c r="AU808" s="202" t="s">
        <v>85</v>
      </c>
      <c r="AV808" s="15" t="s">
        <v>83</v>
      </c>
      <c r="AW808" s="15" t="s">
        <v>32</v>
      </c>
      <c r="AX808" s="15" t="s">
        <v>76</v>
      </c>
      <c r="AY808" s="202" t="s">
        <v>174</v>
      </c>
    </row>
    <row r="809" spans="1:65" s="13" customFormat="1" ht="11.25">
      <c r="B809" s="170"/>
      <c r="D809" s="165" t="s">
        <v>183</v>
      </c>
      <c r="E809" s="171" t="s">
        <v>1</v>
      </c>
      <c r="F809" s="172" t="s">
        <v>83</v>
      </c>
      <c r="H809" s="173">
        <v>1</v>
      </c>
      <c r="I809" s="174"/>
      <c r="L809" s="170"/>
      <c r="M809" s="175"/>
      <c r="N809" s="176"/>
      <c r="O809" s="176"/>
      <c r="P809" s="176"/>
      <c r="Q809" s="176"/>
      <c r="R809" s="176"/>
      <c r="S809" s="176"/>
      <c r="T809" s="177"/>
      <c r="AT809" s="171" t="s">
        <v>183</v>
      </c>
      <c r="AU809" s="171" t="s">
        <v>85</v>
      </c>
      <c r="AV809" s="13" t="s">
        <v>85</v>
      </c>
      <c r="AW809" s="13" t="s">
        <v>32</v>
      </c>
      <c r="AX809" s="13" t="s">
        <v>83</v>
      </c>
      <c r="AY809" s="171" t="s">
        <v>174</v>
      </c>
    </row>
    <row r="810" spans="1:65" s="2" customFormat="1" ht="37.9" customHeight="1">
      <c r="A810" s="32"/>
      <c r="B810" s="150"/>
      <c r="C810" s="151" t="s">
        <v>1553</v>
      </c>
      <c r="D810" s="151" t="s">
        <v>176</v>
      </c>
      <c r="E810" s="152" t="s">
        <v>1554</v>
      </c>
      <c r="F810" s="153" t="s">
        <v>1555</v>
      </c>
      <c r="G810" s="154" t="s">
        <v>272</v>
      </c>
      <c r="H810" s="155">
        <v>1</v>
      </c>
      <c r="I810" s="156"/>
      <c r="J810" s="157">
        <f>ROUND(I810*H810,2)</f>
        <v>0</v>
      </c>
      <c r="K810" s="158"/>
      <c r="L810" s="33"/>
      <c r="M810" s="159" t="s">
        <v>1</v>
      </c>
      <c r="N810" s="160" t="s">
        <v>41</v>
      </c>
      <c r="O810" s="58"/>
      <c r="P810" s="161">
        <f>O810*H810</f>
        <v>0</v>
      </c>
      <c r="Q810" s="161">
        <v>0</v>
      </c>
      <c r="R810" s="161">
        <f>Q810*H810</f>
        <v>0</v>
      </c>
      <c r="S810" s="161">
        <v>0</v>
      </c>
      <c r="T810" s="162">
        <f>S810*H810</f>
        <v>0</v>
      </c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R810" s="163" t="s">
        <v>83</v>
      </c>
      <c r="AT810" s="163" t="s">
        <v>176</v>
      </c>
      <c r="AU810" s="163" t="s">
        <v>85</v>
      </c>
      <c r="AY810" s="17" t="s">
        <v>174</v>
      </c>
      <c r="BE810" s="164">
        <f>IF(N810="základní",J810,0)</f>
        <v>0</v>
      </c>
      <c r="BF810" s="164">
        <f>IF(N810="snížená",J810,0)</f>
        <v>0</v>
      </c>
      <c r="BG810" s="164">
        <f>IF(N810="zákl. přenesená",J810,0)</f>
        <v>0</v>
      </c>
      <c r="BH810" s="164">
        <f>IF(N810="sníž. přenesená",J810,0)</f>
        <v>0</v>
      </c>
      <c r="BI810" s="164">
        <f>IF(N810="nulová",J810,0)</f>
        <v>0</v>
      </c>
      <c r="BJ810" s="17" t="s">
        <v>83</v>
      </c>
      <c r="BK810" s="164">
        <f>ROUND(I810*H810,2)</f>
        <v>0</v>
      </c>
      <c r="BL810" s="17" t="s">
        <v>83</v>
      </c>
      <c r="BM810" s="163" t="s">
        <v>1556</v>
      </c>
    </row>
    <row r="811" spans="1:65" s="2" customFormat="1" ht="19.5">
      <c r="A811" s="32"/>
      <c r="B811" s="33"/>
      <c r="C811" s="32"/>
      <c r="D811" s="165" t="s">
        <v>181</v>
      </c>
      <c r="E811" s="32"/>
      <c r="F811" s="166" t="s">
        <v>1555</v>
      </c>
      <c r="G811" s="32"/>
      <c r="H811" s="32"/>
      <c r="I811" s="167"/>
      <c r="J811" s="32"/>
      <c r="K811" s="32"/>
      <c r="L811" s="33"/>
      <c r="M811" s="168"/>
      <c r="N811" s="169"/>
      <c r="O811" s="58"/>
      <c r="P811" s="58"/>
      <c r="Q811" s="58"/>
      <c r="R811" s="58"/>
      <c r="S811" s="58"/>
      <c r="T811" s="59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T811" s="17" t="s">
        <v>181</v>
      </c>
      <c r="AU811" s="17" t="s">
        <v>85</v>
      </c>
    </row>
    <row r="812" spans="1:65" s="15" customFormat="1" ht="11.25">
      <c r="B812" s="201"/>
      <c r="D812" s="165" t="s">
        <v>183</v>
      </c>
      <c r="E812" s="202" t="s">
        <v>1</v>
      </c>
      <c r="F812" s="203" t="s">
        <v>1207</v>
      </c>
      <c r="H812" s="202" t="s">
        <v>1</v>
      </c>
      <c r="I812" s="204"/>
      <c r="L812" s="201"/>
      <c r="M812" s="205"/>
      <c r="N812" s="206"/>
      <c r="O812" s="206"/>
      <c r="P812" s="206"/>
      <c r="Q812" s="206"/>
      <c r="R812" s="206"/>
      <c r="S812" s="206"/>
      <c r="T812" s="207"/>
      <c r="AT812" s="202" t="s">
        <v>183</v>
      </c>
      <c r="AU812" s="202" t="s">
        <v>85</v>
      </c>
      <c r="AV812" s="15" t="s">
        <v>83</v>
      </c>
      <c r="AW812" s="15" t="s">
        <v>32</v>
      </c>
      <c r="AX812" s="15" t="s">
        <v>76</v>
      </c>
      <c r="AY812" s="202" t="s">
        <v>174</v>
      </c>
    </row>
    <row r="813" spans="1:65" s="15" customFormat="1" ht="11.25">
      <c r="B813" s="201"/>
      <c r="D813" s="165" t="s">
        <v>183</v>
      </c>
      <c r="E813" s="202" t="s">
        <v>1</v>
      </c>
      <c r="F813" s="203" t="s">
        <v>1079</v>
      </c>
      <c r="H813" s="202" t="s">
        <v>1</v>
      </c>
      <c r="I813" s="204"/>
      <c r="L813" s="201"/>
      <c r="M813" s="205"/>
      <c r="N813" s="206"/>
      <c r="O813" s="206"/>
      <c r="P813" s="206"/>
      <c r="Q813" s="206"/>
      <c r="R813" s="206"/>
      <c r="S813" s="206"/>
      <c r="T813" s="207"/>
      <c r="AT813" s="202" t="s">
        <v>183</v>
      </c>
      <c r="AU813" s="202" t="s">
        <v>85</v>
      </c>
      <c r="AV813" s="15" t="s">
        <v>83</v>
      </c>
      <c r="AW813" s="15" t="s">
        <v>32</v>
      </c>
      <c r="AX813" s="15" t="s">
        <v>76</v>
      </c>
      <c r="AY813" s="202" t="s">
        <v>174</v>
      </c>
    </row>
    <row r="814" spans="1:65" s="15" customFormat="1" ht="11.25">
      <c r="B814" s="201"/>
      <c r="D814" s="165" t="s">
        <v>183</v>
      </c>
      <c r="E814" s="202" t="s">
        <v>1</v>
      </c>
      <c r="F814" s="203" t="s">
        <v>1176</v>
      </c>
      <c r="H814" s="202" t="s">
        <v>1</v>
      </c>
      <c r="I814" s="204"/>
      <c r="L814" s="201"/>
      <c r="M814" s="205"/>
      <c r="N814" s="206"/>
      <c r="O814" s="206"/>
      <c r="P814" s="206"/>
      <c r="Q814" s="206"/>
      <c r="R814" s="206"/>
      <c r="S814" s="206"/>
      <c r="T814" s="207"/>
      <c r="AT814" s="202" t="s">
        <v>183</v>
      </c>
      <c r="AU814" s="202" t="s">
        <v>85</v>
      </c>
      <c r="AV814" s="15" t="s">
        <v>83</v>
      </c>
      <c r="AW814" s="15" t="s">
        <v>32</v>
      </c>
      <c r="AX814" s="15" t="s">
        <v>76</v>
      </c>
      <c r="AY814" s="202" t="s">
        <v>174</v>
      </c>
    </row>
    <row r="815" spans="1:65" s="15" customFormat="1" ht="11.25">
      <c r="B815" s="201"/>
      <c r="D815" s="165" t="s">
        <v>183</v>
      </c>
      <c r="E815" s="202" t="s">
        <v>1</v>
      </c>
      <c r="F815" s="203" t="s">
        <v>1530</v>
      </c>
      <c r="H815" s="202" t="s">
        <v>1</v>
      </c>
      <c r="I815" s="204"/>
      <c r="L815" s="201"/>
      <c r="M815" s="205"/>
      <c r="N815" s="206"/>
      <c r="O815" s="206"/>
      <c r="P815" s="206"/>
      <c r="Q815" s="206"/>
      <c r="R815" s="206"/>
      <c r="S815" s="206"/>
      <c r="T815" s="207"/>
      <c r="AT815" s="202" t="s">
        <v>183</v>
      </c>
      <c r="AU815" s="202" t="s">
        <v>85</v>
      </c>
      <c r="AV815" s="15" t="s">
        <v>83</v>
      </c>
      <c r="AW815" s="15" t="s">
        <v>32</v>
      </c>
      <c r="AX815" s="15" t="s">
        <v>76</v>
      </c>
      <c r="AY815" s="202" t="s">
        <v>174</v>
      </c>
    </row>
    <row r="816" spans="1:65" s="13" customFormat="1" ht="11.25">
      <c r="B816" s="170"/>
      <c r="D816" s="165" t="s">
        <v>183</v>
      </c>
      <c r="E816" s="171" t="s">
        <v>1</v>
      </c>
      <c r="F816" s="172" t="s">
        <v>83</v>
      </c>
      <c r="H816" s="173">
        <v>1</v>
      </c>
      <c r="I816" s="174"/>
      <c r="L816" s="170"/>
      <c r="M816" s="175"/>
      <c r="N816" s="176"/>
      <c r="O816" s="176"/>
      <c r="P816" s="176"/>
      <c r="Q816" s="176"/>
      <c r="R816" s="176"/>
      <c r="S816" s="176"/>
      <c r="T816" s="177"/>
      <c r="AT816" s="171" t="s">
        <v>183</v>
      </c>
      <c r="AU816" s="171" t="s">
        <v>85</v>
      </c>
      <c r="AV816" s="13" t="s">
        <v>85</v>
      </c>
      <c r="AW816" s="13" t="s">
        <v>32</v>
      </c>
      <c r="AX816" s="13" t="s">
        <v>83</v>
      </c>
      <c r="AY816" s="171" t="s">
        <v>174</v>
      </c>
    </row>
    <row r="817" spans="1:65" s="2" customFormat="1" ht="37.9" customHeight="1">
      <c r="A817" s="32"/>
      <c r="B817" s="150"/>
      <c r="C817" s="151" t="s">
        <v>1557</v>
      </c>
      <c r="D817" s="151" t="s">
        <v>176</v>
      </c>
      <c r="E817" s="152" t="s">
        <v>1558</v>
      </c>
      <c r="F817" s="153" t="s">
        <v>1559</v>
      </c>
      <c r="G817" s="154" t="s">
        <v>272</v>
      </c>
      <c r="H817" s="155">
        <v>2</v>
      </c>
      <c r="I817" s="156"/>
      <c r="J817" s="157">
        <f>ROUND(I817*H817,2)</f>
        <v>0</v>
      </c>
      <c r="K817" s="158"/>
      <c r="L817" s="33"/>
      <c r="M817" s="159" t="s">
        <v>1</v>
      </c>
      <c r="N817" s="160" t="s">
        <v>41</v>
      </c>
      <c r="O817" s="58"/>
      <c r="P817" s="161">
        <f>O817*H817</f>
        <v>0</v>
      </c>
      <c r="Q817" s="161">
        <v>0</v>
      </c>
      <c r="R817" s="161">
        <f>Q817*H817</f>
        <v>0</v>
      </c>
      <c r="S817" s="161">
        <v>0</v>
      </c>
      <c r="T817" s="162">
        <f>S817*H817</f>
        <v>0</v>
      </c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R817" s="163" t="s">
        <v>83</v>
      </c>
      <c r="AT817" s="163" t="s">
        <v>176</v>
      </c>
      <c r="AU817" s="163" t="s">
        <v>85</v>
      </c>
      <c r="AY817" s="17" t="s">
        <v>174</v>
      </c>
      <c r="BE817" s="164">
        <f>IF(N817="základní",J817,0)</f>
        <v>0</v>
      </c>
      <c r="BF817" s="164">
        <f>IF(N817="snížená",J817,0)</f>
        <v>0</v>
      </c>
      <c r="BG817" s="164">
        <f>IF(N817="zákl. přenesená",J817,0)</f>
        <v>0</v>
      </c>
      <c r="BH817" s="164">
        <f>IF(N817="sníž. přenesená",J817,0)</f>
        <v>0</v>
      </c>
      <c r="BI817" s="164">
        <f>IF(N817="nulová",J817,0)</f>
        <v>0</v>
      </c>
      <c r="BJ817" s="17" t="s">
        <v>83</v>
      </c>
      <c r="BK817" s="164">
        <f>ROUND(I817*H817,2)</f>
        <v>0</v>
      </c>
      <c r="BL817" s="17" t="s">
        <v>83</v>
      </c>
      <c r="BM817" s="163" t="s">
        <v>1560</v>
      </c>
    </row>
    <row r="818" spans="1:65" s="2" customFormat="1" ht="19.5">
      <c r="A818" s="32"/>
      <c r="B818" s="33"/>
      <c r="C818" s="32"/>
      <c r="D818" s="165" t="s">
        <v>181</v>
      </c>
      <c r="E818" s="32"/>
      <c r="F818" s="166" t="s">
        <v>1559</v>
      </c>
      <c r="G818" s="32"/>
      <c r="H818" s="32"/>
      <c r="I818" s="167"/>
      <c r="J818" s="32"/>
      <c r="K818" s="32"/>
      <c r="L818" s="33"/>
      <c r="M818" s="168"/>
      <c r="N818" s="169"/>
      <c r="O818" s="58"/>
      <c r="P818" s="58"/>
      <c r="Q818" s="58"/>
      <c r="R818" s="58"/>
      <c r="S818" s="58"/>
      <c r="T818" s="59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T818" s="17" t="s">
        <v>181</v>
      </c>
      <c r="AU818" s="17" t="s">
        <v>85</v>
      </c>
    </row>
    <row r="819" spans="1:65" s="15" customFormat="1" ht="11.25">
      <c r="B819" s="201"/>
      <c r="D819" s="165" t="s">
        <v>183</v>
      </c>
      <c r="E819" s="202" t="s">
        <v>1</v>
      </c>
      <c r="F819" s="203" t="s">
        <v>1207</v>
      </c>
      <c r="H819" s="202" t="s">
        <v>1</v>
      </c>
      <c r="I819" s="204"/>
      <c r="L819" s="201"/>
      <c r="M819" s="205"/>
      <c r="N819" s="206"/>
      <c r="O819" s="206"/>
      <c r="P819" s="206"/>
      <c r="Q819" s="206"/>
      <c r="R819" s="206"/>
      <c r="S819" s="206"/>
      <c r="T819" s="207"/>
      <c r="AT819" s="202" t="s">
        <v>183</v>
      </c>
      <c r="AU819" s="202" t="s">
        <v>85</v>
      </c>
      <c r="AV819" s="15" t="s">
        <v>83</v>
      </c>
      <c r="AW819" s="15" t="s">
        <v>32</v>
      </c>
      <c r="AX819" s="15" t="s">
        <v>76</v>
      </c>
      <c r="AY819" s="202" t="s">
        <v>174</v>
      </c>
    </row>
    <row r="820" spans="1:65" s="15" customFormat="1" ht="11.25">
      <c r="B820" s="201"/>
      <c r="D820" s="165" t="s">
        <v>183</v>
      </c>
      <c r="E820" s="202" t="s">
        <v>1</v>
      </c>
      <c r="F820" s="203" t="s">
        <v>1079</v>
      </c>
      <c r="H820" s="202" t="s">
        <v>1</v>
      </c>
      <c r="I820" s="204"/>
      <c r="L820" s="201"/>
      <c r="M820" s="205"/>
      <c r="N820" s="206"/>
      <c r="O820" s="206"/>
      <c r="P820" s="206"/>
      <c r="Q820" s="206"/>
      <c r="R820" s="206"/>
      <c r="S820" s="206"/>
      <c r="T820" s="207"/>
      <c r="AT820" s="202" t="s">
        <v>183</v>
      </c>
      <c r="AU820" s="202" t="s">
        <v>85</v>
      </c>
      <c r="AV820" s="15" t="s">
        <v>83</v>
      </c>
      <c r="AW820" s="15" t="s">
        <v>32</v>
      </c>
      <c r="AX820" s="15" t="s">
        <v>76</v>
      </c>
      <c r="AY820" s="202" t="s">
        <v>174</v>
      </c>
    </row>
    <row r="821" spans="1:65" s="15" customFormat="1" ht="11.25">
      <c r="B821" s="201"/>
      <c r="D821" s="165" t="s">
        <v>183</v>
      </c>
      <c r="E821" s="202" t="s">
        <v>1</v>
      </c>
      <c r="F821" s="203" t="s">
        <v>1176</v>
      </c>
      <c r="H821" s="202" t="s">
        <v>1</v>
      </c>
      <c r="I821" s="204"/>
      <c r="L821" s="201"/>
      <c r="M821" s="205"/>
      <c r="N821" s="206"/>
      <c r="O821" s="206"/>
      <c r="P821" s="206"/>
      <c r="Q821" s="206"/>
      <c r="R821" s="206"/>
      <c r="S821" s="206"/>
      <c r="T821" s="207"/>
      <c r="AT821" s="202" t="s">
        <v>183</v>
      </c>
      <c r="AU821" s="202" t="s">
        <v>85</v>
      </c>
      <c r="AV821" s="15" t="s">
        <v>83</v>
      </c>
      <c r="AW821" s="15" t="s">
        <v>32</v>
      </c>
      <c r="AX821" s="15" t="s">
        <v>76</v>
      </c>
      <c r="AY821" s="202" t="s">
        <v>174</v>
      </c>
    </row>
    <row r="822" spans="1:65" s="15" customFormat="1" ht="11.25">
      <c r="B822" s="201"/>
      <c r="D822" s="165" t="s">
        <v>183</v>
      </c>
      <c r="E822" s="202" t="s">
        <v>1</v>
      </c>
      <c r="F822" s="203" t="s">
        <v>1561</v>
      </c>
      <c r="H822" s="202" t="s">
        <v>1</v>
      </c>
      <c r="I822" s="204"/>
      <c r="L822" s="201"/>
      <c r="M822" s="205"/>
      <c r="N822" s="206"/>
      <c r="O822" s="206"/>
      <c r="P822" s="206"/>
      <c r="Q822" s="206"/>
      <c r="R822" s="206"/>
      <c r="S822" s="206"/>
      <c r="T822" s="207"/>
      <c r="AT822" s="202" t="s">
        <v>183</v>
      </c>
      <c r="AU822" s="202" t="s">
        <v>85</v>
      </c>
      <c r="AV822" s="15" t="s">
        <v>83</v>
      </c>
      <c r="AW822" s="15" t="s">
        <v>32</v>
      </c>
      <c r="AX822" s="15" t="s">
        <v>76</v>
      </c>
      <c r="AY822" s="202" t="s">
        <v>174</v>
      </c>
    </row>
    <row r="823" spans="1:65" s="13" customFormat="1" ht="11.25">
      <c r="B823" s="170"/>
      <c r="D823" s="165" t="s">
        <v>183</v>
      </c>
      <c r="E823" s="171" t="s">
        <v>1</v>
      </c>
      <c r="F823" s="172" t="s">
        <v>85</v>
      </c>
      <c r="H823" s="173">
        <v>2</v>
      </c>
      <c r="I823" s="174"/>
      <c r="L823" s="170"/>
      <c r="M823" s="175"/>
      <c r="N823" s="176"/>
      <c r="O823" s="176"/>
      <c r="P823" s="176"/>
      <c r="Q823" s="176"/>
      <c r="R823" s="176"/>
      <c r="S823" s="176"/>
      <c r="T823" s="177"/>
      <c r="AT823" s="171" t="s">
        <v>183</v>
      </c>
      <c r="AU823" s="171" t="s">
        <v>85</v>
      </c>
      <c r="AV823" s="13" t="s">
        <v>85</v>
      </c>
      <c r="AW823" s="13" t="s">
        <v>32</v>
      </c>
      <c r="AX823" s="13" t="s">
        <v>83</v>
      </c>
      <c r="AY823" s="171" t="s">
        <v>174</v>
      </c>
    </row>
    <row r="824" spans="1:65" s="2" customFormat="1" ht="37.9" customHeight="1">
      <c r="A824" s="32"/>
      <c r="B824" s="150"/>
      <c r="C824" s="151" t="s">
        <v>1562</v>
      </c>
      <c r="D824" s="151" t="s">
        <v>176</v>
      </c>
      <c r="E824" s="152" t="s">
        <v>1563</v>
      </c>
      <c r="F824" s="153" t="s">
        <v>1564</v>
      </c>
      <c r="G824" s="154" t="s">
        <v>272</v>
      </c>
      <c r="H824" s="155">
        <v>1</v>
      </c>
      <c r="I824" s="156"/>
      <c r="J824" s="157">
        <f>ROUND(I824*H824,2)</f>
        <v>0</v>
      </c>
      <c r="K824" s="158"/>
      <c r="L824" s="33"/>
      <c r="M824" s="159" t="s">
        <v>1</v>
      </c>
      <c r="N824" s="160" t="s">
        <v>41</v>
      </c>
      <c r="O824" s="58"/>
      <c r="P824" s="161">
        <f>O824*H824</f>
        <v>0</v>
      </c>
      <c r="Q824" s="161">
        <v>0</v>
      </c>
      <c r="R824" s="161">
        <f>Q824*H824</f>
        <v>0</v>
      </c>
      <c r="S824" s="161">
        <v>0</v>
      </c>
      <c r="T824" s="162">
        <f>S824*H824</f>
        <v>0</v>
      </c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R824" s="163" t="s">
        <v>83</v>
      </c>
      <c r="AT824" s="163" t="s">
        <v>176</v>
      </c>
      <c r="AU824" s="163" t="s">
        <v>85</v>
      </c>
      <c r="AY824" s="17" t="s">
        <v>174</v>
      </c>
      <c r="BE824" s="164">
        <f>IF(N824="základní",J824,0)</f>
        <v>0</v>
      </c>
      <c r="BF824" s="164">
        <f>IF(N824="snížená",J824,0)</f>
        <v>0</v>
      </c>
      <c r="BG824" s="164">
        <f>IF(N824="zákl. přenesená",J824,0)</f>
        <v>0</v>
      </c>
      <c r="BH824" s="164">
        <f>IF(N824="sníž. přenesená",J824,0)</f>
        <v>0</v>
      </c>
      <c r="BI824" s="164">
        <f>IF(N824="nulová",J824,0)</f>
        <v>0</v>
      </c>
      <c r="BJ824" s="17" t="s">
        <v>83</v>
      </c>
      <c r="BK824" s="164">
        <f>ROUND(I824*H824,2)</f>
        <v>0</v>
      </c>
      <c r="BL824" s="17" t="s">
        <v>83</v>
      </c>
      <c r="BM824" s="163" t="s">
        <v>1565</v>
      </c>
    </row>
    <row r="825" spans="1:65" s="2" customFormat="1" ht="19.5">
      <c r="A825" s="32"/>
      <c r="B825" s="33"/>
      <c r="C825" s="32"/>
      <c r="D825" s="165" t="s">
        <v>181</v>
      </c>
      <c r="E825" s="32"/>
      <c r="F825" s="166" t="s">
        <v>1564</v>
      </c>
      <c r="G825" s="32"/>
      <c r="H825" s="32"/>
      <c r="I825" s="167"/>
      <c r="J825" s="32"/>
      <c r="K825" s="32"/>
      <c r="L825" s="33"/>
      <c r="M825" s="168"/>
      <c r="N825" s="169"/>
      <c r="O825" s="58"/>
      <c r="P825" s="58"/>
      <c r="Q825" s="58"/>
      <c r="R825" s="58"/>
      <c r="S825" s="58"/>
      <c r="T825" s="59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T825" s="17" t="s">
        <v>181</v>
      </c>
      <c r="AU825" s="17" t="s">
        <v>85</v>
      </c>
    </row>
    <row r="826" spans="1:65" s="15" customFormat="1" ht="11.25">
      <c r="B826" s="201"/>
      <c r="D826" s="165" t="s">
        <v>183</v>
      </c>
      <c r="E826" s="202" t="s">
        <v>1</v>
      </c>
      <c r="F826" s="203" t="s">
        <v>1207</v>
      </c>
      <c r="H826" s="202" t="s">
        <v>1</v>
      </c>
      <c r="I826" s="204"/>
      <c r="L826" s="201"/>
      <c r="M826" s="205"/>
      <c r="N826" s="206"/>
      <c r="O826" s="206"/>
      <c r="P826" s="206"/>
      <c r="Q826" s="206"/>
      <c r="R826" s="206"/>
      <c r="S826" s="206"/>
      <c r="T826" s="207"/>
      <c r="AT826" s="202" t="s">
        <v>183</v>
      </c>
      <c r="AU826" s="202" t="s">
        <v>85</v>
      </c>
      <c r="AV826" s="15" t="s">
        <v>83</v>
      </c>
      <c r="AW826" s="15" t="s">
        <v>32</v>
      </c>
      <c r="AX826" s="15" t="s">
        <v>76</v>
      </c>
      <c r="AY826" s="202" t="s">
        <v>174</v>
      </c>
    </row>
    <row r="827" spans="1:65" s="15" customFormat="1" ht="11.25">
      <c r="B827" s="201"/>
      <c r="D827" s="165" t="s">
        <v>183</v>
      </c>
      <c r="E827" s="202" t="s">
        <v>1</v>
      </c>
      <c r="F827" s="203" t="s">
        <v>1079</v>
      </c>
      <c r="H827" s="202" t="s">
        <v>1</v>
      </c>
      <c r="I827" s="204"/>
      <c r="L827" s="201"/>
      <c r="M827" s="205"/>
      <c r="N827" s="206"/>
      <c r="O827" s="206"/>
      <c r="P827" s="206"/>
      <c r="Q827" s="206"/>
      <c r="R827" s="206"/>
      <c r="S827" s="206"/>
      <c r="T827" s="207"/>
      <c r="AT827" s="202" t="s">
        <v>183</v>
      </c>
      <c r="AU827" s="202" t="s">
        <v>85</v>
      </c>
      <c r="AV827" s="15" t="s">
        <v>83</v>
      </c>
      <c r="AW827" s="15" t="s">
        <v>32</v>
      </c>
      <c r="AX827" s="15" t="s">
        <v>76</v>
      </c>
      <c r="AY827" s="202" t="s">
        <v>174</v>
      </c>
    </row>
    <row r="828" spans="1:65" s="15" customFormat="1" ht="11.25">
      <c r="B828" s="201"/>
      <c r="D828" s="165" t="s">
        <v>183</v>
      </c>
      <c r="E828" s="202" t="s">
        <v>1</v>
      </c>
      <c r="F828" s="203" t="s">
        <v>1176</v>
      </c>
      <c r="H828" s="202" t="s">
        <v>1</v>
      </c>
      <c r="I828" s="204"/>
      <c r="L828" s="201"/>
      <c r="M828" s="205"/>
      <c r="N828" s="206"/>
      <c r="O828" s="206"/>
      <c r="P828" s="206"/>
      <c r="Q828" s="206"/>
      <c r="R828" s="206"/>
      <c r="S828" s="206"/>
      <c r="T828" s="207"/>
      <c r="AT828" s="202" t="s">
        <v>183</v>
      </c>
      <c r="AU828" s="202" t="s">
        <v>85</v>
      </c>
      <c r="AV828" s="15" t="s">
        <v>83</v>
      </c>
      <c r="AW828" s="15" t="s">
        <v>32</v>
      </c>
      <c r="AX828" s="15" t="s">
        <v>76</v>
      </c>
      <c r="AY828" s="202" t="s">
        <v>174</v>
      </c>
    </row>
    <row r="829" spans="1:65" s="15" customFormat="1" ht="11.25">
      <c r="B829" s="201"/>
      <c r="D829" s="165" t="s">
        <v>183</v>
      </c>
      <c r="E829" s="202" t="s">
        <v>1</v>
      </c>
      <c r="F829" s="203" t="s">
        <v>1566</v>
      </c>
      <c r="H829" s="202" t="s">
        <v>1</v>
      </c>
      <c r="I829" s="204"/>
      <c r="L829" s="201"/>
      <c r="M829" s="205"/>
      <c r="N829" s="206"/>
      <c r="O829" s="206"/>
      <c r="P829" s="206"/>
      <c r="Q829" s="206"/>
      <c r="R829" s="206"/>
      <c r="S829" s="206"/>
      <c r="T829" s="207"/>
      <c r="AT829" s="202" t="s">
        <v>183</v>
      </c>
      <c r="AU829" s="202" t="s">
        <v>85</v>
      </c>
      <c r="AV829" s="15" t="s">
        <v>83</v>
      </c>
      <c r="AW829" s="15" t="s">
        <v>32</v>
      </c>
      <c r="AX829" s="15" t="s">
        <v>76</v>
      </c>
      <c r="AY829" s="202" t="s">
        <v>174</v>
      </c>
    </row>
    <row r="830" spans="1:65" s="13" customFormat="1" ht="11.25">
      <c r="B830" s="170"/>
      <c r="D830" s="165" t="s">
        <v>183</v>
      </c>
      <c r="E830" s="171" t="s">
        <v>1</v>
      </c>
      <c r="F830" s="172" t="s">
        <v>83</v>
      </c>
      <c r="H830" s="173">
        <v>1</v>
      </c>
      <c r="I830" s="174"/>
      <c r="L830" s="170"/>
      <c r="M830" s="175"/>
      <c r="N830" s="176"/>
      <c r="O830" s="176"/>
      <c r="P830" s="176"/>
      <c r="Q830" s="176"/>
      <c r="R830" s="176"/>
      <c r="S830" s="176"/>
      <c r="T830" s="177"/>
      <c r="AT830" s="171" t="s">
        <v>183</v>
      </c>
      <c r="AU830" s="171" t="s">
        <v>85</v>
      </c>
      <c r="AV830" s="13" t="s">
        <v>85</v>
      </c>
      <c r="AW830" s="13" t="s">
        <v>32</v>
      </c>
      <c r="AX830" s="13" t="s">
        <v>83</v>
      </c>
      <c r="AY830" s="171" t="s">
        <v>174</v>
      </c>
    </row>
    <row r="831" spans="1:65" s="12" customFormat="1" ht="22.9" customHeight="1">
      <c r="B831" s="137"/>
      <c r="D831" s="138" t="s">
        <v>75</v>
      </c>
      <c r="E831" s="148" t="s">
        <v>1567</v>
      </c>
      <c r="F831" s="148" t="s">
        <v>1568</v>
      </c>
      <c r="I831" s="140"/>
      <c r="J831" s="149">
        <f>BK831</f>
        <v>0</v>
      </c>
      <c r="L831" s="137"/>
      <c r="M831" s="142"/>
      <c r="N831" s="143"/>
      <c r="O831" s="143"/>
      <c r="P831" s="144">
        <f>SUM(P832:P1016)</f>
        <v>0</v>
      </c>
      <c r="Q831" s="143"/>
      <c r="R831" s="144">
        <f>SUM(R832:R1016)</f>
        <v>14.824462890000001</v>
      </c>
      <c r="S831" s="143"/>
      <c r="T831" s="145">
        <f>SUM(T832:T1016)</f>
        <v>0</v>
      </c>
      <c r="AR831" s="138" t="s">
        <v>91</v>
      </c>
      <c r="AT831" s="146" t="s">
        <v>75</v>
      </c>
      <c r="AU831" s="146" t="s">
        <v>83</v>
      </c>
      <c r="AY831" s="138" t="s">
        <v>174</v>
      </c>
      <c r="BK831" s="147">
        <f>SUM(BK832:BK1016)</f>
        <v>0</v>
      </c>
    </row>
    <row r="832" spans="1:65" s="2" customFormat="1" ht="24.2" customHeight="1">
      <c r="A832" s="32"/>
      <c r="B832" s="150"/>
      <c r="C832" s="151" t="s">
        <v>1569</v>
      </c>
      <c r="D832" s="151" t="s">
        <v>176</v>
      </c>
      <c r="E832" s="152" t="s">
        <v>1570</v>
      </c>
      <c r="F832" s="153" t="s">
        <v>1571</v>
      </c>
      <c r="G832" s="154" t="s">
        <v>1572</v>
      </c>
      <c r="H832" s="155">
        <v>0.05</v>
      </c>
      <c r="I832" s="156"/>
      <c r="J832" s="157">
        <f>ROUND(I832*H832,2)</f>
        <v>0</v>
      </c>
      <c r="K832" s="158"/>
      <c r="L832" s="33"/>
      <c r="M832" s="159" t="s">
        <v>1</v>
      </c>
      <c r="N832" s="160" t="s">
        <v>41</v>
      </c>
      <c r="O832" s="58"/>
      <c r="P832" s="161">
        <f>O832*H832</f>
        <v>0</v>
      </c>
      <c r="Q832" s="161">
        <v>8.8000000000000005E-3</v>
      </c>
      <c r="R832" s="161">
        <f>Q832*H832</f>
        <v>4.4000000000000007E-4</v>
      </c>
      <c r="S832" s="161">
        <v>0</v>
      </c>
      <c r="T832" s="162">
        <f>S832*H832</f>
        <v>0</v>
      </c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R832" s="163" t="s">
        <v>83</v>
      </c>
      <c r="AT832" s="163" t="s">
        <v>176</v>
      </c>
      <c r="AU832" s="163" t="s">
        <v>85</v>
      </c>
      <c r="AY832" s="17" t="s">
        <v>174</v>
      </c>
      <c r="BE832" s="164">
        <f>IF(N832="základní",J832,0)</f>
        <v>0</v>
      </c>
      <c r="BF832" s="164">
        <f>IF(N832="snížená",J832,0)</f>
        <v>0</v>
      </c>
      <c r="BG832" s="164">
        <f>IF(N832="zákl. přenesená",J832,0)</f>
        <v>0</v>
      </c>
      <c r="BH832" s="164">
        <f>IF(N832="sníž. přenesená",J832,0)</f>
        <v>0</v>
      </c>
      <c r="BI832" s="164">
        <f>IF(N832="nulová",J832,0)</f>
        <v>0</v>
      </c>
      <c r="BJ832" s="17" t="s">
        <v>83</v>
      </c>
      <c r="BK832" s="164">
        <f>ROUND(I832*H832,2)</f>
        <v>0</v>
      </c>
      <c r="BL832" s="17" t="s">
        <v>83</v>
      </c>
      <c r="BM832" s="163" t="s">
        <v>1573</v>
      </c>
    </row>
    <row r="833" spans="1:65" s="2" customFormat="1" ht="19.5">
      <c r="A833" s="32"/>
      <c r="B833" s="33"/>
      <c r="C833" s="32"/>
      <c r="D833" s="165" t="s">
        <v>181</v>
      </c>
      <c r="E833" s="32"/>
      <c r="F833" s="166" t="s">
        <v>1571</v>
      </c>
      <c r="G833" s="32"/>
      <c r="H833" s="32"/>
      <c r="I833" s="167"/>
      <c r="J833" s="32"/>
      <c r="K833" s="32"/>
      <c r="L833" s="33"/>
      <c r="M833" s="168"/>
      <c r="N833" s="169"/>
      <c r="O833" s="58"/>
      <c r="P833" s="58"/>
      <c r="Q833" s="58"/>
      <c r="R833" s="58"/>
      <c r="S833" s="58"/>
      <c r="T833" s="59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T833" s="17" t="s">
        <v>181</v>
      </c>
      <c r="AU833" s="17" t="s">
        <v>85</v>
      </c>
    </row>
    <row r="834" spans="1:65" s="15" customFormat="1" ht="11.25">
      <c r="B834" s="201"/>
      <c r="D834" s="165" t="s">
        <v>183</v>
      </c>
      <c r="E834" s="202" t="s">
        <v>1</v>
      </c>
      <c r="F834" s="203" t="s">
        <v>1079</v>
      </c>
      <c r="H834" s="202" t="s">
        <v>1</v>
      </c>
      <c r="I834" s="204"/>
      <c r="L834" s="201"/>
      <c r="M834" s="205"/>
      <c r="N834" s="206"/>
      <c r="O834" s="206"/>
      <c r="P834" s="206"/>
      <c r="Q834" s="206"/>
      <c r="R834" s="206"/>
      <c r="S834" s="206"/>
      <c r="T834" s="207"/>
      <c r="AT834" s="202" t="s">
        <v>183</v>
      </c>
      <c r="AU834" s="202" t="s">
        <v>85</v>
      </c>
      <c r="AV834" s="15" t="s">
        <v>83</v>
      </c>
      <c r="AW834" s="15" t="s">
        <v>32</v>
      </c>
      <c r="AX834" s="15" t="s">
        <v>76</v>
      </c>
      <c r="AY834" s="202" t="s">
        <v>174</v>
      </c>
    </row>
    <row r="835" spans="1:65" s="15" customFormat="1" ht="11.25">
      <c r="B835" s="201"/>
      <c r="D835" s="165" t="s">
        <v>183</v>
      </c>
      <c r="E835" s="202" t="s">
        <v>1</v>
      </c>
      <c r="F835" s="203" t="s">
        <v>1574</v>
      </c>
      <c r="H835" s="202" t="s">
        <v>1</v>
      </c>
      <c r="I835" s="204"/>
      <c r="L835" s="201"/>
      <c r="M835" s="205"/>
      <c r="N835" s="206"/>
      <c r="O835" s="206"/>
      <c r="P835" s="206"/>
      <c r="Q835" s="206"/>
      <c r="R835" s="206"/>
      <c r="S835" s="206"/>
      <c r="T835" s="207"/>
      <c r="AT835" s="202" t="s">
        <v>183</v>
      </c>
      <c r="AU835" s="202" t="s">
        <v>85</v>
      </c>
      <c r="AV835" s="15" t="s">
        <v>83</v>
      </c>
      <c r="AW835" s="15" t="s">
        <v>32</v>
      </c>
      <c r="AX835" s="15" t="s">
        <v>76</v>
      </c>
      <c r="AY835" s="202" t="s">
        <v>174</v>
      </c>
    </row>
    <row r="836" spans="1:65" s="13" customFormat="1" ht="11.25">
      <c r="B836" s="170"/>
      <c r="D836" s="165" t="s">
        <v>183</v>
      </c>
      <c r="E836" s="171" t="s">
        <v>1</v>
      </c>
      <c r="F836" s="172" t="s">
        <v>1575</v>
      </c>
      <c r="H836" s="173">
        <v>0.04</v>
      </c>
      <c r="I836" s="174"/>
      <c r="L836" s="170"/>
      <c r="M836" s="175"/>
      <c r="N836" s="176"/>
      <c r="O836" s="176"/>
      <c r="P836" s="176"/>
      <c r="Q836" s="176"/>
      <c r="R836" s="176"/>
      <c r="S836" s="176"/>
      <c r="T836" s="177"/>
      <c r="AT836" s="171" t="s">
        <v>183</v>
      </c>
      <c r="AU836" s="171" t="s">
        <v>85</v>
      </c>
      <c r="AV836" s="13" t="s">
        <v>85</v>
      </c>
      <c r="AW836" s="13" t="s">
        <v>32</v>
      </c>
      <c r="AX836" s="13" t="s">
        <v>76</v>
      </c>
      <c r="AY836" s="171" t="s">
        <v>174</v>
      </c>
    </row>
    <row r="837" spans="1:65" s="15" customFormat="1" ht="11.25">
      <c r="B837" s="201"/>
      <c r="D837" s="165" t="s">
        <v>183</v>
      </c>
      <c r="E837" s="202" t="s">
        <v>1</v>
      </c>
      <c r="F837" s="203" t="s">
        <v>1576</v>
      </c>
      <c r="H837" s="202" t="s">
        <v>1</v>
      </c>
      <c r="I837" s="204"/>
      <c r="L837" s="201"/>
      <c r="M837" s="205"/>
      <c r="N837" s="206"/>
      <c r="O837" s="206"/>
      <c r="P837" s="206"/>
      <c r="Q837" s="206"/>
      <c r="R837" s="206"/>
      <c r="S837" s="206"/>
      <c r="T837" s="207"/>
      <c r="AT837" s="202" t="s">
        <v>183</v>
      </c>
      <c r="AU837" s="202" t="s">
        <v>85</v>
      </c>
      <c r="AV837" s="15" t="s">
        <v>83</v>
      </c>
      <c r="AW837" s="15" t="s">
        <v>32</v>
      </c>
      <c r="AX837" s="15" t="s">
        <v>76</v>
      </c>
      <c r="AY837" s="202" t="s">
        <v>174</v>
      </c>
    </row>
    <row r="838" spans="1:65" s="13" customFormat="1" ht="11.25">
      <c r="B838" s="170"/>
      <c r="D838" s="165" t="s">
        <v>183</v>
      </c>
      <c r="E838" s="171" t="s">
        <v>1</v>
      </c>
      <c r="F838" s="172" t="s">
        <v>1577</v>
      </c>
      <c r="H838" s="173">
        <v>0.01</v>
      </c>
      <c r="I838" s="174"/>
      <c r="L838" s="170"/>
      <c r="M838" s="175"/>
      <c r="N838" s="176"/>
      <c r="O838" s="176"/>
      <c r="P838" s="176"/>
      <c r="Q838" s="176"/>
      <c r="R838" s="176"/>
      <c r="S838" s="176"/>
      <c r="T838" s="177"/>
      <c r="AT838" s="171" t="s">
        <v>183</v>
      </c>
      <c r="AU838" s="171" t="s">
        <v>85</v>
      </c>
      <c r="AV838" s="13" t="s">
        <v>85</v>
      </c>
      <c r="AW838" s="13" t="s">
        <v>32</v>
      </c>
      <c r="AX838" s="13" t="s">
        <v>76</v>
      </c>
      <c r="AY838" s="171" t="s">
        <v>174</v>
      </c>
    </row>
    <row r="839" spans="1:65" s="14" customFormat="1" ht="11.25">
      <c r="B839" s="178"/>
      <c r="D839" s="165" t="s">
        <v>183</v>
      </c>
      <c r="E839" s="179" t="s">
        <v>1</v>
      </c>
      <c r="F839" s="180" t="s">
        <v>231</v>
      </c>
      <c r="H839" s="181">
        <v>0.05</v>
      </c>
      <c r="I839" s="182"/>
      <c r="L839" s="178"/>
      <c r="M839" s="183"/>
      <c r="N839" s="184"/>
      <c r="O839" s="184"/>
      <c r="P839" s="184"/>
      <c r="Q839" s="184"/>
      <c r="R839" s="184"/>
      <c r="S839" s="184"/>
      <c r="T839" s="185"/>
      <c r="AT839" s="179" t="s">
        <v>183</v>
      </c>
      <c r="AU839" s="179" t="s">
        <v>85</v>
      </c>
      <c r="AV839" s="14" t="s">
        <v>96</v>
      </c>
      <c r="AW839" s="14" t="s">
        <v>32</v>
      </c>
      <c r="AX839" s="14" t="s">
        <v>83</v>
      </c>
      <c r="AY839" s="179" t="s">
        <v>174</v>
      </c>
    </row>
    <row r="840" spans="1:65" s="2" customFormat="1" ht="21.75" customHeight="1">
      <c r="A840" s="32"/>
      <c r="B840" s="150"/>
      <c r="C840" s="151" t="s">
        <v>1578</v>
      </c>
      <c r="D840" s="151" t="s">
        <v>176</v>
      </c>
      <c r="E840" s="152" t="s">
        <v>1579</v>
      </c>
      <c r="F840" s="153" t="s">
        <v>1580</v>
      </c>
      <c r="G840" s="154" t="s">
        <v>1572</v>
      </c>
      <c r="H840" s="155">
        <v>0.05</v>
      </c>
      <c r="I840" s="156"/>
      <c r="J840" s="157">
        <f>ROUND(I840*H840,2)</f>
        <v>0</v>
      </c>
      <c r="K840" s="158"/>
      <c r="L840" s="33"/>
      <c r="M840" s="159" t="s">
        <v>1</v>
      </c>
      <c r="N840" s="160" t="s">
        <v>41</v>
      </c>
      <c r="O840" s="58"/>
      <c r="P840" s="161">
        <f>O840*H840</f>
        <v>0</v>
      </c>
      <c r="Q840" s="161">
        <v>9.9000000000000008E-3</v>
      </c>
      <c r="R840" s="161">
        <f>Q840*H840</f>
        <v>4.9500000000000011E-4</v>
      </c>
      <c r="S840" s="161">
        <v>0</v>
      </c>
      <c r="T840" s="162">
        <f>S840*H840</f>
        <v>0</v>
      </c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R840" s="163" t="s">
        <v>83</v>
      </c>
      <c r="AT840" s="163" t="s">
        <v>176</v>
      </c>
      <c r="AU840" s="163" t="s">
        <v>85</v>
      </c>
      <c r="AY840" s="17" t="s">
        <v>174</v>
      </c>
      <c r="BE840" s="164">
        <f>IF(N840="základní",J840,0)</f>
        <v>0</v>
      </c>
      <c r="BF840" s="164">
        <f>IF(N840="snížená",J840,0)</f>
        <v>0</v>
      </c>
      <c r="BG840" s="164">
        <f>IF(N840="zákl. přenesená",J840,0)</f>
        <v>0</v>
      </c>
      <c r="BH840" s="164">
        <f>IF(N840="sníž. přenesená",J840,0)</f>
        <v>0</v>
      </c>
      <c r="BI840" s="164">
        <f>IF(N840="nulová",J840,0)</f>
        <v>0</v>
      </c>
      <c r="BJ840" s="17" t="s">
        <v>83</v>
      </c>
      <c r="BK840" s="164">
        <f>ROUND(I840*H840,2)</f>
        <v>0</v>
      </c>
      <c r="BL840" s="17" t="s">
        <v>83</v>
      </c>
      <c r="BM840" s="163" t="s">
        <v>1581</v>
      </c>
    </row>
    <row r="841" spans="1:65" s="2" customFormat="1" ht="11.25">
      <c r="A841" s="32"/>
      <c r="B841" s="33"/>
      <c r="C841" s="32"/>
      <c r="D841" s="165" t="s">
        <v>181</v>
      </c>
      <c r="E841" s="32"/>
      <c r="F841" s="166" t="s">
        <v>1580</v>
      </c>
      <c r="G841" s="32"/>
      <c r="H841" s="32"/>
      <c r="I841" s="167"/>
      <c r="J841" s="32"/>
      <c r="K841" s="32"/>
      <c r="L841" s="33"/>
      <c r="M841" s="168"/>
      <c r="N841" s="169"/>
      <c r="O841" s="58"/>
      <c r="P841" s="58"/>
      <c r="Q841" s="58"/>
      <c r="R841" s="58"/>
      <c r="S841" s="58"/>
      <c r="T841" s="59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T841" s="17" t="s">
        <v>181</v>
      </c>
      <c r="AU841" s="17" t="s">
        <v>85</v>
      </c>
    </row>
    <row r="842" spans="1:65" s="15" customFormat="1" ht="11.25">
      <c r="B842" s="201"/>
      <c r="D842" s="165" t="s">
        <v>183</v>
      </c>
      <c r="E842" s="202" t="s">
        <v>1</v>
      </c>
      <c r="F842" s="203" t="s">
        <v>1079</v>
      </c>
      <c r="H842" s="202" t="s">
        <v>1</v>
      </c>
      <c r="I842" s="204"/>
      <c r="L842" s="201"/>
      <c r="M842" s="205"/>
      <c r="N842" s="206"/>
      <c r="O842" s="206"/>
      <c r="P842" s="206"/>
      <c r="Q842" s="206"/>
      <c r="R842" s="206"/>
      <c r="S842" s="206"/>
      <c r="T842" s="207"/>
      <c r="AT842" s="202" t="s">
        <v>183</v>
      </c>
      <c r="AU842" s="202" t="s">
        <v>85</v>
      </c>
      <c r="AV842" s="15" t="s">
        <v>83</v>
      </c>
      <c r="AW842" s="15" t="s">
        <v>32</v>
      </c>
      <c r="AX842" s="15" t="s">
        <v>76</v>
      </c>
      <c r="AY842" s="202" t="s">
        <v>174</v>
      </c>
    </row>
    <row r="843" spans="1:65" s="15" customFormat="1" ht="11.25">
      <c r="B843" s="201"/>
      <c r="D843" s="165" t="s">
        <v>183</v>
      </c>
      <c r="E843" s="202" t="s">
        <v>1</v>
      </c>
      <c r="F843" s="203" t="s">
        <v>1574</v>
      </c>
      <c r="H843" s="202" t="s">
        <v>1</v>
      </c>
      <c r="I843" s="204"/>
      <c r="L843" s="201"/>
      <c r="M843" s="205"/>
      <c r="N843" s="206"/>
      <c r="O843" s="206"/>
      <c r="P843" s="206"/>
      <c r="Q843" s="206"/>
      <c r="R843" s="206"/>
      <c r="S843" s="206"/>
      <c r="T843" s="207"/>
      <c r="AT843" s="202" t="s">
        <v>183</v>
      </c>
      <c r="AU843" s="202" t="s">
        <v>85</v>
      </c>
      <c r="AV843" s="15" t="s">
        <v>83</v>
      </c>
      <c r="AW843" s="15" t="s">
        <v>32</v>
      </c>
      <c r="AX843" s="15" t="s">
        <v>76</v>
      </c>
      <c r="AY843" s="202" t="s">
        <v>174</v>
      </c>
    </row>
    <row r="844" spans="1:65" s="13" customFormat="1" ht="11.25">
      <c r="B844" s="170"/>
      <c r="D844" s="165" t="s">
        <v>183</v>
      </c>
      <c r="E844" s="171" t="s">
        <v>1</v>
      </c>
      <c r="F844" s="172" t="s">
        <v>1575</v>
      </c>
      <c r="H844" s="173">
        <v>0.04</v>
      </c>
      <c r="I844" s="174"/>
      <c r="L844" s="170"/>
      <c r="M844" s="175"/>
      <c r="N844" s="176"/>
      <c r="O844" s="176"/>
      <c r="P844" s="176"/>
      <c r="Q844" s="176"/>
      <c r="R844" s="176"/>
      <c r="S844" s="176"/>
      <c r="T844" s="177"/>
      <c r="AT844" s="171" t="s">
        <v>183</v>
      </c>
      <c r="AU844" s="171" t="s">
        <v>85</v>
      </c>
      <c r="AV844" s="13" t="s">
        <v>85</v>
      </c>
      <c r="AW844" s="13" t="s">
        <v>32</v>
      </c>
      <c r="AX844" s="13" t="s">
        <v>76</v>
      </c>
      <c r="AY844" s="171" t="s">
        <v>174</v>
      </c>
    </row>
    <row r="845" spans="1:65" s="15" customFormat="1" ht="11.25">
      <c r="B845" s="201"/>
      <c r="D845" s="165" t="s">
        <v>183</v>
      </c>
      <c r="E845" s="202" t="s">
        <v>1</v>
      </c>
      <c r="F845" s="203" t="s">
        <v>1576</v>
      </c>
      <c r="H845" s="202" t="s">
        <v>1</v>
      </c>
      <c r="I845" s="204"/>
      <c r="L845" s="201"/>
      <c r="M845" s="205"/>
      <c r="N845" s="206"/>
      <c r="O845" s="206"/>
      <c r="P845" s="206"/>
      <c r="Q845" s="206"/>
      <c r="R845" s="206"/>
      <c r="S845" s="206"/>
      <c r="T845" s="207"/>
      <c r="AT845" s="202" t="s">
        <v>183</v>
      </c>
      <c r="AU845" s="202" t="s">
        <v>85</v>
      </c>
      <c r="AV845" s="15" t="s">
        <v>83</v>
      </c>
      <c r="AW845" s="15" t="s">
        <v>32</v>
      </c>
      <c r="AX845" s="15" t="s">
        <v>76</v>
      </c>
      <c r="AY845" s="202" t="s">
        <v>174</v>
      </c>
    </row>
    <row r="846" spans="1:65" s="13" customFormat="1" ht="11.25">
      <c r="B846" s="170"/>
      <c r="D846" s="165" t="s">
        <v>183</v>
      </c>
      <c r="E846" s="171" t="s">
        <v>1</v>
      </c>
      <c r="F846" s="172" t="s">
        <v>1577</v>
      </c>
      <c r="H846" s="173">
        <v>0.01</v>
      </c>
      <c r="I846" s="174"/>
      <c r="L846" s="170"/>
      <c r="M846" s="175"/>
      <c r="N846" s="176"/>
      <c r="O846" s="176"/>
      <c r="P846" s="176"/>
      <c r="Q846" s="176"/>
      <c r="R846" s="176"/>
      <c r="S846" s="176"/>
      <c r="T846" s="177"/>
      <c r="AT846" s="171" t="s">
        <v>183</v>
      </c>
      <c r="AU846" s="171" t="s">
        <v>85</v>
      </c>
      <c r="AV846" s="13" t="s">
        <v>85</v>
      </c>
      <c r="AW846" s="13" t="s">
        <v>32</v>
      </c>
      <c r="AX846" s="13" t="s">
        <v>76</v>
      </c>
      <c r="AY846" s="171" t="s">
        <v>174</v>
      </c>
    </row>
    <row r="847" spans="1:65" s="14" customFormat="1" ht="11.25">
      <c r="B847" s="178"/>
      <c r="D847" s="165" t="s">
        <v>183</v>
      </c>
      <c r="E847" s="179" t="s">
        <v>1</v>
      </c>
      <c r="F847" s="180" t="s">
        <v>231</v>
      </c>
      <c r="H847" s="181">
        <v>0.05</v>
      </c>
      <c r="I847" s="182"/>
      <c r="L847" s="178"/>
      <c r="M847" s="183"/>
      <c r="N847" s="184"/>
      <c r="O847" s="184"/>
      <c r="P847" s="184"/>
      <c r="Q847" s="184"/>
      <c r="R847" s="184"/>
      <c r="S847" s="184"/>
      <c r="T847" s="185"/>
      <c r="AT847" s="179" t="s">
        <v>183</v>
      </c>
      <c r="AU847" s="179" t="s">
        <v>85</v>
      </c>
      <c r="AV847" s="14" t="s">
        <v>96</v>
      </c>
      <c r="AW847" s="14" t="s">
        <v>32</v>
      </c>
      <c r="AX847" s="14" t="s">
        <v>83</v>
      </c>
      <c r="AY847" s="179" t="s">
        <v>174</v>
      </c>
    </row>
    <row r="848" spans="1:65" s="2" customFormat="1" ht="76.349999999999994" customHeight="1">
      <c r="A848" s="32"/>
      <c r="B848" s="150"/>
      <c r="C848" s="151" t="s">
        <v>1582</v>
      </c>
      <c r="D848" s="151" t="s">
        <v>176</v>
      </c>
      <c r="E848" s="152" t="s">
        <v>1583</v>
      </c>
      <c r="F848" s="153" t="s">
        <v>1584</v>
      </c>
      <c r="G848" s="154" t="s">
        <v>272</v>
      </c>
      <c r="H848" s="155">
        <v>1</v>
      </c>
      <c r="I848" s="156"/>
      <c r="J848" s="157">
        <f>ROUND(I848*H848,2)</f>
        <v>0</v>
      </c>
      <c r="K848" s="158"/>
      <c r="L848" s="33"/>
      <c r="M848" s="159" t="s">
        <v>1</v>
      </c>
      <c r="N848" s="160" t="s">
        <v>41</v>
      </c>
      <c r="O848" s="58"/>
      <c r="P848" s="161">
        <f>O848*H848</f>
        <v>0</v>
      </c>
      <c r="Q848" s="161">
        <v>0</v>
      </c>
      <c r="R848" s="161">
        <f>Q848*H848</f>
        <v>0</v>
      </c>
      <c r="S848" s="161">
        <v>0</v>
      </c>
      <c r="T848" s="162">
        <f>S848*H848</f>
        <v>0</v>
      </c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R848" s="163" t="s">
        <v>83</v>
      </c>
      <c r="AT848" s="163" t="s">
        <v>176</v>
      </c>
      <c r="AU848" s="163" t="s">
        <v>85</v>
      </c>
      <c r="AY848" s="17" t="s">
        <v>174</v>
      </c>
      <c r="BE848" s="164">
        <f>IF(N848="základní",J848,0)</f>
        <v>0</v>
      </c>
      <c r="BF848" s="164">
        <f>IF(N848="snížená",J848,0)</f>
        <v>0</v>
      </c>
      <c r="BG848" s="164">
        <f>IF(N848="zákl. přenesená",J848,0)</f>
        <v>0</v>
      </c>
      <c r="BH848" s="164">
        <f>IF(N848="sníž. přenesená",J848,0)</f>
        <v>0</v>
      </c>
      <c r="BI848" s="164">
        <f>IF(N848="nulová",J848,0)</f>
        <v>0</v>
      </c>
      <c r="BJ848" s="17" t="s">
        <v>83</v>
      </c>
      <c r="BK848" s="164">
        <f>ROUND(I848*H848,2)</f>
        <v>0</v>
      </c>
      <c r="BL848" s="17" t="s">
        <v>83</v>
      </c>
      <c r="BM848" s="163" t="s">
        <v>1585</v>
      </c>
    </row>
    <row r="849" spans="1:65" s="2" customFormat="1" ht="48.75">
      <c r="A849" s="32"/>
      <c r="B849" s="33"/>
      <c r="C849" s="32"/>
      <c r="D849" s="165" t="s">
        <v>181</v>
      </c>
      <c r="E849" s="32"/>
      <c r="F849" s="166" t="s">
        <v>1586</v>
      </c>
      <c r="G849" s="32"/>
      <c r="H849" s="32"/>
      <c r="I849" s="167"/>
      <c r="J849" s="32"/>
      <c r="K849" s="32"/>
      <c r="L849" s="33"/>
      <c r="M849" s="168"/>
      <c r="N849" s="169"/>
      <c r="O849" s="58"/>
      <c r="P849" s="58"/>
      <c r="Q849" s="58"/>
      <c r="R849" s="58"/>
      <c r="S849" s="58"/>
      <c r="T849" s="59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T849" s="17" t="s">
        <v>181</v>
      </c>
      <c r="AU849" s="17" t="s">
        <v>85</v>
      </c>
    </row>
    <row r="850" spans="1:65" s="15" customFormat="1" ht="11.25">
      <c r="B850" s="201"/>
      <c r="D850" s="165" t="s">
        <v>183</v>
      </c>
      <c r="E850" s="202" t="s">
        <v>1</v>
      </c>
      <c r="F850" s="203" t="s">
        <v>1079</v>
      </c>
      <c r="H850" s="202" t="s">
        <v>1</v>
      </c>
      <c r="I850" s="204"/>
      <c r="L850" s="201"/>
      <c r="M850" s="205"/>
      <c r="N850" s="206"/>
      <c r="O850" s="206"/>
      <c r="P850" s="206"/>
      <c r="Q850" s="206"/>
      <c r="R850" s="206"/>
      <c r="S850" s="206"/>
      <c r="T850" s="207"/>
      <c r="AT850" s="202" t="s">
        <v>183</v>
      </c>
      <c r="AU850" s="202" t="s">
        <v>85</v>
      </c>
      <c r="AV850" s="15" t="s">
        <v>83</v>
      </c>
      <c r="AW850" s="15" t="s">
        <v>32</v>
      </c>
      <c r="AX850" s="15" t="s">
        <v>76</v>
      </c>
      <c r="AY850" s="202" t="s">
        <v>174</v>
      </c>
    </row>
    <row r="851" spans="1:65" s="15" customFormat="1" ht="11.25">
      <c r="B851" s="201"/>
      <c r="D851" s="165" t="s">
        <v>183</v>
      </c>
      <c r="E851" s="202" t="s">
        <v>1</v>
      </c>
      <c r="F851" s="203" t="s">
        <v>1587</v>
      </c>
      <c r="H851" s="202" t="s">
        <v>1</v>
      </c>
      <c r="I851" s="204"/>
      <c r="L851" s="201"/>
      <c r="M851" s="205"/>
      <c r="N851" s="206"/>
      <c r="O851" s="206"/>
      <c r="P851" s="206"/>
      <c r="Q851" s="206"/>
      <c r="R851" s="206"/>
      <c r="S851" s="206"/>
      <c r="T851" s="207"/>
      <c r="AT851" s="202" t="s">
        <v>183</v>
      </c>
      <c r="AU851" s="202" t="s">
        <v>85</v>
      </c>
      <c r="AV851" s="15" t="s">
        <v>83</v>
      </c>
      <c r="AW851" s="15" t="s">
        <v>32</v>
      </c>
      <c r="AX851" s="15" t="s">
        <v>76</v>
      </c>
      <c r="AY851" s="202" t="s">
        <v>174</v>
      </c>
    </row>
    <row r="852" spans="1:65" s="13" customFormat="1" ht="11.25">
      <c r="B852" s="170"/>
      <c r="D852" s="165" t="s">
        <v>183</v>
      </c>
      <c r="E852" s="171" t="s">
        <v>1</v>
      </c>
      <c r="F852" s="172" t="s">
        <v>83</v>
      </c>
      <c r="H852" s="173">
        <v>1</v>
      </c>
      <c r="I852" s="174"/>
      <c r="L852" s="170"/>
      <c r="M852" s="175"/>
      <c r="N852" s="176"/>
      <c r="O852" s="176"/>
      <c r="P852" s="176"/>
      <c r="Q852" s="176"/>
      <c r="R852" s="176"/>
      <c r="S852" s="176"/>
      <c r="T852" s="177"/>
      <c r="AT852" s="171" t="s">
        <v>183</v>
      </c>
      <c r="AU852" s="171" t="s">
        <v>85</v>
      </c>
      <c r="AV852" s="13" t="s">
        <v>85</v>
      </c>
      <c r="AW852" s="13" t="s">
        <v>32</v>
      </c>
      <c r="AX852" s="13" t="s">
        <v>83</v>
      </c>
      <c r="AY852" s="171" t="s">
        <v>174</v>
      </c>
    </row>
    <row r="853" spans="1:65" s="2" customFormat="1" ht="76.349999999999994" customHeight="1">
      <c r="A853" s="32"/>
      <c r="B853" s="150"/>
      <c r="C853" s="151" t="s">
        <v>1588</v>
      </c>
      <c r="D853" s="151" t="s">
        <v>176</v>
      </c>
      <c r="E853" s="152" t="s">
        <v>1589</v>
      </c>
      <c r="F853" s="153" t="s">
        <v>1590</v>
      </c>
      <c r="G853" s="154" t="s">
        <v>272</v>
      </c>
      <c r="H853" s="155">
        <v>1</v>
      </c>
      <c r="I853" s="156"/>
      <c r="J853" s="157">
        <f>ROUND(I853*H853,2)</f>
        <v>0</v>
      </c>
      <c r="K853" s="158"/>
      <c r="L853" s="33"/>
      <c r="M853" s="159" t="s">
        <v>1</v>
      </c>
      <c r="N853" s="160" t="s">
        <v>41</v>
      </c>
      <c r="O853" s="58"/>
      <c r="P853" s="161">
        <f>O853*H853</f>
        <v>0</v>
      </c>
      <c r="Q853" s="161">
        <v>0</v>
      </c>
      <c r="R853" s="161">
        <f>Q853*H853</f>
        <v>0</v>
      </c>
      <c r="S853" s="161">
        <v>0</v>
      </c>
      <c r="T853" s="162">
        <f>S853*H853</f>
        <v>0</v>
      </c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R853" s="163" t="s">
        <v>83</v>
      </c>
      <c r="AT853" s="163" t="s">
        <v>176</v>
      </c>
      <c r="AU853" s="163" t="s">
        <v>85</v>
      </c>
      <c r="AY853" s="17" t="s">
        <v>174</v>
      </c>
      <c r="BE853" s="164">
        <f>IF(N853="základní",J853,0)</f>
        <v>0</v>
      </c>
      <c r="BF853" s="164">
        <f>IF(N853="snížená",J853,0)</f>
        <v>0</v>
      </c>
      <c r="BG853" s="164">
        <f>IF(N853="zákl. přenesená",J853,0)</f>
        <v>0</v>
      </c>
      <c r="BH853" s="164">
        <f>IF(N853="sníž. přenesená",J853,0)</f>
        <v>0</v>
      </c>
      <c r="BI853" s="164">
        <f>IF(N853="nulová",J853,0)</f>
        <v>0</v>
      </c>
      <c r="BJ853" s="17" t="s">
        <v>83</v>
      </c>
      <c r="BK853" s="164">
        <f>ROUND(I853*H853,2)</f>
        <v>0</v>
      </c>
      <c r="BL853" s="17" t="s">
        <v>83</v>
      </c>
      <c r="BM853" s="163" t="s">
        <v>1591</v>
      </c>
    </row>
    <row r="854" spans="1:65" s="2" customFormat="1" ht="48.75">
      <c r="A854" s="32"/>
      <c r="B854" s="33"/>
      <c r="C854" s="32"/>
      <c r="D854" s="165" t="s">
        <v>181</v>
      </c>
      <c r="E854" s="32"/>
      <c r="F854" s="166" t="s">
        <v>1592</v>
      </c>
      <c r="G854" s="32"/>
      <c r="H854" s="32"/>
      <c r="I854" s="167"/>
      <c r="J854" s="32"/>
      <c r="K854" s="32"/>
      <c r="L854" s="33"/>
      <c r="M854" s="168"/>
      <c r="N854" s="169"/>
      <c r="O854" s="58"/>
      <c r="P854" s="58"/>
      <c r="Q854" s="58"/>
      <c r="R854" s="58"/>
      <c r="S854" s="58"/>
      <c r="T854" s="59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T854" s="17" t="s">
        <v>181</v>
      </c>
      <c r="AU854" s="17" t="s">
        <v>85</v>
      </c>
    </row>
    <row r="855" spans="1:65" s="15" customFormat="1" ht="11.25">
      <c r="B855" s="201"/>
      <c r="D855" s="165" t="s">
        <v>183</v>
      </c>
      <c r="E855" s="202" t="s">
        <v>1</v>
      </c>
      <c r="F855" s="203" t="s">
        <v>1079</v>
      </c>
      <c r="H855" s="202" t="s">
        <v>1</v>
      </c>
      <c r="I855" s="204"/>
      <c r="L855" s="201"/>
      <c r="M855" s="205"/>
      <c r="N855" s="206"/>
      <c r="O855" s="206"/>
      <c r="P855" s="206"/>
      <c r="Q855" s="206"/>
      <c r="R855" s="206"/>
      <c r="S855" s="206"/>
      <c r="T855" s="207"/>
      <c r="AT855" s="202" t="s">
        <v>183</v>
      </c>
      <c r="AU855" s="202" t="s">
        <v>85</v>
      </c>
      <c r="AV855" s="15" t="s">
        <v>83</v>
      </c>
      <c r="AW855" s="15" t="s">
        <v>32</v>
      </c>
      <c r="AX855" s="15" t="s">
        <v>76</v>
      </c>
      <c r="AY855" s="202" t="s">
        <v>174</v>
      </c>
    </row>
    <row r="856" spans="1:65" s="15" customFormat="1" ht="11.25">
      <c r="B856" s="201"/>
      <c r="D856" s="165" t="s">
        <v>183</v>
      </c>
      <c r="E856" s="202" t="s">
        <v>1</v>
      </c>
      <c r="F856" s="203" t="s">
        <v>1176</v>
      </c>
      <c r="H856" s="202" t="s">
        <v>1</v>
      </c>
      <c r="I856" s="204"/>
      <c r="L856" s="201"/>
      <c r="M856" s="205"/>
      <c r="N856" s="206"/>
      <c r="O856" s="206"/>
      <c r="P856" s="206"/>
      <c r="Q856" s="206"/>
      <c r="R856" s="206"/>
      <c r="S856" s="206"/>
      <c r="T856" s="207"/>
      <c r="AT856" s="202" t="s">
        <v>183</v>
      </c>
      <c r="AU856" s="202" t="s">
        <v>85</v>
      </c>
      <c r="AV856" s="15" t="s">
        <v>83</v>
      </c>
      <c r="AW856" s="15" t="s">
        <v>32</v>
      </c>
      <c r="AX856" s="15" t="s">
        <v>76</v>
      </c>
      <c r="AY856" s="202" t="s">
        <v>174</v>
      </c>
    </row>
    <row r="857" spans="1:65" s="15" customFormat="1" ht="11.25">
      <c r="B857" s="201"/>
      <c r="D857" s="165" t="s">
        <v>183</v>
      </c>
      <c r="E857" s="202" t="s">
        <v>1</v>
      </c>
      <c r="F857" s="203" t="s">
        <v>1593</v>
      </c>
      <c r="H857" s="202" t="s">
        <v>1</v>
      </c>
      <c r="I857" s="204"/>
      <c r="L857" s="201"/>
      <c r="M857" s="205"/>
      <c r="N857" s="206"/>
      <c r="O857" s="206"/>
      <c r="P857" s="206"/>
      <c r="Q857" s="206"/>
      <c r="R857" s="206"/>
      <c r="S857" s="206"/>
      <c r="T857" s="207"/>
      <c r="AT857" s="202" t="s">
        <v>183</v>
      </c>
      <c r="AU857" s="202" t="s">
        <v>85</v>
      </c>
      <c r="AV857" s="15" t="s">
        <v>83</v>
      </c>
      <c r="AW857" s="15" t="s">
        <v>32</v>
      </c>
      <c r="AX857" s="15" t="s">
        <v>76</v>
      </c>
      <c r="AY857" s="202" t="s">
        <v>174</v>
      </c>
    </row>
    <row r="858" spans="1:65" s="13" customFormat="1" ht="11.25">
      <c r="B858" s="170"/>
      <c r="D858" s="165" t="s">
        <v>183</v>
      </c>
      <c r="E858" s="171" t="s">
        <v>1</v>
      </c>
      <c r="F858" s="172" t="s">
        <v>83</v>
      </c>
      <c r="H858" s="173">
        <v>1</v>
      </c>
      <c r="I858" s="174"/>
      <c r="L858" s="170"/>
      <c r="M858" s="175"/>
      <c r="N858" s="176"/>
      <c r="O858" s="176"/>
      <c r="P858" s="176"/>
      <c r="Q858" s="176"/>
      <c r="R858" s="176"/>
      <c r="S858" s="176"/>
      <c r="T858" s="177"/>
      <c r="AT858" s="171" t="s">
        <v>183</v>
      </c>
      <c r="AU858" s="171" t="s">
        <v>85</v>
      </c>
      <c r="AV858" s="13" t="s">
        <v>85</v>
      </c>
      <c r="AW858" s="13" t="s">
        <v>32</v>
      </c>
      <c r="AX858" s="13" t="s">
        <v>83</v>
      </c>
      <c r="AY858" s="171" t="s">
        <v>174</v>
      </c>
    </row>
    <row r="859" spans="1:65" s="2" customFormat="1" ht="76.349999999999994" customHeight="1">
      <c r="A859" s="32"/>
      <c r="B859" s="150"/>
      <c r="C859" s="151" t="s">
        <v>1594</v>
      </c>
      <c r="D859" s="151" t="s">
        <v>176</v>
      </c>
      <c r="E859" s="152" t="s">
        <v>1595</v>
      </c>
      <c r="F859" s="153" t="s">
        <v>1590</v>
      </c>
      <c r="G859" s="154" t="s">
        <v>272</v>
      </c>
      <c r="H859" s="155">
        <v>1</v>
      </c>
      <c r="I859" s="156"/>
      <c r="J859" s="157">
        <f>ROUND(I859*H859,2)</f>
        <v>0</v>
      </c>
      <c r="K859" s="158"/>
      <c r="L859" s="33"/>
      <c r="M859" s="159" t="s">
        <v>1</v>
      </c>
      <c r="N859" s="160" t="s">
        <v>41</v>
      </c>
      <c r="O859" s="58"/>
      <c r="P859" s="161">
        <f>O859*H859</f>
        <v>0</v>
      </c>
      <c r="Q859" s="161">
        <v>0</v>
      </c>
      <c r="R859" s="161">
        <f>Q859*H859</f>
        <v>0</v>
      </c>
      <c r="S859" s="161">
        <v>0</v>
      </c>
      <c r="T859" s="162">
        <f>S859*H859</f>
        <v>0</v>
      </c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R859" s="163" t="s">
        <v>83</v>
      </c>
      <c r="AT859" s="163" t="s">
        <v>176</v>
      </c>
      <c r="AU859" s="163" t="s">
        <v>85</v>
      </c>
      <c r="AY859" s="17" t="s">
        <v>174</v>
      </c>
      <c r="BE859" s="164">
        <f>IF(N859="základní",J859,0)</f>
        <v>0</v>
      </c>
      <c r="BF859" s="164">
        <f>IF(N859="snížená",J859,0)</f>
        <v>0</v>
      </c>
      <c r="BG859" s="164">
        <f>IF(N859="zákl. přenesená",J859,0)</f>
        <v>0</v>
      </c>
      <c r="BH859" s="164">
        <f>IF(N859="sníž. přenesená",J859,0)</f>
        <v>0</v>
      </c>
      <c r="BI859" s="164">
        <f>IF(N859="nulová",J859,0)</f>
        <v>0</v>
      </c>
      <c r="BJ859" s="17" t="s">
        <v>83</v>
      </c>
      <c r="BK859" s="164">
        <f>ROUND(I859*H859,2)</f>
        <v>0</v>
      </c>
      <c r="BL859" s="17" t="s">
        <v>83</v>
      </c>
      <c r="BM859" s="163" t="s">
        <v>1596</v>
      </c>
    </row>
    <row r="860" spans="1:65" s="2" customFormat="1" ht="48.75">
      <c r="A860" s="32"/>
      <c r="B860" s="33"/>
      <c r="C860" s="32"/>
      <c r="D860" s="165" t="s">
        <v>181</v>
      </c>
      <c r="E860" s="32"/>
      <c r="F860" s="166" t="s">
        <v>1597</v>
      </c>
      <c r="G860" s="32"/>
      <c r="H860" s="32"/>
      <c r="I860" s="167"/>
      <c r="J860" s="32"/>
      <c r="K860" s="32"/>
      <c r="L860" s="33"/>
      <c r="M860" s="168"/>
      <c r="N860" s="169"/>
      <c r="O860" s="58"/>
      <c r="P860" s="58"/>
      <c r="Q860" s="58"/>
      <c r="R860" s="58"/>
      <c r="S860" s="58"/>
      <c r="T860" s="59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T860" s="17" t="s">
        <v>181</v>
      </c>
      <c r="AU860" s="17" t="s">
        <v>85</v>
      </c>
    </row>
    <row r="861" spans="1:65" s="15" customFormat="1" ht="11.25">
      <c r="B861" s="201"/>
      <c r="D861" s="165" t="s">
        <v>183</v>
      </c>
      <c r="E861" s="202" t="s">
        <v>1</v>
      </c>
      <c r="F861" s="203" t="s">
        <v>1079</v>
      </c>
      <c r="H861" s="202" t="s">
        <v>1</v>
      </c>
      <c r="I861" s="204"/>
      <c r="L861" s="201"/>
      <c r="M861" s="205"/>
      <c r="N861" s="206"/>
      <c r="O861" s="206"/>
      <c r="P861" s="206"/>
      <c r="Q861" s="206"/>
      <c r="R861" s="206"/>
      <c r="S861" s="206"/>
      <c r="T861" s="207"/>
      <c r="AT861" s="202" t="s">
        <v>183</v>
      </c>
      <c r="AU861" s="202" t="s">
        <v>85</v>
      </c>
      <c r="AV861" s="15" t="s">
        <v>83</v>
      </c>
      <c r="AW861" s="15" t="s">
        <v>32</v>
      </c>
      <c r="AX861" s="15" t="s">
        <v>76</v>
      </c>
      <c r="AY861" s="202" t="s">
        <v>174</v>
      </c>
    </row>
    <row r="862" spans="1:65" s="15" customFormat="1" ht="11.25">
      <c r="B862" s="201"/>
      <c r="D862" s="165" t="s">
        <v>183</v>
      </c>
      <c r="E862" s="202" t="s">
        <v>1</v>
      </c>
      <c r="F862" s="203" t="s">
        <v>1176</v>
      </c>
      <c r="H862" s="202" t="s">
        <v>1</v>
      </c>
      <c r="I862" s="204"/>
      <c r="L862" s="201"/>
      <c r="M862" s="205"/>
      <c r="N862" s="206"/>
      <c r="O862" s="206"/>
      <c r="P862" s="206"/>
      <c r="Q862" s="206"/>
      <c r="R862" s="206"/>
      <c r="S862" s="206"/>
      <c r="T862" s="207"/>
      <c r="AT862" s="202" t="s">
        <v>183</v>
      </c>
      <c r="AU862" s="202" t="s">
        <v>85</v>
      </c>
      <c r="AV862" s="15" t="s">
        <v>83</v>
      </c>
      <c r="AW862" s="15" t="s">
        <v>32</v>
      </c>
      <c r="AX862" s="15" t="s">
        <v>76</v>
      </c>
      <c r="AY862" s="202" t="s">
        <v>174</v>
      </c>
    </row>
    <row r="863" spans="1:65" s="15" customFormat="1" ht="11.25">
      <c r="B863" s="201"/>
      <c r="D863" s="165" t="s">
        <v>183</v>
      </c>
      <c r="E863" s="202" t="s">
        <v>1</v>
      </c>
      <c r="F863" s="203" t="s">
        <v>1598</v>
      </c>
      <c r="H863" s="202" t="s">
        <v>1</v>
      </c>
      <c r="I863" s="204"/>
      <c r="L863" s="201"/>
      <c r="M863" s="205"/>
      <c r="N863" s="206"/>
      <c r="O863" s="206"/>
      <c r="P863" s="206"/>
      <c r="Q863" s="206"/>
      <c r="R863" s="206"/>
      <c r="S863" s="206"/>
      <c r="T863" s="207"/>
      <c r="AT863" s="202" t="s">
        <v>183</v>
      </c>
      <c r="AU863" s="202" t="s">
        <v>85</v>
      </c>
      <c r="AV863" s="15" t="s">
        <v>83</v>
      </c>
      <c r="AW863" s="15" t="s">
        <v>32</v>
      </c>
      <c r="AX863" s="15" t="s">
        <v>76</v>
      </c>
      <c r="AY863" s="202" t="s">
        <v>174</v>
      </c>
    </row>
    <row r="864" spans="1:65" s="13" customFormat="1" ht="11.25">
      <c r="B864" s="170"/>
      <c r="D864" s="165" t="s">
        <v>183</v>
      </c>
      <c r="E864" s="171" t="s">
        <v>1</v>
      </c>
      <c r="F864" s="172" t="s">
        <v>83</v>
      </c>
      <c r="H864" s="173">
        <v>1</v>
      </c>
      <c r="I864" s="174"/>
      <c r="L864" s="170"/>
      <c r="M864" s="175"/>
      <c r="N864" s="176"/>
      <c r="O864" s="176"/>
      <c r="P864" s="176"/>
      <c r="Q864" s="176"/>
      <c r="R864" s="176"/>
      <c r="S864" s="176"/>
      <c r="T864" s="177"/>
      <c r="AT864" s="171" t="s">
        <v>183</v>
      </c>
      <c r="AU864" s="171" t="s">
        <v>85</v>
      </c>
      <c r="AV864" s="13" t="s">
        <v>85</v>
      </c>
      <c r="AW864" s="13" t="s">
        <v>32</v>
      </c>
      <c r="AX864" s="13" t="s">
        <v>83</v>
      </c>
      <c r="AY864" s="171" t="s">
        <v>174</v>
      </c>
    </row>
    <row r="865" spans="1:65" s="2" customFormat="1" ht="66.75" customHeight="1">
      <c r="A865" s="32"/>
      <c r="B865" s="150"/>
      <c r="C865" s="151" t="s">
        <v>1599</v>
      </c>
      <c r="D865" s="151" t="s">
        <v>176</v>
      </c>
      <c r="E865" s="152" t="s">
        <v>1600</v>
      </c>
      <c r="F865" s="153" t="s">
        <v>1601</v>
      </c>
      <c r="G865" s="154" t="s">
        <v>272</v>
      </c>
      <c r="H865" s="155">
        <v>1</v>
      </c>
      <c r="I865" s="156"/>
      <c r="J865" s="157">
        <f>ROUND(I865*H865,2)</f>
        <v>0</v>
      </c>
      <c r="K865" s="158"/>
      <c r="L865" s="33"/>
      <c r="M865" s="159" t="s">
        <v>1</v>
      </c>
      <c r="N865" s="160" t="s">
        <v>41</v>
      </c>
      <c r="O865" s="58"/>
      <c r="P865" s="161">
        <f>O865*H865</f>
        <v>0</v>
      </c>
      <c r="Q865" s="161">
        <v>0</v>
      </c>
      <c r="R865" s="161">
        <f>Q865*H865</f>
        <v>0</v>
      </c>
      <c r="S865" s="161">
        <v>0</v>
      </c>
      <c r="T865" s="162">
        <f>S865*H865</f>
        <v>0</v>
      </c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R865" s="163" t="s">
        <v>83</v>
      </c>
      <c r="AT865" s="163" t="s">
        <v>176</v>
      </c>
      <c r="AU865" s="163" t="s">
        <v>85</v>
      </c>
      <c r="AY865" s="17" t="s">
        <v>174</v>
      </c>
      <c r="BE865" s="164">
        <f>IF(N865="základní",J865,0)</f>
        <v>0</v>
      </c>
      <c r="BF865" s="164">
        <f>IF(N865="snížená",J865,0)</f>
        <v>0</v>
      </c>
      <c r="BG865" s="164">
        <f>IF(N865="zákl. přenesená",J865,0)</f>
        <v>0</v>
      </c>
      <c r="BH865" s="164">
        <f>IF(N865="sníž. přenesená",J865,0)</f>
        <v>0</v>
      </c>
      <c r="BI865" s="164">
        <f>IF(N865="nulová",J865,0)</f>
        <v>0</v>
      </c>
      <c r="BJ865" s="17" t="s">
        <v>83</v>
      </c>
      <c r="BK865" s="164">
        <f>ROUND(I865*H865,2)</f>
        <v>0</v>
      </c>
      <c r="BL865" s="17" t="s">
        <v>83</v>
      </c>
      <c r="BM865" s="163" t="s">
        <v>1602</v>
      </c>
    </row>
    <row r="866" spans="1:65" s="2" customFormat="1" ht="39">
      <c r="A866" s="32"/>
      <c r="B866" s="33"/>
      <c r="C866" s="32"/>
      <c r="D866" s="165" t="s">
        <v>181</v>
      </c>
      <c r="E866" s="32"/>
      <c r="F866" s="166" t="s">
        <v>1601</v>
      </c>
      <c r="G866" s="32"/>
      <c r="H866" s="32"/>
      <c r="I866" s="167"/>
      <c r="J866" s="32"/>
      <c r="K866" s="32"/>
      <c r="L866" s="33"/>
      <c r="M866" s="168"/>
      <c r="N866" s="169"/>
      <c r="O866" s="58"/>
      <c r="P866" s="58"/>
      <c r="Q866" s="58"/>
      <c r="R866" s="58"/>
      <c r="S866" s="58"/>
      <c r="T866" s="59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T866" s="17" t="s">
        <v>181</v>
      </c>
      <c r="AU866" s="17" t="s">
        <v>85</v>
      </c>
    </row>
    <row r="867" spans="1:65" s="15" customFormat="1" ht="11.25">
      <c r="B867" s="201"/>
      <c r="D867" s="165" t="s">
        <v>183</v>
      </c>
      <c r="E867" s="202" t="s">
        <v>1</v>
      </c>
      <c r="F867" s="203" t="s">
        <v>1207</v>
      </c>
      <c r="H867" s="202" t="s">
        <v>1</v>
      </c>
      <c r="I867" s="204"/>
      <c r="L867" s="201"/>
      <c r="M867" s="205"/>
      <c r="N867" s="206"/>
      <c r="O867" s="206"/>
      <c r="P867" s="206"/>
      <c r="Q867" s="206"/>
      <c r="R867" s="206"/>
      <c r="S867" s="206"/>
      <c r="T867" s="207"/>
      <c r="AT867" s="202" t="s">
        <v>183</v>
      </c>
      <c r="AU867" s="202" t="s">
        <v>85</v>
      </c>
      <c r="AV867" s="15" t="s">
        <v>83</v>
      </c>
      <c r="AW867" s="15" t="s">
        <v>32</v>
      </c>
      <c r="AX867" s="15" t="s">
        <v>76</v>
      </c>
      <c r="AY867" s="202" t="s">
        <v>174</v>
      </c>
    </row>
    <row r="868" spans="1:65" s="15" customFormat="1" ht="11.25">
      <c r="B868" s="201"/>
      <c r="D868" s="165" t="s">
        <v>183</v>
      </c>
      <c r="E868" s="202" t="s">
        <v>1</v>
      </c>
      <c r="F868" s="203" t="s">
        <v>1079</v>
      </c>
      <c r="H868" s="202" t="s">
        <v>1</v>
      </c>
      <c r="I868" s="204"/>
      <c r="L868" s="201"/>
      <c r="M868" s="205"/>
      <c r="N868" s="206"/>
      <c r="O868" s="206"/>
      <c r="P868" s="206"/>
      <c r="Q868" s="206"/>
      <c r="R868" s="206"/>
      <c r="S868" s="206"/>
      <c r="T868" s="207"/>
      <c r="AT868" s="202" t="s">
        <v>183</v>
      </c>
      <c r="AU868" s="202" t="s">
        <v>85</v>
      </c>
      <c r="AV868" s="15" t="s">
        <v>83</v>
      </c>
      <c r="AW868" s="15" t="s">
        <v>32</v>
      </c>
      <c r="AX868" s="15" t="s">
        <v>76</v>
      </c>
      <c r="AY868" s="202" t="s">
        <v>174</v>
      </c>
    </row>
    <row r="869" spans="1:65" s="15" customFormat="1" ht="11.25">
      <c r="B869" s="201"/>
      <c r="D869" s="165" t="s">
        <v>183</v>
      </c>
      <c r="E869" s="202" t="s">
        <v>1</v>
      </c>
      <c r="F869" s="203" t="s">
        <v>1603</v>
      </c>
      <c r="H869" s="202" t="s">
        <v>1</v>
      </c>
      <c r="I869" s="204"/>
      <c r="L869" s="201"/>
      <c r="M869" s="205"/>
      <c r="N869" s="206"/>
      <c r="O869" s="206"/>
      <c r="P869" s="206"/>
      <c r="Q869" s="206"/>
      <c r="R869" s="206"/>
      <c r="S869" s="206"/>
      <c r="T869" s="207"/>
      <c r="AT869" s="202" t="s">
        <v>183</v>
      </c>
      <c r="AU869" s="202" t="s">
        <v>85</v>
      </c>
      <c r="AV869" s="15" t="s">
        <v>83</v>
      </c>
      <c r="AW869" s="15" t="s">
        <v>32</v>
      </c>
      <c r="AX869" s="15" t="s">
        <v>76</v>
      </c>
      <c r="AY869" s="202" t="s">
        <v>174</v>
      </c>
    </row>
    <row r="870" spans="1:65" s="13" customFormat="1" ht="11.25">
      <c r="B870" s="170"/>
      <c r="D870" s="165" t="s">
        <v>183</v>
      </c>
      <c r="E870" s="171" t="s">
        <v>1</v>
      </c>
      <c r="F870" s="172" t="s">
        <v>83</v>
      </c>
      <c r="H870" s="173">
        <v>1</v>
      </c>
      <c r="I870" s="174"/>
      <c r="L870" s="170"/>
      <c r="M870" s="175"/>
      <c r="N870" s="176"/>
      <c r="O870" s="176"/>
      <c r="P870" s="176"/>
      <c r="Q870" s="176"/>
      <c r="R870" s="176"/>
      <c r="S870" s="176"/>
      <c r="T870" s="177"/>
      <c r="AT870" s="171" t="s">
        <v>183</v>
      </c>
      <c r="AU870" s="171" t="s">
        <v>85</v>
      </c>
      <c r="AV870" s="13" t="s">
        <v>85</v>
      </c>
      <c r="AW870" s="13" t="s">
        <v>32</v>
      </c>
      <c r="AX870" s="13" t="s">
        <v>83</v>
      </c>
      <c r="AY870" s="171" t="s">
        <v>174</v>
      </c>
    </row>
    <row r="871" spans="1:65" s="2" customFormat="1" ht="66.75" customHeight="1">
      <c r="A871" s="32"/>
      <c r="B871" s="150"/>
      <c r="C871" s="151" t="s">
        <v>1604</v>
      </c>
      <c r="D871" s="151" t="s">
        <v>176</v>
      </c>
      <c r="E871" s="152" t="s">
        <v>1605</v>
      </c>
      <c r="F871" s="153" t="s">
        <v>1606</v>
      </c>
      <c r="G871" s="154" t="s">
        <v>220</v>
      </c>
      <c r="H871" s="155">
        <v>16.2</v>
      </c>
      <c r="I871" s="156"/>
      <c r="J871" s="157">
        <f>ROUND(I871*H871,2)</f>
        <v>0</v>
      </c>
      <c r="K871" s="158"/>
      <c r="L871" s="33"/>
      <c r="M871" s="159" t="s">
        <v>1</v>
      </c>
      <c r="N871" s="160" t="s">
        <v>41</v>
      </c>
      <c r="O871" s="58"/>
      <c r="P871" s="161">
        <f>O871*H871</f>
        <v>0</v>
      </c>
      <c r="Q871" s="161">
        <v>0</v>
      </c>
      <c r="R871" s="161">
        <f>Q871*H871</f>
        <v>0</v>
      </c>
      <c r="S871" s="161">
        <v>0</v>
      </c>
      <c r="T871" s="162">
        <f>S871*H871</f>
        <v>0</v>
      </c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R871" s="163" t="s">
        <v>83</v>
      </c>
      <c r="AT871" s="163" t="s">
        <v>176</v>
      </c>
      <c r="AU871" s="163" t="s">
        <v>85</v>
      </c>
      <c r="AY871" s="17" t="s">
        <v>174</v>
      </c>
      <c r="BE871" s="164">
        <f>IF(N871="základní",J871,0)</f>
        <v>0</v>
      </c>
      <c r="BF871" s="164">
        <f>IF(N871="snížená",J871,0)</f>
        <v>0</v>
      </c>
      <c r="BG871" s="164">
        <f>IF(N871="zákl. přenesená",J871,0)</f>
        <v>0</v>
      </c>
      <c r="BH871" s="164">
        <f>IF(N871="sníž. přenesená",J871,0)</f>
        <v>0</v>
      </c>
      <c r="BI871" s="164">
        <f>IF(N871="nulová",J871,0)</f>
        <v>0</v>
      </c>
      <c r="BJ871" s="17" t="s">
        <v>83</v>
      </c>
      <c r="BK871" s="164">
        <f>ROUND(I871*H871,2)</f>
        <v>0</v>
      </c>
      <c r="BL871" s="17" t="s">
        <v>83</v>
      </c>
      <c r="BM871" s="163" t="s">
        <v>1607</v>
      </c>
    </row>
    <row r="872" spans="1:65" s="2" customFormat="1" ht="39">
      <c r="A872" s="32"/>
      <c r="B872" s="33"/>
      <c r="C872" s="32"/>
      <c r="D872" s="165" t="s">
        <v>181</v>
      </c>
      <c r="E872" s="32"/>
      <c r="F872" s="166" t="s">
        <v>1606</v>
      </c>
      <c r="G872" s="32"/>
      <c r="H872" s="32"/>
      <c r="I872" s="167"/>
      <c r="J872" s="32"/>
      <c r="K872" s="32"/>
      <c r="L872" s="33"/>
      <c r="M872" s="168"/>
      <c r="N872" s="169"/>
      <c r="O872" s="58"/>
      <c r="P872" s="58"/>
      <c r="Q872" s="58"/>
      <c r="R872" s="58"/>
      <c r="S872" s="58"/>
      <c r="T872" s="59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T872" s="17" t="s">
        <v>181</v>
      </c>
      <c r="AU872" s="17" t="s">
        <v>85</v>
      </c>
    </row>
    <row r="873" spans="1:65" s="15" customFormat="1" ht="11.25">
      <c r="B873" s="201"/>
      <c r="D873" s="165" t="s">
        <v>183</v>
      </c>
      <c r="E873" s="202" t="s">
        <v>1</v>
      </c>
      <c r="F873" s="203" t="s">
        <v>1079</v>
      </c>
      <c r="H873" s="202" t="s">
        <v>1</v>
      </c>
      <c r="I873" s="204"/>
      <c r="L873" s="201"/>
      <c r="M873" s="205"/>
      <c r="N873" s="206"/>
      <c r="O873" s="206"/>
      <c r="P873" s="206"/>
      <c r="Q873" s="206"/>
      <c r="R873" s="206"/>
      <c r="S873" s="206"/>
      <c r="T873" s="207"/>
      <c r="AT873" s="202" t="s">
        <v>183</v>
      </c>
      <c r="AU873" s="202" t="s">
        <v>85</v>
      </c>
      <c r="AV873" s="15" t="s">
        <v>83</v>
      </c>
      <c r="AW873" s="15" t="s">
        <v>32</v>
      </c>
      <c r="AX873" s="15" t="s">
        <v>76</v>
      </c>
      <c r="AY873" s="202" t="s">
        <v>174</v>
      </c>
    </row>
    <row r="874" spans="1:65" s="15" customFormat="1" ht="11.25">
      <c r="B874" s="201"/>
      <c r="D874" s="165" t="s">
        <v>183</v>
      </c>
      <c r="E874" s="202" t="s">
        <v>1</v>
      </c>
      <c r="F874" s="203" t="s">
        <v>1608</v>
      </c>
      <c r="H874" s="202" t="s">
        <v>1</v>
      </c>
      <c r="I874" s="204"/>
      <c r="L874" s="201"/>
      <c r="M874" s="205"/>
      <c r="N874" s="206"/>
      <c r="O874" s="206"/>
      <c r="P874" s="206"/>
      <c r="Q874" s="206"/>
      <c r="R874" s="206"/>
      <c r="S874" s="206"/>
      <c r="T874" s="207"/>
      <c r="AT874" s="202" t="s">
        <v>183</v>
      </c>
      <c r="AU874" s="202" t="s">
        <v>85</v>
      </c>
      <c r="AV874" s="15" t="s">
        <v>83</v>
      </c>
      <c r="AW874" s="15" t="s">
        <v>32</v>
      </c>
      <c r="AX874" s="15" t="s">
        <v>76</v>
      </c>
      <c r="AY874" s="202" t="s">
        <v>174</v>
      </c>
    </row>
    <row r="875" spans="1:65" s="13" customFormat="1" ht="11.25">
      <c r="B875" s="170"/>
      <c r="D875" s="165" t="s">
        <v>183</v>
      </c>
      <c r="E875" s="171" t="s">
        <v>1</v>
      </c>
      <c r="F875" s="172" t="s">
        <v>1609</v>
      </c>
      <c r="H875" s="173">
        <v>16.2</v>
      </c>
      <c r="I875" s="174"/>
      <c r="L875" s="170"/>
      <c r="M875" s="175"/>
      <c r="N875" s="176"/>
      <c r="O875" s="176"/>
      <c r="P875" s="176"/>
      <c r="Q875" s="176"/>
      <c r="R875" s="176"/>
      <c r="S875" s="176"/>
      <c r="T875" s="177"/>
      <c r="AT875" s="171" t="s">
        <v>183</v>
      </c>
      <c r="AU875" s="171" t="s">
        <v>85</v>
      </c>
      <c r="AV875" s="13" t="s">
        <v>85</v>
      </c>
      <c r="AW875" s="13" t="s">
        <v>32</v>
      </c>
      <c r="AX875" s="13" t="s">
        <v>83</v>
      </c>
      <c r="AY875" s="171" t="s">
        <v>174</v>
      </c>
    </row>
    <row r="876" spans="1:65" s="2" customFormat="1" ht="24.2" customHeight="1">
      <c r="A876" s="32"/>
      <c r="B876" s="150"/>
      <c r="C876" s="151" t="s">
        <v>1610</v>
      </c>
      <c r="D876" s="151" t="s">
        <v>176</v>
      </c>
      <c r="E876" s="152" t="s">
        <v>1611</v>
      </c>
      <c r="F876" s="153" t="s">
        <v>1612</v>
      </c>
      <c r="G876" s="154" t="s">
        <v>220</v>
      </c>
      <c r="H876" s="155">
        <v>0.93600000000000005</v>
      </c>
      <c r="I876" s="156"/>
      <c r="J876" s="157">
        <f>ROUND(I876*H876,2)</f>
        <v>0</v>
      </c>
      <c r="K876" s="158"/>
      <c r="L876" s="33"/>
      <c r="M876" s="159" t="s">
        <v>1</v>
      </c>
      <c r="N876" s="160" t="s">
        <v>41</v>
      </c>
      <c r="O876" s="58"/>
      <c r="P876" s="161">
        <f>O876*H876</f>
        <v>0</v>
      </c>
      <c r="Q876" s="161">
        <v>2.2563399999999998</v>
      </c>
      <c r="R876" s="161">
        <f>Q876*H876</f>
        <v>2.1119342400000001</v>
      </c>
      <c r="S876" s="161">
        <v>0</v>
      </c>
      <c r="T876" s="162">
        <f>S876*H876</f>
        <v>0</v>
      </c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R876" s="163" t="s">
        <v>83</v>
      </c>
      <c r="AT876" s="163" t="s">
        <v>176</v>
      </c>
      <c r="AU876" s="163" t="s">
        <v>85</v>
      </c>
      <c r="AY876" s="17" t="s">
        <v>174</v>
      </c>
      <c r="BE876" s="164">
        <f>IF(N876="základní",J876,0)</f>
        <v>0</v>
      </c>
      <c r="BF876" s="164">
        <f>IF(N876="snížená",J876,0)</f>
        <v>0</v>
      </c>
      <c r="BG876" s="164">
        <f>IF(N876="zákl. přenesená",J876,0)</f>
        <v>0</v>
      </c>
      <c r="BH876" s="164">
        <f>IF(N876="sníž. přenesená",J876,0)</f>
        <v>0</v>
      </c>
      <c r="BI876" s="164">
        <f>IF(N876="nulová",J876,0)</f>
        <v>0</v>
      </c>
      <c r="BJ876" s="17" t="s">
        <v>83</v>
      </c>
      <c r="BK876" s="164">
        <f>ROUND(I876*H876,2)</f>
        <v>0</v>
      </c>
      <c r="BL876" s="17" t="s">
        <v>83</v>
      </c>
      <c r="BM876" s="163" t="s">
        <v>1613</v>
      </c>
    </row>
    <row r="877" spans="1:65" s="2" customFormat="1" ht="19.5">
      <c r="A877" s="32"/>
      <c r="B877" s="33"/>
      <c r="C877" s="32"/>
      <c r="D877" s="165" t="s">
        <v>181</v>
      </c>
      <c r="E877" s="32"/>
      <c r="F877" s="166" t="s">
        <v>1612</v>
      </c>
      <c r="G877" s="32"/>
      <c r="H877" s="32"/>
      <c r="I877" s="167"/>
      <c r="J877" s="32"/>
      <c r="K877" s="32"/>
      <c r="L877" s="33"/>
      <c r="M877" s="168"/>
      <c r="N877" s="169"/>
      <c r="O877" s="58"/>
      <c r="P877" s="58"/>
      <c r="Q877" s="58"/>
      <c r="R877" s="58"/>
      <c r="S877" s="58"/>
      <c r="T877" s="59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T877" s="17" t="s">
        <v>181</v>
      </c>
      <c r="AU877" s="17" t="s">
        <v>85</v>
      </c>
    </row>
    <row r="878" spans="1:65" s="15" customFormat="1" ht="11.25">
      <c r="B878" s="201"/>
      <c r="D878" s="165" t="s">
        <v>183</v>
      </c>
      <c r="E878" s="202" t="s">
        <v>1</v>
      </c>
      <c r="F878" s="203" t="s">
        <v>1079</v>
      </c>
      <c r="H878" s="202" t="s">
        <v>1</v>
      </c>
      <c r="I878" s="204"/>
      <c r="L878" s="201"/>
      <c r="M878" s="205"/>
      <c r="N878" s="206"/>
      <c r="O878" s="206"/>
      <c r="P878" s="206"/>
      <c r="Q878" s="206"/>
      <c r="R878" s="206"/>
      <c r="S878" s="206"/>
      <c r="T878" s="207"/>
      <c r="AT878" s="202" t="s">
        <v>183</v>
      </c>
      <c r="AU878" s="202" t="s">
        <v>85</v>
      </c>
      <c r="AV878" s="15" t="s">
        <v>83</v>
      </c>
      <c r="AW878" s="15" t="s">
        <v>32</v>
      </c>
      <c r="AX878" s="15" t="s">
        <v>76</v>
      </c>
      <c r="AY878" s="202" t="s">
        <v>174</v>
      </c>
    </row>
    <row r="879" spans="1:65" s="15" customFormat="1" ht="11.25">
      <c r="B879" s="201"/>
      <c r="D879" s="165" t="s">
        <v>183</v>
      </c>
      <c r="E879" s="202" t="s">
        <v>1</v>
      </c>
      <c r="F879" s="203" t="s">
        <v>1176</v>
      </c>
      <c r="H879" s="202" t="s">
        <v>1</v>
      </c>
      <c r="I879" s="204"/>
      <c r="L879" s="201"/>
      <c r="M879" s="205"/>
      <c r="N879" s="206"/>
      <c r="O879" s="206"/>
      <c r="P879" s="206"/>
      <c r="Q879" s="206"/>
      <c r="R879" s="206"/>
      <c r="S879" s="206"/>
      <c r="T879" s="207"/>
      <c r="AT879" s="202" t="s">
        <v>183</v>
      </c>
      <c r="AU879" s="202" t="s">
        <v>85</v>
      </c>
      <c r="AV879" s="15" t="s">
        <v>83</v>
      </c>
      <c r="AW879" s="15" t="s">
        <v>32</v>
      </c>
      <c r="AX879" s="15" t="s">
        <v>76</v>
      </c>
      <c r="AY879" s="202" t="s">
        <v>174</v>
      </c>
    </row>
    <row r="880" spans="1:65" s="15" customFormat="1" ht="11.25">
      <c r="B880" s="201"/>
      <c r="D880" s="165" t="s">
        <v>183</v>
      </c>
      <c r="E880" s="202" t="s">
        <v>1</v>
      </c>
      <c r="F880" s="203" t="s">
        <v>1614</v>
      </c>
      <c r="H880" s="202" t="s">
        <v>1</v>
      </c>
      <c r="I880" s="204"/>
      <c r="L880" s="201"/>
      <c r="M880" s="205"/>
      <c r="N880" s="206"/>
      <c r="O880" s="206"/>
      <c r="P880" s="206"/>
      <c r="Q880" s="206"/>
      <c r="R880" s="206"/>
      <c r="S880" s="206"/>
      <c r="T880" s="207"/>
      <c r="AT880" s="202" t="s">
        <v>183</v>
      </c>
      <c r="AU880" s="202" t="s">
        <v>85</v>
      </c>
      <c r="AV880" s="15" t="s">
        <v>83</v>
      </c>
      <c r="AW880" s="15" t="s">
        <v>32</v>
      </c>
      <c r="AX880" s="15" t="s">
        <v>76</v>
      </c>
      <c r="AY880" s="202" t="s">
        <v>174</v>
      </c>
    </row>
    <row r="881" spans="1:65" s="13" customFormat="1" ht="11.25">
      <c r="B881" s="170"/>
      <c r="D881" s="165" t="s">
        <v>183</v>
      </c>
      <c r="E881" s="171" t="s">
        <v>1</v>
      </c>
      <c r="F881" s="172" t="s">
        <v>1615</v>
      </c>
      <c r="H881" s="173">
        <v>0.216</v>
      </c>
      <c r="I881" s="174"/>
      <c r="L881" s="170"/>
      <c r="M881" s="175"/>
      <c r="N881" s="176"/>
      <c r="O881" s="176"/>
      <c r="P881" s="176"/>
      <c r="Q881" s="176"/>
      <c r="R881" s="176"/>
      <c r="S881" s="176"/>
      <c r="T881" s="177"/>
      <c r="AT881" s="171" t="s">
        <v>183</v>
      </c>
      <c r="AU881" s="171" t="s">
        <v>85</v>
      </c>
      <c r="AV881" s="13" t="s">
        <v>85</v>
      </c>
      <c r="AW881" s="13" t="s">
        <v>32</v>
      </c>
      <c r="AX881" s="13" t="s">
        <v>76</v>
      </c>
      <c r="AY881" s="171" t="s">
        <v>174</v>
      </c>
    </row>
    <row r="882" spans="1:65" s="15" customFormat="1" ht="11.25">
      <c r="B882" s="201"/>
      <c r="D882" s="165" t="s">
        <v>183</v>
      </c>
      <c r="E882" s="202" t="s">
        <v>1</v>
      </c>
      <c r="F882" s="203" t="s">
        <v>1079</v>
      </c>
      <c r="H882" s="202" t="s">
        <v>1</v>
      </c>
      <c r="I882" s="204"/>
      <c r="L882" s="201"/>
      <c r="M882" s="205"/>
      <c r="N882" s="206"/>
      <c r="O882" s="206"/>
      <c r="P882" s="206"/>
      <c r="Q882" s="206"/>
      <c r="R882" s="206"/>
      <c r="S882" s="206"/>
      <c r="T882" s="207"/>
      <c r="AT882" s="202" t="s">
        <v>183</v>
      </c>
      <c r="AU882" s="202" t="s">
        <v>85</v>
      </c>
      <c r="AV882" s="15" t="s">
        <v>83</v>
      </c>
      <c r="AW882" s="15" t="s">
        <v>32</v>
      </c>
      <c r="AX882" s="15" t="s">
        <v>76</v>
      </c>
      <c r="AY882" s="202" t="s">
        <v>174</v>
      </c>
    </row>
    <row r="883" spans="1:65" s="15" customFormat="1" ht="11.25">
      <c r="B883" s="201"/>
      <c r="D883" s="165" t="s">
        <v>183</v>
      </c>
      <c r="E883" s="202" t="s">
        <v>1</v>
      </c>
      <c r="F883" s="203" t="s">
        <v>1616</v>
      </c>
      <c r="H883" s="202" t="s">
        <v>1</v>
      </c>
      <c r="I883" s="204"/>
      <c r="L883" s="201"/>
      <c r="M883" s="205"/>
      <c r="N883" s="206"/>
      <c r="O883" s="206"/>
      <c r="P883" s="206"/>
      <c r="Q883" s="206"/>
      <c r="R883" s="206"/>
      <c r="S883" s="206"/>
      <c r="T883" s="207"/>
      <c r="AT883" s="202" t="s">
        <v>183</v>
      </c>
      <c r="AU883" s="202" t="s">
        <v>85</v>
      </c>
      <c r="AV883" s="15" t="s">
        <v>83</v>
      </c>
      <c r="AW883" s="15" t="s">
        <v>32</v>
      </c>
      <c r="AX883" s="15" t="s">
        <v>76</v>
      </c>
      <c r="AY883" s="202" t="s">
        <v>174</v>
      </c>
    </row>
    <row r="884" spans="1:65" s="13" customFormat="1" ht="11.25">
      <c r="B884" s="170"/>
      <c r="D884" s="165" t="s">
        <v>183</v>
      </c>
      <c r="E884" s="171" t="s">
        <v>1</v>
      </c>
      <c r="F884" s="172" t="s">
        <v>1617</v>
      </c>
      <c r="H884" s="173">
        <v>0.48</v>
      </c>
      <c r="I884" s="174"/>
      <c r="L884" s="170"/>
      <c r="M884" s="175"/>
      <c r="N884" s="176"/>
      <c r="O884" s="176"/>
      <c r="P884" s="176"/>
      <c r="Q884" s="176"/>
      <c r="R884" s="176"/>
      <c r="S884" s="176"/>
      <c r="T884" s="177"/>
      <c r="AT884" s="171" t="s">
        <v>183</v>
      </c>
      <c r="AU884" s="171" t="s">
        <v>85</v>
      </c>
      <c r="AV884" s="13" t="s">
        <v>85</v>
      </c>
      <c r="AW884" s="13" t="s">
        <v>32</v>
      </c>
      <c r="AX884" s="13" t="s">
        <v>76</v>
      </c>
      <c r="AY884" s="171" t="s">
        <v>174</v>
      </c>
    </row>
    <row r="885" spans="1:65" s="15" customFormat="1" ht="11.25">
      <c r="B885" s="201"/>
      <c r="D885" s="165" t="s">
        <v>183</v>
      </c>
      <c r="E885" s="202" t="s">
        <v>1</v>
      </c>
      <c r="F885" s="203" t="s">
        <v>1618</v>
      </c>
      <c r="H885" s="202" t="s">
        <v>1</v>
      </c>
      <c r="I885" s="204"/>
      <c r="L885" s="201"/>
      <c r="M885" s="205"/>
      <c r="N885" s="206"/>
      <c r="O885" s="206"/>
      <c r="P885" s="206"/>
      <c r="Q885" s="206"/>
      <c r="R885" s="206"/>
      <c r="S885" s="206"/>
      <c r="T885" s="207"/>
      <c r="AT885" s="202" t="s">
        <v>183</v>
      </c>
      <c r="AU885" s="202" t="s">
        <v>85</v>
      </c>
      <c r="AV885" s="15" t="s">
        <v>83</v>
      </c>
      <c r="AW885" s="15" t="s">
        <v>32</v>
      </c>
      <c r="AX885" s="15" t="s">
        <v>76</v>
      </c>
      <c r="AY885" s="202" t="s">
        <v>174</v>
      </c>
    </row>
    <row r="886" spans="1:65" s="13" customFormat="1" ht="11.25">
      <c r="B886" s="170"/>
      <c r="D886" s="165" t="s">
        <v>183</v>
      </c>
      <c r="E886" s="171" t="s">
        <v>1</v>
      </c>
      <c r="F886" s="172" t="s">
        <v>1619</v>
      </c>
      <c r="H886" s="173">
        <v>0.24</v>
      </c>
      <c r="I886" s="174"/>
      <c r="L886" s="170"/>
      <c r="M886" s="175"/>
      <c r="N886" s="176"/>
      <c r="O886" s="176"/>
      <c r="P886" s="176"/>
      <c r="Q886" s="176"/>
      <c r="R886" s="176"/>
      <c r="S886" s="176"/>
      <c r="T886" s="177"/>
      <c r="AT886" s="171" t="s">
        <v>183</v>
      </c>
      <c r="AU886" s="171" t="s">
        <v>85</v>
      </c>
      <c r="AV886" s="13" t="s">
        <v>85</v>
      </c>
      <c r="AW886" s="13" t="s">
        <v>32</v>
      </c>
      <c r="AX886" s="13" t="s">
        <v>76</v>
      </c>
      <c r="AY886" s="171" t="s">
        <v>174</v>
      </c>
    </row>
    <row r="887" spans="1:65" s="14" customFormat="1" ht="11.25">
      <c r="B887" s="178"/>
      <c r="D887" s="165" t="s">
        <v>183</v>
      </c>
      <c r="E887" s="179" t="s">
        <v>1</v>
      </c>
      <c r="F887" s="180" t="s">
        <v>231</v>
      </c>
      <c r="H887" s="181">
        <v>0.93600000000000005</v>
      </c>
      <c r="I887" s="182"/>
      <c r="L887" s="178"/>
      <c r="M887" s="183"/>
      <c r="N887" s="184"/>
      <c r="O887" s="184"/>
      <c r="P887" s="184"/>
      <c r="Q887" s="184"/>
      <c r="R887" s="184"/>
      <c r="S887" s="184"/>
      <c r="T887" s="185"/>
      <c r="AT887" s="179" t="s">
        <v>183</v>
      </c>
      <c r="AU887" s="179" t="s">
        <v>85</v>
      </c>
      <c r="AV887" s="14" t="s">
        <v>96</v>
      </c>
      <c r="AW887" s="14" t="s">
        <v>32</v>
      </c>
      <c r="AX887" s="14" t="s">
        <v>83</v>
      </c>
      <c r="AY887" s="179" t="s">
        <v>174</v>
      </c>
    </row>
    <row r="888" spans="1:65" s="2" customFormat="1" ht="37.9" customHeight="1">
      <c r="A888" s="32"/>
      <c r="B888" s="150"/>
      <c r="C888" s="151" t="s">
        <v>1620</v>
      </c>
      <c r="D888" s="151" t="s">
        <v>176</v>
      </c>
      <c r="E888" s="152" t="s">
        <v>1621</v>
      </c>
      <c r="F888" s="153" t="s">
        <v>1622</v>
      </c>
      <c r="G888" s="154" t="s">
        <v>220</v>
      </c>
      <c r="H888" s="155">
        <v>1.7</v>
      </c>
      <c r="I888" s="156"/>
      <c r="J888" s="157">
        <f>ROUND(I888*H888,2)</f>
        <v>0</v>
      </c>
      <c r="K888" s="158"/>
      <c r="L888" s="33"/>
      <c r="M888" s="159" t="s">
        <v>1</v>
      </c>
      <c r="N888" s="160" t="s">
        <v>41</v>
      </c>
      <c r="O888" s="58"/>
      <c r="P888" s="161">
        <f>O888*H888</f>
        <v>0</v>
      </c>
      <c r="Q888" s="161">
        <v>2.45329</v>
      </c>
      <c r="R888" s="161">
        <f>Q888*H888</f>
        <v>4.1705930000000002</v>
      </c>
      <c r="S888" s="161">
        <v>0</v>
      </c>
      <c r="T888" s="162">
        <f>S888*H888</f>
        <v>0</v>
      </c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R888" s="163" t="s">
        <v>83</v>
      </c>
      <c r="AT888" s="163" t="s">
        <v>176</v>
      </c>
      <c r="AU888" s="163" t="s">
        <v>85</v>
      </c>
      <c r="AY888" s="17" t="s">
        <v>174</v>
      </c>
      <c r="BE888" s="164">
        <f>IF(N888="základní",J888,0)</f>
        <v>0</v>
      </c>
      <c r="BF888" s="164">
        <f>IF(N888="snížená",J888,0)</f>
        <v>0</v>
      </c>
      <c r="BG888" s="164">
        <f>IF(N888="zákl. přenesená",J888,0)</f>
        <v>0</v>
      </c>
      <c r="BH888" s="164">
        <f>IF(N888="sníž. přenesená",J888,0)</f>
        <v>0</v>
      </c>
      <c r="BI888" s="164">
        <f>IF(N888="nulová",J888,0)</f>
        <v>0</v>
      </c>
      <c r="BJ888" s="17" t="s">
        <v>83</v>
      </c>
      <c r="BK888" s="164">
        <f>ROUND(I888*H888,2)</f>
        <v>0</v>
      </c>
      <c r="BL888" s="17" t="s">
        <v>83</v>
      </c>
      <c r="BM888" s="163" t="s">
        <v>1623</v>
      </c>
    </row>
    <row r="889" spans="1:65" s="2" customFormat="1" ht="19.5">
      <c r="A889" s="32"/>
      <c r="B889" s="33"/>
      <c r="C889" s="32"/>
      <c r="D889" s="165" t="s">
        <v>181</v>
      </c>
      <c r="E889" s="32"/>
      <c r="F889" s="166" t="s">
        <v>1622</v>
      </c>
      <c r="G889" s="32"/>
      <c r="H889" s="32"/>
      <c r="I889" s="167"/>
      <c r="J889" s="32"/>
      <c r="K889" s="32"/>
      <c r="L889" s="33"/>
      <c r="M889" s="168"/>
      <c r="N889" s="169"/>
      <c r="O889" s="58"/>
      <c r="P889" s="58"/>
      <c r="Q889" s="58"/>
      <c r="R889" s="58"/>
      <c r="S889" s="58"/>
      <c r="T889" s="59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T889" s="17" t="s">
        <v>181</v>
      </c>
      <c r="AU889" s="17" t="s">
        <v>85</v>
      </c>
    </row>
    <row r="890" spans="1:65" s="15" customFormat="1" ht="11.25">
      <c r="B890" s="201"/>
      <c r="D890" s="165" t="s">
        <v>183</v>
      </c>
      <c r="E890" s="202" t="s">
        <v>1</v>
      </c>
      <c r="F890" s="203" t="s">
        <v>1079</v>
      </c>
      <c r="H890" s="202" t="s">
        <v>1</v>
      </c>
      <c r="I890" s="204"/>
      <c r="L890" s="201"/>
      <c r="M890" s="205"/>
      <c r="N890" s="206"/>
      <c r="O890" s="206"/>
      <c r="P890" s="206"/>
      <c r="Q890" s="206"/>
      <c r="R890" s="206"/>
      <c r="S890" s="206"/>
      <c r="T890" s="207"/>
      <c r="AT890" s="202" t="s">
        <v>183</v>
      </c>
      <c r="AU890" s="202" t="s">
        <v>85</v>
      </c>
      <c r="AV890" s="15" t="s">
        <v>83</v>
      </c>
      <c r="AW890" s="15" t="s">
        <v>32</v>
      </c>
      <c r="AX890" s="15" t="s">
        <v>76</v>
      </c>
      <c r="AY890" s="202" t="s">
        <v>174</v>
      </c>
    </row>
    <row r="891" spans="1:65" s="15" customFormat="1" ht="11.25">
      <c r="B891" s="201"/>
      <c r="D891" s="165" t="s">
        <v>183</v>
      </c>
      <c r="E891" s="202" t="s">
        <v>1</v>
      </c>
      <c r="F891" s="203" t="s">
        <v>1176</v>
      </c>
      <c r="H891" s="202" t="s">
        <v>1</v>
      </c>
      <c r="I891" s="204"/>
      <c r="L891" s="201"/>
      <c r="M891" s="205"/>
      <c r="N891" s="206"/>
      <c r="O891" s="206"/>
      <c r="P891" s="206"/>
      <c r="Q891" s="206"/>
      <c r="R891" s="206"/>
      <c r="S891" s="206"/>
      <c r="T891" s="207"/>
      <c r="AT891" s="202" t="s">
        <v>183</v>
      </c>
      <c r="AU891" s="202" t="s">
        <v>85</v>
      </c>
      <c r="AV891" s="15" t="s">
        <v>83</v>
      </c>
      <c r="AW891" s="15" t="s">
        <v>32</v>
      </c>
      <c r="AX891" s="15" t="s">
        <v>76</v>
      </c>
      <c r="AY891" s="202" t="s">
        <v>174</v>
      </c>
    </row>
    <row r="892" spans="1:65" s="15" customFormat="1" ht="11.25">
      <c r="B892" s="201"/>
      <c r="D892" s="165" t="s">
        <v>183</v>
      </c>
      <c r="E892" s="202" t="s">
        <v>1</v>
      </c>
      <c r="F892" s="203" t="s">
        <v>1624</v>
      </c>
      <c r="H892" s="202" t="s">
        <v>1</v>
      </c>
      <c r="I892" s="204"/>
      <c r="L892" s="201"/>
      <c r="M892" s="205"/>
      <c r="N892" s="206"/>
      <c r="O892" s="206"/>
      <c r="P892" s="206"/>
      <c r="Q892" s="206"/>
      <c r="R892" s="206"/>
      <c r="S892" s="206"/>
      <c r="T892" s="207"/>
      <c r="AT892" s="202" t="s">
        <v>183</v>
      </c>
      <c r="AU892" s="202" t="s">
        <v>85</v>
      </c>
      <c r="AV892" s="15" t="s">
        <v>83</v>
      </c>
      <c r="AW892" s="15" t="s">
        <v>32</v>
      </c>
      <c r="AX892" s="15" t="s">
        <v>76</v>
      </c>
      <c r="AY892" s="202" t="s">
        <v>174</v>
      </c>
    </row>
    <row r="893" spans="1:65" s="13" customFormat="1" ht="11.25">
      <c r="B893" s="170"/>
      <c r="D893" s="165" t="s">
        <v>183</v>
      </c>
      <c r="E893" s="171" t="s">
        <v>1</v>
      </c>
      <c r="F893" s="172" t="s">
        <v>1625</v>
      </c>
      <c r="H893" s="173">
        <v>1.7</v>
      </c>
      <c r="I893" s="174"/>
      <c r="L893" s="170"/>
      <c r="M893" s="175"/>
      <c r="N893" s="176"/>
      <c r="O893" s="176"/>
      <c r="P893" s="176"/>
      <c r="Q893" s="176"/>
      <c r="R893" s="176"/>
      <c r="S893" s="176"/>
      <c r="T893" s="177"/>
      <c r="AT893" s="171" t="s">
        <v>183</v>
      </c>
      <c r="AU893" s="171" t="s">
        <v>85</v>
      </c>
      <c r="AV893" s="13" t="s">
        <v>85</v>
      </c>
      <c r="AW893" s="13" t="s">
        <v>32</v>
      </c>
      <c r="AX893" s="13" t="s">
        <v>83</v>
      </c>
      <c r="AY893" s="171" t="s">
        <v>174</v>
      </c>
    </row>
    <row r="894" spans="1:65" s="2" customFormat="1" ht="24.2" customHeight="1">
      <c r="A894" s="32"/>
      <c r="B894" s="150"/>
      <c r="C894" s="151" t="s">
        <v>1626</v>
      </c>
      <c r="D894" s="151" t="s">
        <v>176</v>
      </c>
      <c r="E894" s="152" t="s">
        <v>1627</v>
      </c>
      <c r="F894" s="153" t="s">
        <v>1628</v>
      </c>
      <c r="G894" s="154" t="s">
        <v>441</v>
      </c>
      <c r="H894" s="155">
        <v>5.0000000000000001E-3</v>
      </c>
      <c r="I894" s="156"/>
      <c r="J894" s="157">
        <f>ROUND(I894*H894,2)</f>
        <v>0</v>
      </c>
      <c r="K894" s="158"/>
      <c r="L894" s="33"/>
      <c r="M894" s="159" t="s">
        <v>1</v>
      </c>
      <c r="N894" s="160" t="s">
        <v>41</v>
      </c>
      <c r="O894" s="58"/>
      <c r="P894" s="161">
        <f>O894*H894</f>
        <v>0</v>
      </c>
      <c r="Q894" s="161">
        <v>1.0606500000000001</v>
      </c>
      <c r="R894" s="161">
        <f>Q894*H894</f>
        <v>5.3032500000000007E-3</v>
      </c>
      <c r="S894" s="161">
        <v>0</v>
      </c>
      <c r="T894" s="162">
        <f>S894*H894</f>
        <v>0</v>
      </c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R894" s="163" t="s">
        <v>83</v>
      </c>
      <c r="AT894" s="163" t="s">
        <v>176</v>
      </c>
      <c r="AU894" s="163" t="s">
        <v>85</v>
      </c>
      <c r="AY894" s="17" t="s">
        <v>174</v>
      </c>
      <c r="BE894" s="164">
        <f>IF(N894="základní",J894,0)</f>
        <v>0</v>
      </c>
      <c r="BF894" s="164">
        <f>IF(N894="snížená",J894,0)</f>
        <v>0</v>
      </c>
      <c r="BG894" s="164">
        <f>IF(N894="zákl. přenesená",J894,0)</f>
        <v>0</v>
      </c>
      <c r="BH894" s="164">
        <f>IF(N894="sníž. přenesená",J894,0)</f>
        <v>0</v>
      </c>
      <c r="BI894" s="164">
        <f>IF(N894="nulová",J894,0)</f>
        <v>0</v>
      </c>
      <c r="BJ894" s="17" t="s">
        <v>83</v>
      </c>
      <c r="BK894" s="164">
        <f>ROUND(I894*H894,2)</f>
        <v>0</v>
      </c>
      <c r="BL894" s="17" t="s">
        <v>83</v>
      </c>
      <c r="BM894" s="163" t="s">
        <v>1629</v>
      </c>
    </row>
    <row r="895" spans="1:65" s="2" customFormat="1" ht="19.5">
      <c r="A895" s="32"/>
      <c r="B895" s="33"/>
      <c r="C895" s="32"/>
      <c r="D895" s="165" t="s">
        <v>181</v>
      </c>
      <c r="E895" s="32"/>
      <c r="F895" s="166" t="s">
        <v>1628</v>
      </c>
      <c r="G895" s="32"/>
      <c r="H895" s="32"/>
      <c r="I895" s="167"/>
      <c r="J895" s="32"/>
      <c r="K895" s="32"/>
      <c r="L895" s="33"/>
      <c r="M895" s="168"/>
      <c r="N895" s="169"/>
      <c r="O895" s="58"/>
      <c r="P895" s="58"/>
      <c r="Q895" s="58"/>
      <c r="R895" s="58"/>
      <c r="S895" s="58"/>
      <c r="T895" s="59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T895" s="17" t="s">
        <v>181</v>
      </c>
      <c r="AU895" s="17" t="s">
        <v>85</v>
      </c>
    </row>
    <row r="896" spans="1:65" s="15" customFormat="1" ht="11.25">
      <c r="B896" s="201"/>
      <c r="D896" s="165" t="s">
        <v>183</v>
      </c>
      <c r="E896" s="202" t="s">
        <v>1</v>
      </c>
      <c r="F896" s="203" t="s">
        <v>1176</v>
      </c>
      <c r="H896" s="202" t="s">
        <v>1</v>
      </c>
      <c r="I896" s="204"/>
      <c r="L896" s="201"/>
      <c r="M896" s="205"/>
      <c r="N896" s="206"/>
      <c r="O896" s="206"/>
      <c r="P896" s="206"/>
      <c r="Q896" s="206"/>
      <c r="R896" s="206"/>
      <c r="S896" s="206"/>
      <c r="T896" s="207"/>
      <c r="AT896" s="202" t="s">
        <v>183</v>
      </c>
      <c r="AU896" s="202" t="s">
        <v>85</v>
      </c>
      <c r="AV896" s="15" t="s">
        <v>83</v>
      </c>
      <c r="AW896" s="15" t="s">
        <v>32</v>
      </c>
      <c r="AX896" s="15" t="s">
        <v>76</v>
      </c>
      <c r="AY896" s="202" t="s">
        <v>174</v>
      </c>
    </row>
    <row r="897" spans="1:65" s="15" customFormat="1" ht="22.5">
      <c r="B897" s="201"/>
      <c r="D897" s="165" t="s">
        <v>183</v>
      </c>
      <c r="E897" s="202" t="s">
        <v>1</v>
      </c>
      <c r="F897" s="203" t="s">
        <v>1630</v>
      </c>
      <c r="H897" s="202" t="s">
        <v>1</v>
      </c>
      <c r="I897" s="204"/>
      <c r="L897" s="201"/>
      <c r="M897" s="205"/>
      <c r="N897" s="206"/>
      <c r="O897" s="206"/>
      <c r="P897" s="206"/>
      <c r="Q897" s="206"/>
      <c r="R897" s="206"/>
      <c r="S897" s="206"/>
      <c r="T897" s="207"/>
      <c r="AT897" s="202" t="s">
        <v>183</v>
      </c>
      <c r="AU897" s="202" t="s">
        <v>85</v>
      </c>
      <c r="AV897" s="15" t="s">
        <v>83</v>
      </c>
      <c r="AW897" s="15" t="s">
        <v>32</v>
      </c>
      <c r="AX897" s="15" t="s">
        <v>76</v>
      </c>
      <c r="AY897" s="202" t="s">
        <v>174</v>
      </c>
    </row>
    <row r="898" spans="1:65" s="13" customFormat="1" ht="11.25">
      <c r="B898" s="170"/>
      <c r="D898" s="165" t="s">
        <v>183</v>
      </c>
      <c r="E898" s="171" t="s">
        <v>1</v>
      </c>
      <c r="F898" s="172" t="s">
        <v>1631</v>
      </c>
      <c r="H898" s="173">
        <v>5.0000000000000001E-3</v>
      </c>
      <c r="I898" s="174"/>
      <c r="L898" s="170"/>
      <c r="M898" s="175"/>
      <c r="N898" s="176"/>
      <c r="O898" s="176"/>
      <c r="P898" s="176"/>
      <c r="Q898" s="176"/>
      <c r="R898" s="176"/>
      <c r="S898" s="176"/>
      <c r="T898" s="177"/>
      <c r="AT898" s="171" t="s">
        <v>183</v>
      </c>
      <c r="AU898" s="171" t="s">
        <v>85</v>
      </c>
      <c r="AV898" s="13" t="s">
        <v>85</v>
      </c>
      <c r="AW898" s="13" t="s">
        <v>32</v>
      </c>
      <c r="AX898" s="13" t="s">
        <v>83</v>
      </c>
      <c r="AY898" s="171" t="s">
        <v>174</v>
      </c>
    </row>
    <row r="899" spans="1:65" s="2" customFormat="1" ht="24.2" customHeight="1">
      <c r="A899" s="32"/>
      <c r="B899" s="150"/>
      <c r="C899" s="151" t="s">
        <v>1632</v>
      </c>
      <c r="D899" s="151" t="s">
        <v>176</v>
      </c>
      <c r="E899" s="152" t="s">
        <v>1633</v>
      </c>
      <c r="F899" s="153" t="s">
        <v>1634</v>
      </c>
      <c r="G899" s="154" t="s">
        <v>179</v>
      </c>
      <c r="H899" s="155">
        <v>13.04</v>
      </c>
      <c r="I899" s="156"/>
      <c r="J899" s="157">
        <f>ROUND(I899*H899,2)</f>
        <v>0</v>
      </c>
      <c r="K899" s="158"/>
      <c r="L899" s="33"/>
      <c r="M899" s="159" t="s">
        <v>1</v>
      </c>
      <c r="N899" s="160" t="s">
        <v>41</v>
      </c>
      <c r="O899" s="58"/>
      <c r="P899" s="161">
        <f>O899*H899</f>
        <v>0</v>
      </c>
      <c r="Q899" s="161">
        <v>1.16E-3</v>
      </c>
      <c r="R899" s="161">
        <f>Q899*H899</f>
        <v>1.51264E-2</v>
      </c>
      <c r="S899" s="161">
        <v>0</v>
      </c>
      <c r="T899" s="162">
        <f>S899*H899</f>
        <v>0</v>
      </c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R899" s="163" t="s">
        <v>83</v>
      </c>
      <c r="AT899" s="163" t="s">
        <v>176</v>
      </c>
      <c r="AU899" s="163" t="s">
        <v>85</v>
      </c>
      <c r="AY899" s="17" t="s">
        <v>174</v>
      </c>
      <c r="BE899" s="164">
        <f>IF(N899="základní",J899,0)</f>
        <v>0</v>
      </c>
      <c r="BF899" s="164">
        <f>IF(N899="snížená",J899,0)</f>
        <v>0</v>
      </c>
      <c r="BG899" s="164">
        <f>IF(N899="zákl. přenesená",J899,0)</f>
        <v>0</v>
      </c>
      <c r="BH899" s="164">
        <f>IF(N899="sníž. přenesená",J899,0)</f>
        <v>0</v>
      </c>
      <c r="BI899" s="164">
        <f>IF(N899="nulová",J899,0)</f>
        <v>0</v>
      </c>
      <c r="BJ899" s="17" t="s">
        <v>83</v>
      </c>
      <c r="BK899" s="164">
        <f>ROUND(I899*H899,2)</f>
        <v>0</v>
      </c>
      <c r="BL899" s="17" t="s">
        <v>83</v>
      </c>
      <c r="BM899" s="163" t="s">
        <v>1635</v>
      </c>
    </row>
    <row r="900" spans="1:65" s="2" customFormat="1" ht="19.5">
      <c r="A900" s="32"/>
      <c r="B900" s="33"/>
      <c r="C900" s="32"/>
      <c r="D900" s="165" t="s">
        <v>181</v>
      </c>
      <c r="E900" s="32"/>
      <c r="F900" s="166" t="s">
        <v>1634</v>
      </c>
      <c r="G900" s="32"/>
      <c r="H900" s="32"/>
      <c r="I900" s="167"/>
      <c r="J900" s="32"/>
      <c r="K900" s="32"/>
      <c r="L900" s="33"/>
      <c r="M900" s="168"/>
      <c r="N900" s="169"/>
      <c r="O900" s="58"/>
      <c r="P900" s="58"/>
      <c r="Q900" s="58"/>
      <c r="R900" s="58"/>
      <c r="S900" s="58"/>
      <c r="T900" s="59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T900" s="17" t="s">
        <v>181</v>
      </c>
      <c r="AU900" s="17" t="s">
        <v>85</v>
      </c>
    </row>
    <row r="901" spans="1:65" s="15" customFormat="1" ht="11.25">
      <c r="B901" s="201"/>
      <c r="D901" s="165" t="s">
        <v>183</v>
      </c>
      <c r="E901" s="202" t="s">
        <v>1</v>
      </c>
      <c r="F901" s="203" t="s">
        <v>1079</v>
      </c>
      <c r="H901" s="202" t="s">
        <v>1</v>
      </c>
      <c r="I901" s="204"/>
      <c r="L901" s="201"/>
      <c r="M901" s="205"/>
      <c r="N901" s="206"/>
      <c r="O901" s="206"/>
      <c r="P901" s="206"/>
      <c r="Q901" s="206"/>
      <c r="R901" s="206"/>
      <c r="S901" s="206"/>
      <c r="T901" s="207"/>
      <c r="AT901" s="202" t="s">
        <v>183</v>
      </c>
      <c r="AU901" s="202" t="s">
        <v>85</v>
      </c>
      <c r="AV901" s="15" t="s">
        <v>83</v>
      </c>
      <c r="AW901" s="15" t="s">
        <v>32</v>
      </c>
      <c r="AX901" s="15" t="s">
        <v>76</v>
      </c>
      <c r="AY901" s="202" t="s">
        <v>174</v>
      </c>
    </row>
    <row r="902" spans="1:65" s="15" customFormat="1" ht="11.25">
      <c r="B902" s="201"/>
      <c r="D902" s="165" t="s">
        <v>183</v>
      </c>
      <c r="E902" s="202" t="s">
        <v>1</v>
      </c>
      <c r="F902" s="203" t="s">
        <v>1176</v>
      </c>
      <c r="H902" s="202" t="s">
        <v>1</v>
      </c>
      <c r="I902" s="204"/>
      <c r="L902" s="201"/>
      <c r="M902" s="205"/>
      <c r="N902" s="206"/>
      <c r="O902" s="206"/>
      <c r="P902" s="206"/>
      <c r="Q902" s="206"/>
      <c r="R902" s="206"/>
      <c r="S902" s="206"/>
      <c r="T902" s="207"/>
      <c r="AT902" s="202" t="s">
        <v>183</v>
      </c>
      <c r="AU902" s="202" t="s">
        <v>85</v>
      </c>
      <c r="AV902" s="15" t="s">
        <v>83</v>
      </c>
      <c r="AW902" s="15" t="s">
        <v>32</v>
      </c>
      <c r="AX902" s="15" t="s">
        <v>76</v>
      </c>
      <c r="AY902" s="202" t="s">
        <v>174</v>
      </c>
    </row>
    <row r="903" spans="1:65" s="15" customFormat="1" ht="11.25">
      <c r="B903" s="201"/>
      <c r="D903" s="165" t="s">
        <v>183</v>
      </c>
      <c r="E903" s="202" t="s">
        <v>1</v>
      </c>
      <c r="F903" s="203" t="s">
        <v>1636</v>
      </c>
      <c r="H903" s="202" t="s">
        <v>1</v>
      </c>
      <c r="I903" s="204"/>
      <c r="L903" s="201"/>
      <c r="M903" s="205"/>
      <c r="N903" s="206"/>
      <c r="O903" s="206"/>
      <c r="P903" s="206"/>
      <c r="Q903" s="206"/>
      <c r="R903" s="206"/>
      <c r="S903" s="206"/>
      <c r="T903" s="207"/>
      <c r="AT903" s="202" t="s">
        <v>183</v>
      </c>
      <c r="AU903" s="202" t="s">
        <v>85</v>
      </c>
      <c r="AV903" s="15" t="s">
        <v>83</v>
      </c>
      <c r="AW903" s="15" t="s">
        <v>32</v>
      </c>
      <c r="AX903" s="15" t="s">
        <v>76</v>
      </c>
      <c r="AY903" s="202" t="s">
        <v>174</v>
      </c>
    </row>
    <row r="904" spans="1:65" s="13" customFormat="1" ht="11.25">
      <c r="B904" s="170"/>
      <c r="D904" s="165" t="s">
        <v>183</v>
      </c>
      <c r="E904" s="171" t="s">
        <v>1</v>
      </c>
      <c r="F904" s="172" t="s">
        <v>1637</v>
      </c>
      <c r="H904" s="173">
        <v>6.8</v>
      </c>
      <c r="I904" s="174"/>
      <c r="L904" s="170"/>
      <c r="M904" s="175"/>
      <c r="N904" s="176"/>
      <c r="O904" s="176"/>
      <c r="P904" s="176"/>
      <c r="Q904" s="176"/>
      <c r="R904" s="176"/>
      <c r="S904" s="176"/>
      <c r="T904" s="177"/>
      <c r="AT904" s="171" t="s">
        <v>183</v>
      </c>
      <c r="AU904" s="171" t="s">
        <v>85</v>
      </c>
      <c r="AV904" s="13" t="s">
        <v>85</v>
      </c>
      <c r="AW904" s="13" t="s">
        <v>32</v>
      </c>
      <c r="AX904" s="13" t="s">
        <v>76</v>
      </c>
      <c r="AY904" s="171" t="s">
        <v>174</v>
      </c>
    </row>
    <row r="905" spans="1:65" s="15" customFormat="1" ht="11.25">
      <c r="B905" s="201"/>
      <c r="D905" s="165" t="s">
        <v>183</v>
      </c>
      <c r="E905" s="202" t="s">
        <v>1</v>
      </c>
      <c r="F905" s="203" t="s">
        <v>1638</v>
      </c>
      <c r="H905" s="202" t="s">
        <v>1</v>
      </c>
      <c r="I905" s="204"/>
      <c r="L905" s="201"/>
      <c r="M905" s="205"/>
      <c r="N905" s="206"/>
      <c r="O905" s="206"/>
      <c r="P905" s="206"/>
      <c r="Q905" s="206"/>
      <c r="R905" s="206"/>
      <c r="S905" s="206"/>
      <c r="T905" s="207"/>
      <c r="AT905" s="202" t="s">
        <v>183</v>
      </c>
      <c r="AU905" s="202" t="s">
        <v>85</v>
      </c>
      <c r="AV905" s="15" t="s">
        <v>83</v>
      </c>
      <c r="AW905" s="15" t="s">
        <v>32</v>
      </c>
      <c r="AX905" s="15" t="s">
        <v>76</v>
      </c>
      <c r="AY905" s="202" t="s">
        <v>174</v>
      </c>
    </row>
    <row r="906" spans="1:65" s="13" customFormat="1" ht="11.25">
      <c r="B906" s="170"/>
      <c r="D906" s="165" t="s">
        <v>183</v>
      </c>
      <c r="E906" s="171" t="s">
        <v>1</v>
      </c>
      <c r="F906" s="172" t="s">
        <v>1639</v>
      </c>
      <c r="H906" s="173">
        <v>1.44</v>
      </c>
      <c r="I906" s="174"/>
      <c r="L906" s="170"/>
      <c r="M906" s="175"/>
      <c r="N906" s="176"/>
      <c r="O906" s="176"/>
      <c r="P906" s="176"/>
      <c r="Q906" s="176"/>
      <c r="R906" s="176"/>
      <c r="S906" s="176"/>
      <c r="T906" s="177"/>
      <c r="AT906" s="171" t="s">
        <v>183</v>
      </c>
      <c r="AU906" s="171" t="s">
        <v>85</v>
      </c>
      <c r="AV906" s="13" t="s">
        <v>85</v>
      </c>
      <c r="AW906" s="13" t="s">
        <v>32</v>
      </c>
      <c r="AX906" s="13" t="s">
        <v>76</v>
      </c>
      <c r="AY906" s="171" t="s">
        <v>174</v>
      </c>
    </row>
    <row r="907" spans="1:65" s="15" customFormat="1" ht="11.25">
      <c r="B907" s="201"/>
      <c r="D907" s="165" t="s">
        <v>183</v>
      </c>
      <c r="E907" s="202" t="s">
        <v>1</v>
      </c>
      <c r="F907" s="203" t="s">
        <v>1079</v>
      </c>
      <c r="H907" s="202" t="s">
        <v>1</v>
      </c>
      <c r="I907" s="204"/>
      <c r="L907" s="201"/>
      <c r="M907" s="205"/>
      <c r="N907" s="206"/>
      <c r="O907" s="206"/>
      <c r="P907" s="206"/>
      <c r="Q907" s="206"/>
      <c r="R907" s="206"/>
      <c r="S907" s="206"/>
      <c r="T907" s="207"/>
      <c r="AT907" s="202" t="s">
        <v>183</v>
      </c>
      <c r="AU907" s="202" t="s">
        <v>85</v>
      </c>
      <c r="AV907" s="15" t="s">
        <v>83</v>
      </c>
      <c r="AW907" s="15" t="s">
        <v>32</v>
      </c>
      <c r="AX907" s="15" t="s">
        <v>76</v>
      </c>
      <c r="AY907" s="202" t="s">
        <v>174</v>
      </c>
    </row>
    <row r="908" spans="1:65" s="15" customFormat="1" ht="11.25">
      <c r="B908" s="201"/>
      <c r="D908" s="165" t="s">
        <v>183</v>
      </c>
      <c r="E908" s="202" t="s">
        <v>1</v>
      </c>
      <c r="F908" s="203" t="s">
        <v>1640</v>
      </c>
      <c r="H908" s="202" t="s">
        <v>1</v>
      </c>
      <c r="I908" s="204"/>
      <c r="L908" s="201"/>
      <c r="M908" s="205"/>
      <c r="N908" s="206"/>
      <c r="O908" s="206"/>
      <c r="P908" s="206"/>
      <c r="Q908" s="206"/>
      <c r="R908" s="206"/>
      <c r="S908" s="206"/>
      <c r="T908" s="207"/>
      <c r="AT908" s="202" t="s">
        <v>183</v>
      </c>
      <c r="AU908" s="202" t="s">
        <v>85</v>
      </c>
      <c r="AV908" s="15" t="s">
        <v>83</v>
      </c>
      <c r="AW908" s="15" t="s">
        <v>32</v>
      </c>
      <c r="AX908" s="15" t="s">
        <v>76</v>
      </c>
      <c r="AY908" s="202" t="s">
        <v>174</v>
      </c>
    </row>
    <row r="909" spans="1:65" s="13" customFormat="1" ht="11.25">
      <c r="B909" s="170"/>
      <c r="D909" s="165" t="s">
        <v>183</v>
      </c>
      <c r="E909" s="171" t="s">
        <v>1</v>
      </c>
      <c r="F909" s="172" t="s">
        <v>1641</v>
      </c>
      <c r="H909" s="173">
        <v>2.8</v>
      </c>
      <c r="I909" s="174"/>
      <c r="L909" s="170"/>
      <c r="M909" s="175"/>
      <c r="N909" s="176"/>
      <c r="O909" s="176"/>
      <c r="P909" s="176"/>
      <c r="Q909" s="176"/>
      <c r="R909" s="176"/>
      <c r="S909" s="176"/>
      <c r="T909" s="177"/>
      <c r="AT909" s="171" t="s">
        <v>183</v>
      </c>
      <c r="AU909" s="171" t="s">
        <v>85</v>
      </c>
      <c r="AV909" s="13" t="s">
        <v>85</v>
      </c>
      <c r="AW909" s="13" t="s">
        <v>32</v>
      </c>
      <c r="AX909" s="13" t="s">
        <v>76</v>
      </c>
      <c r="AY909" s="171" t="s">
        <v>174</v>
      </c>
    </row>
    <row r="910" spans="1:65" s="15" customFormat="1" ht="22.5">
      <c r="B910" s="201"/>
      <c r="D910" s="165" t="s">
        <v>183</v>
      </c>
      <c r="E910" s="202" t="s">
        <v>1</v>
      </c>
      <c r="F910" s="203" t="s">
        <v>1642</v>
      </c>
      <c r="H910" s="202" t="s">
        <v>1</v>
      </c>
      <c r="I910" s="204"/>
      <c r="L910" s="201"/>
      <c r="M910" s="205"/>
      <c r="N910" s="206"/>
      <c r="O910" s="206"/>
      <c r="P910" s="206"/>
      <c r="Q910" s="206"/>
      <c r="R910" s="206"/>
      <c r="S910" s="206"/>
      <c r="T910" s="207"/>
      <c r="AT910" s="202" t="s">
        <v>183</v>
      </c>
      <c r="AU910" s="202" t="s">
        <v>85</v>
      </c>
      <c r="AV910" s="15" t="s">
        <v>83</v>
      </c>
      <c r="AW910" s="15" t="s">
        <v>32</v>
      </c>
      <c r="AX910" s="15" t="s">
        <v>76</v>
      </c>
      <c r="AY910" s="202" t="s">
        <v>174</v>
      </c>
    </row>
    <row r="911" spans="1:65" s="13" customFormat="1" ht="11.25">
      <c r="B911" s="170"/>
      <c r="D911" s="165" t="s">
        <v>183</v>
      </c>
      <c r="E911" s="171" t="s">
        <v>1</v>
      </c>
      <c r="F911" s="172" t="s">
        <v>1643</v>
      </c>
      <c r="H911" s="173">
        <v>2</v>
      </c>
      <c r="I911" s="174"/>
      <c r="L911" s="170"/>
      <c r="M911" s="175"/>
      <c r="N911" s="176"/>
      <c r="O911" s="176"/>
      <c r="P911" s="176"/>
      <c r="Q911" s="176"/>
      <c r="R911" s="176"/>
      <c r="S911" s="176"/>
      <c r="T911" s="177"/>
      <c r="AT911" s="171" t="s">
        <v>183</v>
      </c>
      <c r="AU911" s="171" t="s">
        <v>85</v>
      </c>
      <c r="AV911" s="13" t="s">
        <v>85</v>
      </c>
      <c r="AW911" s="13" t="s">
        <v>32</v>
      </c>
      <c r="AX911" s="13" t="s">
        <v>76</v>
      </c>
      <c r="AY911" s="171" t="s">
        <v>174</v>
      </c>
    </row>
    <row r="912" spans="1:65" s="14" customFormat="1" ht="11.25">
      <c r="B912" s="178"/>
      <c r="D912" s="165" t="s">
        <v>183</v>
      </c>
      <c r="E912" s="179" t="s">
        <v>1</v>
      </c>
      <c r="F912" s="180" t="s">
        <v>231</v>
      </c>
      <c r="H912" s="181">
        <v>13.04</v>
      </c>
      <c r="I912" s="182"/>
      <c r="L912" s="178"/>
      <c r="M912" s="183"/>
      <c r="N912" s="184"/>
      <c r="O912" s="184"/>
      <c r="P912" s="184"/>
      <c r="Q912" s="184"/>
      <c r="R912" s="184"/>
      <c r="S912" s="184"/>
      <c r="T912" s="185"/>
      <c r="AT912" s="179" t="s">
        <v>183</v>
      </c>
      <c r="AU912" s="179" t="s">
        <v>85</v>
      </c>
      <c r="AV912" s="14" t="s">
        <v>96</v>
      </c>
      <c r="AW912" s="14" t="s">
        <v>32</v>
      </c>
      <c r="AX912" s="14" t="s">
        <v>83</v>
      </c>
      <c r="AY912" s="179" t="s">
        <v>174</v>
      </c>
    </row>
    <row r="913" spans="1:65" s="2" customFormat="1" ht="33" customHeight="1">
      <c r="A913" s="32"/>
      <c r="B913" s="150"/>
      <c r="C913" s="151" t="s">
        <v>1644</v>
      </c>
      <c r="D913" s="151" t="s">
        <v>176</v>
      </c>
      <c r="E913" s="152" t="s">
        <v>1645</v>
      </c>
      <c r="F913" s="153" t="s">
        <v>1646</v>
      </c>
      <c r="G913" s="154" t="s">
        <v>179</v>
      </c>
      <c r="H913" s="155">
        <v>13.04</v>
      </c>
      <c r="I913" s="156"/>
      <c r="J913" s="157">
        <f>ROUND(I913*H913,2)</f>
        <v>0</v>
      </c>
      <c r="K913" s="158"/>
      <c r="L913" s="33"/>
      <c r="M913" s="159" t="s">
        <v>1</v>
      </c>
      <c r="N913" s="160" t="s">
        <v>41</v>
      </c>
      <c r="O913" s="58"/>
      <c r="P913" s="161">
        <f>O913*H913</f>
        <v>0</v>
      </c>
      <c r="Q913" s="161">
        <v>0</v>
      </c>
      <c r="R913" s="161">
        <f>Q913*H913</f>
        <v>0</v>
      </c>
      <c r="S913" s="161">
        <v>0</v>
      </c>
      <c r="T913" s="162">
        <f>S913*H913</f>
        <v>0</v>
      </c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R913" s="163" t="s">
        <v>83</v>
      </c>
      <c r="AT913" s="163" t="s">
        <v>176</v>
      </c>
      <c r="AU913" s="163" t="s">
        <v>85</v>
      </c>
      <c r="AY913" s="17" t="s">
        <v>174</v>
      </c>
      <c r="BE913" s="164">
        <f>IF(N913="základní",J913,0)</f>
        <v>0</v>
      </c>
      <c r="BF913" s="164">
        <f>IF(N913="snížená",J913,0)</f>
        <v>0</v>
      </c>
      <c r="BG913" s="164">
        <f>IF(N913="zákl. přenesená",J913,0)</f>
        <v>0</v>
      </c>
      <c r="BH913" s="164">
        <f>IF(N913="sníž. přenesená",J913,0)</f>
        <v>0</v>
      </c>
      <c r="BI913" s="164">
        <f>IF(N913="nulová",J913,0)</f>
        <v>0</v>
      </c>
      <c r="BJ913" s="17" t="s">
        <v>83</v>
      </c>
      <c r="BK913" s="164">
        <f>ROUND(I913*H913,2)</f>
        <v>0</v>
      </c>
      <c r="BL913" s="17" t="s">
        <v>83</v>
      </c>
      <c r="BM913" s="163" t="s">
        <v>1647</v>
      </c>
    </row>
    <row r="914" spans="1:65" s="2" customFormat="1" ht="19.5">
      <c r="A914" s="32"/>
      <c r="B914" s="33"/>
      <c r="C914" s="32"/>
      <c r="D914" s="165" t="s">
        <v>181</v>
      </c>
      <c r="E914" s="32"/>
      <c r="F914" s="166" t="s">
        <v>1646</v>
      </c>
      <c r="G914" s="32"/>
      <c r="H914" s="32"/>
      <c r="I914" s="167"/>
      <c r="J914" s="32"/>
      <c r="K914" s="32"/>
      <c r="L914" s="33"/>
      <c r="M914" s="168"/>
      <c r="N914" s="169"/>
      <c r="O914" s="58"/>
      <c r="P914" s="58"/>
      <c r="Q914" s="58"/>
      <c r="R914" s="58"/>
      <c r="S914" s="58"/>
      <c r="T914" s="59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T914" s="17" t="s">
        <v>181</v>
      </c>
      <c r="AU914" s="17" t="s">
        <v>85</v>
      </c>
    </row>
    <row r="915" spans="1:65" s="15" customFormat="1" ht="11.25">
      <c r="B915" s="201"/>
      <c r="D915" s="165" t="s">
        <v>183</v>
      </c>
      <c r="E915" s="202" t="s">
        <v>1</v>
      </c>
      <c r="F915" s="203" t="s">
        <v>1079</v>
      </c>
      <c r="H915" s="202" t="s">
        <v>1</v>
      </c>
      <c r="I915" s="204"/>
      <c r="L915" s="201"/>
      <c r="M915" s="205"/>
      <c r="N915" s="206"/>
      <c r="O915" s="206"/>
      <c r="P915" s="206"/>
      <c r="Q915" s="206"/>
      <c r="R915" s="206"/>
      <c r="S915" s="206"/>
      <c r="T915" s="207"/>
      <c r="AT915" s="202" t="s">
        <v>183</v>
      </c>
      <c r="AU915" s="202" t="s">
        <v>85</v>
      </c>
      <c r="AV915" s="15" t="s">
        <v>83</v>
      </c>
      <c r="AW915" s="15" t="s">
        <v>32</v>
      </c>
      <c r="AX915" s="15" t="s">
        <v>76</v>
      </c>
      <c r="AY915" s="202" t="s">
        <v>174</v>
      </c>
    </row>
    <row r="916" spans="1:65" s="15" customFormat="1" ht="11.25">
      <c r="B916" s="201"/>
      <c r="D916" s="165" t="s">
        <v>183</v>
      </c>
      <c r="E916" s="202" t="s">
        <v>1</v>
      </c>
      <c r="F916" s="203" t="s">
        <v>1176</v>
      </c>
      <c r="H916" s="202" t="s">
        <v>1</v>
      </c>
      <c r="I916" s="204"/>
      <c r="L916" s="201"/>
      <c r="M916" s="205"/>
      <c r="N916" s="206"/>
      <c r="O916" s="206"/>
      <c r="P916" s="206"/>
      <c r="Q916" s="206"/>
      <c r="R916" s="206"/>
      <c r="S916" s="206"/>
      <c r="T916" s="207"/>
      <c r="AT916" s="202" t="s">
        <v>183</v>
      </c>
      <c r="AU916" s="202" t="s">
        <v>85</v>
      </c>
      <c r="AV916" s="15" t="s">
        <v>83</v>
      </c>
      <c r="AW916" s="15" t="s">
        <v>32</v>
      </c>
      <c r="AX916" s="15" t="s">
        <v>76</v>
      </c>
      <c r="AY916" s="202" t="s">
        <v>174</v>
      </c>
    </row>
    <row r="917" spans="1:65" s="15" customFormat="1" ht="11.25">
      <c r="B917" s="201"/>
      <c r="D917" s="165" t="s">
        <v>183</v>
      </c>
      <c r="E917" s="202" t="s">
        <v>1</v>
      </c>
      <c r="F917" s="203" t="s">
        <v>1636</v>
      </c>
      <c r="H917" s="202" t="s">
        <v>1</v>
      </c>
      <c r="I917" s="204"/>
      <c r="L917" s="201"/>
      <c r="M917" s="205"/>
      <c r="N917" s="206"/>
      <c r="O917" s="206"/>
      <c r="P917" s="206"/>
      <c r="Q917" s="206"/>
      <c r="R917" s="206"/>
      <c r="S917" s="206"/>
      <c r="T917" s="207"/>
      <c r="AT917" s="202" t="s">
        <v>183</v>
      </c>
      <c r="AU917" s="202" t="s">
        <v>85</v>
      </c>
      <c r="AV917" s="15" t="s">
        <v>83</v>
      </c>
      <c r="AW917" s="15" t="s">
        <v>32</v>
      </c>
      <c r="AX917" s="15" t="s">
        <v>76</v>
      </c>
      <c r="AY917" s="202" t="s">
        <v>174</v>
      </c>
    </row>
    <row r="918" spans="1:65" s="13" customFormat="1" ht="11.25">
      <c r="B918" s="170"/>
      <c r="D918" s="165" t="s">
        <v>183</v>
      </c>
      <c r="E918" s="171" t="s">
        <v>1</v>
      </c>
      <c r="F918" s="172" t="s">
        <v>1637</v>
      </c>
      <c r="H918" s="173">
        <v>6.8</v>
      </c>
      <c r="I918" s="174"/>
      <c r="L918" s="170"/>
      <c r="M918" s="175"/>
      <c r="N918" s="176"/>
      <c r="O918" s="176"/>
      <c r="P918" s="176"/>
      <c r="Q918" s="176"/>
      <c r="R918" s="176"/>
      <c r="S918" s="176"/>
      <c r="T918" s="177"/>
      <c r="AT918" s="171" t="s">
        <v>183</v>
      </c>
      <c r="AU918" s="171" t="s">
        <v>85</v>
      </c>
      <c r="AV918" s="13" t="s">
        <v>85</v>
      </c>
      <c r="AW918" s="13" t="s">
        <v>32</v>
      </c>
      <c r="AX918" s="13" t="s">
        <v>76</v>
      </c>
      <c r="AY918" s="171" t="s">
        <v>174</v>
      </c>
    </row>
    <row r="919" spans="1:65" s="15" customFormat="1" ht="11.25">
      <c r="B919" s="201"/>
      <c r="D919" s="165" t="s">
        <v>183</v>
      </c>
      <c r="E919" s="202" t="s">
        <v>1</v>
      </c>
      <c r="F919" s="203" t="s">
        <v>1638</v>
      </c>
      <c r="H919" s="202" t="s">
        <v>1</v>
      </c>
      <c r="I919" s="204"/>
      <c r="L919" s="201"/>
      <c r="M919" s="205"/>
      <c r="N919" s="206"/>
      <c r="O919" s="206"/>
      <c r="P919" s="206"/>
      <c r="Q919" s="206"/>
      <c r="R919" s="206"/>
      <c r="S919" s="206"/>
      <c r="T919" s="207"/>
      <c r="AT919" s="202" t="s">
        <v>183</v>
      </c>
      <c r="AU919" s="202" t="s">
        <v>85</v>
      </c>
      <c r="AV919" s="15" t="s">
        <v>83</v>
      </c>
      <c r="AW919" s="15" t="s">
        <v>32</v>
      </c>
      <c r="AX919" s="15" t="s">
        <v>76</v>
      </c>
      <c r="AY919" s="202" t="s">
        <v>174</v>
      </c>
    </row>
    <row r="920" spans="1:65" s="13" customFormat="1" ht="11.25">
      <c r="B920" s="170"/>
      <c r="D920" s="165" t="s">
        <v>183</v>
      </c>
      <c r="E920" s="171" t="s">
        <v>1</v>
      </c>
      <c r="F920" s="172" t="s">
        <v>1639</v>
      </c>
      <c r="H920" s="173">
        <v>1.44</v>
      </c>
      <c r="I920" s="174"/>
      <c r="L920" s="170"/>
      <c r="M920" s="175"/>
      <c r="N920" s="176"/>
      <c r="O920" s="176"/>
      <c r="P920" s="176"/>
      <c r="Q920" s="176"/>
      <c r="R920" s="176"/>
      <c r="S920" s="176"/>
      <c r="T920" s="177"/>
      <c r="AT920" s="171" t="s">
        <v>183</v>
      </c>
      <c r="AU920" s="171" t="s">
        <v>85</v>
      </c>
      <c r="AV920" s="13" t="s">
        <v>85</v>
      </c>
      <c r="AW920" s="13" t="s">
        <v>32</v>
      </c>
      <c r="AX920" s="13" t="s">
        <v>76</v>
      </c>
      <c r="AY920" s="171" t="s">
        <v>174</v>
      </c>
    </row>
    <row r="921" spans="1:65" s="15" customFormat="1" ht="11.25">
      <c r="B921" s="201"/>
      <c r="D921" s="165" t="s">
        <v>183</v>
      </c>
      <c r="E921" s="202" t="s">
        <v>1</v>
      </c>
      <c r="F921" s="203" t="s">
        <v>1079</v>
      </c>
      <c r="H921" s="202" t="s">
        <v>1</v>
      </c>
      <c r="I921" s="204"/>
      <c r="L921" s="201"/>
      <c r="M921" s="205"/>
      <c r="N921" s="206"/>
      <c r="O921" s="206"/>
      <c r="P921" s="206"/>
      <c r="Q921" s="206"/>
      <c r="R921" s="206"/>
      <c r="S921" s="206"/>
      <c r="T921" s="207"/>
      <c r="AT921" s="202" t="s">
        <v>183</v>
      </c>
      <c r="AU921" s="202" t="s">
        <v>85</v>
      </c>
      <c r="AV921" s="15" t="s">
        <v>83</v>
      </c>
      <c r="AW921" s="15" t="s">
        <v>32</v>
      </c>
      <c r="AX921" s="15" t="s">
        <v>76</v>
      </c>
      <c r="AY921" s="202" t="s">
        <v>174</v>
      </c>
    </row>
    <row r="922" spans="1:65" s="15" customFormat="1" ht="11.25">
      <c r="B922" s="201"/>
      <c r="D922" s="165" t="s">
        <v>183</v>
      </c>
      <c r="E922" s="202" t="s">
        <v>1</v>
      </c>
      <c r="F922" s="203" t="s">
        <v>1640</v>
      </c>
      <c r="H922" s="202" t="s">
        <v>1</v>
      </c>
      <c r="I922" s="204"/>
      <c r="L922" s="201"/>
      <c r="M922" s="205"/>
      <c r="N922" s="206"/>
      <c r="O922" s="206"/>
      <c r="P922" s="206"/>
      <c r="Q922" s="206"/>
      <c r="R922" s="206"/>
      <c r="S922" s="206"/>
      <c r="T922" s="207"/>
      <c r="AT922" s="202" t="s">
        <v>183</v>
      </c>
      <c r="AU922" s="202" t="s">
        <v>85</v>
      </c>
      <c r="AV922" s="15" t="s">
        <v>83</v>
      </c>
      <c r="AW922" s="15" t="s">
        <v>32</v>
      </c>
      <c r="AX922" s="15" t="s">
        <v>76</v>
      </c>
      <c r="AY922" s="202" t="s">
        <v>174</v>
      </c>
    </row>
    <row r="923" spans="1:65" s="13" customFormat="1" ht="11.25">
      <c r="B923" s="170"/>
      <c r="D923" s="165" t="s">
        <v>183</v>
      </c>
      <c r="E923" s="171" t="s">
        <v>1</v>
      </c>
      <c r="F923" s="172" t="s">
        <v>1641</v>
      </c>
      <c r="H923" s="173">
        <v>2.8</v>
      </c>
      <c r="I923" s="174"/>
      <c r="L923" s="170"/>
      <c r="M923" s="175"/>
      <c r="N923" s="176"/>
      <c r="O923" s="176"/>
      <c r="P923" s="176"/>
      <c r="Q923" s="176"/>
      <c r="R923" s="176"/>
      <c r="S923" s="176"/>
      <c r="T923" s="177"/>
      <c r="AT923" s="171" t="s">
        <v>183</v>
      </c>
      <c r="AU923" s="171" t="s">
        <v>85</v>
      </c>
      <c r="AV923" s="13" t="s">
        <v>85</v>
      </c>
      <c r="AW923" s="13" t="s">
        <v>32</v>
      </c>
      <c r="AX923" s="13" t="s">
        <v>76</v>
      </c>
      <c r="AY923" s="171" t="s">
        <v>174</v>
      </c>
    </row>
    <row r="924" spans="1:65" s="15" customFormat="1" ht="22.5">
      <c r="B924" s="201"/>
      <c r="D924" s="165" t="s">
        <v>183</v>
      </c>
      <c r="E924" s="202" t="s">
        <v>1</v>
      </c>
      <c r="F924" s="203" t="s">
        <v>1642</v>
      </c>
      <c r="H924" s="202" t="s">
        <v>1</v>
      </c>
      <c r="I924" s="204"/>
      <c r="L924" s="201"/>
      <c r="M924" s="205"/>
      <c r="N924" s="206"/>
      <c r="O924" s="206"/>
      <c r="P924" s="206"/>
      <c r="Q924" s="206"/>
      <c r="R924" s="206"/>
      <c r="S924" s="206"/>
      <c r="T924" s="207"/>
      <c r="AT924" s="202" t="s">
        <v>183</v>
      </c>
      <c r="AU924" s="202" t="s">
        <v>85</v>
      </c>
      <c r="AV924" s="15" t="s">
        <v>83</v>
      </c>
      <c r="AW924" s="15" t="s">
        <v>32</v>
      </c>
      <c r="AX924" s="15" t="s">
        <v>76</v>
      </c>
      <c r="AY924" s="202" t="s">
        <v>174</v>
      </c>
    </row>
    <row r="925" spans="1:65" s="13" customFormat="1" ht="11.25">
      <c r="B925" s="170"/>
      <c r="D925" s="165" t="s">
        <v>183</v>
      </c>
      <c r="E925" s="171" t="s">
        <v>1</v>
      </c>
      <c r="F925" s="172" t="s">
        <v>1643</v>
      </c>
      <c r="H925" s="173">
        <v>2</v>
      </c>
      <c r="I925" s="174"/>
      <c r="L925" s="170"/>
      <c r="M925" s="175"/>
      <c r="N925" s="176"/>
      <c r="O925" s="176"/>
      <c r="P925" s="176"/>
      <c r="Q925" s="176"/>
      <c r="R925" s="176"/>
      <c r="S925" s="176"/>
      <c r="T925" s="177"/>
      <c r="AT925" s="171" t="s">
        <v>183</v>
      </c>
      <c r="AU925" s="171" t="s">
        <v>85</v>
      </c>
      <c r="AV925" s="13" t="s">
        <v>85</v>
      </c>
      <c r="AW925" s="13" t="s">
        <v>32</v>
      </c>
      <c r="AX925" s="13" t="s">
        <v>76</v>
      </c>
      <c r="AY925" s="171" t="s">
        <v>174</v>
      </c>
    </row>
    <row r="926" spans="1:65" s="14" customFormat="1" ht="11.25">
      <c r="B926" s="178"/>
      <c r="D926" s="165" t="s">
        <v>183</v>
      </c>
      <c r="E926" s="179" t="s">
        <v>1</v>
      </c>
      <c r="F926" s="180" t="s">
        <v>231</v>
      </c>
      <c r="H926" s="181">
        <v>13.04</v>
      </c>
      <c r="I926" s="182"/>
      <c r="L926" s="178"/>
      <c r="M926" s="183"/>
      <c r="N926" s="184"/>
      <c r="O926" s="184"/>
      <c r="P926" s="184"/>
      <c r="Q926" s="184"/>
      <c r="R926" s="184"/>
      <c r="S926" s="184"/>
      <c r="T926" s="185"/>
      <c r="AT926" s="179" t="s">
        <v>183</v>
      </c>
      <c r="AU926" s="179" t="s">
        <v>85</v>
      </c>
      <c r="AV926" s="14" t="s">
        <v>96</v>
      </c>
      <c r="AW926" s="14" t="s">
        <v>32</v>
      </c>
      <c r="AX926" s="14" t="s">
        <v>83</v>
      </c>
      <c r="AY926" s="179" t="s">
        <v>174</v>
      </c>
    </row>
    <row r="927" spans="1:65" s="2" customFormat="1" ht="37.9" customHeight="1">
      <c r="A927" s="32"/>
      <c r="B927" s="150"/>
      <c r="C927" s="151" t="s">
        <v>1648</v>
      </c>
      <c r="D927" s="151" t="s">
        <v>176</v>
      </c>
      <c r="E927" s="152" t="s">
        <v>1649</v>
      </c>
      <c r="F927" s="153" t="s">
        <v>1650</v>
      </c>
      <c r="G927" s="154" t="s">
        <v>220</v>
      </c>
      <c r="H927" s="155">
        <v>16.2</v>
      </c>
      <c r="I927" s="156"/>
      <c r="J927" s="157">
        <f>ROUND(I927*H927,2)</f>
        <v>0</v>
      </c>
      <c r="K927" s="158"/>
      <c r="L927" s="33"/>
      <c r="M927" s="159" t="s">
        <v>1</v>
      </c>
      <c r="N927" s="160" t="s">
        <v>41</v>
      </c>
      <c r="O927" s="58"/>
      <c r="P927" s="161">
        <f>O927*H927</f>
        <v>0</v>
      </c>
      <c r="Q927" s="161">
        <v>0</v>
      </c>
      <c r="R927" s="161">
        <f>Q927*H927</f>
        <v>0</v>
      </c>
      <c r="S927" s="161">
        <v>0</v>
      </c>
      <c r="T927" s="162">
        <f>S927*H927</f>
        <v>0</v>
      </c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R927" s="163" t="s">
        <v>83</v>
      </c>
      <c r="AT927" s="163" t="s">
        <v>176</v>
      </c>
      <c r="AU927" s="163" t="s">
        <v>85</v>
      </c>
      <c r="AY927" s="17" t="s">
        <v>174</v>
      </c>
      <c r="BE927" s="164">
        <f>IF(N927="základní",J927,0)</f>
        <v>0</v>
      </c>
      <c r="BF927" s="164">
        <f>IF(N927="snížená",J927,0)</f>
        <v>0</v>
      </c>
      <c r="BG927" s="164">
        <f>IF(N927="zákl. přenesená",J927,0)</f>
        <v>0</v>
      </c>
      <c r="BH927" s="164">
        <f>IF(N927="sníž. přenesená",J927,0)</f>
        <v>0</v>
      </c>
      <c r="BI927" s="164">
        <f>IF(N927="nulová",J927,0)</f>
        <v>0</v>
      </c>
      <c r="BJ927" s="17" t="s">
        <v>83</v>
      </c>
      <c r="BK927" s="164">
        <f>ROUND(I927*H927,2)</f>
        <v>0</v>
      </c>
      <c r="BL927" s="17" t="s">
        <v>83</v>
      </c>
      <c r="BM927" s="163" t="s">
        <v>1651</v>
      </c>
    </row>
    <row r="928" spans="1:65" s="2" customFormat="1" ht="19.5">
      <c r="A928" s="32"/>
      <c r="B928" s="33"/>
      <c r="C928" s="32"/>
      <c r="D928" s="165" t="s">
        <v>181</v>
      </c>
      <c r="E928" s="32"/>
      <c r="F928" s="166" t="s">
        <v>1650</v>
      </c>
      <c r="G928" s="32"/>
      <c r="H928" s="32"/>
      <c r="I928" s="167"/>
      <c r="J928" s="32"/>
      <c r="K928" s="32"/>
      <c r="L928" s="33"/>
      <c r="M928" s="168"/>
      <c r="N928" s="169"/>
      <c r="O928" s="58"/>
      <c r="P928" s="58"/>
      <c r="Q928" s="58"/>
      <c r="R928" s="58"/>
      <c r="S928" s="58"/>
      <c r="T928" s="59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T928" s="17" t="s">
        <v>181</v>
      </c>
      <c r="AU928" s="17" t="s">
        <v>85</v>
      </c>
    </row>
    <row r="929" spans="1:65" s="15" customFormat="1" ht="11.25">
      <c r="B929" s="201"/>
      <c r="D929" s="165" t="s">
        <v>183</v>
      </c>
      <c r="E929" s="202" t="s">
        <v>1</v>
      </c>
      <c r="F929" s="203" t="s">
        <v>1079</v>
      </c>
      <c r="H929" s="202" t="s">
        <v>1</v>
      </c>
      <c r="I929" s="204"/>
      <c r="L929" s="201"/>
      <c r="M929" s="205"/>
      <c r="N929" s="206"/>
      <c r="O929" s="206"/>
      <c r="P929" s="206"/>
      <c r="Q929" s="206"/>
      <c r="R929" s="206"/>
      <c r="S929" s="206"/>
      <c r="T929" s="207"/>
      <c r="AT929" s="202" t="s">
        <v>183</v>
      </c>
      <c r="AU929" s="202" t="s">
        <v>85</v>
      </c>
      <c r="AV929" s="15" t="s">
        <v>83</v>
      </c>
      <c r="AW929" s="15" t="s">
        <v>32</v>
      </c>
      <c r="AX929" s="15" t="s">
        <v>76</v>
      </c>
      <c r="AY929" s="202" t="s">
        <v>174</v>
      </c>
    </row>
    <row r="930" spans="1:65" s="15" customFormat="1" ht="11.25">
      <c r="B930" s="201"/>
      <c r="D930" s="165" t="s">
        <v>183</v>
      </c>
      <c r="E930" s="202" t="s">
        <v>1</v>
      </c>
      <c r="F930" s="203" t="s">
        <v>1652</v>
      </c>
      <c r="H930" s="202" t="s">
        <v>1</v>
      </c>
      <c r="I930" s="204"/>
      <c r="L930" s="201"/>
      <c r="M930" s="205"/>
      <c r="N930" s="206"/>
      <c r="O930" s="206"/>
      <c r="P930" s="206"/>
      <c r="Q930" s="206"/>
      <c r="R930" s="206"/>
      <c r="S930" s="206"/>
      <c r="T930" s="207"/>
      <c r="AT930" s="202" t="s">
        <v>183</v>
      </c>
      <c r="AU930" s="202" t="s">
        <v>85</v>
      </c>
      <c r="AV930" s="15" t="s">
        <v>83</v>
      </c>
      <c r="AW930" s="15" t="s">
        <v>32</v>
      </c>
      <c r="AX930" s="15" t="s">
        <v>76</v>
      </c>
      <c r="AY930" s="202" t="s">
        <v>174</v>
      </c>
    </row>
    <row r="931" spans="1:65" s="13" customFormat="1" ht="11.25">
      <c r="B931" s="170"/>
      <c r="D931" s="165" t="s">
        <v>183</v>
      </c>
      <c r="E931" s="171" t="s">
        <v>1</v>
      </c>
      <c r="F931" s="172" t="s">
        <v>1609</v>
      </c>
      <c r="H931" s="173">
        <v>16.2</v>
      </c>
      <c r="I931" s="174"/>
      <c r="L931" s="170"/>
      <c r="M931" s="175"/>
      <c r="N931" s="176"/>
      <c r="O931" s="176"/>
      <c r="P931" s="176"/>
      <c r="Q931" s="176"/>
      <c r="R931" s="176"/>
      <c r="S931" s="176"/>
      <c r="T931" s="177"/>
      <c r="AT931" s="171" t="s">
        <v>183</v>
      </c>
      <c r="AU931" s="171" t="s">
        <v>85</v>
      </c>
      <c r="AV931" s="13" t="s">
        <v>85</v>
      </c>
      <c r="AW931" s="13" t="s">
        <v>32</v>
      </c>
      <c r="AX931" s="13" t="s">
        <v>83</v>
      </c>
      <c r="AY931" s="171" t="s">
        <v>174</v>
      </c>
    </row>
    <row r="932" spans="1:65" s="2" customFormat="1" ht="62.65" customHeight="1">
      <c r="A932" s="32"/>
      <c r="B932" s="150"/>
      <c r="C932" s="151" t="s">
        <v>1653</v>
      </c>
      <c r="D932" s="151" t="s">
        <v>176</v>
      </c>
      <c r="E932" s="152" t="s">
        <v>1654</v>
      </c>
      <c r="F932" s="153" t="s">
        <v>1655</v>
      </c>
      <c r="G932" s="154" t="s">
        <v>203</v>
      </c>
      <c r="H932" s="155">
        <v>40</v>
      </c>
      <c r="I932" s="156"/>
      <c r="J932" s="157">
        <f>ROUND(I932*H932,2)</f>
        <v>0</v>
      </c>
      <c r="K932" s="158"/>
      <c r="L932" s="33"/>
      <c r="M932" s="159" t="s">
        <v>1</v>
      </c>
      <c r="N932" s="160" t="s">
        <v>41</v>
      </c>
      <c r="O932" s="58"/>
      <c r="P932" s="161">
        <f>O932*H932</f>
        <v>0</v>
      </c>
      <c r="Q932" s="161">
        <v>0</v>
      </c>
      <c r="R932" s="161">
        <f>Q932*H932</f>
        <v>0</v>
      </c>
      <c r="S932" s="161">
        <v>0</v>
      </c>
      <c r="T932" s="162">
        <f>S932*H932</f>
        <v>0</v>
      </c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R932" s="163" t="s">
        <v>83</v>
      </c>
      <c r="AT932" s="163" t="s">
        <v>176</v>
      </c>
      <c r="AU932" s="163" t="s">
        <v>85</v>
      </c>
      <c r="AY932" s="17" t="s">
        <v>174</v>
      </c>
      <c r="BE932" s="164">
        <f>IF(N932="základní",J932,0)</f>
        <v>0</v>
      </c>
      <c r="BF932" s="164">
        <f>IF(N932="snížená",J932,0)</f>
        <v>0</v>
      </c>
      <c r="BG932" s="164">
        <f>IF(N932="zákl. přenesená",J932,0)</f>
        <v>0</v>
      </c>
      <c r="BH932" s="164">
        <f>IF(N932="sníž. přenesená",J932,0)</f>
        <v>0</v>
      </c>
      <c r="BI932" s="164">
        <f>IF(N932="nulová",J932,0)</f>
        <v>0</v>
      </c>
      <c r="BJ932" s="17" t="s">
        <v>83</v>
      </c>
      <c r="BK932" s="164">
        <f>ROUND(I932*H932,2)</f>
        <v>0</v>
      </c>
      <c r="BL932" s="17" t="s">
        <v>83</v>
      </c>
      <c r="BM932" s="163" t="s">
        <v>1656</v>
      </c>
    </row>
    <row r="933" spans="1:65" s="2" customFormat="1" ht="39">
      <c r="A933" s="32"/>
      <c r="B933" s="33"/>
      <c r="C933" s="32"/>
      <c r="D933" s="165" t="s">
        <v>181</v>
      </c>
      <c r="E933" s="32"/>
      <c r="F933" s="166" t="s">
        <v>1655</v>
      </c>
      <c r="G933" s="32"/>
      <c r="H933" s="32"/>
      <c r="I933" s="167"/>
      <c r="J933" s="32"/>
      <c r="K933" s="32"/>
      <c r="L933" s="33"/>
      <c r="M933" s="168"/>
      <c r="N933" s="169"/>
      <c r="O933" s="58"/>
      <c r="P933" s="58"/>
      <c r="Q933" s="58"/>
      <c r="R933" s="58"/>
      <c r="S933" s="58"/>
      <c r="T933" s="59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T933" s="17" t="s">
        <v>181</v>
      </c>
      <c r="AU933" s="17" t="s">
        <v>85</v>
      </c>
    </row>
    <row r="934" spans="1:65" s="15" customFormat="1" ht="11.25">
      <c r="B934" s="201"/>
      <c r="D934" s="165" t="s">
        <v>183</v>
      </c>
      <c r="E934" s="202" t="s">
        <v>1</v>
      </c>
      <c r="F934" s="203" t="s">
        <v>1079</v>
      </c>
      <c r="H934" s="202" t="s">
        <v>1</v>
      </c>
      <c r="I934" s="204"/>
      <c r="L934" s="201"/>
      <c r="M934" s="205"/>
      <c r="N934" s="206"/>
      <c r="O934" s="206"/>
      <c r="P934" s="206"/>
      <c r="Q934" s="206"/>
      <c r="R934" s="206"/>
      <c r="S934" s="206"/>
      <c r="T934" s="207"/>
      <c r="AT934" s="202" t="s">
        <v>183</v>
      </c>
      <c r="AU934" s="202" t="s">
        <v>85</v>
      </c>
      <c r="AV934" s="15" t="s">
        <v>83</v>
      </c>
      <c r="AW934" s="15" t="s">
        <v>32</v>
      </c>
      <c r="AX934" s="15" t="s">
        <v>76</v>
      </c>
      <c r="AY934" s="202" t="s">
        <v>174</v>
      </c>
    </row>
    <row r="935" spans="1:65" s="15" customFormat="1" ht="11.25">
      <c r="B935" s="201"/>
      <c r="D935" s="165" t="s">
        <v>183</v>
      </c>
      <c r="E935" s="202" t="s">
        <v>1</v>
      </c>
      <c r="F935" s="203" t="s">
        <v>1574</v>
      </c>
      <c r="H935" s="202" t="s">
        <v>1</v>
      </c>
      <c r="I935" s="204"/>
      <c r="L935" s="201"/>
      <c r="M935" s="205"/>
      <c r="N935" s="206"/>
      <c r="O935" s="206"/>
      <c r="P935" s="206"/>
      <c r="Q935" s="206"/>
      <c r="R935" s="206"/>
      <c r="S935" s="206"/>
      <c r="T935" s="207"/>
      <c r="AT935" s="202" t="s">
        <v>183</v>
      </c>
      <c r="AU935" s="202" t="s">
        <v>85</v>
      </c>
      <c r="AV935" s="15" t="s">
        <v>83</v>
      </c>
      <c r="AW935" s="15" t="s">
        <v>32</v>
      </c>
      <c r="AX935" s="15" t="s">
        <v>76</v>
      </c>
      <c r="AY935" s="202" t="s">
        <v>174</v>
      </c>
    </row>
    <row r="936" spans="1:65" s="13" customFormat="1" ht="11.25">
      <c r="B936" s="170"/>
      <c r="D936" s="165" t="s">
        <v>183</v>
      </c>
      <c r="E936" s="171" t="s">
        <v>1</v>
      </c>
      <c r="F936" s="172" t="s">
        <v>1657</v>
      </c>
      <c r="H936" s="173">
        <v>40</v>
      </c>
      <c r="I936" s="174"/>
      <c r="L936" s="170"/>
      <c r="M936" s="175"/>
      <c r="N936" s="176"/>
      <c r="O936" s="176"/>
      <c r="P936" s="176"/>
      <c r="Q936" s="176"/>
      <c r="R936" s="176"/>
      <c r="S936" s="176"/>
      <c r="T936" s="177"/>
      <c r="AT936" s="171" t="s">
        <v>183</v>
      </c>
      <c r="AU936" s="171" t="s">
        <v>85</v>
      </c>
      <c r="AV936" s="13" t="s">
        <v>85</v>
      </c>
      <c r="AW936" s="13" t="s">
        <v>32</v>
      </c>
      <c r="AX936" s="13" t="s">
        <v>83</v>
      </c>
      <c r="AY936" s="171" t="s">
        <v>174</v>
      </c>
    </row>
    <row r="937" spans="1:65" s="2" customFormat="1" ht="62.65" customHeight="1">
      <c r="A937" s="32"/>
      <c r="B937" s="150"/>
      <c r="C937" s="151" t="s">
        <v>1658</v>
      </c>
      <c r="D937" s="151" t="s">
        <v>176</v>
      </c>
      <c r="E937" s="152" t="s">
        <v>1659</v>
      </c>
      <c r="F937" s="153" t="s">
        <v>1660</v>
      </c>
      <c r="G937" s="154" t="s">
        <v>203</v>
      </c>
      <c r="H937" s="155">
        <v>10</v>
      </c>
      <c r="I937" s="156"/>
      <c r="J937" s="157">
        <f>ROUND(I937*H937,2)</f>
        <v>0</v>
      </c>
      <c r="K937" s="158"/>
      <c r="L937" s="33"/>
      <c r="M937" s="159" t="s">
        <v>1</v>
      </c>
      <c r="N937" s="160" t="s">
        <v>41</v>
      </c>
      <c r="O937" s="58"/>
      <c r="P937" s="161">
        <f>O937*H937</f>
        <v>0</v>
      </c>
      <c r="Q937" s="161">
        <v>0</v>
      </c>
      <c r="R937" s="161">
        <f>Q937*H937</f>
        <v>0</v>
      </c>
      <c r="S937" s="161">
        <v>0</v>
      </c>
      <c r="T937" s="162">
        <f>S937*H937</f>
        <v>0</v>
      </c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R937" s="163" t="s">
        <v>83</v>
      </c>
      <c r="AT937" s="163" t="s">
        <v>176</v>
      </c>
      <c r="AU937" s="163" t="s">
        <v>85</v>
      </c>
      <c r="AY937" s="17" t="s">
        <v>174</v>
      </c>
      <c r="BE937" s="164">
        <f>IF(N937="základní",J937,0)</f>
        <v>0</v>
      </c>
      <c r="BF937" s="164">
        <f>IF(N937="snížená",J937,0)</f>
        <v>0</v>
      </c>
      <c r="BG937" s="164">
        <f>IF(N937="zákl. přenesená",J937,0)</f>
        <v>0</v>
      </c>
      <c r="BH937" s="164">
        <f>IF(N937="sníž. přenesená",J937,0)</f>
        <v>0</v>
      </c>
      <c r="BI937" s="164">
        <f>IF(N937="nulová",J937,0)</f>
        <v>0</v>
      </c>
      <c r="BJ937" s="17" t="s">
        <v>83</v>
      </c>
      <c r="BK937" s="164">
        <f>ROUND(I937*H937,2)</f>
        <v>0</v>
      </c>
      <c r="BL937" s="17" t="s">
        <v>83</v>
      </c>
      <c r="BM937" s="163" t="s">
        <v>1661</v>
      </c>
    </row>
    <row r="938" spans="1:65" s="2" customFormat="1" ht="39">
      <c r="A938" s="32"/>
      <c r="B938" s="33"/>
      <c r="C938" s="32"/>
      <c r="D938" s="165" t="s">
        <v>181</v>
      </c>
      <c r="E938" s="32"/>
      <c r="F938" s="166" t="s">
        <v>1660</v>
      </c>
      <c r="G938" s="32"/>
      <c r="H938" s="32"/>
      <c r="I938" s="167"/>
      <c r="J938" s="32"/>
      <c r="K938" s="32"/>
      <c r="L938" s="33"/>
      <c r="M938" s="168"/>
      <c r="N938" s="169"/>
      <c r="O938" s="58"/>
      <c r="P938" s="58"/>
      <c r="Q938" s="58"/>
      <c r="R938" s="58"/>
      <c r="S938" s="58"/>
      <c r="T938" s="59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T938" s="17" t="s">
        <v>181</v>
      </c>
      <c r="AU938" s="17" t="s">
        <v>85</v>
      </c>
    </row>
    <row r="939" spans="1:65" s="15" customFormat="1" ht="11.25">
      <c r="B939" s="201"/>
      <c r="D939" s="165" t="s">
        <v>183</v>
      </c>
      <c r="E939" s="202" t="s">
        <v>1</v>
      </c>
      <c r="F939" s="203" t="s">
        <v>1079</v>
      </c>
      <c r="H939" s="202" t="s">
        <v>1</v>
      </c>
      <c r="I939" s="204"/>
      <c r="L939" s="201"/>
      <c r="M939" s="205"/>
      <c r="N939" s="206"/>
      <c r="O939" s="206"/>
      <c r="P939" s="206"/>
      <c r="Q939" s="206"/>
      <c r="R939" s="206"/>
      <c r="S939" s="206"/>
      <c r="T939" s="207"/>
      <c r="AT939" s="202" t="s">
        <v>183</v>
      </c>
      <c r="AU939" s="202" t="s">
        <v>85</v>
      </c>
      <c r="AV939" s="15" t="s">
        <v>83</v>
      </c>
      <c r="AW939" s="15" t="s">
        <v>32</v>
      </c>
      <c r="AX939" s="15" t="s">
        <v>76</v>
      </c>
      <c r="AY939" s="202" t="s">
        <v>174</v>
      </c>
    </row>
    <row r="940" spans="1:65" s="15" customFormat="1" ht="11.25">
      <c r="B940" s="201"/>
      <c r="D940" s="165" t="s">
        <v>183</v>
      </c>
      <c r="E940" s="202" t="s">
        <v>1</v>
      </c>
      <c r="F940" s="203" t="s">
        <v>1576</v>
      </c>
      <c r="H940" s="202" t="s">
        <v>1</v>
      </c>
      <c r="I940" s="204"/>
      <c r="L940" s="201"/>
      <c r="M940" s="205"/>
      <c r="N940" s="206"/>
      <c r="O940" s="206"/>
      <c r="P940" s="206"/>
      <c r="Q940" s="206"/>
      <c r="R940" s="206"/>
      <c r="S940" s="206"/>
      <c r="T940" s="207"/>
      <c r="AT940" s="202" t="s">
        <v>183</v>
      </c>
      <c r="AU940" s="202" t="s">
        <v>85</v>
      </c>
      <c r="AV940" s="15" t="s">
        <v>83</v>
      </c>
      <c r="AW940" s="15" t="s">
        <v>32</v>
      </c>
      <c r="AX940" s="15" t="s">
        <v>76</v>
      </c>
      <c r="AY940" s="202" t="s">
        <v>174</v>
      </c>
    </row>
    <row r="941" spans="1:65" s="13" customFormat="1" ht="11.25">
      <c r="B941" s="170"/>
      <c r="D941" s="165" t="s">
        <v>183</v>
      </c>
      <c r="E941" s="171" t="s">
        <v>1</v>
      </c>
      <c r="F941" s="172" t="s">
        <v>1662</v>
      </c>
      <c r="H941" s="173">
        <v>10</v>
      </c>
      <c r="I941" s="174"/>
      <c r="L941" s="170"/>
      <c r="M941" s="175"/>
      <c r="N941" s="176"/>
      <c r="O941" s="176"/>
      <c r="P941" s="176"/>
      <c r="Q941" s="176"/>
      <c r="R941" s="176"/>
      <c r="S941" s="176"/>
      <c r="T941" s="177"/>
      <c r="AT941" s="171" t="s">
        <v>183</v>
      </c>
      <c r="AU941" s="171" t="s">
        <v>85</v>
      </c>
      <c r="AV941" s="13" t="s">
        <v>85</v>
      </c>
      <c r="AW941" s="13" t="s">
        <v>32</v>
      </c>
      <c r="AX941" s="13" t="s">
        <v>83</v>
      </c>
      <c r="AY941" s="171" t="s">
        <v>174</v>
      </c>
    </row>
    <row r="942" spans="1:65" s="2" customFormat="1" ht="37.9" customHeight="1">
      <c r="A942" s="32"/>
      <c r="B942" s="150"/>
      <c r="C942" s="151" t="s">
        <v>1663</v>
      </c>
      <c r="D942" s="151" t="s">
        <v>176</v>
      </c>
      <c r="E942" s="152" t="s">
        <v>1664</v>
      </c>
      <c r="F942" s="153" t="s">
        <v>1665</v>
      </c>
      <c r="G942" s="154" t="s">
        <v>203</v>
      </c>
      <c r="H942" s="155">
        <v>17.5</v>
      </c>
      <c r="I942" s="156"/>
      <c r="J942" s="157">
        <f>ROUND(I942*H942,2)</f>
        <v>0</v>
      </c>
      <c r="K942" s="158"/>
      <c r="L942" s="33"/>
      <c r="M942" s="159" t="s">
        <v>1</v>
      </c>
      <c r="N942" s="160" t="s">
        <v>41</v>
      </c>
      <c r="O942" s="58"/>
      <c r="P942" s="161">
        <f>O942*H942</f>
        <v>0</v>
      </c>
      <c r="Q942" s="161">
        <v>0</v>
      </c>
      <c r="R942" s="161">
        <f>Q942*H942</f>
        <v>0</v>
      </c>
      <c r="S942" s="161">
        <v>0</v>
      </c>
      <c r="T942" s="162">
        <f>S942*H942</f>
        <v>0</v>
      </c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R942" s="163" t="s">
        <v>83</v>
      </c>
      <c r="AT942" s="163" t="s">
        <v>176</v>
      </c>
      <c r="AU942" s="163" t="s">
        <v>85</v>
      </c>
      <c r="AY942" s="17" t="s">
        <v>174</v>
      </c>
      <c r="BE942" s="164">
        <f>IF(N942="základní",J942,0)</f>
        <v>0</v>
      </c>
      <c r="BF942" s="164">
        <f>IF(N942="snížená",J942,0)</f>
        <v>0</v>
      </c>
      <c r="BG942" s="164">
        <f>IF(N942="zákl. přenesená",J942,0)</f>
        <v>0</v>
      </c>
      <c r="BH942" s="164">
        <f>IF(N942="sníž. přenesená",J942,0)</f>
        <v>0</v>
      </c>
      <c r="BI942" s="164">
        <f>IF(N942="nulová",J942,0)</f>
        <v>0</v>
      </c>
      <c r="BJ942" s="17" t="s">
        <v>83</v>
      </c>
      <c r="BK942" s="164">
        <f>ROUND(I942*H942,2)</f>
        <v>0</v>
      </c>
      <c r="BL942" s="17" t="s">
        <v>83</v>
      </c>
      <c r="BM942" s="163" t="s">
        <v>1666</v>
      </c>
    </row>
    <row r="943" spans="1:65" s="2" customFormat="1" ht="19.5">
      <c r="A943" s="32"/>
      <c r="B943" s="33"/>
      <c r="C943" s="32"/>
      <c r="D943" s="165" t="s">
        <v>181</v>
      </c>
      <c r="E943" s="32"/>
      <c r="F943" s="166" t="s">
        <v>1665</v>
      </c>
      <c r="G943" s="32"/>
      <c r="H943" s="32"/>
      <c r="I943" s="167"/>
      <c r="J943" s="32"/>
      <c r="K943" s="32"/>
      <c r="L943" s="33"/>
      <c r="M943" s="168"/>
      <c r="N943" s="169"/>
      <c r="O943" s="58"/>
      <c r="P943" s="58"/>
      <c r="Q943" s="58"/>
      <c r="R943" s="58"/>
      <c r="S943" s="58"/>
      <c r="T943" s="59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T943" s="17" t="s">
        <v>181</v>
      </c>
      <c r="AU943" s="17" t="s">
        <v>85</v>
      </c>
    </row>
    <row r="944" spans="1:65" s="15" customFormat="1" ht="11.25">
      <c r="B944" s="201"/>
      <c r="D944" s="165" t="s">
        <v>183</v>
      </c>
      <c r="E944" s="202" t="s">
        <v>1</v>
      </c>
      <c r="F944" s="203" t="s">
        <v>1079</v>
      </c>
      <c r="H944" s="202" t="s">
        <v>1</v>
      </c>
      <c r="I944" s="204"/>
      <c r="L944" s="201"/>
      <c r="M944" s="205"/>
      <c r="N944" s="206"/>
      <c r="O944" s="206"/>
      <c r="P944" s="206"/>
      <c r="Q944" s="206"/>
      <c r="R944" s="206"/>
      <c r="S944" s="206"/>
      <c r="T944" s="207"/>
      <c r="AT944" s="202" t="s">
        <v>183</v>
      </c>
      <c r="AU944" s="202" t="s">
        <v>85</v>
      </c>
      <c r="AV944" s="15" t="s">
        <v>83</v>
      </c>
      <c r="AW944" s="15" t="s">
        <v>32</v>
      </c>
      <c r="AX944" s="15" t="s">
        <v>76</v>
      </c>
      <c r="AY944" s="202" t="s">
        <v>174</v>
      </c>
    </row>
    <row r="945" spans="1:65" s="15" customFormat="1" ht="11.25">
      <c r="B945" s="201"/>
      <c r="D945" s="165" t="s">
        <v>183</v>
      </c>
      <c r="E945" s="202" t="s">
        <v>1</v>
      </c>
      <c r="F945" s="203" t="s">
        <v>1667</v>
      </c>
      <c r="H945" s="202" t="s">
        <v>1</v>
      </c>
      <c r="I945" s="204"/>
      <c r="L945" s="201"/>
      <c r="M945" s="205"/>
      <c r="N945" s="206"/>
      <c r="O945" s="206"/>
      <c r="P945" s="206"/>
      <c r="Q945" s="206"/>
      <c r="R945" s="206"/>
      <c r="S945" s="206"/>
      <c r="T945" s="207"/>
      <c r="AT945" s="202" t="s">
        <v>183</v>
      </c>
      <c r="AU945" s="202" t="s">
        <v>85</v>
      </c>
      <c r="AV945" s="15" t="s">
        <v>83</v>
      </c>
      <c r="AW945" s="15" t="s">
        <v>32</v>
      </c>
      <c r="AX945" s="15" t="s">
        <v>76</v>
      </c>
      <c r="AY945" s="202" t="s">
        <v>174</v>
      </c>
    </row>
    <row r="946" spans="1:65" s="13" customFormat="1" ht="11.25">
      <c r="B946" s="170"/>
      <c r="D946" s="165" t="s">
        <v>183</v>
      </c>
      <c r="E946" s="171" t="s">
        <v>1</v>
      </c>
      <c r="F946" s="172" t="s">
        <v>1668</v>
      </c>
      <c r="H946" s="173">
        <v>17.5</v>
      </c>
      <c r="I946" s="174"/>
      <c r="L946" s="170"/>
      <c r="M946" s="175"/>
      <c r="N946" s="176"/>
      <c r="O946" s="176"/>
      <c r="P946" s="176"/>
      <c r="Q946" s="176"/>
      <c r="R946" s="176"/>
      <c r="S946" s="176"/>
      <c r="T946" s="177"/>
      <c r="AT946" s="171" t="s">
        <v>183</v>
      </c>
      <c r="AU946" s="171" t="s">
        <v>85</v>
      </c>
      <c r="AV946" s="13" t="s">
        <v>85</v>
      </c>
      <c r="AW946" s="13" t="s">
        <v>32</v>
      </c>
      <c r="AX946" s="13" t="s">
        <v>83</v>
      </c>
      <c r="AY946" s="171" t="s">
        <v>174</v>
      </c>
    </row>
    <row r="947" spans="1:65" s="2" customFormat="1" ht="49.15" customHeight="1">
      <c r="A947" s="32"/>
      <c r="B947" s="150"/>
      <c r="C947" s="151" t="s">
        <v>1669</v>
      </c>
      <c r="D947" s="151" t="s">
        <v>176</v>
      </c>
      <c r="E947" s="152" t="s">
        <v>1670</v>
      </c>
      <c r="F947" s="153" t="s">
        <v>1671</v>
      </c>
      <c r="G947" s="154" t="s">
        <v>203</v>
      </c>
      <c r="H947" s="155">
        <v>17.5</v>
      </c>
      <c r="I947" s="156"/>
      <c r="J947" s="157">
        <f>ROUND(I947*H947,2)</f>
        <v>0</v>
      </c>
      <c r="K947" s="158"/>
      <c r="L947" s="33"/>
      <c r="M947" s="159" t="s">
        <v>1</v>
      </c>
      <c r="N947" s="160" t="s">
        <v>41</v>
      </c>
      <c r="O947" s="58"/>
      <c r="P947" s="161">
        <f>O947*H947</f>
        <v>0</v>
      </c>
      <c r="Q947" s="161">
        <v>0</v>
      </c>
      <c r="R947" s="161">
        <f>Q947*H947</f>
        <v>0</v>
      </c>
      <c r="S947" s="161">
        <v>0</v>
      </c>
      <c r="T947" s="162">
        <f>S947*H947</f>
        <v>0</v>
      </c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R947" s="163" t="s">
        <v>83</v>
      </c>
      <c r="AT947" s="163" t="s">
        <v>176</v>
      </c>
      <c r="AU947" s="163" t="s">
        <v>85</v>
      </c>
      <c r="AY947" s="17" t="s">
        <v>174</v>
      </c>
      <c r="BE947" s="164">
        <f>IF(N947="základní",J947,0)</f>
        <v>0</v>
      </c>
      <c r="BF947" s="164">
        <f>IF(N947="snížená",J947,0)</f>
        <v>0</v>
      </c>
      <c r="BG947" s="164">
        <f>IF(N947="zákl. přenesená",J947,0)</f>
        <v>0</v>
      </c>
      <c r="BH947" s="164">
        <f>IF(N947="sníž. přenesená",J947,0)</f>
        <v>0</v>
      </c>
      <c r="BI947" s="164">
        <f>IF(N947="nulová",J947,0)</f>
        <v>0</v>
      </c>
      <c r="BJ947" s="17" t="s">
        <v>83</v>
      </c>
      <c r="BK947" s="164">
        <f>ROUND(I947*H947,2)</f>
        <v>0</v>
      </c>
      <c r="BL947" s="17" t="s">
        <v>83</v>
      </c>
      <c r="BM947" s="163" t="s">
        <v>1672</v>
      </c>
    </row>
    <row r="948" spans="1:65" s="2" customFormat="1" ht="29.25">
      <c r="A948" s="32"/>
      <c r="B948" s="33"/>
      <c r="C948" s="32"/>
      <c r="D948" s="165" t="s">
        <v>181</v>
      </c>
      <c r="E948" s="32"/>
      <c r="F948" s="166" t="s">
        <v>1671</v>
      </c>
      <c r="G948" s="32"/>
      <c r="H948" s="32"/>
      <c r="I948" s="167"/>
      <c r="J948" s="32"/>
      <c r="K948" s="32"/>
      <c r="L948" s="33"/>
      <c r="M948" s="168"/>
      <c r="N948" s="169"/>
      <c r="O948" s="58"/>
      <c r="P948" s="58"/>
      <c r="Q948" s="58"/>
      <c r="R948" s="58"/>
      <c r="S948" s="58"/>
      <c r="T948" s="59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T948" s="17" t="s">
        <v>181</v>
      </c>
      <c r="AU948" s="17" t="s">
        <v>85</v>
      </c>
    </row>
    <row r="949" spans="1:65" s="15" customFormat="1" ht="11.25">
      <c r="B949" s="201"/>
      <c r="D949" s="165" t="s">
        <v>183</v>
      </c>
      <c r="E949" s="202" t="s">
        <v>1</v>
      </c>
      <c r="F949" s="203" t="s">
        <v>1079</v>
      </c>
      <c r="H949" s="202" t="s">
        <v>1</v>
      </c>
      <c r="I949" s="204"/>
      <c r="L949" s="201"/>
      <c r="M949" s="205"/>
      <c r="N949" s="206"/>
      <c r="O949" s="206"/>
      <c r="P949" s="206"/>
      <c r="Q949" s="206"/>
      <c r="R949" s="206"/>
      <c r="S949" s="206"/>
      <c r="T949" s="207"/>
      <c r="AT949" s="202" t="s">
        <v>183</v>
      </c>
      <c r="AU949" s="202" t="s">
        <v>85</v>
      </c>
      <c r="AV949" s="15" t="s">
        <v>83</v>
      </c>
      <c r="AW949" s="15" t="s">
        <v>32</v>
      </c>
      <c r="AX949" s="15" t="s">
        <v>76</v>
      </c>
      <c r="AY949" s="202" t="s">
        <v>174</v>
      </c>
    </row>
    <row r="950" spans="1:65" s="15" customFormat="1" ht="11.25">
      <c r="B950" s="201"/>
      <c r="D950" s="165" t="s">
        <v>183</v>
      </c>
      <c r="E950" s="202" t="s">
        <v>1</v>
      </c>
      <c r="F950" s="203" t="s">
        <v>1667</v>
      </c>
      <c r="H950" s="202" t="s">
        <v>1</v>
      </c>
      <c r="I950" s="204"/>
      <c r="L950" s="201"/>
      <c r="M950" s="205"/>
      <c r="N950" s="206"/>
      <c r="O950" s="206"/>
      <c r="P950" s="206"/>
      <c r="Q950" s="206"/>
      <c r="R950" s="206"/>
      <c r="S950" s="206"/>
      <c r="T950" s="207"/>
      <c r="AT950" s="202" t="s">
        <v>183</v>
      </c>
      <c r="AU950" s="202" t="s">
        <v>85</v>
      </c>
      <c r="AV950" s="15" t="s">
        <v>83</v>
      </c>
      <c r="AW950" s="15" t="s">
        <v>32</v>
      </c>
      <c r="AX950" s="15" t="s">
        <v>76</v>
      </c>
      <c r="AY950" s="202" t="s">
        <v>174</v>
      </c>
    </row>
    <row r="951" spans="1:65" s="13" customFormat="1" ht="11.25">
      <c r="B951" s="170"/>
      <c r="D951" s="165" t="s">
        <v>183</v>
      </c>
      <c r="E951" s="171" t="s">
        <v>1</v>
      </c>
      <c r="F951" s="172" t="s">
        <v>1668</v>
      </c>
      <c r="H951" s="173">
        <v>17.5</v>
      </c>
      <c r="I951" s="174"/>
      <c r="L951" s="170"/>
      <c r="M951" s="175"/>
      <c r="N951" s="176"/>
      <c r="O951" s="176"/>
      <c r="P951" s="176"/>
      <c r="Q951" s="176"/>
      <c r="R951" s="176"/>
      <c r="S951" s="176"/>
      <c r="T951" s="177"/>
      <c r="AT951" s="171" t="s">
        <v>183</v>
      </c>
      <c r="AU951" s="171" t="s">
        <v>85</v>
      </c>
      <c r="AV951" s="13" t="s">
        <v>85</v>
      </c>
      <c r="AW951" s="13" t="s">
        <v>32</v>
      </c>
      <c r="AX951" s="13" t="s">
        <v>83</v>
      </c>
      <c r="AY951" s="171" t="s">
        <v>174</v>
      </c>
    </row>
    <row r="952" spans="1:65" s="2" customFormat="1" ht="24.2" customHeight="1">
      <c r="A952" s="32"/>
      <c r="B952" s="150"/>
      <c r="C952" s="186" t="s">
        <v>1673</v>
      </c>
      <c r="D952" s="186" t="s">
        <v>256</v>
      </c>
      <c r="E952" s="187" t="s">
        <v>1674</v>
      </c>
      <c r="F952" s="188" t="s">
        <v>1675</v>
      </c>
      <c r="G952" s="189" t="s">
        <v>203</v>
      </c>
      <c r="H952" s="190">
        <v>17.5</v>
      </c>
      <c r="I952" s="191"/>
      <c r="J952" s="192">
        <f>ROUND(I952*H952,2)</f>
        <v>0</v>
      </c>
      <c r="K952" s="193"/>
      <c r="L952" s="194"/>
      <c r="M952" s="195" t="s">
        <v>1</v>
      </c>
      <c r="N952" s="196" t="s">
        <v>41</v>
      </c>
      <c r="O952" s="58"/>
      <c r="P952" s="161">
        <f>O952*H952</f>
        <v>0</v>
      </c>
      <c r="Q952" s="161">
        <v>2.0999999999999999E-3</v>
      </c>
      <c r="R952" s="161">
        <f>Q952*H952</f>
        <v>3.6749999999999998E-2</v>
      </c>
      <c r="S952" s="161">
        <v>0</v>
      </c>
      <c r="T952" s="162">
        <f>S952*H952</f>
        <v>0</v>
      </c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R952" s="163" t="s">
        <v>85</v>
      </c>
      <c r="AT952" s="163" t="s">
        <v>256</v>
      </c>
      <c r="AU952" s="163" t="s">
        <v>85</v>
      </c>
      <c r="AY952" s="17" t="s">
        <v>174</v>
      </c>
      <c r="BE952" s="164">
        <f>IF(N952="základní",J952,0)</f>
        <v>0</v>
      </c>
      <c r="BF952" s="164">
        <f>IF(N952="snížená",J952,0)</f>
        <v>0</v>
      </c>
      <c r="BG952" s="164">
        <f>IF(N952="zákl. přenesená",J952,0)</f>
        <v>0</v>
      </c>
      <c r="BH952" s="164">
        <f>IF(N952="sníž. přenesená",J952,0)</f>
        <v>0</v>
      </c>
      <c r="BI952" s="164">
        <f>IF(N952="nulová",J952,0)</f>
        <v>0</v>
      </c>
      <c r="BJ952" s="17" t="s">
        <v>83</v>
      </c>
      <c r="BK952" s="164">
        <f>ROUND(I952*H952,2)</f>
        <v>0</v>
      </c>
      <c r="BL952" s="17" t="s">
        <v>83</v>
      </c>
      <c r="BM952" s="163" t="s">
        <v>1676</v>
      </c>
    </row>
    <row r="953" spans="1:65" s="2" customFormat="1" ht="11.25">
      <c r="A953" s="32"/>
      <c r="B953" s="33"/>
      <c r="C953" s="32"/>
      <c r="D953" s="165" t="s">
        <v>181</v>
      </c>
      <c r="E953" s="32"/>
      <c r="F953" s="166" t="s">
        <v>1675</v>
      </c>
      <c r="G953" s="32"/>
      <c r="H953" s="32"/>
      <c r="I953" s="167"/>
      <c r="J953" s="32"/>
      <c r="K953" s="32"/>
      <c r="L953" s="33"/>
      <c r="M953" s="168"/>
      <c r="N953" s="169"/>
      <c r="O953" s="58"/>
      <c r="P953" s="58"/>
      <c r="Q953" s="58"/>
      <c r="R953" s="58"/>
      <c r="S953" s="58"/>
      <c r="T953" s="59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T953" s="17" t="s">
        <v>181</v>
      </c>
      <c r="AU953" s="17" t="s">
        <v>85</v>
      </c>
    </row>
    <row r="954" spans="1:65" s="15" customFormat="1" ht="11.25">
      <c r="B954" s="201"/>
      <c r="D954" s="165" t="s">
        <v>183</v>
      </c>
      <c r="E954" s="202" t="s">
        <v>1</v>
      </c>
      <c r="F954" s="203" t="s">
        <v>1079</v>
      </c>
      <c r="H954" s="202" t="s">
        <v>1</v>
      </c>
      <c r="I954" s="204"/>
      <c r="L954" s="201"/>
      <c r="M954" s="205"/>
      <c r="N954" s="206"/>
      <c r="O954" s="206"/>
      <c r="P954" s="206"/>
      <c r="Q954" s="206"/>
      <c r="R954" s="206"/>
      <c r="S954" s="206"/>
      <c r="T954" s="207"/>
      <c r="AT954" s="202" t="s">
        <v>183</v>
      </c>
      <c r="AU954" s="202" t="s">
        <v>85</v>
      </c>
      <c r="AV954" s="15" t="s">
        <v>83</v>
      </c>
      <c r="AW954" s="15" t="s">
        <v>32</v>
      </c>
      <c r="AX954" s="15" t="s">
        <v>76</v>
      </c>
      <c r="AY954" s="202" t="s">
        <v>174</v>
      </c>
    </row>
    <row r="955" spans="1:65" s="15" customFormat="1" ht="11.25">
      <c r="B955" s="201"/>
      <c r="D955" s="165" t="s">
        <v>183</v>
      </c>
      <c r="E955" s="202" t="s">
        <v>1</v>
      </c>
      <c r="F955" s="203" t="s">
        <v>1667</v>
      </c>
      <c r="H955" s="202" t="s">
        <v>1</v>
      </c>
      <c r="I955" s="204"/>
      <c r="L955" s="201"/>
      <c r="M955" s="205"/>
      <c r="N955" s="206"/>
      <c r="O955" s="206"/>
      <c r="P955" s="206"/>
      <c r="Q955" s="206"/>
      <c r="R955" s="206"/>
      <c r="S955" s="206"/>
      <c r="T955" s="207"/>
      <c r="AT955" s="202" t="s">
        <v>183</v>
      </c>
      <c r="AU955" s="202" t="s">
        <v>85</v>
      </c>
      <c r="AV955" s="15" t="s">
        <v>83</v>
      </c>
      <c r="AW955" s="15" t="s">
        <v>32</v>
      </c>
      <c r="AX955" s="15" t="s">
        <v>76</v>
      </c>
      <c r="AY955" s="202" t="s">
        <v>174</v>
      </c>
    </row>
    <row r="956" spans="1:65" s="13" customFormat="1" ht="11.25">
      <c r="B956" s="170"/>
      <c r="D956" s="165" t="s">
        <v>183</v>
      </c>
      <c r="E956" s="171" t="s">
        <v>1</v>
      </c>
      <c r="F956" s="172" t="s">
        <v>1668</v>
      </c>
      <c r="H956" s="173">
        <v>17.5</v>
      </c>
      <c r="I956" s="174"/>
      <c r="L956" s="170"/>
      <c r="M956" s="175"/>
      <c r="N956" s="176"/>
      <c r="O956" s="176"/>
      <c r="P956" s="176"/>
      <c r="Q956" s="176"/>
      <c r="R956" s="176"/>
      <c r="S956" s="176"/>
      <c r="T956" s="177"/>
      <c r="AT956" s="171" t="s">
        <v>183</v>
      </c>
      <c r="AU956" s="171" t="s">
        <v>85</v>
      </c>
      <c r="AV956" s="13" t="s">
        <v>85</v>
      </c>
      <c r="AW956" s="13" t="s">
        <v>32</v>
      </c>
      <c r="AX956" s="13" t="s">
        <v>83</v>
      </c>
      <c r="AY956" s="171" t="s">
        <v>174</v>
      </c>
    </row>
    <row r="957" spans="1:65" s="2" customFormat="1" ht="24.2" customHeight="1">
      <c r="A957" s="32"/>
      <c r="B957" s="150"/>
      <c r="C957" s="151" t="s">
        <v>1677</v>
      </c>
      <c r="D957" s="151" t="s">
        <v>176</v>
      </c>
      <c r="E957" s="152" t="s">
        <v>1678</v>
      </c>
      <c r="F957" s="153" t="s">
        <v>1679</v>
      </c>
      <c r="G957" s="154" t="s">
        <v>179</v>
      </c>
      <c r="H957" s="155">
        <v>28.4</v>
      </c>
      <c r="I957" s="156"/>
      <c r="J957" s="157">
        <f>ROUND(I957*H957,2)</f>
        <v>0</v>
      </c>
      <c r="K957" s="158"/>
      <c r="L957" s="33"/>
      <c r="M957" s="159" t="s">
        <v>1</v>
      </c>
      <c r="N957" s="160" t="s">
        <v>41</v>
      </c>
      <c r="O957" s="58"/>
      <c r="P957" s="161">
        <f>O957*H957</f>
        <v>0</v>
      </c>
      <c r="Q957" s="161">
        <v>8.4000000000000003E-4</v>
      </c>
      <c r="R957" s="161">
        <f>Q957*H957</f>
        <v>2.3855999999999999E-2</v>
      </c>
      <c r="S957" s="161">
        <v>0</v>
      </c>
      <c r="T957" s="162">
        <f>S957*H957</f>
        <v>0</v>
      </c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R957" s="163" t="s">
        <v>83</v>
      </c>
      <c r="AT957" s="163" t="s">
        <v>176</v>
      </c>
      <c r="AU957" s="163" t="s">
        <v>85</v>
      </c>
      <c r="AY957" s="17" t="s">
        <v>174</v>
      </c>
      <c r="BE957" s="164">
        <f>IF(N957="základní",J957,0)</f>
        <v>0</v>
      </c>
      <c r="BF957" s="164">
        <f>IF(N957="snížená",J957,0)</f>
        <v>0</v>
      </c>
      <c r="BG957" s="164">
        <f>IF(N957="zákl. přenesená",J957,0)</f>
        <v>0</v>
      </c>
      <c r="BH957" s="164">
        <f>IF(N957="sníž. přenesená",J957,0)</f>
        <v>0</v>
      </c>
      <c r="BI957" s="164">
        <f>IF(N957="nulová",J957,0)</f>
        <v>0</v>
      </c>
      <c r="BJ957" s="17" t="s">
        <v>83</v>
      </c>
      <c r="BK957" s="164">
        <f>ROUND(I957*H957,2)</f>
        <v>0</v>
      </c>
      <c r="BL957" s="17" t="s">
        <v>83</v>
      </c>
      <c r="BM957" s="163" t="s">
        <v>1680</v>
      </c>
    </row>
    <row r="958" spans="1:65" s="2" customFormat="1" ht="11.25">
      <c r="A958" s="32"/>
      <c r="B958" s="33"/>
      <c r="C958" s="32"/>
      <c r="D958" s="165" t="s">
        <v>181</v>
      </c>
      <c r="E958" s="32"/>
      <c r="F958" s="166" t="s">
        <v>1679</v>
      </c>
      <c r="G958" s="32"/>
      <c r="H958" s="32"/>
      <c r="I958" s="167"/>
      <c r="J958" s="32"/>
      <c r="K958" s="32"/>
      <c r="L958" s="33"/>
      <c r="M958" s="168"/>
      <c r="N958" s="169"/>
      <c r="O958" s="58"/>
      <c r="P958" s="58"/>
      <c r="Q958" s="58"/>
      <c r="R958" s="58"/>
      <c r="S958" s="58"/>
      <c r="T958" s="59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T958" s="17" t="s">
        <v>181</v>
      </c>
      <c r="AU958" s="17" t="s">
        <v>85</v>
      </c>
    </row>
    <row r="959" spans="1:65" s="15" customFormat="1" ht="11.25">
      <c r="B959" s="201"/>
      <c r="D959" s="165" t="s">
        <v>183</v>
      </c>
      <c r="E959" s="202" t="s">
        <v>1</v>
      </c>
      <c r="F959" s="203" t="s">
        <v>1176</v>
      </c>
      <c r="H959" s="202" t="s">
        <v>1</v>
      </c>
      <c r="I959" s="204"/>
      <c r="L959" s="201"/>
      <c r="M959" s="205"/>
      <c r="N959" s="206"/>
      <c r="O959" s="206"/>
      <c r="P959" s="206"/>
      <c r="Q959" s="206"/>
      <c r="R959" s="206"/>
      <c r="S959" s="206"/>
      <c r="T959" s="207"/>
      <c r="AT959" s="202" t="s">
        <v>183</v>
      </c>
      <c r="AU959" s="202" t="s">
        <v>85</v>
      </c>
      <c r="AV959" s="15" t="s">
        <v>83</v>
      </c>
      <c r="AW959" s="15" t="s">
        <v>32</v>
      </c>
      <c r="AX959" s="15" t="s">
        <v>76</v>
      </c>
      <c r="AY959" s="202" t="s">
        <v>174</v>
      </c>
    </row>
    <row r="960" spans="1:65" s="15" customFormat="1" ht="11.25">
      <c r="B960" s="201"/>
      <c r="D960" s="165" t="s">
        <v>183</v>
      </c>
      <c r="E960" s="202" t="s">
        <v>1</v>
      </c>
      <c r="F960" s="203" t="s">
        <v>1681</v>
      </c>
      <c r="H960" s="202" t="s">
        <v>1</v>
      </c>
      <c r="I960" s="204"/>
      <c r="L960" s="201"/>
      <c r="M960" s="205"/>
      <c r="N960" s="206"/>
      <c r="O960" s="206"/>
      <c r="P960" s="206"/>
      <c r="Q960" s="206"/>
      <c r="R960" s="206"/>
      <c r="S960" s="206"/>
      <c r="T960" s="207"/>
      <c r="AT960" s="202" t="s">
        <v>183</v>
      </c>
      <c r="AU960" s="202" t="s">
        <v>85</v>
      </c>
      <c r="AV960" s="15" t="s">
        <v>83</v>
      </c>
      <c r="AW960" s="15" t="s">
        <v>32</v>
      </c>
      <c r="AX960" s="15" t="s">
        <v>76</v>
      </c>
      <c r="AY960" s="202" t="s">
        <v>174</v>
      </c>
    </row>
    <row r="961" spans="1:65" s="13" customFormat="1" ht="11.25">
      <c r="B961" s="170"/>
      <c r="D961" s="165" t="s">
        <v>183</v>
      </c>
      <c r="E961" s="171" t="s">
        <v>1</v>
      </c>
      <c r="F961" s="172" t="s">
        <v>1682</v>
      </c>
      <c r="H961" s="173">
        <v>6.8</v>
      </c>
      <c r="I961" s="174"/>
      <c r="L961" s="170"/>
      <c r="M961" s="175"/>
      <c r="N961" s="176"/>
      <c r="O961" s="176"/>
      <c r="P961" s="176"/>
      <c r="Q961" s="176"/>
      <c r="R961" s="176"/>
      <c r="S961" s="176"/>
      <c r="T961" s="177"/>
      <c r="AT961" s="171" t="s">
        <v>183</v>
      </c>
      <c r="AU961" s="171" t="s">
        <v>85</v>
      </c>
      <c r="AV961" s="13" t="s">
        <v>85</v>
      </c>
      <c r="AW961" s="13" t="s">
        <v>32</v>
      </c>
      <c r="AX961" s="13" t="s">
        <v>76</v>
      </c>
      <c r="AY961" s="171" t="s">
        <v>174</v>
      </c>
    </row>
    <row r="962" spans="1:65" s="15" customFormat="1" ht="11.25">
      <c r="B962" s="201"/>
      <c r="D962" s="165" t="s">
        <v>183</v>
      </c>
      <c r="E962" s="202" t="s">
        <v>1</v>
      </c>
      <c r="F962" s="203" t="s">
        <v>1079</v>
      </c>
      <c r="H962" s="202" t="s">
        <v>1</v>
      </c>
      <c r="I962" s="204"/>
      <c r="L962" s="201"/>
      <c r="M962" s="205"/>
      <c r="N962" s="206"/>
      <c r="O962" s="206"/>
      <c r="P962" s="206"/>
      <c r="Q962" s="206"/>
      <c r="R962" s="206"/>
      <c r="S962" s="206"/>
      <c r="T962" s="207"/>
      <c r="AT962" s="202" t="s">
        <v>183</v>
      </c>
      <c r="AU962" s="202" t="s">
        <v>85</v>
      </c>
      <c r="AV962" s="15" t="s">
        <v>83</v>
      </c>
      <c r="AW962" s="15" t="s">
        <v>32</v>
      </c>
      <c r="AX962" s="15" t="s">
        <v>76</v>
      </c>
      <c r="AY962" s="202" t="s">
        <v>174</v>
      </c>
    </row>
    <row r="963" spans="1:65" s="15" customFormat="1" ht="11.25">
      <c r="B963" s="201"/>
      <c r="D963" s="165" t="s">
        <v>183</v>
      </c>
      <c r="E963" s="202" t="s">
        <v>1</v>
      </c>
      <c r="F963" s="203" t="s">
        <v>1683</v>
      </c>
      <c r="H963" s="202" t="s">
        <v>1</v>
      </c>
      <c r="I963" s="204"/>
      <c r="L963" s="201"/>
      <c r="M963" s="205"/>
      <c r="N963" s="206"/>
      <c r="O963" s="206"/>
      <c r="P963" s="206"/>
      <c r="Q963" s="206"/>
      <c r="R963" s="206"/>
      <c r="S963" s="206"/>
      <c r="T963" s="207"/>
      <c r="AT963" s="202" t="s">
        <v>183</v>
      </c>
      <c r="AU963" s="202" t="s">
        <v>85</v>
      </c>
      <c r="AV963" s="15" t="s">
        <v>83</v>
      </c>
      <c r="AW963" s="15" t="s">
        <v>32</v>
      </c>
      <c r="AX963" s="15" t="s">
        <v>76</v>
      </c>
      <c r="AY963" s="202" t="s">
        <v>174</v>
      </c>
    </row>
    <row r="964" spans="1:65" s="13" customFormat="1" ht="11.25">
      <c r="B964" s="170"/>
      <c r="D964" s="165" t="s">
        <v>183</v>
      </c>
      <c r="E964" s="171" t="s">
        <v>1</v>
      </c>
      <c r="F964" s="172" t="s">
        <v>1684</v>
      </c>
      <c r="H964" s="173">
        <v>21.6</v>
      </c>
      <c r="I964" s="174"/>
      <c r="L964" s="170"/>
      <c r="M964" s="175"/>
      <c r="N964" s="176"/>
      <c r="O964" s="176"/>
      <c r="P964" s="176"/>
      <c r="Q964" s="176"/>
      <c r="R964" s="176"/>
      <c r="S964" s="176"/>
      <c r="T964" s="177"/>
      <c r="AT964" s="171" t="s">
        <v>183</v>
      </c>
      <c r="AU964" s="171" t="s">
        <v>85</v>
      </c>
      <c r="AV964" s="13" t="s">
        <v>85</v>
      </c>
      <c r="AW964" s="13" t="s">
        <v>32</v>
      </c>
      <c r="AX964" s="13" t="s">
        <v>76</v>
      </c>
      <c r="AY964" s="171" t="s">
        <v>174</v>
      </c>
    </row>
    <row r="965" spans="1:65" s="14" customFormat="1" ht="11.25">
      <c r="B965" s="178"/>
      <c r="D965" s="165" t="s">
        <v>183</v>
      </c>
      <c r="E965" s="179" t="s">
        <v>1</v>
      </c>
      <c r="F965" s="180" t="s">
        <v>231</v>
      </c>
      <c r="H965" s="181">
        <v>28.4</v>
      </c>
      <c r="I965" s="182"/>
      <c r="L965" s="178"/>
      <c r="M965" s="183"/>
      <c r="N965" s="184"/>
      <c r="O965" s="184"/>
      <c r="P965" s="184"/>
      <c r="Q965" s="184"/>
      <c r="R965" s="184"/>
      <c r="S965" s="184"/>
      <c r="T965" s="185"/>
      <c r="AT965" s="179" t="s">
        <v>183</v>
      </c>
      <c r="AU965" s="179" t="s">
        <v>85</v>
      </c>
      <c r="AV965" s="14" t="s">
        <v>96</v>
      </c>
      <c r="AW965" s="14" t="s">
        <v>32</v>
      </c>
      <c r="AX965" s="14" t="s">
        <v>83</v>
      </c>
      <c r="AY965" s="179" t="s">
        <v>174</v>
      </c>
    </row>
    <row r="966" spans="1:65" s="2" customFormat="1" ht="24.2" customHeight="1">
      <c r="A966" s="32"/>
      <c r="B966" s="150"/>
      <c r="C966" s="151" t="s">
        <v>1685</v>
      </c>
      <c r="D966" s="151" t="s">
        <v>176</v>
      </c>
      <c r="E966" s="152" t="s">
        <v>1686</v>
      </c>
      <c r="F966" s="153" t="s">
        <v>1687</v>
      </c>
      <c r="G966" s="154" t="s">
        <v>179</v>
      </c>
      <c r="H966" s="155">
        <v>28.4</v>
      </c>
      <c r="I966" s="156"/>
      <c r="J966" s="157">
        <f>ROUND(I966*H966,2)</f>
        <v>0</v>
      </c>
      <c r="K966" s="158"/>
      <c r="L966" s="33"/>
      <c r="M966" s="159" t="s">
        <v>1</v>
      </c>
      <c r="N966" s="160" t="s">
        <v>41</v>
      </c>
      <c r="O966" s="58"/>
      <c r="P966" s="161">
        <f>O966*H966</f>
        <v>0</v>
      </c>
      <c r="Q966" s="161">
        <v>0</v>
      </c>
      <c r="R966" s="161">
        <f>Q966*H966</f>
        <v>0</v>
      </c>
      <c r="S966" s="161">
        <v>0</v>
      </c>
      <c r="T966" s="162">
        <f>S966*H966</f>
        <v>0</v>
      </c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R966" s="163" t="s">
        <v>83</v>
      </c>
      <c r="AT966" s="163" t="s">
        <v>176</v>
      </c>
      <c r="AU966" s="163" t="s">
        <v>85</v>
      </c>
      <c r="AY966" s="17" t="s">
        <v>174</v>
      </c>
      <c r="BE966" s="164">
        <f>IF(N966="základní",J966,0)</f>
        <v>0</v>
      </c>
      <c r="BF966" s="164">
        <f>IF(N966="snížená",J966,0)</f>
        <v>0</v>
      </c>
      <c r="BG966" s="164">
        <f>IF(N966="zákl. přenesená",J966,0)</f>
        <v>0</v>
      </c>
      <c r="BH966" s="164">
        <f>IF(N966="sníž. přenesená",J966,0)</f>
        <v>0</v>
      </c>
      <c r="BI966" s="164">
        <f>IF(N966="nulová",J966,0)</f>
        <v>0</v>
      </c>
      <c r="BJ966" s="17" t="s">
        <v>83</v>
      </c>
      <c r="BK966" s="164">
        <f>ROUND(I966*H966,2)</f>
        <v>0</v>
      </c>
      <c r="BL966" s="17" t="s">
        <v>83</v>
      </c>
      <c r="BM966" s="163" t="s">
        <v>1688</v>
      </c>
    </row>
    <row r="967" spans="1:65" s="2" customFormat="1" ht="19.5">
      <c r="A967" s="32"/>
      <c r="B967" s="33"/>
      <c r="C967" s="32"/>
      <c r="D967" s="165" t="s">
        <v>181</v>
      </c>
      <c r="E967" s="32"/>
      <c r="F967" s="166" t="s">
        <v>1687</v>
      </c>
      <c r="G967" s="32"/>
      <c r="H967" s="32"/>
      <c r="I967" s="167"/>
      <c r="J967" s="32"/>
      <c r="K967" s="32"/>
      <c r="L967" s="33"/>
      <c r="M967" s="168"/>
      <c r="N967" s="169"/>
      <c r="O967" s="58"/>
      <c r="P967" s="58"/>
      <c r="Q967" s="58"/>
      <c r="R967" s="58"/>
      <c r="S967" s="58"/>
      <c r="T967" s="59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T967" s="17" t="s">
        <v>181</v>
      </c>
      <c r="AU967" s="17" t="s">
        <v>85</v>
      </c>
    </row>
    <row r="968" spans="1:65" s="15" customFormat="1" ht="11.25">
      <c r="B968" s="201"/>
      <c r="D968" s="165" t="s">
        <v>183</v>
      </c>
      <c r="E968" s="202" t="s">
        <v>1</v>
      </c>
      <c r="F968" s="203" t="s">
        <v>1176</v>
      </c>
      <c r="H968" s="202" t="s">
        <v>1</v>
      </c>
      <c r="I968" s="204"/>
      <c r="L968" s="201"/>
      <c r="M968" s="205"/>
      <c r="N968" s="206"/>
      <c r="O968" s="206"/>
      <c r="P968" s="206"/>
      <c r="Q968" s="206"/>
      <c r="R968" s="206"/>
      <c r="S968" s="206"/>
      <c r="T968" s="207"/>
      <c r="AT968" s="202" t="s">
        <v>183</v>
      </c>
      <c r="AU968" s="202" t="s">
        <v>85</v>
      </c>
      <c r="AV968" s="15" t="s">
        <v>83</v>
      </c>
      <c r="AW968" s="15" t="s">
        <v>32</v>
      </c>
      <c r="AX968" s="15" t="s">
        <v>76</v>
      </c>
      <c r="AY968" s="202" t="s">
        <v>174</v>
      </c>
    </row>
    <row r="969" spans="1:65" s="15" customFormat="1" ht="11.25">
      <c r="B969" s="201"/>
      <c r="D969" s="165" t="s">
        <v>183</v>
      </c>
      <c r="E969" s="202" t="s">
        <v>1</v>
      </c>
      <c r="F969" s="203" t="s">
        <v>1681</v>
      </c>
      <c r="H969" s="202" t="s">
        <v>1</v>
      </c>
      <c r="I969" s="204"/>
      <c r="L969" s="201"/>
      <c r="M969" s="205"/>
      <c r="N969" s="206"/>
      <c r="O969" s="206"/>
      <c r="P969" s="206"/>
      <c r="Q969" s="206"/>
      <c r="R969" s="206"/>
      <c r="S969" s="206"/>
      <c r="T969" s="207"/>
      <c r="AT969" s="202" t="s">
        <v>183</v>
      </c>
      <c r="AU969" s="202" t="s">
        <v>85</v>
      </c>
      <c r="AV969" s="15" t="s">
        <v>83</v>
      </c>
      <c r="AW969" s="15" t="s">
        <v>32</v>
      </c>
      <c r="AX969" s="15" t="s">
        <v>76</v>
      </c>
      <c r="AY969" s="202" t="s">
        <v>174</v>
      </c>
    </row>
    <row r="970" spans="1:65" s="13" customFormat="1" ht="11.25">
      <c r="B970" s="170"/>
      <c r="D970" s="165" t="s">
        <v>183</v>
      </c>
      <c r="E970" s="171" t="s">
        <v>1</v>
      </c>
      <c r="F970" s="172" t="s">
        <v>1682</v>
      </c>
      <c r="H970" s="173">
        <v>6.8</v>
      </c>
      <c r="I970" s="174"/>
      <c r="L970" s="170"/>
      <c r="M970" s="175"/>
      <c r="N970" s="176"/>
      <c r="O970" s="176"/>
      <c r="P970" s="176"/>
      <c r="Q970" s="176"/>
      <c r="R970" s="176"/>
      <c r="S970" s="176"/>
      <c r="T970" s="177"/>
      <c r="AT970" s="171" t="s">
        <v>183</v>
      </c>
      <c r="AU970" s="171" t="s">
        <v>85</v>
      </c>
      <c r="AV970" s="13" t="s">
        <v>85</v>
      </c>
      <c r="AW970" s="13" t="s">
        <v>32</v>
      </c>
      <c r="AX970" s="13" t="s">
        <v>76</v>
      </c>
      <c r="AY970" s="171" t="s">
        <v>174</v>
      </c>
    </row>
    <row r="971" spans="1:65" s="15" customFormat="1" ht="11.25">
      <c r="B971" s="201"/>
      <c r="D971" s="165" t="s">
        <v>183</v>
      </c>
      <c r="E971" s="202" t="s">
        <v>1</v>
      </c>
      <c r="F971" s="203" t="s">
        <v>1079</v>
      </c>
      <c r="H971" s="202" t="s">
        <v>1</v>
      </c>
      <c r="I971" s="204"/>
      <c r="L971" s="201"/>
      <c r="M971" s="205"/>
      <c r="N971" s="206"/>
      <c r="O971" s="206"/>
      <c r="P971" s="206"/>
      <c r="Q971" s="206"/>
      <c r="R971" s="206"/>
      <c r="S971" s="206"/>
      <c r="T971" s="207"/>
      <c r="AT971" s="202" t="s">
        <v>183</v>
      </c>
      <c r="AU971" s="202" t="s">
        <v>85</v>
      </c>
      <c r="AV971" s="15" t="s">
        <v>83</v>
      </c>
      <c r="AW971" s="15" t="s">
        <v>32</v>
      </c>
      <c r="AX971" s="15" t="s">
        <v>76</v>
      </c>
      <c r="AY971" s="202" t="s">
        <v>174</v>
      </c>
    </row>
    <row r="972" spans="1:65" s="15" customFormat="1" ht="11.25">
      <c r="B972" s="201"/>
      <c r="D972" s="165" t="s">
        <v>183</v>
      </c>
      <c r="E972" s="202" t="s">
        <v>1</v>
      </c>
      <c r="F972" s="203" t="s">
        <v>1683</v>
      </c>
      <c r="H972" s="202" t="s">
        <v>1</v>
      </c>
      <c r="I972" s="204"/>
      <c r="L972" s="201"/>
      <c r="M972" s="205"/>
      <c r="N972" s="206"/>
      <c r="O972" s="206"/>
      <c r="P972" s="206"/>
      <c r="Q972" s="206"/>
      <c r="R972" s="206"/>
      <c r="S972" s="206"/>
      <c r="T972" s="207"/>
      <c r="AT972" s="202" t="s">
        <v>183</v>
      </c>
      <c r="AU972" s="202" t="s">
        <v>85</v>
      </c>
      <c r="AV972" s="15" t="s">
        <v>83</v>
      </c>
      <c r="AW972" s="15" t="s">
        <v>32</v>
      </c>
      <c r="AX972" s="15" t="s">
        <v>76</v>
      </c>
      <c r="AY972" s="202" t="s">
        <v>174</v>
      </c>
    </row>
    <row r="973" spans="1:65" s="13" customFormat="1" ht="11.25">
      <c r="B973" s="170"/>
      <c r="D973" s="165" t="s">
        <v>183</v>
      </c>
      <c r="E973" s="171" t="s">
        <v>1</v>
      </c>
      <c r="F973" s="172" t="s">
        <v>1684</v>
      </c>
      <c r="H973" s="173">
        <v>21.6</v>
      </c>
      <c r="I973" s="174"/>
      <c r="L973" s="170"/>
      <c r="M973" s="175"/>
      <c r="N973" s="176"/>
      <c r="O973" s="176"/>
      <c r="P973" s="176"/>
      <c r="Q973" s="176"/>
      <c r="R973" s="176"/>
      <c r="S973" s="176"/>
      <c r="T973" s="177"/>
      <c r="AT973" s="171" t="s">
        <v>183</v>
      </c>
      <c r="AU973" s="171" t="s">
        <v>85</v>
      </c>
      <c r="AV973" s="13" t="s">
        <v>85</v>
      </c>
      <c r="AW973" s="13" t="s">
        <v>32</v>
      </c>
      <c r="AX973" s="13" t="s">
        <v>76</v>
      </c>
      <c r="AY973" s="171" t="s">
        <v>174</v>
      </c>
    </row>
    <row r="974" spans="1:65" s="14" customFormat="1" ht="11.25">
      <c r="B974" s="178"/>
      <c r="D974" s="165" t="s">
        <v>183</v>
      </c>
      <c r="E974" s="179" t="s">
        <v>1</v>
      </c>
      <c r="F974" s="180" t="s">
        <v>231</v>
      </c>
      <c r="H974" s="181">
        <v>28.4</v>
      </c>
      <c r="I974" s="182"/>
      <c r="L974" s="178"/>
      <c r="M974" s="183"/>
      <c r="N974" s="184"/>
      <c r="O974" s="184"/>
      <c r="P974" s="184"/>
      <c r="Q974" s="184"/>
      <c r="R974" s="184"/>
      <c r="S974" s="184"/>
      <c r="T974" s="185"/>
      <c r="AT974" s="179" t="s">
        <v>183</v>
      </c>
      <c r="AU974" s="179" t="s">
        <v>85</v>
      </c>
      <c r="AV974" s="14" t="s">
        <v>96</v>
      </c>
      <c r="AW974" s="14" t="s">
        <v>32</v>
      </c>
      <c r="AX974" s="14" t="s">
        <v>83</v>
      </c>
      <c r="AY974" s="179" t="s">
        <v>174</v>
      </c>
    </row>
    <row r="975" spans="1:65" s="2" customFormat="1" ht="49.15" customHeight="1">
      <c r="A975" s="32"/>
      <c r="B975" s="150"/>
      <c r="C975" s="151" t="s">
        <v>1689</v>
      </c>
      <c r="D975" s="151" t="s">
        <v>176</v>
      </c>
      <c r="E975" s="152" t="s">
        <v>1690</v>
      </c>
      <c r="F975" s="153" t="s">
        <v>1691</v>
      </c>
      <c r="G975" s="154" t="s">
        <v>203</v>
      </c>
      <c r="H975" s="155">
        <v>50</v>
      </c>
      <c r="I975" s="156"/>
      <c r="J975" s="157">
        <f>ROUND(I975*H975,2)</f>
        <v>0</v>
      </c>
      <c r="K975" s="158"/>
      <c r="L975" s="33"/>
      <c r="M975" s="159" t="s">
        <v>1</v>
      </c>
      <c r="N975" s="160" t="s">
        <v>41</v>
      </c>
      <c r="O975" s="58"/>
      <c r="P975" s="161">
        <f>O975*H975</f>
        <v>0</v>
      </c>
      <c r="Q975" s="161">
        <v>0.15614</v>
      </c>
      <c r="R975" s="161">
        <f>Q975*H975</f>
        <v>7.8070000000000004</v>
      </c>
      <c r="S975" s="161">
        <v>0</v>
      </c>
      <c r="T975" s="162">
        <f>S975*H975</f>
        <v>0</v>
      </c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  <c r="AR975" s="163" t="s">
        <v>83</v>
      </c>
      <c r="AT975" s="163" t="s">
        <v>176</v>
      </c>
      <c r="AU975" s="163" t="s">
        <v>85</v>
      </c>
      <c r="AY975" s="17" t="s">
        <v>174</v>
      </c>
      <c r="BE975" s="164">
        <f>IF(N975="základní",J975,0)</f>
        <v>0</v>
      </c>
      <c r="BF975" s="164">
        <f>IF(N975="snížená",J975,0)</f>
        <v>0</v>
      </c>
      <c r="BG975" s="164">
        <f>IF(N975="zákl. přenesená",J975,0)</f>
        <v>0</v>
      </c>
      <c r="BH975" s="164">
        <f>IF(N975="sníž. přenesená",J975,0)</f>
        <v>0</v>
      </c>
      <c r="BI975" s="164">
        <f>IF(N975="nulová",J975,0)</f>
        <v>0</v>
      </c>
      <c r="BJ975" s="17" t="s">
        <v>83</v>
      </c>
      <c r="BK975" s="164">
        <f>ROUND(I975*H975,2)</f>
        <v>0</v>
      </c>
      <c r="BL975" s="17" t="s">
        <v>83</v>
      </c>
      <c r="BM975" s="163" t="s">
        <v>1692</v>
      </c>
    </row>
    <row r="976" spans="1:65" s="2" customFormat="1" ht="29.25">
      <c r="A976" s="32"/>
      <c r="B976" s="33"/>
      <c r="C976" s="32"/>
      <c r="D976" s="165" t="s">
        <v>181</v>
      </c>
      <c r="E976" s="32"/>
      <c r="F976" s="166" t="s">
        <v>1691</v>
      </c>
      <c r="G976" s="32"/>
      <c r="H976" s="32"/>
      <c r="I976" s="167"/>
      <c r="J976" s="32"/>
      <c r="K976" s="32"/>
      <c r="L976" s="33"/>
      <c r="M976" s="168"/>
      <c r="N976" s="169"/>
      <c r="O976" s="58"/>
      <c r="P976" s="58"/>
      <c r="Q976" s="58"/>
      <c r="R976" s="58"/>
      <c r="S976" s="58"/>
      <c r="T976" s="59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  <c r="AT976" s="17" t="s">
        <v>181</v>
      </c>
      <c r="AU976" s="17" t="s">
        <v>85</v>
      </c>
    </row>
    <row r="977" spans="1:65" s="15" customFormat="1" ht="11.25">
      <c r="B977" s="201"/>
      <c r="D977" s="165" t="s">
        <v>183</v>
      </c>
      <c r="E977" s="202" t="s">
        <v>1</v>
      </c>
      <c r="F977" s="203" t="s">
        <v>1079</v>
      </c>
      <c r="H977" s="202" t="s">
        <v>1</v>
      </c>
      <c r="I977" s="204"/>
      <c r="L977" s="201"/>
      <c r="M977" s="205"/>
      <c r="N977" s="206"/>
      <c r="O977" s="206"/>
      <c r="P977" s="206"/>
      <c r="Q977" s="206"/>
      <c r="R977" s="206"/>
      <c r="S977" s="206"/>
      <c r="T977" s="207"/>
      <c r="AT977" s="202" t="s">
        <v>183</v>
      </c>
      <c r="AU977" s="202" t="s">
        <v>85</v>
      </c>
      <c r="AV977" s="15" t="s">
        <v>83</v>
      </c>
      <c r="AW977" s="15" t="s">
        <v>32</v>
      </c>
      <c r="AX977" s="15" t="s">
        <v>76</v>
      </c>
      <c r="AY977" s="202" t="s">
        <v>174</v>
      </c>
    </row>
    <row r="978" spans="1:65" s="15" customFormat="1" ht="11.25">
      <c r="B978" s="201"/>
      <c r="D978" s="165" t="s">
        <v>183</v>
      </c>
      <c r="E978" s="202" t="s">
        <v>1</v>
      </c>
      <c r="F978" s="203" t="s">
        <v>1574</v>
      </c>
      <c r="H978" s="202" t="s">
        <v>1</v>
      </c>
      <c r="I978" s="204"/>
      <c r="L978" s="201"/>
      <c r="M978" s="205"/>
      <c r="N978" s="206"/>
      <c r="O978" s="206"/>
      <c r="P978" s="206"/>
      <c r="Q978" s="206"/>
      <c r="R978" s="206"/>
      <c r="S978" s="206"/>
      <c r="T978" s="207"/>
      <c r="AT978" s="202" t="s">
        <v>183</v>
      </c>
      <c r="AU978" s="202" t="s">
        <v>85</v>
      </c>
      <c r="AV978" s="15" t="s">
        <v>83</v>
      </c>
      <c r="AW978" s="15" t="s">
        <v>32</v>
      </c>
      <c r="AX978" s="15" t="s">
        <v>76</v>
      </c>
      <c r="AY978" s="202" t="s">
        <v>174</v>
      </c>
    </row>
    <row r="979" spans="1:65" s="13" customFormat="1" ht="11.25">
      <c r="B979" s="170"/>
      <c r="D979" s="165" t="s">
        <v>183</v>
      </c>
      <c r="E979" s="171" t="s">
        <v>1</v>
      </c>
      <c r="F979" s="172" t="s">
        <v>417</v>
      </c>
      <c r="H979" s="173">
        <v>40</v>
      </c>
      <c r="I979" s="174"/>
      <c r="L979" s="170"/>
      <c r="M979" s="175"/>
      <c r="N979" s="176"/>
      <c r="O979" s="176"/>
      <c r="P979" s="176"/>
      <c r="Q979" s="176"/>
      <c r="R979" s="176"/>
      <c r="S979" s="176"/>
      <c r="T979" s="177"/>
      <c r="AT979" s="171" t="s">
        <v>183</v>
      </c>
      <c r="AU979" s="171" t="s">
        <v>85</v>
      </c>
      <c r="AV979" s="13" t="s">
        <v>85</v>
      </c>
      <c r="AW979" s="13" t="s">
        <v>32</v>
      </c>
      <c r="AX979" s="13" t="s">
        <v>76</v>
      </c>
      <c r="AY979" s="171" t="s">
        <v>174</v>
      </c>
    </row>
    <row r="980" spans="1:65" s="15" customFormat="1" ht="11.25">
      <c r="B980" s="201"/>
      <c r="D980" s="165" t="s">
        <v>183</v>
      </c>
      <c r="E980" s="202" t="s">
        <v>1</v>
      </c>
      <c r="F980" s="203" t="s">
        <v>1576</v>
      </c>
      <c r="H980" s="202" t="s">
        <v>1</v>
      </c>
      <c r="I980" s="204"/>
      <c r="L980" s="201"/>
      <c r="M980" s="205"/>
      <c r="N980" s="206"/>
      <c r="O980" s="206"/>
      <c r="P980" s="206"/>
      <c r="Q980" s="206"/>
      <c r="R980" s="206"/>
      <c r="S980" s="206"/>
      <c r="T980" s="207"/>
      <c r="AT980" s="202" t="s">
        <v>183</v>
      </c>
      <c r="AU980" s="202" t="s">
        <v>85</v>
      </c>
      <c r="AV980" s="15" t="s">
        <v>83</v>
      </c>
      <c r="AW980" s="15" t="s">
        <v>32</v>
      </c>
      <c r="AX980" s="15" t="s">
        <v>76</v>
      </c>
      <c r="AY980" s="202" t="s">
        <v>174</v>
      </c>
    </row>
    <row r="981" spans="1:65" s="13" customFormat="1" ht="11.25">
      <c r="B981" s="170"/>
      <c r="D981" s="165" t="s">
        <v>183</v>
      </c>
      <c r="E981" s="171" t="s">
        <v>1</v>
      </c>
      <c r="F981" s="172" t="s">
        <v>224</v>
      </c>
      <c r="H981" s="173">
        <v>10</v>
      </c>
      <c r="I981" s="174"/>
      <c r="L981" s="170"/>
      <c r="M981" s="175"/>
      <c r="N981" s="176"/>
      <c r="O981" s="176"/>
      <c r="P981" s="176"/>
      <c r="Q981" s="176"/>
      <c r="R981" s="176"/>
      <c r="S981" s="176"/>
      <c r="T981" s="177"/>
      <c r="AT981" s="171" t="s">
        <v>183</v>
      </c>
      <c r="AU981" s="171" t="s">
        <v>85</v>
      </c>
      <c r="AV981" s="13" t="s">
        <v>85</v>
      </c>
      <c r="AW981" s="13" t="s">
        <v>32</v>
      </c>
      <c r="AX981" s="13" t="s">
        <v>76</v>
      </c>
      <c r="AY981" s="171" t="s">
        <v>174</v>
      </c>
    </row>
    <row r="982" spans="1:65" s="14" customFormat="1" ht="11.25">
      <c r="B982" s="178"/>
      <c r="D982" s="165" t="s">
        <v>183</v>
      </c>
      <c r="E982" s="179" t="s">
        <v>1</v>
      </c>
      <c r="F982" s="180" t="s">
        <v>231</v>
      </c>
      <c r="H982" s="181">
        <v>50</v>
      </c>
      <c r="I982" s="182"/>
      <c r="L982" s="178"/>
      <c r="M982" s="183"/>
      <c r="N982" s="184"/>
      <c r="O982" s="184"/>
      <c r="P982" s="184"/>
      <c r="Q982" s="184"/>
      <c r="R982" s="184"/>
      <c r="S982" s="184"/>
      <c r="T982" s="185"/>
      <c r="AT982" s="179" t="s">
        <v>183</v>
      </c>
      <c r="AU982" s="179" t="s">
        <v>85</v>
      </c>
      <c r="AV982" s="14" t="s">
        <v>96</v>
      </c>
      <c r="AW982" s="14" t="s">
        <v>32</v>
      </c>
      <c r="AX982" s="14" t="s">
        <v>83</v>
      </c>
      <c r="AY982" s="179" t="s">
        <v>174</v>
      </c>
    </row>
    <row r="983" spans="1:65" s="2" customFormat="1" ht="16.5" customHeight="1">
      <c r="A983" s="32"/>
      <c r="B983" s="150"/>
      <c r="C983" s="186" t="s">
        <v>1693</v>
      </c>
      <c r="D983" s="186" t="s">
        <v>256</v>
      </c>
      <c r="E983" s="187" t="s">
        <v>1694</v>
      </c>
      <c r="F983" s="188" t="s">
        <v>1695</v>
      </c>
      <c r="G983" s="189" t="s">
        <v>203</v>
      </c>
      <c r="H983" s="190">
        <v>50</v>
      </c>
      <c r="I983" s="191"/>
      <c r="J983" s="192">
        <f>ROUND(I983*H983,2)</f>
        <v>0</v>
      </c>
      <c r="K983" s="193"/>
      <c r="L983" s="194"/>
      <c r="M983" s="195" t="s">
        <v>1</v>
      </c>
      <c r="N983" s="196" t="s">
        <v>41</v>
      </c>
      <c r="O983" s="58"/>
      <c r="P983" s="161">
        <f>O983*H983</f>
        <v>0</v>
      </c>
      <c r="Q983" s="161">
        <v>2.0000000000000002E-5</v>
      </c>
      <c r="R983" s="161">
        <f>Q983*H983</f>
        <v>1E-3</v>
      </c>
      <c r="S983" s="161">
        <v>0</v>
      </c>
      <c r="T983" s="162">
        <f>S983*H983</f>
        <v>0</v>
      </c>
      <c r="U983" s="32"/>
      <c r="V983" s="32"/>
      <c r="W983" s="32"/>
      <c r="X983" s="32"/>
      <c r="Y983" s="32"/>
      <c r="Z983" s="32"/>
      <c r="AA983" s="32"/>
      <c r="AB983" s="32"/>
      <c r="AC983" s="32"/>
      <c r="AD983" s="32"/>
      <c r="AE983" s="32"/>
      <c r="AR983" s="163" t="s">
        <v>85</v>
      </c>
      <c r="AT983" s="163" t="s">
        <v>256</v>
      </c>
      <c r="AU983" s="163" t="s">
        <v>85</v>
      </c>
      <c r="AY983" s="17" t="s">
        <v>174</v>
      </c>
      <c r="BE983" s="164">
        <f>IF(N983="základní",J983,0)</f>
        <v>0</v>
      </c>
      <c r="BF983" s="164">
        <f>IF(N983="snížená",J983,0)</f>
        <v>0</v>
      </c>
      <c r="BG983" s="164">
        <f>IF(N983="zákl. přenesená",J983,0)</f>
        <v>0</v>
      </c>
      <c r="BH983" s="164">
        <f>IF(N983="sníž. přenesená",J983,0)</f>
        <v>0</v>
      </c>
      <c r="BI983" s="164">
        <f>IF(N983="nulová",J983,0)</f>
        <v>0</v>
      </c>
      <c r="BJ983" s="17" t="s">
        <v>83</v>
      </c>
      <c r="BK983" s="164">
        <f>ROUND(I983*H983,2)</f>
        <v>0</v>
      </c>
      <c r="BL983" s="17" t="s">
        <v>83</v>
      </c>
      <c r="BM983" s="163" t="s">
        <v>1696</v>
      </c>
    </row>
    <row r="984" spans="1:65" s="2" customFormat="1" ht="11.25">
      <c r="A984" s="32"/>
      <c r="B984" s="33"/>
      <c r="C984" s="32"/>
      <c r="D984" s="165" t="s">
        <v>181</v>
      </c>
      <c r="E984" s="32"/>
      <c r="F984" s="166" t="s">
        <v>1695</v>
      </c>
      <c r="G984" s="32"/>
      <c r="H984" s="32"/>
      <c r="I984" s="167"/>
      <c r="J984" s="32"/>
      <c r="K984" s="32"/>
      <c r="L984" s="33"/>
      <c r="M984" s="168"/>
      <c r="N984" s="169"/>
      <c r="O984" s="58"/>
      <c r="P984" s="58"/>
      <c r="Q984" s="58"/>
      <c r="R984" s="58"/>
      <c r="S984" s="58"/>
      <c r="T984" s="59"/>
      <c r="U984" s="32"/>
      <c r="V984" s="32"/>
      <c r="W984" s="32"/>
      <c r="X984" s="32"/>
      <c r="Y984" s="32"/>
      <c r="Z984" s="32"/>
      <c r="AA984" s="32"/>
      <c r="AB984" s="32"/>
      <c r="AC984" s="32"/>
      <c r="AD984" s="32"/>
      <c r="AE984" s="32"/>
      <c r="AT984" s="17" t="s">
        <v>181</v>
      </c>
      <c r="AU984" s="17" t="s">
        <v>85</v>
      </c>
    </row>
    <row r="985" spans="1:65" s="15" customFormat="1" ht="11.25">
      <c r="B985" s="201"/>
      <c r="D985" s="165" t="s">
        <v>183</v>
      </c>
      <c r="E985" s="202" t="s">
        <v>1</v>
      </c>
      <c r="F985" s="203" t="s">
        <v>1079</v>
      </c>
      <c r="H985" s="202" t="s">
        <v>1</v>
      </c>
      <c r="I985" s="204"/>
      <c r="L985" s="201"/>
      <c r="M985" s="205"/>
      <c r="N985" s="206"/>
      <c r="O985" s="206"/>
      <c r="P985" s="206"/>
      <c r="Q985" s="206"/>
      <c r="R985" s="206"/>
      <c r="S985" s="206"/>
      <c r="T985" s="207"/>
      <c r="AT985" s="202" t="s">
        <v>183</v>
      </c>
      <c r="AU985" s="202" t="s">
        <v>85</v>
      </c>
      <c r="AV985" s="15" t="s">
        <v>83</v>
      </c>
      <c r="AW985" s="15" t="s">
        <v>32</v>
      </c>
      <c r="AX985" s="15" t="s">
        <v>76</v>
      </c>
      <c r="AY985" s="202" t="s">
        <v>174</v>
      </c>
    </row>
    <row r="986" spans="1:65" s="15" customFormat="1" ht="11.25">
      <c r="B986" s="201"/>
      <c r="D986" s="165" t="s">
        <v>183</v>
      </c>
      <c r="E986" s="202" t="s">
        <v>1</v>
      </c>
      <c r="F986" s="203" t="s">
        <v>1574</v>
      </c>
      <c r="H986" s="202" t="s">
        <v>1</v>
      </c>
      <c r="I986" s="204"/>
      <c r="L986" s="201"/>
      <c r="M986" s="205"/>
      <c r="N986" s="206"/>
      <c r="O986" s="206"/>
      <c r="P986" s="206"/>
      <c r="Q986" s="206"/>
      <c r="R986" s="206"/>
      <c r="S986" s="206"/>
      <c r="T986" s="207"/>
      <c r="AT986" s="202" t="s">
        <v>183</v>
      </c>
      <c r="AU986" s="202" t="s">
        <v>85</v>
      </c>
      <c r="AV986" s="15" t="s">
        <v>83</v>
      </c>
      <c r="AW986" s="15" t="s">
        <v>32</v>
      </c>
      <c r="AX986" s="15" t="s">
        <v>76</v>
      </c>
      <c r="AY986" s="202" t="s">
        <v>174</v>
      </c>
    </row>
    <row r="987" spans="1:65" s="13" customFormat="1" ht="11.25">
      <c r="B987" s="170"/>
      <c r="D987" s="165" t="s">
        <v>183</v>
      </c>
      <c r="E987" s="171" t="s">
        <v>1</v>
      </c>
      <c r="F987" s="172" t="s">
        <v>417</v>
      </c>
      <c r="H987" s="173">
        <v>40</v>
      </c>
      <c r="I987" s="174"/>
      <c r="L987" s="170"/>
      <c r="M987" s="175"/>
      <c r="N987" s="176"/>
      <c r="O987" s="176"/>
      <c r="P987" s="176"/>
      <c r="Q987" s="176"/>
      <c r="R987" s="176"/>
      <c r="S987" s="176"/>
      <c r="T987" s="177"/>
      <c r="AT987" s="171" t="s">
        <v>183</v>
      </c>
      <c r="AU987" s="171" t="s">
        <v>85</v>
      </c>
      <c r="AV987" s="13" t="s">
        <v>85</v>
      </c>
      <c r="AW987" s="13" t="s">
        <v>32</v>
      </c>
      <c r="AX987" s="13" t="s">
        <v>76</v>
      </c>
      <c r="AY987" s="171" t="s">
        <v>174</v>
      </c>
    </row>
    <row r="988" spans="1:65" s="15" customFormat="1" ht="11.25">
      <c r="B988" s="201"/>
      <c r="D988" s="165" t="s">
        <v>183</v>
      </c>
      <c r="E988" s="202" t="s">
        <v>1</v>
      </c>
      <c r="F988" s="203" t="s">
        <v>1576</v>
      </c>
      <c r="H988" s="202" t="s">
        <v>1</v>
      </c>
      <c r="I988" s="204"/>
      <c r="L988" s="201"/>
      <c r="M988" s="205"/>
      <c r="N988" s="206"/>
      <c r="O988" s="206"/>
      <c r="P988" s="206"/>
      <c r="Q988" s="206"/>
      <c r="R988" s="206"/>
      <c r="S988" s="206"/>
      <c r="T988" s="207"/>
      <c r="AT988" s="202" t="s">
        <v>183</v>
      </c>
      <c r="AU988" s="202" t="s">
        <v>85</v>
      </c>
      <c r="AV988" s="15" t="s">
        <v>83</v>
      </c>
      <c r="AW988" s="15" t="s">
        <v>32</v>
      </c>
      <c r="AX988" s="15" t="s">
        <v>76</v>
      </c>
      <c r="AY988" s="202" t="s">
        <v>174</v>
      </c>
    </row>
    <row r="989" spans="1:65" s="13" customFormat="1" ht="11.25">
      <c r="B989" s="170"/>
      <c r="D989" s="165" t="s">
        <v>183</v>
      </c>
      <c r="E989" s="171" t="s">
        <v>1</v>
      </c>
      <c r="F989" s="172" t="s">
        <v>224</v>
      </c>
      <c r="H989" s="173">
        <v>10</v>
      </c>
      <c r="I989" s="174"/>
      <c r="L989" s="170"/>
      <c r="M989" s="175"/>
      <c r="N989" s="176"/>
      <c r="O989" s="176"/>
      <c r="P989" s="176"/>
      <c r="Q989" s="176"/>
      <c r="R989" s="176"/>
      <c r="S989" s="176"/>
      <c r="T989" s="177"/>
      <c r="AT989" s="171" t="s">
        <v>183</v>
      </c>
      <c r="AU989" s="171" t="s">
        <v>85</v>
      </c>
      <c r="AV989" s="13" t="s">
        <v>85</v>
      </c>
      <c r="AW989" s="13" t="s">
        <v>32</v>
      </c>
      <c r="AX989" s="13" t="s">
        <v>76</v>
      </c>
      <c r="AY989" s="171" t="s">
        <v>174</v>
      </c>
    </row>
    <row r="990" spans="1:65" s="14" customFormat="1" ht="11.25">
      <c r="B990" s="178"/>
      <c r="D990" s="165" t="s">
        <v>183</v>
      </c>
      <c r="E990" s="179" t="s">
        <v>1</v>
      </c>
      <c r="F990" s="180" t="s">
        <v>231</v>
      </c>
      <c r="H990" s="181">
        <v>50</v>
      </c>
      <c r="I990" s="182"/>
      <c r="L990" s="178"/>
      <c r="M990" s="183"/>
      <c r="N990" s="184"/>
      <c r="O990" s="184"/>
      <c r="P990" s="184"/>
      <c r="Q990" s="184"/>
      <c r="R990" s="184"/>
      <c r="S990" s="184"/>
      <c r="T990" s="185"/>
      <c r="AT990" s="179" t="s">
        <v>183</v>
      </c>
      <c r="AU990" s="179" t="s">
        <v>85</v>
      </c>
      <c r="AV990" s="14" t="s">
        <v>96</v>
      </c>
      <c r="AW990" s="14" t="s">
        <v>32</v>
      </c>
      <c r="AX990" s="14" t="s">
        <v>83</v>
      </c>
      <c r="AY990" s="179" t="s">
        <v>174</v>
      </c>
    </row>
    <row r="991" spans="1:65" s="2" customFormat="1" ht="24.2" customHeight="1">
      <c r="A991" s="32"/>
      <c r="B991" s="150"/>
      <c r="C991" s="186" t="s">
        <v>1697</v>
      </c>
      <c r="D991" s="186" t="s">
        <v>256</v>
      </c>
      <c r="E991" s="187" t="s">
        <v>1698</v>
      </c>
      <c r="F991" s="188" t="s">
        <v>1699</v>
      </c>
      <c r="G991" s="189" t="s">
        <v>203</v>
      </c>
      <c r="H991" s="190">
        <v>160</v>
      </c>
      <c r="I991" s="191"/>
      <c r="J991" s="192">
        <f>ROUND(I991*H991,2)</f>
        <v>0</v>
      </c>
      <c r="K991" s="193"/>
      <c r="L991" s="194"/>
      <c r="M991" s="195" t="s">
        <v>1</v>
      </c>
      <c r="N991" s="196" t="s">
        <v>41</v>
      </c>
      <c r="O991" s="58"/>
      <c r="P991" s="161">
        <f>O991*H991</f>
        <v>0</v>
      </c>
      <c r="Q991" s="161">
        <v>3.5E-4</v>
      </c>
      <c r="R991" s="161">
        <f>Q991*H991</f>
        <v>5.6000000000000001E-2</v>
      </c>
      <c r="S991" s="161">
        <v>0</v>
      </c>
      <c r="T991" s="162">
        <f>S991*H991</f>
        <v>0</v>
      </c>
      <c r="U991" s="32"/>
      <c r="V991" s="32"/>
      <c r="W991" s="32"/>
      <c r="X991" s="32"/>
      <c r="Y991" s="32"/>
      <c r="Z991" s="32"/>
      <c r="AA991" s="32"/>
      <c r="AB991" s="32"/>
      <c r="AC991" s="32"/>
      <c r="AD991" s="32"/>
      <c r="AE991" s="32"/>
      <c r="AR991" s="163" t="s">
        <v>85</v>
      </c>
      <c r="AT991" s="163" t="s">
        <v>256</v>
      </c>
      <c r="AU991" s="163" t="s">
        <v>85</v>
      </c>
      <c r="AY991" s="17" t="s">
        <v>174</v>
      </c>
      <c r="BE991" s="164">
        <f>IF(N991="základní",J991,0)</f>
        <v>0</v>
      </c>
      <c r="BF991" s="164">
        <f>IF(N991="snížená",J991,0)</f>
        <v>0</v>
      </c>
      <c r="BG991" s="164">
        <f>IF(N991="zákl. přenesená",J991,0)</f>
        <v>0</v>
      </c>
      <c r="BH991" s="164">
        <f>IF(N991="sníž. přenesená",J991,0)</f>
        <v>0</v>
      </c>
      <c r="BI991" s="164">
        <f>IF(N991="nulová",J991,0)</f>
        <v>0</v>
      </c>
      <c r="BJ991" s="17" t="s">
        <v>83</v>
      </c>
      <c r="BK991" s="164">
        <f>ROUND(I991*H991,2)</f>
        <v>0</v>
      </c>
      <c r="BL991" s="17" t="s">
        <v>83</v>
      </c>
      <c r="BM991" s="163" t="s">
        <v>1700</v>
      </c>
    </row>
    <row r="992" spans="1:65" s="2" customFormat="1" ht="19.5">
      <c r="A992" s="32"/>
      <c r="B992" s="33"/>
      <c r="C992" s="32"/>
      <c r="D992" s="165" t="s">
        <v>181</v>
      </c>
      <c r="E992" s="32"/>
      <c r="F992" s="166" t="s">
        <v>1699</v>
      </c>
      <c r="G992" s="32"/>
      <c r="H992" s="32"/>
      <c r="I992" s="167"/>
      <c r="J992" s="32"/>
      <c r="K992" s="32"/>
      <c r="L992" s="33"/>
      <c r="M992" s="168"/>
      <c r="N992" s="169"/>
      <c r="O992" s="58"/>
      <c r="P992" s="58"/>
      <c r="Q992" s="58"/>
      <c r="R992" s="58"/>
      <c r="S992" s="58"/>
      <c r="T992" s="59"/>
      <c r="U992" s="32"/>
      <c r="V992" s="32"/>
      <c r="W992" s="32"/>
      <c r="X992" s="32"/>
      <c r="Y992" s="32"/>
      <c r="Z992" s="32"/>
      <c r="AA992" s="32"/>
      <c r="AB992" s="32"/>
      <c r="AC992" s="32"/>
      <c r="AD992" s="32"/>
      <c r="AE992" s="32"/>
      <c r="AT992" s="17" t="s">
        <v>181</v>
      </c>
      <c r="AU992" s="17" t="s">
        <v>85</v>
      </c>
    </row>
    <row r="993" spans="1:65" s="15" customFormat="1" ht="11.25">
      <c r="B993" s="201"/>
      <c r="D993" s="165" t="s">
        <v>183</v>
      </c>
      <c r="E993" s="202" t="s">
        <v>1</v>
      </c>
      <c r="F993" s="203" t="s">
        <v>1079</v>
      </c>
      <c r="H993" s="202" t="s">
        <v>1</v>
      </c>
      <c r="I993" s="204"/>
      <c r="L993" s="201"/>
      <c r="M993" s="205"/>
      <c r="N993" s="206"/>
      <c r="O993" s="206"/>
      <c r="P993" s="206"/>
      <c r="Q993" s="206"/>
      <c r="R993" s="206"/>
      <c r="S993" s="206"/>
      <c r="T993" s="207"/>
      <c r="AT993" s="202" t="s">
        <v>183</v>
      </c>
      <c r="AU993" s="202" t="s">
        <v>85</v>
      </c>
      <c r="AV993" s="15" t="s">
        <v>83</v>
      </c>
      <c r="AW993" s="15" t="s">
        <v>32</v>
      </c>
      <c r="AX993" s="15" t="s">
        <v>76</v>
      </c>
      <c r="AY993" s="202" t="s">
        <v>174</v>
      </c>
    </row>
    <row r="994" spans="1:65" s="15" customFormat="1" ht="11.25">
      <c r="B994" s="201"/>
      <c r="D994" s="165" t="s">
        <v>183</v>
      </c>
      <c r="E994" s="202" t="s">
        <v>1</v>
      </c>
      <c r="F994" s="203" t="s">
        <v>1230</v>
      </c>
      <c r="H994" s="202" t="s">
        <v>1</v>
      </c>
      <c r="I994" s="204"/>
      <c r="L994" s="201"/>
      <c r="M994" s="205"/>
      <c r="N994" s="206"/>
      <c r="O994" s="206"/>
      <c r="P994" s="206"/>
      <c r="Q994" s="206"/>
      <c r="R994" s="206"/>
      <c r="S994" s="206"/>
      <c r="T994" s="207"/>
      <c r="AT994" s="202" t="s">
        <v>183</v>
      </c>
      <c r="AU994" s="202" t="s">
        <v>85</v>
      </c>
      <c r="AV994" s="15" t="s">
        <v>83</v>
      </c>
      <c r="AW994" s="15" t="s">
        <v>32</v>
      </c>
      <c r="AX994" s="15" t="s">
        <v>76</v>
      </c>
      <c r="AY994" s="202" t="s">
        <v>174</v>
      </c>
    </row>
    <row r="995" spans="1:65" s="15" customFormat="1" ht="11.25">
      <c r="B995" s="201"/>
      <c r="D995" s="165" t="s">
        <v>183</v>
      </c>
      <c r="E995" s="202" t="s">
        <v>1</v>
      </c>
      <c r="F995" s="203" t="s">
        <v>1701</v>
      </c>
      <c r="H995" s="202" t="s">
        <v>1</v>
      </c>
      <c r="I995" s="204"/>
      <c r="L995" s="201"/>
      <c r="M995" s="205"/>
      <c r="N995" s="206"/>
      <c r="O995" s="206"/>
      <c r="P995" s="206"/>
      <c r="Q995" s="206"/>
      <c r="R995" s="206"/>
      <c r="S995" s="206"/>
      <c r="T995" s="207"/>
      <c r="AT995" s="202" t="s">
        <v>183</v>
      </c>
      <c r="AU995" s="202" t="s">
        <v>85</v>
      </c>
      <c r="AV995" s="15" t="s">
        <v>83</v>
      </c>
      <c r="AW995" s="15" t="s">
        <v>32</v>
      </c>
      <c r="AX995" s="15" t="s">
        <v>76</v>
      </c>
      <c r="AY995" s="202" t="s">
        <v>174</v>
      </c>
    </row>
    <row r="996" spans="1:65" s="13" customFormat="1" ht="11.25">
      <c r="B996" s="170"/>
      <c r="D996" s="165" t="s">
        <v>183</v>
      </c>
      <c r="E996" s="171" t="s">
        <v>1</v>
      </c>
      <c r="F996" s="172" t="s">
        <v>1702</v>
      </c>
      <c r="H996" s="173">
        <v>160</v>
      </c>
      <c r="I996" s="174"/>
      <c r="L996" s="170"/>
      <c r="M996" s="175"/>
      <c r="N996" s="176"/>
      <c r="O996" s="176"/>
      <c r="P996" s="176"/>
      <c r="Q996" s="176"/>
      <c r="R996" s="176"/>
      <c r="S996" s="176"/>
      <c r="T996" s="177"/>
      <c r="AT996" s="171" t="s">
        <v>183</v>
      </c>
      <c r="AU996" s="171" t="s">
        <v>85</v>
      </c>
      <c r="AV996" s="13" t="s">
        <v>85</v>
      </c>
      <c r="AW996" s="13" t="s">
        <v>32</v>
      </c>
      <c r="AX996" s="13" t="s">
        <v>83</v>
      </c>
      <c r="AY996" s="171" t="s">
        <v>174</v>
      </c>
    </row>
    <row r="997" spans="1:65" s="2" customFormat="1" ht="55.5" customHeight="1">
      <c r="A997" s="32"/>
      <c r="B997" s="150"/>
      <c r="C997" s="151" t="s">
        <v>1703</v>
      </c>
      <c r="D997" s="151" t="s">
        <v>176</v>
      </c>
      <c r="E997" s="152" t="s">
        <v>1704</v>
      </c>
      <c r="F997" s="153" t="s">
        <v>1705</v>
      </c>
      <c r="G997" s="154" t="s">
        <v>203</v>
      </c>
      <c r="H997" s="155">
        <v>1.5</v>
      </c>
      <c r="I997" s="156"/>
      <c r="J997" s="157">
        <f>ROUND(I997*H997,2)</f>
        <v>0</v>
      </c>
      <c r="K997" s="158"/>
      <c r="L997" s="33"/>
      <c r="M997" s="159" t="s">
        <v>1</v>
      </c>
      <c r="N997" s="160" t="s">
        <v>41</v>
      </c>
      <c r="O997" s="58"/>
      <c r="P997" s="161">
        <f>O997*H997</f>
        <v>0</v>
      </c>
      <c r="Q997" s="161">
        <v>0.38424999999999998</v>
      </c>
      <c r="R997" s="161">
        <f>Q997*H997</f>
        <v>0.57637499999999997</v>
      </c>
      <c r="S997" s="161">
        <v>0</v>
      </c>
      <c r="T997" s="162">
        <f>S997*H997</f>
        <v>0</v>
      </c>
      <c r="U997" s="32"/>
      <c r="V997" s="32"/>
      <c r="W997" s="32"/>
      <c r="X997" s="32"/>
      <c r="Y997" s="32"/>
      <c r="Z997" s="32"/>
      <c r="AA997" s="32"/>
      <c r="AB997" s="32"/>
      <c r="AC997" s="32"/>
      <c r="AD997" s="32"/>
      <c r="AE997" s="32"/>
      <c r="AR997" s="163" t="s">
        <v>83</v>
      </c>
      <c r="AT997" s="163" t="s">
        <v>176</v>
      </c>
      <c r="AU997" s="163" t="s">
        <v>85</v>
      </c>
      <c r="AY997" s="17" t="s">
        <v>174</v>
      </c>
      <c r="BE997" s="164">
        <f>IF(N997="základní",J997,0)</f>
        <v>0</v>
      </c>
      <c r="BF997" s="164">
        <f>IF(N997="snížená",J997,0)</f>
        <v>0</v>
      </c>
      <c r="BG997" s="164">
        <f>IF(N997="zákl. přenesená",J997,0)</f>
        <v>0</v>
      </c>
      <c r="BH997" s="164">
        <f>IF(N997="sníž. přenesená",J997,0)</f>
        <v>0</v>
      </c>
      <c r="BI997" s="164">
        <f>IF(N997="nulová",J997,0)</f>
        <v>0</v>
      </c>
      <c r="BJ997" s="17" t="s">
        <v>83</v>
      </c>
      <c r="BK997" s="164">
        <f>ROUND(I997*H997,2)</f>
        <v>0</v>
      </c>
      <c r="BL997" s="17" t="s">
        <v>83</v>
      </c>
      <c r="BM997" s="163" t="s">
        <v>1706</v>
      </c>
    </row>
    <row r="998" spans="1:65" s="2" customFormat="1" ht="39">
      <c r="A998" s="32"/>
      <c r="B998" s="33"/>
      <c r="C998" s="32"/>
      <c r="D998" s="165" t="s">
        <v>181</v>
      </c>
      <c r="E998" s="32"/>
      <c r="F998" s="166" t="s">
        <v>1705</v>
      </c>
      <c r="G998" s="32"/>
      <c r="H998" s="32"/>
      <c r="I998" s="167"/>
      <c r="J998" s="32"/>
      <c r="K998" s="32"/>
      <c r="L998" s="33"/>
      <c r="M998" s="168"/>
      <c r="N998" s="169"/>
      <c r="O998" s="58"/>
      <c r="P998" s="58"/>
      <c r="Q998" s="58"/>
      <c r="R998" s="58"/>
      <c r="S998" s="58"/>
      <c r="T998" s="59"/>
      <c r="U998" s="32"/>
      <c r="V998" s="32"/>
      <c r="W998" s="32"/>
      <c r="X998" s="32"/>
      <c r="Y998" s="32"/>
      <c r="Z998" s="32"/>
      <c r="AA998" s="32"/>
      <c r="AB998" s="32"/>
      <c r="AC998" s="32"/>
      <c r="AD998" s="32"/>
      <c r="AE998" s="32"/>
      <c r="AT998" s="17" t="s">
        <v>181</v>
      </c>
      <c r="AU998" s="17" t="s">
        <v>85</v>
      </c>
    </row>
    <row r="999" spans="1:65" s="15" customFormat="1" ht="11.25">
      <c r="B999" s="201"/>
      <c r="D999" s="165" t="s">
        <v>183</v>
      </c>
      <c r="E999" s="202" t="s">
        <v>1</v>
      </c>
      <c r="F999" s="203" t="s">
        <v>1176</v>
      </c>
      <c r="H999" s="202" t="s">
        <v>1</v>
      </c>
      <c r="I999" s="204"/>
      <c r="L999" s="201"/>
      <c r="M999" s="205"/>
      <c r="N999" s="206"/>
      <c r="O999" s="206"/>
      <c r="P999" s="206"/>
      <c r="Q999" s="206"/>
      <c r="R999" s="206"/>
      <c r="S999" s="206"/>
      <c r="T999" s="207"/>
      <c r="AT999" s="202" t="s">
        <v>183</v>
      </c>
      <c r="AU999" s="202" t="s">
        <v>85</v>
      </c>
      <c r="AV999" s="15" t="s">
        <v>83</v>
      </c>
      <c r="AW999" s="15" t="s">
        <v>32</v>
      </c>
      <c r="AX999" s="15" t="s">
        <v>76</v>
      </c>
      <c r="AY999" s="202" t="s">
        <v>174</v>
      </c>
    </row>
    <row r="1000" spans="1:65" s="15" customFormat="1" ht="11.25">
      <c r="B1000" s="201"/>
      <c r="D1000" s="165" t="s">
        <v>183</v>
      </c>
      <c r="E1000" s="202" t="s">
        <v>1</v>
      </c>
      <c r="F1000" s="203" t="s">
        <v>1707</v>
      </c>
      <c r="H1000" s="202" t="s">
        <v>1</v>
      </c>
      <c r="I1000" s="204"/>
      <c r="L1000" s="201"/>
      <c r="M1000" s="205"/>
      <c r="N1000" s="206"/>
      <c r="O1000" s="206"/>
      <c r="P1000" s="206"/>
      <c r="Q1000" s="206"/>
      <c r="R1000" s="206"/>
      <c r="S1000" s="206"/>
      <c r="T1000" s="207"/>
      <c r="AT1000" s="202" t="s">
        <v>183</v>
      </c>
      <c r="AU1000" s="202" t="s">
        <v>85</v>
      </c>
      <c r="AV1000" s="15" t="s">
        <v>83</v>
      </c>
      <c r="AW1000" s="15" t="s">
        <v>32</v>
      </c>
      <c r="AX1000" s="15" t="s">
        <v>76</v>
      </c>
      <c r="AY1000" s="202" t="s">
        <v>174</v>
      </c>
    </row>
    <row r="1001" spans="1:65" s="13" customFormat="1" ht="11.25">
      <c r="B1001" s="170"/>
      <c r="D1001" s="165" t="s">
        <v>183</v>
      </c>
      <c r="E1001" s="171" t="s">
        <v>1</v>
      </c>
      <c r="F1001" s="172" t="s">
        <v>1708</v>
      </c>
      <c r="H1001" s="173">
        <v>1.5</v>
      </c>
      <c r="I1001" s="174"/>
      <c r="L1001" s="170"/>
      <c r="M1001" s="175"/>
      <c r="N1001" s="176"/>
      <c r="O1001" s="176"/>
      <c r="P1001" s="176"/>
      <c r="Q1001" s="176"/>
      <c r="R1001" s="176"/>
      <c r="S1001" s="176"/>
      <c r="T1001" s="177"/>
      <c r="AT1001" s="171" t="s">
        <v>183</v>
      </c>
      <c r="AU1001" s="171" t="s">
        <v>85</v>
      </c>
      <c r="AV1001" s="13" t="s">
        <v>85</v>
      </c>
      <c r="AW1001" s="13" t="s">
        <v>32</v>
      </c>
      <c r="AX1001" s="13" t="s">
        <v>83</v>
      </c>
      <c r="AY1001" s="171" t="s">
        <v>174</v>
      </c>
    </row>
    <row r="1002" spans="1:65" s="2" customFormat="1" ht="21.75" customHeight="1">
      <c r="A1002" s="32"/>
      <c r="B1002" s="150"/>
      <c r="C1002" s="186" t="s">
        <v>1709</v>
      </c>
      <c r="D1002" s="186" t="s">
        <v>256</v>
      </c>
      <c r="E1002" s="187" t="s">
        <v>1710</v>
      </c>
      <c r="F1002" s="188" t="s">
        <v>1711</v>
      </c>
      <c r="G1002" s="189" t="s">
        <v>203</v>
      </c>
      <c r="H1002" s="190">
        <v>1.5</v>
      </c>
      <c r="I1002" s="191"/>
      <c r="J1002" s="192">
        <f>ROUND(I1002*H1002,2)</f>
        <v>0</v>
      </c>
      <c r="K1002" s="193"/>
      <c r="L1002" s="194"/>
      <c r="M1002" s="195" t="s">
        <v>1</v>
      </c>
      <c r="N1002" s="196" t="s">
        <v>41</v>
      </c>
      <c r="O1002" s="58"/>
      <c r="P1002" s="161">
        <f>O1002*H1002</f>
        <v>0</v>
      </c>
      <c r="Q1002" s="161">
        <v>1.306E-2</v>
      </c>
      <c r="R1002" s="161">
        <f>Q1002*H1002</f>
        <v>1.959E-2</v>
      </c>
      <c r="S1002" s="161">
        <v>0</v>
      </c>
      <c r="T1002" s="162">
        <f>S1002*H1002</f>
        <v>0</v>
      </c>
      <c r="U1002" s="32"/>
      <c r="V1002" s="32"/>
      <c r="W1002" s="32"/>
      <c r="X1002" s="32"/>
      <c r="Y1002" s="32"/>
      <c r="Z1002" s="32"/>
      <c r="AA1002" s="32"/>
      <c r="AB1002" s="32"/>
      <c r="AC1002" s="32"/>
      <c r="AD1002" s="32"/>
      <c r="AE1002" s="32"/>
      <c r="AR1002" s="163" t="s">
        <v>85</v>
      </c>
      <c r="AT1002" s="163" t="s">
        <v>256</v>
      </c>
      <c r="AU1002" s="163" t="s">
        <v>85</v>
      </c>
      <c r="AY1002" s="17" t="s">
        <v>174</v>
      </c>
      <c r="BE1002" s="164">
        <f>IF(N1002="základní",J1002,0)</f>
        <v>0</v>
      </c>
      <c r="BF1002" s="164">
        <f>IF(N1002="snížená",J1002,0)</f>
        <v>0</v>
      </c>
      <c r="BG1002" s="164">
        <f>IF(N1002="zákl. přenesená",J1002,0)</f>
        <v>0</v>
      </c>
      <c r="BH1002" s="164">
        <f>IF(N1002="sníž. přenesená",J1002,0)</f>
        <v>0</v>
      </c>
      <c r="BI1002" s="164">
        <f>IF(N1002="nulová",J1002,0)</f>
        <v>0</v>
      </c>
      <c r="BJ1002" s="17" t="s">
        <v>83</v>
      </c>
      <c r="BK1002" s="164">
        <f>ROUND(I1002*H1002,2)</f>
        <v>0</v>
      </c>
      <c r="BL1002" s="17" t="s">
        <v>83</v>
      </c>
      <c r="BM1002" s="163" t="s">
        <v>1712</v>
      </c>
    </row>
    <row r="1003" spans="1:65" s="2" customFormat="1" ht="11.25">
      <c r="A1003" s="32"/>
      <c r="B1003" s="33"/>
      <c r="C1003" s="32"/>
      <c r="D1003" s="165" t="s">
        <v>181</v>
      </c>
      <c r="E1003" s="32"/>
      <c r="F1003" s="166" t="s">
        <v>1711</v>
      </c>
      <c r="G1003" s="32"/>
      <c r="H1003" s="32"/>
      <c r="I1003" s="167"/>
      <c r="J1003" s="32"/>
      <c r="K1003" s="32"/>
      <c r="L1003" s="33"/>
      <c r="M1003" s="168"/>
      <c r="N1003" s="169"/>
      <c r="O1003" s="58"/>
      <c r="P1003" s="58"/>
      <c r="Q1003" s="58"/>
      <c r="R1003" s="58"/>
      <c r="S1003" s="58"/>
      <c r="T1003" s="59"/>
      <c r="U1003" s="32"/>
      <c r="V1003" s="32"/>
      <c r="W1003" s="32"/>
      <c r="X1003" s="32"/>
      <c r="Y1003" s="32"/>
      <c r="Z1003" s="32"/>
      <c r="AA1003" s="32"/>
      <c r="AB1003" s="32"/>
      <c r="AC1003" s="32"/>
      <c r="AD1003" s="32"/>
      <c r="AE1003" s="32"/>
      <c r="AT1003" s="17" t="s">
        <v>181</v>
      </c>
      <c r="AU1003" s="17" t="s">
        <v>85</v>
      </c>
    </row>
    <row r="1004" spans="1:65" s="15" customFormat="1" ht="11.25">
      <c r="B1004" s="201"/>
      <c r="D1004" s="165" t="s">
        <v>183</v>
      </c>
      <c r="E1004" s="202" t="s">
        <v>1</v>
      </c>
      <c r="F1004" s="203" t="s">
        <v>1176</v>
      </c>
      <c r="H1004" s="202" t="s">
        <v>1</v>
      </c>
      <c r="I1004" s="204"/>
      <c r="L1004" s="201"/>
      <c r="M1004" s="205"/>
      <c r="N1004" s="206"/>
      <c r="O1004" s="206"/>
      <c r="P1004" s="206"/>
      <c r="Q1004" s="206"/>
      <c r="R1004" s="206"/>
      <c r="S1004" s="206"/>
      <c r="T1004" s="207"/>
      <c r="AT1004" s="202" t="s">
        <v>183</v>
      </c>
      <c r="AU1004" s="202" t="s">
        <v>85</v>
      </c>
      <c r="AV1004" s="15" t="s">
        <v>83</v>
      </c>
      <c r="AW1004" s="15" t="s">
        <v>32</v>
      </c>
      <c r="AX1004" s="15" t="s">
        <v>76</v>
      </c>
      <c r="AY1004" s="202" t="s">
        <v>174</v>
      </c>
    </row>
    <row r="1005" spans="1:65" s="15" customFormat="1" ht="11.25">
      <c r="B1005" s="201"/>
      <c r="D1005" s="165" t="s">
        <v>183</v>
      </c>
      <c r="E1005" s="202" t="s">
        <v>1</v>
      </c>
      <c r="F1005" s="203" t="s">
        <v>1707</v>
      </c>
      <c r="H1005" s="202" t="s">
        <v>1</v>
      </c>
      <c r="I1005" s="204"/>
      <c r="L1005" s="201"/>
      <c r="M1005" s="205"/>
      <c r="N1005" s="206"/>
      <c r="O1005" s="206"/>
      <c r="P1005" s="206"/>
      <c r="Q1005" s="206"/>
      <c r="R1005" s="206"/>
      <c r="S1005" s="206"/>
      <c r="T1005" s="207"/>
      <c r="AT1005" s="202" t="s">
        <v>183</v>
      </c>
      <c r="AU1005" s="202" t="s">
        <v>85</v>
      </c>
      <c r="AV1005" s="15" t="s">
        <v>83</v>
      </c>
      <c r="AW1005" s="15" t="s">
        <v>32</v>
      </c>
      <c r="AX1005" s="15" t="s">
        <v>76</v>
      </c>
      <c r="AY1005" s="202" t="s">
        <v>174</v>
      </c>
    </row>
    <row r="1006" spans="1:65" s="13" customFormat="1" ht="11.25">
      <c r="B1006" s="170"/>
      <c r="D1006" s="165" t="s">
        <v>183</v>
      </c>
      <c r="E1006" s="171" t="s">
        <v>1</v>
      </c>
      <c r="F1006" s="172" t="s">
        <v>1708</v>
      </c>
      <c r="H1006" s="173">
        <v>1.5</v>
      </c>
      <c r="I1006" s="174"/>
      <c r="L1006" s="170"/>
      <c r="M1006" s="175"/>
      <c r="N1006" s="176"/>
      <c r="O1006" s="176"/>
      <c r="P1006" s="176"/>
      <c r="Q1006" s="176"/>
      <c r="R1006" s="176"/>
      <c r="S1006" s="176"/>
      <c r="T1006" s="177"/>
      <c r="AT1006" s="171" t="s">
        <v>183</v>
      </c>
      <c r="AU1006" s="171" t="s">
        <v>85</v>
      </c>
      <c r="AV1006" s="13" t="s">
        <v>85</v>
      </c>
      <c r="AW1006" s="13" t="s">
        <v>32</v>
      </c>
      <c r="AX1006" s="13" t="s">
        <v>83</v>
      </c>
      <c r="AY1006" s="171" t="s">
        <v>174</v>
      </c>
    </row>
    <row r="1007" spans="1:65" s="2" customFormat="1" ht="37.9" customHeight="1">
      <c r="A1007" s="32"/>
      <c r="B1007" s="150"/>
      <c r="C1007" s="151" t="s">
        <v>1713</v>
      </c>
      <c r="D1007" s="151" t="s">
        <v>176</v>
      </c>
      <c r="E1007" s="152" t="s">
        <v>1714</v>
      </c>
      <c r="F1007" s="153" t="s">
        <v>1715</v>
      </c>
      <c r="G1007" s="154" t="s">
        <v>203</v>
      </c>
      <c r="H1007" s="155">
        <v>40</v>
      </c>
      <c r="I1007" s="156"/>
      <c r="J1007" s="157">
        <f>ROUND(I1007*H1007,2)</f>
        <v>0</v>
      </c>
      <c r="K1007" s="158"/>
      <c r="L1007" s="33"/>
      <c r="M1007" s="159" t="s">
        <v>1</v>
      </c>
      <c r="N1007" s="160" t="s">
        <v>41</v>
      </c>
      <c r="O1007" s="58"/>
      <c r="P1007" s="161">
        <f>O1007*H1007</f>
        <v>0</v>
      </c>
      <c r="Q1007" s="161">
        <v>0</v>
      </c>
      <c r="R1007" s="161">
        <f>Q1007*H1007</f>
        <v>0</v>
      </c>
      <c r="S1007" s="161">
        <v>0</v>
      </c>
      <c r="T1007" s="162">
        <f>S1007*H1007</f>
        <v>0</v>
      </c>
      <c r="U1007" s="32"/>
      <c r="V1007" s="32"/>
      <c r="W1007" s="32"/>
      <c r="X1007" s="32"/>
      <c r="Y1007" s="32"/>
      <c r="Z1007" s="32"/>
      <c r="AA1007" s="32"/>
      <c r="AB1007" s="32"/>
      <c r="AC1007" s="32"/>
      <c r="AD1007" s="32"/>
      <c r="AE1007" s="32"/>
      <c r="AR1007" s="163" t="s">
        <v>83</v>
      </c>
      <c r="AT1007" s="163" t="s">
        <v>176</v>
      </c>
      <c r="AU1007" s="163" t="s">
        <v>85</v>
      </c>
      <c r="AY1007" s="17" t="s">
        <v>174</v>
      </c>
      <c r="BE1007" s="164">
        <f>IF(N1007="základní",J1007,0)</f>
        <v>0</v>
      </c>
      <c r="BF1007" s="164">
        <f>IF(N1007="snížená",J1007,0)</f>
        <v>0</v>
      </c>
      <c r="BG1007" s="164">
        <f>IF(N1007="zákl. přenesená",J1007,0)</f>
        <v>0</v>
      </c>
      <c r="BH1007" s="164">
        <f>IF(N1007="sníž. přenesená",J1007,0)</f>
        <v>0</v>
      </c>
      <c r="BI1007" s="164">
        <f>IF(N1007="nulová",J1007,0)</f>
        <v>0</v>
      </c>
      <c r="BJ1007" s="17" t="s">
        <v>83</v>
      </c>
      <c r="BK1007" s="164">
        <f>ROUND(I1007*H1007,2)</f>
        <v>0</v>
      </c>
      <c r="BL1007" s="17" t="s">
        <v>83</v>
      </c>
      <c r="BM1007" s="163" t="s">
        <v>1716</v>
      </c>
    </row>
    <row r="1008" spans="1:65" s="2" customFormat="1" ht="29.25">
      <c r="A1008" s="32"/>
      <c r="B1008" s="33"/>
      <c r="C1008" s="32"/>
      <c r="D1008" s="165" t="s">
        <v>181</v>
      </c>
      <c r="E1008" s="32"/>
      <c r="F1008" s="166" t="s">
        <v>1715</v>
      </c>
      <c r="G1008" s="32"/>
      <c r="H1008" s="32"/>
      <c r="I1008" s="167"/>
      <c r="J1008" s="32"/>
      <c r="K1008" s="32"/>
      <c r="L1008" s="33"/>
      <c r="M1008" s="168"/>
      <c r="N1008" s="169"/>
      <c r="O1008" s="58"/>
      <c r="P1008" s="58"/>
      <c r="Q1008" s="58"/>
      <c r="R1008" s="58"/>
      <c r="S1008" s="58"/>
      <c r="T1008" s="59"/>
      <c r="U1008" s="32"/>
      <c r="V1008" s="32"/>
      <c r="W1008" s="32"/>
      <c r="X1008" s="32"/>
      <c r="Y1008" s="32"/>
      <c r="Z1008" s="32"/>
      <c r="AA1008" s="32"/>
      <c r="AB1008" s="32"/>
      <c r="AC1008" s="32"/>
      <c r="AD1008" s="32"/>
      <c r="AE1008" s="32"/>
      <c r="AT1008" s="17" t="s">
        <v>181</v>
      </c>
      <c r="AU1008" s="17" t="s">
        <v>85</v>
      </c>
    </row>
    <row r="1009" spans="1:65" s="15" customFormat="1" ht="11.25">
      <c r="B1009" s="201"/>
      <c r="D1009" s="165" t="s">
        <v>183</v>
      </c>
      <c r="E1009" s="202" t="s">
        <v>1</v>
      </c>
      <c r="F1009" s="203" t="s">
        <v>1079</v>
      </c>
      <c r="H1009" s="202" t="s">
        <v>1</v>
      </c>
      <c r="I1009" s="204"/>
      <c r="L1009" s="201"/>
      <c r="M1009" s="205"/>
      <c r="N1009" s="206"/>
      <c r="O1009" s="206"/>
      <c r="P1009" s="206"/>
      <c r="Q1009" s="206"/>
      <c r="R1009" s="206"/>
      <c r="S1009" s="206"/>
      <c r="T1009" s="207"/>
      <c r="AT1009" s="202" t="s">
        <v>183</v>
      </c>
      <c r="AU1009" s="202" t="s">
        <v>85</v>
      </c>
      <c r="AV1009" s="15" t="s">
        <v>83</v>
      </c>
      <c r="AW1009" s="15" t="s">
        <v>32</v>
      </c>
      <c r="AX1009" s="15" t="s">
        <v>76</v>
      </c>
      <c r="AY1009" s="202" t="s">
        <v>174</v>
      </c>
    </row>
    <row r="1010" spans="1:65" s="15" customFormat="1" ht="11.25">
      <c r="B1010" s="201"/>
      <c r="D1010" s="165" t="s">
        <v>183</v>
      </c>
      <c r="E1010" s="202" t="s">
        <v>1</v>
      </c>
      <c r="F1010" s="203" t="s">
        <v>1574</v>
      </c>
      <c r="H1010" s="202" t="s">
        <v>1</v>
      </c>
      <c r="I1010" s="204"/>
      <c r="L1010" s="201"/>
      <c r="M1010" s="205"/>
      <c r="N1010" s="206"/>
      <c r="O1010" s="206"/>
      <c r="P1010" s="206"/>
      <c r="Q1010" s="206"/>
      <c r="R1010" s="206"/>
      <c r="S1010" s="206"/>
      <c r="T1010" s="207"/>
      <c r="AT1010" s="202" t="s">
        <v>183</v>
      </c>
      <c r="AU1010" s="202" t="s">
        <v>85</v>
      </c>
      <c r="AV1010" s="15" t="s">
        <v>83</v>
      </c>
      <c r="AW1010" s="15" t="s">
        <v>32</v>
      </c>
      <c r="AX1010" s="15" t="s">
        <v>76</v>
      </c>
      <c r="AY1010" s="202" t="s">
        <v>174</v>
      </c>
    </row>
    <row r="1011" spans="1:65" s="13" customFormat="1" ht="11.25">
      <c r="B1011" s="170"/>
      <c r="D1011" s="165" t="s">
        <v>183</v>
      </c>
      <c r="E1011" s="171" t="s">
        <v>1</v>
      </c>
      <c r="F1011" s="172" t="s">
        <v>1657</v>
      </c>
      <c r="H1011" s="173">
        <v>40</v>
      </c>
      <c r="I1011" s="174"/>
      <c r="L1011" s="170"/>
      <c r="M1011" s="175"/>
      <c r="N1011" s="176"/>
      <c r="O1011" s="176"/>
      <c r="P1011" s="176"/>
      <c r="Q1011" s="176"/>
      <c r="R1011" s="176"/>
      <c r="S1011" s="176"/>
      <c r="T1011" s="177"/>
      <c r="AT1011" s="171" t="s">
        <v>183</v>
      </c>
      <c r="AU1011" s="171" t="s">
        <v>85</v>
      </c>
      <c r="AV1011" s="13" t="s">
        <v>85</v>
      </c>
      <c r="AW1011" s="13" t="s">
        <v>32</v>
      </c>
      <c r="AX1011" s="13" t="s">
        <v>83</v>
      </c>
      <c r="AY1011" s="171" t="s">
        <v>174</v>
      </c>
    </row>
    <row r="1012" spans="1:65" s="2" customFormat="1" ht="37.9" customHeight="1">
      <c r="A1012" s="32"/>
      <c r="B1012" s="150"/>
      <c r="C1012" s="151" t="s">
        <v>1717</v>
      </c>
      <c r="D1012" s="151" t="s">
        <v>176</v>
      </c>
      <c r="E1012" s="152" t="s">
        <v>1718</v>
      </c>
      <c r="F1012" s="153" t="s">
        <v>1719</v>
      </c>
      <c r="G1012" s="154" t="s">
        <v>203</v>
      </c>
      <c r="H1012" s="155">
        <v>10</v>
      </c>
      <c r="I1012" s="156"/>
      <c r="J1012" s="157">
        <f>ROUND(I1012*H1012,2)</f>
        <v>0</v>
      </c>
      <c r="K1012" s="158"/>
      <c r="L1012" s="33"/>
      <c r="M1012" s="159" t="s">
        <v>1</v>
      </c>
      <c r="N1012" s="160" t="s">
        <v>41</v>
      </c>
      <c r="O1012" s="58"/>
      <c r="P1012" s="161">
        <f>O1012*H1012</f>
        <v>0</v>
      </c>
      <c r="Q1012" s="161">
        <v>0</v>
      </c>
      <c r="R1012" s="161">
        <f>Q1012*H1012</f>
        <v>0</v>
      </c>
      <c r="S1012" s="161">
        <v>0</v>
      </c>
      <c r="T1012" s="162">
        <f>S1012*H1012</f>
        <v>0</v>
      </c>
      <c r="U1012" s="32"/>
      <c r="V1012" s="32"/>
      <c r="W1012" s="32"/>
      <c r="X1012" s="32"/>
      <c r="Y1012" s="32"/>
      <c r="Z1012" s="32"/>
      <c r="AA1012" s="32"/>
      <c r="AB1012" s="32"/>
      <c r="AC1012" s="32"/>
      <c r="AD1012" s="32"/>
      <c r="AE1012" s="32"/>
      <c r="AR1012" s="163" t="s">
        <v>83</v>
      </c>
      <c r="AT1012" s="163" t="s">
        <v>176</v>
      </c>
      <c r="AU1012" s="163" t="s">
        <v>85</v>
      </c>
      <c r="AY1012" s="17" t="s">
        <v>174</v>
      </c>
      <c r="BE1012" s="164">
        <f>IF(N1012="základní",J1012,0)</f>
        <v>0</v>
      </c>
      <c r="BF1012" s="164">
        <f>IF(N1012="snížená",J1012,0)</f>
        <v>0</v>
      </c>
      <c r="BG1012" s="164">
        <f>IF(N1012="zákl. přenesená",J1012,0)</f>
        <v>0</v>
      </c>
      <c r="BH1012" s="164">
        <f>IF(N1012="sníž. přenesená",J1012,0)</f>
        <v>0</v>
      </c>
      <c r="BI1012" s="164">
        <f>IF(N1012="nulová",J1012,0)</f>
        <v>0</v>
      </c>
      <c r="BJ1012" s="17" t="s">
        <v>83</v>
      </c>
      <c r="BK1012" s="164">
        <f>ROUND(I1012*H1012,2)</f>
        <v>0</v>
      </c>
      <c r="BL1012" s="17" t="s">
        <v>83</v>
      </c>
      <c r="BM1012" s="163" t="s">
        <v>1720</v>
      </c>
    </row>
    <row r="1013" spans="1:65" s="2" customFormat="1" ht="29.25">
      <c r="A1013" s="32"/>
      <c r="B1013" s="33"/>
      <c r="C1013" s="32"/>
      <c r="D1013" s="165" t="s">
        <v>181</v>
      </c>
      <c r="E1013" s="32"/>
      <c r="F1013" s="166" t="s">
        <v>1719</v>
      </c>
      <c r="G1013" s="32"/>
      <c r="H1013" s="32"/>
      <c r="I1013" s="167"/>
      <c r="J1013" s="32"/>
      <c r="K1013" s="32"/>
      <c r="L1013" s="33"/>
      <c r="M1013" s="168"/>
      <c r="N1013" s="169"/>
      <c r="O1013" s="58"/>
      <c r="P1013" s="58"/>
      <c r="Q1013" s="58"/>
      <c r="R1013" s="58"/>
      <c r="S1013" s="58"/>
      <c r="T1013" s="59"/>
      <c r="U1013" s="32"/>
      <c r="V1013" s="32"/>
      <c r="W1013" s="32"/>
      <c r="X1013" s="32"/>
      <c r="Y1013" s="32"/>
      <c r="Z1013" s="32"/>
      <c r="AA1013" s="32"/>
      <c r="AB1013" s="32"/>
      <c r="AC1013" s="32"/>
      <c r="AD1013" s="32"/>
      <c r="AE1013" s="32"/>
      <c r="AT1013" s="17" t="s">
        <v>181</v>
      </c>
      <c r="AU1013" s="17" t="s">
        <v>85</v>
      </c>
    </row>
    <row r="1014" spans="1:65" s="15" customFormat="1" ht="11.25">
      <c r="B1014" s="201"/>
      <c r="D1014" s="165" t="s">
        <v>183</v>
      </c>
      <c r="E1014" s="202" t="s">
        <v>1</v>
      </c>
      <c r="F1014" s="203" t="s">
        <v>1079</v>
      </c>
      <c r="H1014" s="202" t="s">
        <v>1</v>
      </c>
      <c r="I1014" s="204"/>
      <c r="L1014" s="201"/>
      <c r="M1014" s="205"/>
      <c r="N1014" s="206"/>
      <c r="O1014" s="206"/>
      <c r="P1014" s="206"/>
      <c r="Q1014" s="206"/>
      <c r="R1014" s="206"/>
      <c r="S1014" s="206"/>
      <c r="T1014" s="207"/>
      <c r="AT1014" s="202" t="s">
        <v>183</v>
      </c>
      <c r="AU1014" s="202" t="s">
        <v>85</v>
      </c>
      <c r="AV1014" s="15" t="s">
        <v>83</v>
      </c>
      <c r="AW1014" s="15" t="s">
        <v>32</v>
      </c>
      <c r="AX1014" s="15" t="s">
        <v>76</v>
      </c>
      <c r="AY1014" s="202" t="s">
        <v>174</v>
      </c>
    </row>
    <row r="1015" spans="1:65" s="15" customFormat="1" ht="11.25">
      <c r="B1015" s="201"/>
      <c r="D1015" s="165" t="s">
        <v>183</v>
      </c>
      <c r="E1015" s="202" t="s">
        <v>1</v>
      </c>
      <c r="F1015" s="203" t="s">
        <v>1576</v>
      </c>
      <c r="H1015" s="202" t="s">
        <v>1</v>
      </c>
      <c r="I1015" s="204"/>
      <c r="L1015" s="201"/>
      <c r="M1015" s="205"/>
      <c r="N1015" s="206"/>
      <c r="O1015" s="206"/>
      <c r="P1015" s="206"/>
      <c r="Q1015" s="206"/>
      <c r="R1015" s="206"/>
      <c r="S1015" s="206"/>
      <c r="T1015" s="207"/>
      <c r="AT1015" s="202" t="s">
        <v>183</v>
      </c>
      <c r="AU1015" s="202" t="s">
        <v>85</v>
      </c>
      <c r="AV1015" s="15" t="s">
        <v>83</v>
      </c>
      <c r="AW1015" s="15" t="s">
        <v>32</v>
      </c>
      <c r="AX1015" s="15" t="s">
        <v>76</v>
      </c>
      <c r="AY1015" s="202" t="s">
        <v>174</v>
      </c>
    </row>
    <row r="1016" spans="1:65" s="13" customFormat="1" ht="11.25">
      <c r="B1016" s="170"/>
      <c r="D1016" s="165" t="s">
        <v>183</v>
      </c>
      <c r="E1016" s="171" t="s">
        <v>1</v>
      </c>
      <c r="F1016" s="172" t="s">
        <v>1662</v>
      </c>
      <c r="H1016" s="173">
        <v>10</v>
      </c>
      <c r="I1016" s="174"/>
      <c r="L1016" s="170"/>
      <c r="M1016" s="175"/>
      <c r="N1016" s="176"/>
      <c r="O1016" s="176"/>
      <c r="P1016" s="176"/>
      <c r="Q1016" s="176"/>
      <c r="R1016" s="176"/>
      <c r="S1016" s="176"/>
      <c r="T1016" s="177"/>
      <c r="AT1016" s="171" t="s">
        <v>183</v>
      </c>
      <c r="AU1016" s="171" t="s">
        <v>85</v>
      </c>
      <c r="AV1016" s="13" t="s">
        <v>85</v>
      </c>
      <c r="AW1016" s="13" t="s">
        <v>32</v>
      </c>
      <c r="AX1016" s="13" t="s">
        <v>83</v>
      </c>
      <c r="AY1016" s="171" t="s">
        <v>174</v>
      </c>
    </row>
    <row r="1017" spans="1:65" s="12" customFormat="1" ht="25.9" customHeight="1">
      <c r="B1017" s="137"/>
      <c r="D1017" s="138" t="s">
        <v>75</v>
      </c>
      <c r="E1017" s="139" t="s">
        <v>131</v>
      </c>
      <c r="F1017" s="139" t="s">
        <v>1721</v>
      </c>
      <c r="I1017" s="140"/>
      <c r="J1017" s="141">
        <f>BK1017</f>
        <v>0</v>
      </c>
      <c r="L1017" s="137"/>
      <c r="M1017" s="142"/>
      <c r="N1017" s="143"/>
      <c r="O1017" s="143"/>
      <c r="P1017" s="144">
        <f>P1018+P1034</f>
        <v>0</v>
      </c>
      <c r="Q1017" s="143"/>
      <c r="R1017" s="144">
        <f>R1018+R1034</f>
        <v>0</v>
      </c>
      <c r="S1017" s="143"/>
      <c r="T1017" s="145">
        <f>T1018+T1034</f>
        <v>0</v>
      </c>
      <c r="AR1017" s="138" t="s">
        <v>195</v>
      </c>
      <c r="AT1017" s="146" t="s">
        <v>75</v>
      </c>
      <c r="AU1017" s="146" t="s">
        <v>76</v>
      </c>
      <c r="AY1017" s="138" t="s">
        <v>174</v>
      </c>
      <c r="BK1017" s="147">
        <f>BK1018+BK1034</f>
        <v>0</v>
      </c>
    </row>
    <row r="1018" spans="1:65" s="12" customFormat="1" ht="22.9" customHeight="1">
      <c r="B1018" s="137"/>
      <c r="D1018" s="138" t="s">
        <v>75</v>
      </c>
      <c r="E1018" s="148" t="s">
        <v>1722</v>
      </c>
      <c r="F1018" s="148" t="s">
        <v>1723</v>
      </c>
      <c r="I1018" s="140"/>
      <c r="J1018" s="149">
        <f>BK1018</f>
        <v>0</v>
      </c>
      <c r="L1018" s="137"/>
      <c r="M1018" s="142"/>
      <c r="N1018" s="143"/>
      <c r="O1018" s="143"/>
      <c r="P1018" s="144">
        <f>SUM(P1019:P1033)</f>
        <v>0</v>
      </c>
      <c r="Q1018" s="143"/>
      <c r="R1018" s="144">
        <f>SUM(R1019:R1033)</f>
        <v>0</v>
      </c>
      <c r="S1018" s="143"/>
      <c r="T1018" s="145">
        <f>SUM(T1019:T1033)</f>
        <v>0</v>
      </c>
      <c r="AR1018" s="138" t="s">
        <v>195</v>
      </c>
      <c r="AT1018" s="146" t="s">
        <v>75</v>
      </c>
      <c r="AU1018" s="146" t="s">
        <v>83</v>
      </c>
      <c r="AY1018" s="138" t="s">
        <v>174</v>
      </c>
      <c r="BK1018" s="147">
        <f>SUM(BK1019:BK1033)</f>
        <v>0</v>
      </c>
    </row>
    <row r="1019" spans="1:65" s="2" customFormat="1" ht="16.5" customHeight="1">
      <c r="A1019" s="32"/>
      <c r="B1019" s="150"/>
      <c r="C1019" s="151" t="s">
        <v>1724</v>
      </c>
      <c r="D1019" s="151" t="s">
        <v>176</v>
      </c>
      <c r="E1019" s="152" t="s">
        <v>1725</v>
      </c>
      <c r="F1019" s="153" t="s">
        <v>1726</v>
      </c>
      <c r="G1019" s="154" t="s">
        <v>272</v>
      </c>
      <c r="H1019" s="155">
        <v>1</v>
      </c>
      <c r="I1019" s="156"/>
      <c r="J1019" s="157">
        <f>ROUND(I1019*H1019,2)</f>
        <v>0</v>
      </c>
      <c r="K1019" s="158"/>
      <c r="L1019" s="33"/>
      <c r="M1019" s="159" t="s">
        <v>1</v>
      </c>
      <c r="N1019" s="160" t="s">
        <v>41</v>
      </c>
      <c r="O1019" s="58"/>
      <c r="P1019" s="161">
        <f>O1019*H1019</f>
        <v>0</v>
      </c>
      <c r="Q1019" s="161">
        <v>0</v>
      </c>
      <c r="R1019" s="161">
        <f>Q1019*H1019</f>
        <v>0</v>
      </c>
      <c r="S1019" s="161">
        <v>0</v>
      </c>
      <c r="T1019" s="162">
        <f>S1019*H1019</f>
        <v>0</v>
      </c>
      <c r="U1019" s="32"/>
      <c r="V1019" s="32"/>
      <c r="W1019" s="32"/>
      <c r="X1019" s="32"/>
      <c r="Y1019" s="32"/>
      <c r="Z1019" s="32"/>
      <c r="AA1019" s="32"/>
      <c r="AB1019" s="32"/>
      <c r="AC1019" s="32"/>
      <c r="AD1019" s="32"/>
      <c r="AE1019" s="32"/>
      <c r="AR1019" s="163" t="s">
        <v>1727</v>
      </c>
      <c r="AT1019" s="163" t="s">
        <v>176</v>
      </c>
      <c r="AU1019" s="163" t="s">
        <v>85</v>
      </c>
      <c r="AY1019" s="17" t="s">
        <v>174</v>
      </c>
      <c r="BE1019" s="164">
        <f>IF(N1019="základní",J1019,0)</f>
        <v>0</v>
      </c>
      <c r="BF1019" s="164">
        <f>IF(N1019="snížená",J1019,0)</f>
        <v>0</v>
      </c>
      <c r="BG1019" s="164">
        <f>IF(N1019="zákl. přenesená",J1019,0)</f>
        <v>0</v>
      </c>
      <c r="BH1019" s="164">
        <f>IF(N1019="sníž. přenesená",J1019,0)</f>
        <v>0</v>
      </c>
      <c r="BI1019" s="164">
        <f>IF(N1019="nulová",J1019,0)</f>
        <v>0</v>
      </c>
      <c r="BJ1019" s="17" t="s">
        <v>83</v>
      </c>
      <c r="BK1019" s="164">
        <f>ROUND(I1019*H1019,2)</f>
        <v>0</v>
      </c>
      <c r="BL1019" s="17" t="s">
        <v>1727</v>
      </c>
      <c r="BM1019" s="163" t="s">
        <v>1728</v>
      </c>
    </row>
    <row r="1020" spans="1:65" s="2" customFormat="1" ht="11.25">
      <c r="A1020" s="32"/>
      <c r="B1020" s="33"/>
      <c r="C1020" s="32"/>
      <c r="D1020" s="165" t="s">
        <v>181</v>
      </c>
      <c r="E1020" s="32"/>
      <c r="F1020" s="166" t="s">
        <v>1726</v>
      </c>
      <c r="G1020" s="32"/>
      <c r="H1020" s="32"/>
      <c r="I1020" s="167"/>
      <c r="J1020" s="32"/>
      <c r="K1020" s="32"/>
      <c r="L1020" s="33"/>
      <c r="M1020" s="168"/>
      <c r="N1020" s="169"/>
      <c r="O1020" s="58"/>
      <c r="P1020" s="58"/>
      <c r="Q1020" s="58"/>
      <c r="R1020" s="58"/>
      <c r="S1020" s="58"/>
      <c r="T1020" s="59"/>
      <c r="U1020" s="32"/>
      <c r="V1020" s="32"/>
      <c r="W1020" s="32"/>
      <c r="X1020" s="32"/>
      <c r="Y1020" s="32"/>
      <c r="Z1020" s="32"/>
      <c r="AA1020" s="32"/>
      <c r="AB1020" s="32"/>
      <c r="AC1020" s="32"/>
      <c r="AD1020" s="32"/>
      <c r="AE1020" s="32"/>
      <c r="AT1020" s="17" t="s">
        <v>181</v>
      </c>
      <c r="AU1020" s="17" t="s">
        <v>85</v>
      </c>
    </row>
    <row r="1021" spans="1:65" s="15" customFormat="1" ht="11.25">
      <c r="B1021" s="201"/>
      <c r="D1021" s="165" t="s">
        <v>183</v>
      </c>
      <c r="E1021" s="202" t="s">
        <v>1</v>
      </c>
      <c r="F1021" s="203" t="s">
        <v>1207</v>
      </c>
      <c r="H1021" s="202" t="s">
        <v>1</v>
      </c>
      <c r="I1021" s="204"/>
      <c r="L1021" s="201"/>
      <c r="M1021" s="205"/>
      <c r="N1021" s="206"/>
      <c r="O1021" s="206"/>
      <c r="P1021" s="206"/>
      <c r="Q1021" s="206"/>
      <c r="R1021" s="206"/>
      <c r="S1021" s="206"/>
      <c r="T1021" s="207"/>
      <c r="AT1021" s="202" t="s">
        <v>183</v>
      </c>
      <c r="AU1021" s="202" t="s">
        <v>85</v>
      </c>
      <c r="AV1021" s="15" t="s">
        <v>83</v>
      </c>
      <c r="AW1021" s="15" t="s">
        <v>32</v>
      </c>
      <c r="AX1021" s="15" t="s">
        <v>76</v>
      </c>
      <c r="AY1021" s="202" t="s">
        <v>174</v>
      </c>
    </row>
    <row r="1022" spans="1:65" s="15" customFormat="1" ht="22.5">
      <c r="B1022" s="201"/>
      <c r="D1022" s="165" t="s">
        <v>183</v>
      </c>
      <c r="E1022" s="202" t="s">
        <v>1</v>
      </c>
      <c r="F1022" s="203" t="s">
        <v>1729</v>
      </c>
      <c r="H1022" s="202" t="s">
        <v>1</v>
      </c>
      <c r="I1022" s="204"/>
      <c r="L1022" s="201"/>
      <c r="M1022" s="205"/>
      <c r="N1022" s="206"/>
      <c r="O1022" s="206"/>
      <c r="P1022" s="206"/>
      <c r="Q1022" s="206"/>
      <c r="R1022" s="206"/>
      <c r="S1022" s="206"/>
      <c r="T1022" s="207"/>
      <c r="AT1022" s="202" t="s">
        <v>183</v>
      </c>
      <c r="AU1022" s="202" t="s">
        <v>85</v>
      </c>
      <c r="AV1022" s="15" t="s">
        <v>83</v>
      </c>
      <c r="AW1022" s="15" t="s">
        <v>32</v>
      </c>
      <c r="AX1022" s="15" t="s">
        <v>76</v>
      </c>
      <c r="AY1022" s="202" t="s">
        <v>174</v>
      </c>
    </row>
    <row r="1023" spans="1:65" s="13" customFormat="1" ht="11.25">
      <c r="B1023" s="170"/>
      <c r="D1023" s="165" t="s">
        <v>183</v>
      </c>
      <c r="E1023" s="171" t="s">
        <v>1</v>
      </c>
      <c r="F1023" s="172" t="s">
        <v>83</v>
      </c>
      <c r="H1023" s="173">
        <v>1</v>
      </c>
      <c r="I1023" s="174"/>
      <c r="L1023" s="170"/>
      <c r="M1023" s="175"/>
      <c r="N1023" s="176"/>
      <c r="O1023" s="176"/>
      <c r="P1023" s="176"/>
      <c r="Q1023" s="176"/>
      <c r="R1023" s="176"/>
      <c r="S1023" s="176"/>
      <c r="T1023" s="177"/>
      <c r="AT1023" s="171" t="s">
        <v>183</v>
      </c>
      <c r="AU1023" s="171" t="s">
        <v>85</v>
      </c>
      <c r="AV1023" s="13" t="s">
        <v>85</v>
      </c>
      <c r="AW1023" s="13" t="s">
        <v>32</v>
      </c>
      <c r="AX1023" s="13" t="s">
        <v>83</v>
      </c>
      <c r="AY1023" s="171" t="s">
        <v>174</v>
      </c>
    </row>
    <row r="1024" spans="1:65" s="2" customFormat="1" ht="37.9" customHeight="1">
      <c r="A1024" s="32"/>
      <c r="B1024" s="150"/>
      <c r="C1024" s="151" t="s">
        <v>1730</v>
      </c>
      <c r="D1024" s="151" t="s">
        <v>176</v>
      </c>
      <c r="E1024" s="152" t="s">
        <v>1731</v>
      </c>
      <c r="F1024" s="153" t="s">
        <v>1732</v>
      </c>
      <c r="G1024" s="154" t="s">
        <v>272</v>
      </c>
      <c r="H1024" s="155">
        <v>1</v>
      </c>
      <c r="I1024" s="156"/>
      <c r="J1024" s="157">
        <f>ROUND(I1024*H1024,2)</f>
        <v>0</v>
      </c>
      <c r="K1024" s="158"/>
      <c r="L1024" s="33"/>
      <c r="M1024" s="159" t="s">
        <v>1</v>
      </c>
      <c r="N1024" s="160" t="s">
        <v>41</v>
      </c>
      <c r="O1024" s="58"/>
      <c r="P1024" s="161">
        <f>O1024*H1024</f>
        <v>0</v>
      </c>
      <c r="Q1024" s="161">
        <v>0</v>
      </c>
      <c r="R1024" s="161">
        <f>Q1024*H1024</f>
        <v>0</v>
      </c>
      <c r="S1024" s="161">
        <v>0</v>
      </c>
      <c r="T1024" s="162">
        <f>S1024*H1024</f>
        <v>0</v>
      </c>
      <c r="U1024" s="32"/>
      <c r="V1024" s="32"/>
      <c r="W1024" s="32"/>
      <c r="X1024" s="32"/>
      <c r="Y1024" s="32"/>
      <c r="Z1024" s="32"/>
      <c r="AA1024" s="32"/>
      <c r="AB1024" s="32"/>
      <c r="AC1024" s="32"/>
      <c r="AD1024" s="32"/>
      <c r="AE1024" s="32"/>
      <c r="AR1024" s="163" t="s">
        <v>1727</v>
      </c>
      <c r="AT1024" s="163" t="s">
        <v>176</v>
      </c>
      <c r="AU1024" s="163" t="s">
        <v>85</v>
      </c>
      <c r="AY1024" s="17" t="s">
        <v>174</v>
      </c>
      <c r="BE1024" s="164">
        <f>IF(N1024="základní",J1024,0)</f>
        <v>0</v>
      </c>
      <c r="BF1024" s="164">
        <f>IF(N1024="snížená",J1024,0)</f>
        <v>0</v>
      </c>
      <c r="BG1024" s="164">
        <f>IF(N1024="zákl. přenesená",J1024,0)</f>
        <v>0</v>
      </c>
      <c r="BH1024" s="164">
        <f>IF(N1024="sníž. přenesená",J1024,0)</f>
        <v>0</v>
      </c>
      <c r="BI1024" s="164">
        <f>IF(N1024="nulová",J1024,0)</f>
        <v>0</v>
      </c>
      <c r="BJ1024" s="17" t="s">
        <v>83</v>
      </c>
      <c r="BK1024" s="164">
        <f>ROUND(I1024*H1024,2)</f>
        <v>0</v>
      </c>
      <c r="BL1024" s="17" t="s">
        <v>1727</v>
      </c>
      <c r="BM1024" s="163" t="s">
        <v>1733</v>
      </c>
    </row>
    <row r="1025" spans="1:65" s="2" customFormat="1" ht="19.5">
      <c r="A1025" s="32"/>
      <c r="B1025" s="33"/>
      <c r="C1025" s="32"/>
      <c r="D1025" s="165" t="s">
        <v>181</v>
      </c>
      <c r="E1025" s="32"/>
      <c r="F1025" s="166" t="s">
        <v>1732</v>
      </c>
      <c r="G1025" s="32"/>
      <c r="H1025" s="32"/>
      <c r="I1025" s="167"/>
      <c r="J1025" s="32"/>
      <c r="K1025" s="32"/>
      <c r="L1025" s="33"/>
      <c r="M1025" s="168"/>
      <c r="N1025" s="169"/>
      <c r="O1025" s="58"/>
      <c r="P1025" s="58"/>
      <c r="Q1025" s="58"/>
      <c r="R1025" s="58"/>
      <c r="S1025" s="58"/>
      <c r="T1025" s="59"/>
      <c r="U1025" s="32"/>
      <c r="V1025" s="32"/>
      <c r="W1025" s="32"/>
      <c r="X1025" s="32"/>
      <c r="Y1025" s="32"/>
      <c r="Z1025" s="32"/>
      <c r="AA1025" s="32"/>
      <c r="AB1025" s="32"/>
      <c r="AC1025" s="32"/>
      <c r="AD1025" s="32"/>
      <c r="AE1025" s="32"/>
      <c r="AT1025" s="17" t="s">
        <v>181</v>
      </c>
      <c r="AU1025" s="17" t="s">
        <v>85</v>
      </c>
    </row>
    <row r="1026" spans="1:65" s="15" customFormat="1" ht="11.25">
      <c r="B1026" s="201"/>
      <c r="D1026" s="165" t="s">
        <v>183</v>
      </c>
      <c r="E1026" s="202" t="s">
        <v>1</v>
      </c>
      <c r="F1026" s="203" t="s">
        <v>1207</v>
      </c>
      <c r="H1026" s="202" t="s">
        <v>1</v>
      </c>
      <c r="I1026" s="204"/>
      <c r="L1026" s="201"/>
      <c r="M1026" s="205"/>
      <c r="N1026" s="206"/>
      <c r="O1026" s="206"/>
      <c r="P1026" s="206"/>
      <c r="Q1026" s="206"/>
      <c r="R1026" s="206"/>
      <c r="S1026" s="206"/>
      <c r="T1026" s="207"/>
      <c r="AT1026" s="202" t="s">
        <v>183</v>
      </c>
      <c r="AU1026" s="202" t="s">
        <v>85</v>
      </c>
      <c r="AV1026" s="15" t="s">
        <v>83</v>
      </c>
      <c r="AW1026" s="15" t="s">
        <v>32</v>
      </c>
      <c r="AX1026" s="15" t="s">
        <v>76</v>
      </c>
      <c r="AY1026" s="202" t="s">
        <v>174</v>
      </c>
    </row>
    <row r="1027" spans="1:65" s="15" customFormat="1" ht="11.25">
      <c r="B1027" s="201"/>
      <c r="D1027" s="165" t="s">
        <v>183</v>
      </c>
      <c r="E1027" s="202" t="s">
        <v>1</v>
      </c>
      <c r="F1027" s="203" t="s">
        <v>1734</v>
      </c>
      <c r="H1027" s="202" t="s">
        <v>1</v>
      </c>
      <c r="I1027" s="204"/>
      <c r="L1027" s="201"/>
      <c r="M1027" s="205"/>
      <c r="N1027" s="206"/>
      <c r="O1027" s="206"/>
      <c r="P1027" s="206"/>
      <c r="Q1027" s="206"/>
      <c r="R1027" s="206"/>
      <c r="S1027" s="206"/>
      <c r="T1027" s="207"/>
      <c r="AT1027" s="202" t="s">
        <v>183</v>
      </c>
      <c r="AU1027" s="202" t="s">
        <v>85</v>
      </c>
      <c r="AV1027" s="15" t="s">
        <v>83</v>
      </c>
      <c r="AW1027" s="15" t="s">
        <v>32</v>
      </c>
      <c r="AX1027" s="15" t="s">
        <v>76</v>
      </c>
      <c r="AY1027" s="202" t="s">
        <v>174</v>
      </c>
    </row>
    <row r="1028" spans="1:65" s="13" customFormat="1" ht="11.25">
      <c r="B1028" s="170"/>
      <c r="D1028" s="165" t="s">
        <v>183</v>
      </c>
      <c r="E1028" s="171" t="s">
        <v>1</v>
      </c>
      <c r="F1028" s="172" t="s">
        <v>83</v>
      </c>
      <c r="H1028" s="173">
        <v>1</v>
      </c>
      <c r="I1028" s="174"/>
      <c r="L1028" s="170"/>
      <c r="M1028" s="175"/>
      <c r="N1028" s="176"/>
      <c r="O1028" s="176"/>
      <c r="P1028" s="176"/>
      <c r="Q1028" s="176"/>
      <c r="R1028" s="176"/>
      <c r="S1028" s="176"/>
      <c r="T1028" s="177"/>
      <c r="AT1028" s="171" t="s">
        <v>183</v>
      </c>
      <c r="AU1028" s="171" t="s">
        <v>85</v>
      </c>
      <c r="AV1028" s="13" t="s">
        <v>85</v>
      </c>
      <c r="AW1028" s="13" t="s">
        <v>32</v>
      </c>
      <c r="AX1028" s="13" t="s">
        <v>83</v>
      </c>
      <c r="AY1028" s="171" t="s">
        <v>174</v>
      </c>
    </row>
    <row r="1029" spans="1:65" s="2" customFormat="1" ht="37.9" customHeight="1">
      <c r="A1029" s="32"/>
      <c r="B1029" s="150"/>
      <c r="C1029" s="151" t="s">
        <v>1735</v>
      </c>
      <c r="D1029" s="151" t="s">
        <v>176</v>
      </c>
      <c r="E1029" s="152" t="s">
        <v>1736</v>
      </c>
      <c r="F1029" s="153" t="s">
        <v>1737</v>
      </c>
      <c r="G1029" s="154" t="s">
        <v>272</v>
      </c>
      <c r="H1029" s="155">
        <v>1</v>
      </c>
      <c r="I1029" s="156"/>
      <c r="J1029" s="157">
        <f>ROUND(I1029*H1029,2)</f>
        <v>0</v>
      </c>
      <c r="K1029" s="158"/>
      <c r="L1029" s="33"/>
      <c r="M1029" s="159" t="s">
        <v>1</v>
      </c>
      <c r="N1029" s="160" t="s">
        <v>41</v>
      </c>
      <c r="O1029" s="58"/>
      <c r="P1029" s="161">
        <f>O1029*H1029</f>
        <v>0</v>
      </c>
      <c r="Q1029" s="161">
        <v>0</v>
      </c>
      <c r="R1029" s="161">
        <f>Q1029*H1029</f>
        <v>0</v>
      </c>
      <c r="S1029" s="161">
        <v>0</v>
      </c>
      <c r="T1029" s="162">
        <f>S1029*H1029</f>
        <v>0</v>
      </c>
      <c r="U1029" s="32"/>
      <c r="V1029" s="32"/>
      <c r="W1029" s="32"/>
      <c r="X1029" s="32"/>
      <c r="Y1029" s="32"/>
      <c r="Z1029" s="32"/>
      <c r="AA1029" s="32"/>
      <c r="AB1029" s="32"/>
      <c r="AC1029" s="32"/>
      <c r="AD1029" s="32"/>
      <c r="AE1029" s="32"/>
      <c r="AR1029" s="163" t="s">
        <v>1727</v>
      </c>
      <c r="AT1029" s="163" t="s">
        <v>176</v>
      </c>
      <c r="AU1029" s="163" t="s">
        <v>85</v>
      </c>
      <c r="AY1029" s="17" t="s">
        <v>174</v>
      </c>
      <c r="BE1029" s="164">
        <f>IF(N1029="základní",J1029,0)</f>
        <v>0</v>
      </c>
      <c r="BF1029" s="164">
        <f>IF(N1029="snížená",J1029,0)</f>
        <v>0</v>
      </c>
      <c r="BG1029" s="164">
        <f>IF(N1029="zákl. přenesená",J1029,0)</f>
        <v>0</v>
      </c>
      <c r="BH1029" s="164">
        <f>IF(N1029="sníž. přenesená",J1029,0)</f>
        <v>0</v>
      </c>
      <c r="BI1029" s="164">
        <f>IF(N1029="nulová",J1029,0)</f>
        <v>0</v>
      </c>
      <c r="BJ1029" s="17" t="s">
        <v>83</v>
      </c>
      <c r="BK1029" s="164">
        <f>ROUND(I1029*H1029,2)</f>
        <v>0</v>
      </c>
      <c r="BL1029" s="17" t="s">
        <v>1727</v>
      </c>
      <c r="BM1029" s="163" t="s">
        <v>1738</v>
      </c>
    </row>
    <row r="1030" spans="1:65" s="2" customFormat="1" ht="29.25">
      <c r="A1030" s="32"/>
      <c r="B1030" s="33"/>
      <c r="C1030" s="32"/>
      <c r="D1030" s="165" t="s">
        <v>181</v>
      </c>
      <c r="E1030" s="32"/>
      <c r="F1030" s="166" t="s">
        <v>1737</v>
      </c>
      <c r="G1030" s="32"/>
      <c r="H1030" s="32"/>
      <c r="I1030" s="167"/>
      <c r="J1030" s="32"/>
      <c r="K1030" s="32"/>
      <c r="L1030" s="33"/>
      <c r="M1030" s="168"/>
      <c r="N1030" s="169"/>
      <c r="O1030" s="58"/>
      <c r="P1030" s="58"/>
      <c r="Q1030" s="58"/>
      <c r="R1030" s="58"/>
      <c r="S1030" s="58"/>
      <c r="T1030" s="59"/>
      <c r="U1030" s="32"/>
      <c r="V1030" s="32"/>
      <c r="W1030" s="32"/>
      <c r="X1030" s="32"/>
      <c r="Y1030" s="32"/>
      <c r="Z1030" s="32"/>
      <c r="AA1030" s="32"/>
      <c r="AB1030" s="32"/>
      <c r="AC1030" s="32"/>
      <c r="AD1030" s="32"/>
      <c r="AE1030" s="32"/>
      <c r="AT1030" s="17" t="s">
        <v>181</v>
      </c>
      <c r="AU1030" s="17" t="s">
        <v>85</v>
      </c>
    </row>
    <row r="1031" spans="1:65" s="15" customFormat="1" ht="11.25">
      <c r="B1031" s="201"/>
      <c r="D1031" s="165" t="s">
        <v>183</v>
      </c>
      <c r="E1031" s="202" t="s">
        <v>1</v>
      </c>
      <c r="F1031" s="203" t="s">
        <v>1207</v>
      </c>
      <c r="H1031" s="202" t="s">
        <v>1</v>
      </c>
      <c r="I1031" s="204"/>
      <c r="L1031" s="201"/>
      <c r="M1031" s="205"/>
      <c r="N1031" s="206"/>
      <c r="O1031" s="206"/>
      <c r="P1031" s="206"/>
      <c r="Q1031" s="206"/>
      <c r="R1031" s="206"/>
      <c r="S1031" s="206"/>
      <c r="T1031" s="207"/>
      <c r="AT1031" s="202" t="s">
        <v>183</v>
      </c>
      <c r="AU1031" s="202" t="s">
        <v>85</v>
      </c>
      <c r="AV1031" s="15" t="s">
        <v>83</v>
      </c>
      <c r="AW1031" s="15" t="s">
        <v>32</v>
      </c>
      <c r="AX1031" s="15" t="s">
        <v>76</v>
      </c>
      <c r="AY1031" s="202" t="s">
        <v>174</v>
      </c>
    </row>
    <row r="1032" spans="1:65" s="15" customFormat="1" ht="11.25">
      <c r="B1032" s="201"/>
      <c r="D1032" s="165" t="s">
        <v>183</v>
      </c>
      <c r="E1032" s="202" t="s">
        <v>1</v>
      </c>
      <c r="F1032" s="203" t="s">
        <v>1739</v>
      </c>
      <c r="H1032" s="202" t="s">
        <v>1</v>
      </c>
      <c r="I1032" s="204"/>
      <c r="L1032" s="201"/>
      <c r="M1032" s="205"/>
      <c r="N1032" s="206"/>
      <c r="O1032" s="206"/>
      <c r="P1032" s="206"/>
      <c r="Q1032" s="206"/>
      <c r="R1032" s="206"/>
      <c r="S1032" s="206"/>
      <c r="T1032" s="207"/>
      <c r="AT1032" s="202" t="s">
        <v>183</v>
      </c>
      <c r="AU1032" s="202" t="s">
        <v>85</v>
      </c>
      <c r="AV1032" s="15" t="s">
        <v>83</v>
      </c>
      <c r="AW1032" s="15" t="s">
        <v>32</v>
      </c>
      <c r="AX1032" s="15" t="s">
        <v>76</v>
      </c>
      <c r="AY1032" s="202" t="s">
        <v>174</v>
      </c>
    </row>
    <row r="1033" spans="1:65" s="13" customFormat="1" ht="11.25">
      <c r="B1033" s="170"/>
      <c r="D1033" s="165" t="s">
        <v>183</v>
      </c>
      <c r="E1033" s="171" t="s">
        <v>1</v>
      </c>
      <c r="F1033" s="172" t="s">
        <v>83</v>
      </c>
      <c r="H1033" s="173">
        <v>1</v>
      </c>
      <c r="I1033" s="174"/>
      <c r="L1033" s="170"/>
      <c r="M1033" s="175"/>
      <c r="N1033" s="176"/>
      <c r="O1033" s="176"/>
      <c r="P1033" s="176"/>
      <c r="Q1033" s="176"/>
      <c r="R1033" s="176"/>
      <c r="S1033" s="176"/>
      <c r="T1033" s="177"/>
      <c r="AT1033" s="171" t="s">
        <v>183</v>
      </c>
      <c r="AU1033" s="171" t="s">
        <v>85</v>
      </c>
      <c r="AV1033" s="13" t="s">
        <v>85</v>
      </c>
      <c r="AW1033" s="13" t="s">
        <v>32</v>
      </c>
      <c r="AX1033" s="13" t="s">
        <v>83</v>
      </c>
      <c r="AY1033" s="171" t="s">
        <v>174</v>
      </c>
    </row>
    <row r="1034" spans="1:65" s="12" customFormat="1" ht="22.9" customHeight="1">
      <c r="B1034" s="137"/>
      <c r="D1034" s="138" t="s">
        <v>75</v>
      </c>
      <c r="E1034" s="148" t="s">
        <v>1740</v>
      </c>
      <c r="F1034" s="148" t="s">
        <v>1741</v>
      </c>
      <c r="I1034" s="140"/>
      <c r="J1034" s="149">
        <f>BK1034</f>
        <v>0</v>
      </c>
      <c r="L1034" s="137"/>
      <c r="M1034" s="142"/>
      <c r="N1034" s="143"/>
      <c r="O1034" s="143"/>
      <c r="P1034" s="144">
        <f>SUM(P1035:P1041)</f>
        <v>0</v>
      </c>
      <c r="Q1034" s="143"/>
      <c r="R1034" s="144">
        <f>SUM(R1035:R1041)</f>
        <v>0</v>
      </c>
      <c r="S1034" s="143"/>
      <c r="T1034" s="145">
        <f>SUM(T1035:T1041)</f>
        <v>0</v>
      </c>
      <c r="AR1034" s="138" t="s">
        <v>195</v>
      </c>
      <c r="AT1034" s="146" t="s">
        <v>75</v>
      </c>
      <c r="AU1034" s="146" t="s">
        <v>83</v>
      </c>
      <c r="AY1034" s="138" t="s">
        <v>174</v>
      </c>
      <c r="BK1034" s="147">
        <f>SUM(BK1035:BK1041)</f>
        <v>0</v>
      </c>
    </row>
    <row r="1035" spans="1:65" s="2" customFormat="1" ht="24.2" customHeight="1">
      <c r="A1035" s="32"/>
      <c r="B1035" s="150"/>
      <c r="C1035" s="151" t="s">
        <v>1742</v>
      </c>
      <c r="D1035" s="151" t="s">
        <v>176</v>
      </c>
      <c r="E1035" s="152" t="s">
        <v>1743</v>
      </c>
      <c r="F1035" s="153" t="s">
        <v>1744</v>
      </c>
      <c r="G1035" s="154" t="s">
        <v>1745</v>
      </c>
      <c r="H1035" s="155">
        <v>1</v>
      </c>
      <c r="I1035" s="156"/>
      <c r="J1035" s="157">
        <f>ROUND(I1035*H1035,2)</f>
        <v>0</v>
      </c>
      <c r="K1035" s="158"/>
      <c r="L1035" s="33"/>
      <c r="M1035" s="159" t="s">
        <v>1</v>
      </c>
      <c r="N1035" s="160" t="s">
        <v>41</v>
      </c>
      <c r="O1035" s="58"/>
      <c r="P1035" s="161">
        <f>O1035*H1035</f>
        <v>0</v>
      </c>
      <c r="Q1035" s="161">
        <v>0</v>
      </c>
      <c r="R1035" s="161">
        <f>Q1035*H1035</f>
        <v>0</v>
      </c>
      <c r="S1035" s="161">
        <v>0</v>
      </c>
      <c r="T1035" s="162">
        <f>S1035*H1035</f>
        <v>0</v>
      </c>
      <c r="U1035" s="32"/>
      <c r="V1035" s="32"/>
      <c r="W1035" s="32"/>
      <c r="X1035" s="32"/>
      <c r="Y1035" s="32"/>
      <c r="Z1035" s="32"/>
      <c r="AA1035" s="32"/>
      <c r="AB1035" s="32"/>
      <c r="AC1035" s="32"/>
      <c r="AD1035" s="32"/>
      <c r="AE1035" s="32"/>
      <c r="AR1035" s="163" t="s">
        <v>1727</v>
      </c>
      <c r="AT1035" s="163" t="s">
        <v>176</v>
      </c>
      <c r="AU1035" s="163" t="s">
        <v>85</v>
      </c>
      <c r="AY1035" s="17" t="s">
        <v>174</v>
      </c>
      <c r="BE1035" s="164">
        <f>IF(N1035="základní",J1035,0)</f>
        <v>0</v>
      </c>
      <c r="BF1035" s="164">
        <f>IF(N1035="snížená",J1035,0)</f>
        <v>0</v>
      </c>
      <c r="BG1035" s="164">
        <f>IF(N1035="zákl. přenesená",J1035,0)</f>
        <v>0</v>
      </c>
      <c r="BH1035" s="164">
        <f>IF(N1035="sníž. přenesená",J1035,0)</f>
        <v>0</v>
      </c>
      <c r="BI1035" s="164">
        <f>IF(N1035="nulová",J1035,0)</f>
        <v>0</v>
      </c>
      <c r="BJ1035" s="17" t="s">
        <v>83</v>
      </c>
      <c r="BK1035" s="164">
        <f>ROUND(I1035*H1035,2)</f>
        <v>0</v>
      </c>
      <c r="BL1035" s="17" t="s">
        <v>1727</v>
      </c>
      <c r="BM1035" s="163" t="s">
        <v>1746</v>
      </c>
    </row>
    <row r="1036" spans="1:65" s="2" customFormat="1" ht="19.5">
      <c r="A1036" s="32"/>
      <c r="B1036" s="33"/>
      <c r="C1036" s="32"/>
      <c r="D1036" s="165" t="s">
        <v>181</v>
      </c>
      <c r="E1036" s="32"/>
      <c r="F1036" s="166" t="s">
        <v>1744</v>
      </c>
      <c r="G1036" s="32"/>
      <c r="H1036" s="32"/>
      <c r="I1036" s="167"/>
      <c r="J1036" s="32"/>
      <c r="K1036" s="32"/>
      <c r="L1036" s="33"/>
      <c r="M1036" s="168"/>
      <c r="N1036" s="169"/>
      <c r="O1036" s="58"/>
      <c r="P1036" s="58"/>
      <c r="Q1036" s="58"/>
      <c r="R1036" s="58"/>
      <c r="S1036" s="58"/>
      <c r="T1036" s="59"/>
      <c r="U1036" s="32"/>
      <c r="V1036" s="32"/>
      <c r="W1036" s="32"/>
      <c r="X1036" s="32"/>
      <c r="Y1036" s="32"/>
      <c r="Z1036" s="32"/>
      <c r="AA1036" s="32"/>
      <c r="AB1036" s="32"/>
      <c r="AC1036" s="32"/>
      <c r="AD1036" s="32"/>
      <c r="AE1036" s="32"/>
      <c r="AT1036" s="17" t="s">
        <v>181</v>
      </c>
      <c r="AU1036" s="17" t="s">
        <v>85</v>
      </c>
    </row>
    <row r="1037" spans="1:65" s="15" customFormat="1" ht="11.25">
      <c r="B1037" s="201"/>
      <c r="D1037" s="165" t="s">
        <v>183</v>
      </c>
      <c r="E1037" s="202" t="s">
        <v>1</v>
      </c>
      <c r="F1037" s="203" t="s">
        <v>1207</v>
      </c>
      <c r="H1037" s="202" t="s">
        <v>1</v>
      </c>
      <c r="I1037" s="204"/>
      <c r="L1037" s="201"/>
      <c r="M1037" s="205"/>
      <c r="N1037" s="206"/>
      <c r="O1037" s="206"/>
      <c r="P1037" s="206"/>
      <c r="Q1037" s="206"/>
      <c r="R1037" s="206"/>
      <c r="S1037" s="206"/>
      <c r="T1037" s="207"/>
      <c r="AT1037" s="202" t="s">
        <v>183</v>
      </c>
      <c r="AU1037" s="202" t="s">
        <v>85</v>
      </c>
      <c r="AV1037" s="15" t="s">
        <v>83</v>
      </c>
      <c r="AW1037" s="15" t="s">
        <v>32</v>
      </c>
      <c r="AX1037" s="15" t="s">
        <v>76</v>
      </c>
      <c r="AY1037" s="202" t="s">
        <v>174</v>
      </c>
    </row>
    <row r="1038" spans="1:65" s="15" customFormat="1" ht="11.25">
      <c r="B1038" s="201"/>
      <c r="D1038" s="165" t="s">
        <v>183</v>
      </c>
      <c r="E1038" s="202" t="s">
        <v>1</v>
      </c>
      <c r="F1038" s="203" t="s">
        <v>1739</v>
      </c>
      <c r="H1038" s="202" t="s">
        <v>1</v>
      </c>
      <c r="I1038" s="204"/>
      <c r="L1038" s="201"/>
      <c r="M1038" s="205"/>
      <c r="N1038" s="206"/>
      <c r="O1038" s="206"/>
      <c r="P1038" s="206"/>
      <c r="Q1038" s="206"/>
      <c r="R1038" s="206"/>
      <c r="S1038" s="206"/>
      <c r="T1038" s="207"/>
      <c r="AT1038" s="202" t="s">
        <v>183</v>
      </c>
      <c r="AU1038" s="202" t="s">
        <v>85</v>
      </c>
      <c r="AV1038" s="15" t="s">
        <v>83</v>
      </c>
      <c r="AW1038" s="15" t="s">
        <v>32</v>
      </c>
      <c r="AX1038" s="15" t="s">
        <v>76</v>
      </c>
      <c r="AY1038" s="202" t="s">
        <v>174</v>
      </c>
    </row>
    <row r="1039" spans="1:65" s="13" customFormat="1" ht="11.25">
      <c r="B1039" s="170"/>
      <c r="D1039" s="165" t="s">
        <v>183</v>
      </c>
      <c r="E1039" s="171" t="s">
        <v>1</v>
      </c>
      <c r="F1039" s="172" t="s">
        <v>83</v>
      </c>
      <c r="H1039" s="173">
        <v>1</v>
      </c>
      <c r="I1039" s="174"/>
      <c r="L1039" s="170"/>
      <c r="M1039" s="175"/>
      <c r="N1039" s="176"/>
      <c r="O1039" s="176"/>
      <c r="P1039" s="176"/>
      <c r="Q1039" s="176"/>
      <c r="R1039" s="176"/>
      <c r="S1039" s="176"/>
      <c r="T1039" s="177"/>
      <c r="AT1039" s="171" t="s">
        <v>183</v>
      </c>
      <c r="AU1039" s="171" t="s">
        <v>85</v>
      </c>
      <c r="AV1039" s="13" t="s">
        <v>85</v>
      </c>
      <c r="AW1039" s="13" t="s">
        <v>32</v>
      </c>
      <c r="AX1039" s="13" t="s">
        <v>76</v>
      </c>
      <c r="AY1039" s="171" t="s">
        <v>174</v>
      </c>
    </row>
    <row r="1040" spans="1:65" s="15" customFormat="1" ht="11.25">
      <c r="B1040" s="201"/>
      <c r="D1040" s="165" t="s">
        <v>183</v>
      </c>
      <c r="E1040" s="202" t="s">
        <v>1</v>
      </c>
      <c r="F1040" s="203" t="s">
        <v>1747</v>
      </c>
      <c r="H1040" s="202" t="s">
        <v>1</v>
      </c>
      <c r="I1040" s="204"/>
      <c r="L1040" s="201"/>
      <c r="M1040" s="205"/>
      <c r="N1040" s="206"/>
      <c r="O1040" s="206"/>
      <c r="P1040" s="206"/>
      <c r="Q1040" s="206"/>
      <c r="R1040" s="206"/>
      <c r="S1040" s="206"/>
      <c r="T1040" s="207"/>
      <c r="AT1040" s="202" t="s">
        <v>183</v>
      </c>
      <c r="AU1040" s="202" t="s">
        <v>85</v>
      </c>
      <c r="AV1040" s="15" t="s">
        <v>83</v>
      </c>
      <c r="AW1040" s="15" t="s">
        <v>32</v>
      </c>
      <c r="AX1040" s="15" t="s">
        <v>76</v>
      </c>
      <c r="AY1040" s="202" t="s">
        <v>174</v>
      </c>
    </row>
    <row r="1041" spans="1:51" s="13" customFormat="1" ht="11.25">
      <c r="B1041" s="170"/>
      <c r="D1041" s="165" t="s">
        <v>183</v>
      </c>
      <c r="E1041" s="171" t="s">
        <v>1</v>
      </c>
      <c r="F1041" s="172" t="s">
        <v>83</v>
      </c>
      <c r="H1041" s="173">
        <v>1</v>
      </c>
      <c r="I1041" s="174"/>
      <c r="L1041" s="170"/>
      <c r="M1041" s="208"/>
      <c r="N1041" s="209"/>
      <c r="O1041" s="209"/>
      <c r="P1041" s="209"/>
      <c r="Q1041" s="209"/>
      <c r="R1041" s="209"/>
      <c r="S1041" s="209"/>
      <c r="T1041" s="210"/>
      <c r="AT1041" s="171" t="s">
        <v>183</v>
      </c>
      <c r="AU1041" s="171" t="s">
        <v>85</v>
      </c>
      <c r="AV1041" s="13" t="s">
        <v>85</v>
      </c>
      <c r="AW1041" s="13" t="s">
        <v>32</v>
      </c>
      <c r="AX1041" s="13" t="s">
        <v>83</v>
      </c>
      <c r="AY1041" s="171" t="s">
        <v>174</v>
      </c>
    </row>
    <row r="1042" spans="1:51" s="2" customFormat="1" ht="6.95" customHeight="1">
      <c r="A1042" s="32"/>
      <c r="B1042" s="47"/>
      <c r="C1042" s="48"/>
      <c r="D1042" s="48"/>
      <c r="E1042" s="48"/>
      <c r="F1042" s="48"/>
      <c r="G1042" s="48"/>
      <c r="H1042" s="48"/>
      <c r="I1042" s="48"/>
      <c r="J1042" s="48"/>
      <c r="K1042" s="48"/>
      <c r="L1042" s="33"/>
      <c r="M1042" s="32"/>
      <c r="O1042" s="32"/>
      <c r="P1042" s="32"/>
      <c r="Q1042" s="32"/>
      <c r="R1042" s="32"/>
      <c r="S1042" s="32"/>
      <c r="T1042" s="32"/>
      <c r="U1042" s="32"/>
      <c r="V1042" s="32"/>
      <c r="W1042" s="32"/>
      <c r="X1042" s="32"/>
      <c r="Y1042" s="32"/>
      <c r="Z1042" s="32"/>
      <c r="AA1042" s="32"/>
      <c r="AB1042" s="32"/>
      <c r="AC1042" s="32"/>
      <c r="AD1042" s="32"/>
      <c r="AE1042" s="32"/>
    </row>
  </sheetData>
  <autoFilter ref="C136:K1041"/>
  <mergeCells count="15">
    <mergeCell ref="E123:H123"/>
    <mergeCell ref="E127:H127"/>
    <mergeCell ref="E125:H125"/>
    <mergeCell ref="E129:H12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6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7" t="s">
        <v>130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1:46" s="1" customFormat="1" ht="24.95" customHeight="1">
      <c r="B4" s="20"/>
      <c r="D4" s="21" t="s">
        <v>138</v>
      </c>
      <c r="L4" s="20"/>
      <c r="M4" s="99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63" t="str">
        <f>'Rekapitulace stavby'!K6</f>
        <v>Kyjov - chodník ul. Brandlova, U Vodojemu, Moravanská a Nětčická</v>
      </c>
      <c r="F7" s="264"/>
      <c r="G7" s="264"/>
      <c r="H7" s="264"/>
      <c r="L7" s="20"/>
    </row>
    <row r="8" spans="1:46" ht="12.75">
      <c r="B8" s="20"/>
      <c r="D8" s="27" t="s">
        <v>139</v>
      </c>
      <c r="L8" s="20"/>
    </row>
    <row r="9" spans="1:46" s="1" customFormat="1" ht="16.5" customHeight="1">
      <c r="B9" s="20"/>
      <c r="E9" s="263" t="s">
        <v>140</v>
      </c>
      <c r="F9" s="231"/>
      <c r="G9" s="231"/>
      <c r="H9" s="231"/>
      <c r="L9" s="20"/>
    </row>
    <row r="10" spans="1:46" s="1" customFormat="1" ht="12" customHeight="1">
      <c r="B10" s="20"/>
      <c r="D10" s="27" t="s">
        <v>141</v>
      </c>
      <c r="L10" s="20"/>
    </row>
    <row r="11" spans="1:46" s="2" customFormat="1" ht="16.5" customHeight="1">
      <c r="A11" s="32"/>
      <c r="B11" s="33"/>
      <c r="C11" s="32"/>
      <c r="D11" s="32"/>
      <c r="E11" s="265" t="s">
        <v>142</v>
      </c>
      <c r="F11" s="266"/>
      <c r="G11" s="266"/>
      <c r="H11" s="266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143</v>
      </c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6.5" customHeight="1">
      <c r="A13" s="32"/>
      <c r="B13" s="33"/>
      <c r="C13" s="32"/>
      <c r="D13" s="32"/>
      <c r="E13" s="224" t="s">
        <v>1748</v>
      </c>
      <c r="F13" s="266"/>
      <c r="G13" s="266"/>
      <c r="H13" s="266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1.25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customHeight="1">
      <c r="A15" s="32"/>
      <c r="B15" s="33"/>
      <c r="C15" s="32"/>
      <c r="D15" s="27" t="s">
        <v>18</v>
      </c>
      <c r="E15" s="32"/>
      <c r="F15" s="25" t="s">
        <v>1</v>
      </c>
      <c r="G15" s="32"/>
      <c r="H15" s="32"/>
      <c r="I15" s="27" t="s">
        <v>19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20</v>
      </c>
      <c r="E16" s="32"/>
      <c r="F16" s="25" t="s">
        <v>21</v>
      </c>
      <c r="G16" s="32"/>
      <c r="H16" s="32"/>
      <c r="I16" s="27" t="s">
        <v>22</v>
      </c>
      <c r="J16" s="55" t="str">
        <f>'Rekapitulace stavby'!AN8</f>
        <v>1. 9. 2022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0.9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7" t="s">
        <v>24</v>
      </c>
      <c r="E18" s="32"/>
      <c r="F18" s="32"/>
      <c r="G18" s="32"/>
      <c r="H18" s="32"/>
      <c r="I18" s="27" t="s">
        <v>25</v>
      </c>
      <c r="J18" s="25" t="s">
        <v>1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5" t="s">
        <v>26</v>
      </c>
      <c r="F19" s="32"/>
      <c r="G19" s="32"/>
      <c r="H19" s="32"/>
      <c r="I19" s="27" t="s">
        <v>27</v>
      </c>
      <c r="J19" s="25" t="s">
        <v>1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7" t="s">
        <v>28</v>
      </c>
      <c r="E21" s="32"/>
      <c r="F21" s="32"/>
      <c r="G21" s="32"/>
      <c r="H21" s="32"/>
      <c r="I21" s="27" t="s">
        <v>25</v>
      </c>
      <c r="J21" s="28" t="str">
        <f>'Rekapitulace stavby'!AN13</f>
        <v>Vyplň údaj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67" t="str">
        <f>'Rekapitulace stavby'!E14</f>
        <v>Vyplň údaj</v>
      </c>
      <c r="F22" s="230"/>
      <c r="G22" s="230"/>
      <c r="H22" s="230"/>
      <c r="I22" s="27" t="s">
        <v>27</v>
      </c>
      <c r="J22" s="28" t="str">
        <f>'Rekapitulace stavby'!AN14</f>
        <v>Vyplň údaj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7" t="s">
        <v>30</v>
      </c>
      <c r="E24" s="32"/>
      <c r="F24" s="32"/>
      <c r="G24" s="32"/>
      <c r="H24" s="32"/>
      <c r="I24" s="2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customHeight="1">
      <c r="A25" s="32"/>
      <c r="B25" s="33"/>
      <c r="C25" s="32"/>
      <c r="D25" s="32"/>
      <c r="E25" s="25" t="s">
        <v>31</v>
      </c>
      <c r="F25" s="32"/>
      <c r="G25" s="32"/>
      <c r="H25" s="32"/>
      <c r="I25" s="27" t="s">
        <v>27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customHeight="1">
      <c r="A27" s="32"/>
      <c r="B27" s="33"/>
      <c r="C27" s="32"/>
      <c r="D27" s="27" t="s">
        <v>33</v>
      </c>
      <c r="E27" s="32"/>
      <c r="F27" s="32"/>
      <c r="G27" s="32"/>
      <c r="H27" s="32"/>
      <c r="I27" s="27" t="s">
        <v>25</v>
      </c>
      <c r="J27" s="25" t="str">
        <f>IF('Rekapitulace stavby'!AN19="","",'Rekapitulace stavby'!AN19)</f>
        <v/>
      </c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customHeight="1">
      <c r="A28" s="32"/>
      <c r="B28" s="33"/>
      <c r="C28" s="32"/>
      <c r="D28" s="32"/>
      <c r="E28" s="25" t="str">
        <f>IF('Rekapitulace stavby'!E20="","",'Rekapitulace stavby'!E20)</f>
        <v xml:space="preserve"> </v>
      </c>
      <c r="F28" s="32"/>
      <c r="G28" s="32"/>
      <c r="H28" s="32"/>
      <c r="I28" s="27" t="s">
        <v>27</v>
      </c>
      <c r="J28" s="25" t="str">
        <f>IF('Rekapitulace stavby'!AN20="","",'Rekapitulace stavby'!AN20)</f>
        <v/>
      </c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customHeight="1">
      <c r="A30" s="32"/>
      <c r="B30" s="33"/>
      <c r="C30" s="32"/>
      <c r="D30" s="27" t="s">
        <v>35</v>
      </c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customHeight="1">
      <c r="A31" s="101"/>
      <c r="B31" s="102"/>
      <c r="C31" s="101"/>
      <c r="D31" s="101"/>
      <c r="E31" s="235" t="s">
        <v>1</v>
      </c>
      <c r="F31" s="235"/>
      <c r="G31" s="235"/>
      <c r="H31" s="235"/>
      <c r="I31" s="101"/>
      <c r="J31" s="101"/>
      <c r="K31" s="101"/>
      <c r="L31" s="103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4" t="s">
        <v>36</v>
      </c>
      <c r="E34" s="32"/>
      <c r="F34" s="32"/>
      <c r="G34" s="32"/>
      <c r="H34" s="32"/>
      <c r="I34" s="32"/>
      <c r="J34" s="71">
        <f>ROUND(J163,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38</v>
      </c>
      <c r="G36" s="32"/>
      <c r="H36" s="32"/>
      <c r="I36" s="36" t="s">
        <v>37</v>
      </c>
      <c r="J36" s="36" t="s">
        <v>39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0" t="s">
        <v>40</v>
      </c>
      <c r="E37" s="27" t="s">
        <v>41</v>
      </c>
      <c r="F37" s="105">
        <f>ROUND((SUM(BE163:BE362)),  2)</f>
        <v>0</v>
      </c>
      <c r="G37" s="32"/>
      <c r="H37" s="32"/>
      <c r="I37" s="106">
        <v>0.21</v>
      </c>
      <c r="J37" s="105">
        <f>ROUND(((SUM(BE163:BE362))*I37),  2)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7" t="s">
        <v>42</v>
      </c>
      <c r="F38" s="105">
        <f>ROUND((SUM(BF163:BF362)),  2)</f>
        <v>0</v>
      </c>
      <c r="G38" s="32"/>
      <c r="H38" s="32"/>
      <c r="I38" s="106">
        <v>0.15</v>
      </c>
      <c r="J38" s="105">
        <f>ROUND(((SUM(BF163:BF362))*I38),  2)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43</v>
      </c>
      <c r="F39" s="105">
        <f>ROUND((SUM(BG163:BG362)),  2)</f>
        <v>0</v>
      </c>
      <c r="G39" s="32"/>
      <c r="H39" s="32"/>
      <c r="I39" s="106">
        <v>0.21</v>
      </c>
      <c r="J39" s="105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44</v>
      </c>
      <c r="F40" s="105">
        <f>ROUND((SUM(BH163:BH362)),  2)</f>
        <v>0</v>
      </c>
      <c r="G40" s="32"/>
      <c r="H40" s="32"/>
      <c r="I40" s="106">
        <v>0.15</v>
      </c>
      <c r="J40" s="105">
        <f>0</f>
        <v>0</v>
      </c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7" t="s">
        <v>45</v>
      </c>
      <c r="F41" s="105">
        <f>ROUND((SUM(BI163:BI362)),  2)</f>
        <v>0</v>
      </c>
      <c r="G41" s="32"/>
      <c r="H41" s="32"/>
      <c r="I41" s="106">
        <v>0</v>
      </c>
      <c r="J41" s="105">
        <f>0</f>
        <v>0</v>
      </c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7"/>
      <c r="D43" s="108" t="s">
        <v>46</v>
      </c>
      <c r="E43" s="60"/>
      <c r="F43" s="60"/>
      <c r="G43" s="109" t="s">
        <v>47</v>
      </c>
      <c r="H43" s="110" t="s">
        <v>48</v>
      </c>
      <c r="I43" s="60"/>
      <c r="J43" s="111">
        <f>SUM(J34:J41)</f>
        <v>0</v>
      </c>
      <c r="K43" s="112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51</v>
      </c>
      <c r="E61" s="35"/>
      <c r="F61" s="113" t="s">
        <v>52</v>
      </c>
      <c r="G61" s="45" t="s">
        <v>51</v>
      </c>
      <c r="H61" s="35"/>
      <c r="I61" s="35"/>
      <c r="J61" s="114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51</v>
      </c>
      <c r="E76" s="35"/>
      <c r="F76" s="113" t="s">
        <v>52</v>
      </c>
      <c r="G76" s="45" t="s">
        <v>51</v>
      </c>
      <c r="H76" s="35"/>
      <c r="I76" s="35"/>
      <c r="J76" s="114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63" t="str">
        <f>E7</f>
        <v>Kyjov - chodník ul. Brandlova, U Vodojemu, Moravanská a Nětčická</v>
      </c>
      <c r="F85" s="264"/>
      <c r="G85" s="264"/>
      <c r="H85" s="26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139</v>
      </c>
      <c r="L86" s="20"/>
    </row>
    <row r="87" spans="1:31" s="1" customFormat="1" ht="16.5" customHeight="1">
      <c r="B87" s="20"/>
      <c r="E87" s="263" t="s">
        <v>140</v>
      </c>
      <c r="F87" s="231"/>
      <c r="G87" s="231"/>
      <c r="H87" s="231"/>
      <c r="L87" s="20"/>
    </row>
    <row r="88" spans="1:31" s="1" customFormat="1" ht="12" customHeight="1">
      <c r="B88" s="20"/>
      <c r="C88" s="27" t="s">
        <v>141</v>
      </c>
      <c r="L88" s="20"/>
    </row>
    <row r="89" spans="1:31" s="2" customFormat="1" ht="16.5" customHeight="1">
      <c r="A89" s="32"/>
      <c r="B89" s="33"/>
      <c r="C89" s="32"/>
      <c r="D89" s="32"/>
      <c r="E89" s="265" t="s">
        <v>142</v>
      </c>
      <c r="F89" s="266"/>
      <c r="G89" s="266"/>
      <c r="H89" s="266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customHeight="1">
      <c r="A90" s="32"/>
      <c r="B90" s="33"/>
      <c r="C90" s="27" t="s">
        <v>143</v>
      </c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6.5" customHeight="1">
      <c r="A91" s="32"/>
      <c r="B91" s="33"/>
      <c r="C91" s="32"/>
      <c r="D91" s="32"/>
      <c r="E91" s="224" t="str">
        <f>E13</f>
        <v>E2 - Veřejné osvětlení</v>
      </c>
      <c r="F91" s="266"/>
      <c r="G91" s="266"/>
      <c r="H91" s="266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2" customHeight="1">
      <c r="A93" s="32"/>
      <c r="B93" s="33"/>
      <c r="C93" s="27" t="s">
        <v>20</v>
      </c>
      <c r="D93" s="32"/>
      <c r="E93" s="32"/>
      <c r="F93" s="25" t="str">
        <f>F16</f>
        <v>Kyjov</v>
      </c>
      <c r="G93" s="32"/>
      <c r="H93" s="32"/>
      <c r="I93" s="27" t="s">
        <v>22</v>
      </c>
      <c r="J93" s="55" t="str">
        <f>IF(J16="","",J16)</f>
        <v>1. 9. 2022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6.95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5.2" customHeight="1">
      <c r="A95" s="32"/>
      <c r="B95" s="33"/>
      <c r="C95" s="27" t="s">
        <v>24</v>
      </c>
      <c r="D95" s="32"/>
      <c r="E95" s="32"/>
      <c r="F95" s="25" t="str">
        <f>E19</f>
        <v>město Kyjov</v>
      </c>
      <c r="G95" s="32"/>
      <c r="H95" s="32"/>
      <c r="I95" s="27" t="s">
        <v>30</v>
      </c>
      <c r="J95" s="30" t="str">
        <f>E25</f>
        <v>Projekce DS s.r.o.</v>
      </c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5.2" customHeight="1">
      <c r="A96" s="32"/>
      <c r="B96" s="33"/>
      <c r="C96" s="27" t="s">
        <v>28</v>
      </c>
      <c r="D96" s="32"/>
      <c r="E96" s="32"/>
      <c r="F96" s="25" t="str">
        <f>IF(E22="","",E22)</f>
        <v>Vyplň údaj</v>
      </c>
      <c r="G96" s="32"/>
      <c r="H96" s="32"/>
      <c r="I96" s="27" t="s">
        <v>33</v>
      </c>
      <c r="J96" s="30" t="str">
        <f>E28</f>
        <v xml:space="preserve"> 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9.25" customHeight="1">
      <c r="A98" s="32"/>
      <c r="B98" s="33"/>
      <c r="C98" s="115" t="s">
        <v>146</v>
      </c>
      <c r="D98" s="107"/>
      <c r="E98" s="107"/>
      <c r="F98" s="107"/>
      <c r="G98" s="107"/>
      <c r="H98" s="107"/>
      <c r="I98" s="107"/>
      <c r="J98" s="116" t="s">
        <v>147</v>
      </c>
      <c r="K98" s="107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10.35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47" s="2" customFormat="1" ht="22.9" customHeight="1">
      <c r="A100" s="32"/>
      <c r="B100" s="33"/>
      <c r="C100" s="117" t="s">
        <v>148</v>
      </c>
      <c r="D100" s="32"/>
      <c r="E100" s="32"/>
      <c r="F100" s="32"/>
      <c r="G100" s="32"/>
      <c r="H100" s="32"/>
      <c r="I100" s="32"/>
      <c r="J100" s="71">
        <f>J163</f>
        <v>0</v>
      </c>
      <c r="K100" s="32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U100" s="17" t="s">
        <v>149</v>
      </c>
    </row>
    <row r="101" spans="1:47" s="9" customFormat="1" ht="24.95" customHeight="1">
      <c r="B101" s="118"/>
      <c r="D101" s="119" t="s">
        <v>1749</v>
      </c>
      <c r="E101" s="120"/>
      <c r="F101" s="120"/>
      <c r="G101" s="120"/>
      <c r="H101" s="120"/>
      <c r="I101" s="120"/>
      <c r="J101" s="121">
        <f>J164</f>
        <v>0</v>
      </c>
      <c r="L101" s="118"/>
    </row>
    <row r="102" spans="1:47" s="10" customFormat="1" ht="19.899999999999999" customHeight="1">
      <c r="B102" s="122"/>
      <c r="D102" s="123" t="s">
        <v>1750</v>
      </c>
      <c r="E102" s="124"/>
      <c r="F102" s="124"/>
      <c r="G102" s="124"/>
      <c r="H102" s="124"/>
      <c r="I102" s="124"/>
      <c r="J102" s="125">
        <f>J165</f>
        <v>0</v>
      </c>
      <c r="L102" s="122"/>
    </row>
    <row r="103" spans="1:47" s="10" customFormat="1" ht="19.899999999999999" customHeight="1">
      <c r="B103" s="122"/>
      <c r="D103" s="123" t="s">
        <v>1751</v>
      </c>
      <c r="E103" s="124"/>
      <c r="F103" s="124"/>
      <c r="G103" s="124"/>
      <c r="H103" s="124"/>
      <c r="I103" s="124"/>
      <c r="J103" s="125">
        <f>J168</f>
        <v>0</v>
      </c>
      <c r="L103" s="122"/>
    </row>
    <row r="104" spans="1:47" s="10" customFormat="1" ht="19.899999999999999" customHeight="1">
      <c r="B104" s="122"/>
      <c r="D104" s="123" t="s">
        <v>1752</v>
      </c>
      <c r="E104" s="124"/>
      <c r="F104" s="124"/>
      <c r="G104" s="124"/>
      <c r="H104" s="124"/>
      <c r="I104" s="124"/>
      <c r="J104" s="125">
        <f>J175</f>
        <v>0</v>
      </c>
      <c r="L104" s="122"/>
    </row>
    <row r="105" spans="1:47" s="10" customFormat="1" ht="19.899999999999999" customHeight="1">
      <c r="B105" s="122"/>
      <c r="D105" s="123" t="s">
        <v>1753</v>
      </c>
      <c r="E105" s="124"/>
      <c r="F105" s="124"/>
      <c r="G105" s="124"/>
      <c r="H105" s="124"/>
      <c r="I105" s="124"/>
      <c r="J105" s="125">
        <f>J178</f>
        <v>0</v>
      </c>
      <c r="L105" s="122"/>
    </row>
    <row r="106" spans="1:47" s="10" customFormat="1" ht="19.899999999999999" customHeight="1">
      <c r="B106" s="122"/>
      <c r="D106" s="123" t="s">
        <v>1754</v>
      </c>
      <c r="E106" s="124"/>
      <c r="F106" s="124"/>
      <c r="G106" s="124"/>
      <c r="H106" s="124"/>
      <c r="I106" s="124"/>
      <c r="J106" s="125">
        <f>J183</f>
        <v>0</v>
      </c>
      <c r="L106" s="122"/>
    </row>
    <row r="107" spans="1:47" s="10" customFormat="1" ht="19.899999999999999" customHeight="1">
      <c r="B107" s="122"/>
      <c r="D107" s="123" t="s">
        <v>1755</v>
      </c>
      <c r="E107" s="124"/>
      <c r="F107" s="124"/>
      <c r="G107" s="124"/>
      <c r="H107" s="124"/>
      <c r="I107" s="124"/>
      <c r="J107" s="125">
        <f>J186</f>
        <v>0</v>
      </c>
      <c r="L107" s="122"/>
    </row>
    <row r="108" spans="1:47" s="10" customFormat="1" ht="19.899999999999999" customHeight="1">
      <c r="B108" s="122"/>
      <c r="D108" s="123" t="s">
        <v>1756</v>
      </c>
      <c r="E108" s="124"/>
      <c r="F108" s="124"/>
      <c r="G108" s="124"/>
      <c r="H108" s="124"/>
      <c r="I108" s="124"/>
      <c r="J108" s="125">
        <f>J189</f>
        <v>0</v>
      </c>
      <c r="L108" s="122"/>
    </row>
    <row r="109" spans="1:47" s="10" customFormat="1" ht="19.899999999999999" customHeight="1">
      <c r="B109" s="122"/>
      <c r="D109" s="123" t="s">
        <v>1757</v>
      </c>
      <c r="E109" s="124"/>
      <c r="F109" s="124"/>
      <c r="G109" s="124"/>
      <c r="H109" s="124"/>
      <c r="I109" s="124"/>
      <c r="J109" s="125">
        <f>J194</f>
        <v>0</v>
      </c>
      <c r="L109" s="122"/>
    </row>
    <row r="110" spans="1:47" s="10" customFormat="1" ht="19.899999999999999" customHeight="1">
      <c r="B110" s="122"/>
      <c r="D110" s="123" t="s">
        <v>1758</v>
      </c>
      <c r="E110" s="124"/>
      <c r="F110" s="124"/>
      <c r="G110" s="124"/>
      <c r="H110" s="124"/>
      <c r="I110" s="124"/>
      <c r="J110" s="125">
        <f>J203</f>
        <v>0</v>
      </c>
      <c r="L110" s="122"/>
    </row>
    <row r="111" spans="1:47" s="10" customFormat="1" ht="19.899999999999999" customHeight="1">
      <c r="B111" s="122"/>
      <c r="D111" s="123" t="s">
        <v>1759</v>
      </c>
      <c r="E111" s="124"/>
      <c r="F111" s="124"/>
      <c r="G111" s="124"/>
      <c r="H111" s="124"/>
      <c r="I111" s="124"/>
      <c r="J111" s="125">
        <f>J208</f>
        <v>0</v>
      </c>
      <c r="L111" s="122"/>
    </row>
    <row r="112" spans="1:47" s="10" customFormat="1" ht="19.899999999999999" customHeight="1">
      <c r="B112" s="122"/>
      <c r="D112" s="123" t="s">
        <v>1760</v>
      </c>
      <c r="E112" s="124"/>
      <c r="F112" s="124"/>
      <c r="G112" s="124"/>
      <c r="H112" s="124"/>
      <c r="I112" s="124"/>
      <c r="J112" s="125">
        <f>J217</f>
        <v>0</v>
      </c>
      <c r="L112" s="122"/>
    </row>
    <row r="113" spans="2:12" s="10" customFormat="1" ht="19.899999999999999" customHeight="1">
      <c r="B113" s="122"/>
      <c r="D113" s="123" t="s">
        <v>1761</v>
      </c>
      <c r="E113" s="124"/>
      <c r="F113" s="124"/>
      <c r="G113" s="124"/>
      <c r="H113" s="124"/>
      <c r="I113" s="124"/>
      <c r="J113" s="125">
        <f>J222</f>
        <v>0</v>
      </c>
      <c r="L113" s="122"/>
    </row>
    <row r="114" spans="2:12" s="10" customFormat="1" ht="19.899999999999999" customHeight="1">
      <c r="B114" s="122"/>
      <c r="D114" s="123" t="s">
        <v>1762</v>
      </c>
      <c r="E114" s="124"/>
      <c r="F114" s="124"/>
      <c r="G114" s="124"/>
      <c r="H114" s="124"/>
      <c r="I114" s="124"/>
      <c r="J114" s="125">
        <f>J233</f>
        <v>0</v>
      </c>
      <c r="L114" s="122"/>
    </row>
    <row r="115" spans="2:12" s="10" customFormat="1" ht="19.899999999999999" customHeight="1">
      <c r="B115" s="122"/>
      <c r="D115" s="123" t="s">
        <v>1763</v>
      </c>
      <c r="E115" s="124"/>
      <c r="F115" s="124"/>
      <c r="G115" s="124"/>
      <c r="H115" s="124"/>
      <c r="I115" s="124"/>
      <c r="J115" s="125">
        <f>J236</f>
        <v>0</v>
      </c>
      <c r="L115" s="122"/>
    </row>
    <row r="116" spans="2:12" s="10" customFormat="1" ht="19.899999999999999" customHeight="1">
      <c r="B116" s="122"/>
      <c r="D116" s="123" t="s">
        <v>1764</v>
      </c>
      <c r="E116" s="124"/>
      <c r="F116" s="124"/>
      <c r="G116" s="124"/>
      <c r="H116" s="124"/>
      <c r="I116" s="124"/>
      <c r="J116" s="125">
        <f>J243</f>
        <v>0</v>
      </c>
      <c r="L116" s="122"/>
    </row>
    <row r="117" spans="2:12" s="10" customFormat="1" ht="19.899999999999999" customHeight="1">
      <c r="B117" s="122"/>
      <c r="D117" s="123" t="s">
        <v>1765</v>
      </c>
      <c r="E117" s="124"/>
      <c r="F117" s="124"/>
      <c r="G117" s="124"/>
      <c r="H117" s="124"/>
      <c r="I117" s="124"/>
      <c r="J117" s="125">
        <f>J252</f>
        <v>0</v>
      </c>
      <c r="L117" s="122"/>
    </row>
    <row r="118" spans="2:12" s="10" customFormat="1" ht="19.899999999999999" customHeight="1">
      <c r="B118" s="122"/>
      <c r="D118" s="123" t="s">
        <v>1766</v>
      </c>
      <c r="E118" s="124"/>
      <c r="F118" s="124"/>
      <c r="G118" s="124"/>
      <c r="H118" s="124"/>
      <c r="I118" s="124"/>
      <c r="J118" s="125">
        <f>J255</f>
        <v>0</v>
      </c>
      <c r="L118" s="122"/>
    </row>
    <row r="119" spans="2:12" s="10" customFormat="1" ht="19.899999999999999" customHeight="1">
      <c r="B119" s="122"/>
      <c r="D119" s="123" t="s">
        <v>1767</v>
      </c>
      <c r="E119" s="124"/>
      <c r="F119" s="124"/>
      <c r="G119" s="124"/>
      <c r="H119" s="124"/>
      <c r="I119" s="124"/>
      <c r="J119" s="125">
        <f>J258</f>
        <v>0</v>
      </c>
      <c r="L119" s="122"/>
    </row>
    <row r="120" spans="2:12" s="10" customFormat="1" ht="19.899999999999999" customHeight="1">
      <c r="B120" s="122"/>
      <c r="D120" s="123" t="s">
        <v>1768</v>
      </c>
      <c r="E120" s="124"/>
      <c r="F120" s="124"/>
      <c r="G120" s="124"/>
      <c r="H120" s="124"/>
      <c r="I120" s="124"/>
      <c r="J120" s="125">
        <f>J261</f>
        <v>0</v>
      </c>
      <c r="L120" s="122"/>
    </row>
    <row r="121" spans="2:12" s="10" customFormat="1" ht="19.899999999999999" customHeight="1">
      <c r="B121" s="122"/>
      <c r="D121" s="123" t="s">
        <v>1769</v>
      </c>
      <c r="E121" s="124"/>
      <c r="F121" s="124"/>
      <c r="G121" s="124"/>
      <c r="H121" s="124"/>
      <c r="I121" s="124"/>
      <c r="J121" s="125">
        <f>J268</f>
        <v>0</v>
      </c>
      <c r="L121" s="122"/>
    </row>
    <row r="122" spans="2:12" s="10" customFormat="1" ht="19.899999999999999" customHeight="1">
      <c r="B122" s="122"/>
      <c r="D122" s="123" t="s">
        <v>1770</v>
      </c>
      <c r="E122" s="124"/>
      <c r="F122" s="124"/>
      <c r="G122" s="124"/>
      <c r="H122" s="124"/>
      <c r="I122" s="124"/>
      <c r="J122" s="125">
        <f>J273</f>
        <v>0</v>
      </c>
      <c r="L122" s="122"/>
    </row>
    <row r="123" spans="2:12" s="10" customFormat="1" ht="19.899999999999999" customHeight="1">
      <c r="B123" s="122"/>
      <c r="D123" s="123" t="s">
        <v>1771</v>
      </c>
      <c r="E123" s="124"/>
      <c r="F123" s="124"/>
      <c r="G123" s="124"/>
      <c r="H123" s="124"/>
      <c r="I123" s="124"/>
      <c r="J123" s="125">
        <f>J276</f>
        <v>0</v>
      </c>
      <c r="L123" s="122"/>
    </row>
    <row r="124" spans="2:12" s="10" customFormat="1" ht="19.899999999999999" customHeight="1">
      <c r="B124" s="122"/>
      <c r="D124" s="123" t="s">
        <v>1772</v>
      </c>
      <c r="E124" s="124"/>
      <c r="F124" s="124"/>
      <c r="G124" s="124"/>
      <c r="H124" s="124"/>
      <c r="I124" s="124"/>
      <c r="J124" s="125">
        <f>J279</f>
        <v>0</v>
      </c>
      <c r="L124" s="122"/>
    </row>
    <row r="125" spans="2:12" s="10" customFormat="1" ht="19.899999999999999" customHeight="1">
      <c r="B125" s="122"/>
      <c r="D125" s="123" t="s">
        <v>1773</v>
      </c>
      <c r="E125" s="124"/>
      <c r="F125" s="124"/>
      <c r="G125" s="124"/>
      <c r="H125" s="124"/>
      <c r="I125" s="124"/>
      <c r="J125" s="125">
        <f>J282</f>
        <v>0</v>
      </c>
      <c r="L125" s="122"/>
    </row>
    <row r="126" spans="2:12" s="10" customFormat="1" ht="19.899999999999999" customHeight="1">
      <c r="B126" s="122"/>
      <c r="D126" s="123" t="s">
        <v>1774</v>
      </c>
      <c r="E126" s="124"/>
      <c r="F126" s="124"/>
      <c r="G126" s="124"/>
      <c r="H126" s="124"/>
      <c r="I126" s="124"/>
      <c r="J126" s="125">
        <f>J285</f>
        <v>0</v>
      </c>
      <c r="L126" s="122"/>
    </row>
    <row r="127" spans="2:12" s="9" customFormat="1" ht="24.95" customHeight="1">
      <c r="B127" s="118"/>
      <c r="D127" s="119" t="s">
        <v>1775</v>
      </c>
      <c r="E127" s="120"/>
      <c r="F127" s="120"/>
      <c r="G127" s="120"/>
      <c r="H127" s="120"/>
      <c r="I127" s="120"/>
      <c r="J127" s="121">
        <f>J288</f>
        <v>0</v>
      </c>
      <c r="L127" s="118"/>
    </row>
    <row r="128" spans="2:12" s="10" customFormat="1" ht="19.899999999999999" customHeight="1">
      <c r="B128" s="122"/>
      <c r="D128" s="123" t="s">
        <v>1776</v>
      </c>
      <c r="E128" s="124"/>
      <c r="F128" s="124"/>
      <c r="G128" s="124"/>
      <c r="H128" s="124"/>
      <c r="I128" s="124"/>
      <c r="J128" s="125">
        <f>J289</f>
        <v>0</v>
      </c>
      <c r="L128" s="122"/>
    </row>
    <row r="129" spans="1:31" s="10" customFormat="1" ht="19.899999999999999" customHeight="1">
      <c r="B129" s="122"/>
      <c r="D129" s="123" t="s">
        <v>1777</v>
      </c>
      <c r="E129" s="124"/>
      <c r="F129" s="124"/>
      <c r="G129" s="124"/>
      <c r="H129" s="124"/>
      <c r="I129" s="124"/>
      <c r="J129" s="125">
        <f>J292</f>
        <v>0</v>
      </c>
      <c r="L129" s="122"/>
    </row>
    <row r="130" spans="1:31" s="10" customFormat="1" ht="19.899999999999999" customHeight="1">
      <c r="B130" s="122"/>
      <c r="D130" s="123" t="s">
        <v>1778</v>
      </c>
      <c r="E130" s="124"/>
      <c r="F130" s="124"/>
      <c r="G130" s="124"/>
      <c r="H130" s="124"/>
      <c r="I130" s="124"/>
      <c r="J130" s="125">
        <f>J299</f>
        <v>0</v>
      </c>
      <c r="L130" s="122"/>
    </row>
    <row r="131" spans="1:31" s="10" customFormat="1" ht="19.899999999999999" customHeight="1">
      <c r="B131" s="122"/>
      <c r="D131" s="123" t="s">
        <v>1779</v>
      </c>
      <c r="E131" s="124"/>
      <c r="F131" s="124"/>
      <c r="G131" s="124"/>
      <c r="H131" s="124"/>
      <c r="I131" s="124"/>
      <c r="J131" s="125">
        <f>J304</f>
        <v>0</v>
      </c>
      <c r="L131" s="122"/>
    </row>
    <row r="132" spans="1:31" s="10" customFormat="1" ht="19.899999999999999" customHeight="1">
      <c r="B132" s="122"/>
      <c r="D132" s="123" t="s">
        <v>1780</v>
      </c>
      <c r="E132" s="124"/>
      <c r="F132" s="124"/>
      <c r="G132" s="124"/>
      <c r="H132" s="124"/>
      <c r="I132" s="124"/>
      <c r="J132" s="125">
        <f>J309</f>
        <v>0</v>
      </c>
      <c r="L132" s="122"/>
    </row>
    <row r="133" spans="1:31" s="10" customFormat="1" ht="19.899999999999999" customHeight="1">
      <c r="B133" s="122"/>
      <c r="D133" s="123" t="s">
        <v>1781</v>
      </c>
      <c r="E133" s="124"/>
      <c r="F133" s="124"/>
      <c r="G133" s="124"/>
      <c r="H133" s="124"/>
      <c r="I133" s="124"/>
      <c r="J133" s="125">
        <f>J316</f>
        <v>0</v>
      </c>
      <c r="L133" s="122"/>
    </row>
    <row r="134" spans="1:31" s="10" customFormat="1" ht="19.899999999999999" customHeight="1">
      <c r="B134" s="122"/>
      <c r="D134" s="123" t="s">
        <v>1782</v>
      </c>
      <c r="E134" s="124"/>
      <c r="F134" s="124"/>
      <c r="G134" s="124"/>
      <c r="H134" s="124"/>
      <c r="I134" s="124"/>
      <c r="J134" s="125">
        <f>J323</f>
        <v>0</v>
      </c>
      <c r="L134" s="122"/>
    </row>
    <row r="135" spans="1:31" s="10" customFormat="1" ht="19.899999999999999" customHeight="1">
      <c r="B135" s="122"/>
      <c r="D135" s="123" t="s">
        <v>1783</v>
      </c>
      <c r="E135" s="124"/>
      <c r="F135" s="124"/>
      <c r="G135" s="124"/>
      <c r="H135" s="124"/>
      <c r="I135" s="124"/>
      <c r="J135" s="125">
        <f>J330</f>
        <v>0</v>
      </c>
      <c r="L135" s="122"/>
    </row>
    <row r="136" spans="1:31" s="10" customFormat="1" ht="19.899999999999999" customHeight="1">
      <c r="B136" s="122"/>
      <c r="D136" s="123" t="s">
        <v>1784</v>
      </c>
      <c r="E136" s="124"/>
      <c r="F136" s="124"/>
      <c r="G136" s="124"/>
      <c r="H136" s="124"/>
      <c r="I136" s="124"/>
      <c r="J136" s="125">
        <f>J343</f>
        <v>0</v>
      </c>
      <c r="L136" s="122"/>
    </row>
    <row r="137" spans="1:31" s="10" customFormat="1" ht="19.899999999999999" customHeight="1">
      <c r="B137" s="122"/>
      <c r="D137" s="123" t="s">
        <v>1785</v>
      </c>
      <c r="E137" s="124"/>
      <c r="F137" s="124"/>
      <c r="G137" s="124"/>
      <c r="H137" s="124"/>
      <c r="I137" s="124"/>
      <c r="J137" s="125">
        <f>J352</f>
        <v>0</v>
      </c>
      <c r="L137" s="122"/>
    </row>
    <row r="138" spans="1:31" s="9" customFormat="1" ht="24.95" customHeight="1">
      <c r="B138" s="118"/>
      <c r="D138" s="119" t="s">
        <v>157</v>
      </c>
      <c r="E138" s="120"/>
      <c r="F138" s="120"/>
      <c r="G138" s="120"/>
      <c r="H138" s="120"/>
      <c r="I138" s="120"/>
      <c r="J138" s="121">
        <f>J359</f>
        <v>0</v>
      </c>
      <c r="L138" s="118"/>
    </row>
    <row r="139" spans="1:31" s="10" customFormat="1" ht="19.899999999999999" customHeight="1">
      <c r="B139" s="122"/>
      <c r="D139" s="123" t="s">
        <v>158</v>
      </c>
      <c r="E139" s="124"/>
      <c r="F139" s="124"/>
      <c r="G139" s="124"/>
      <c r="H139" s="124"/>
      <c r="I139" s="124"/>
      <c r="J139" s="125">
        <f>J360</f>
        <v>0</v>
      </c>
      <c r="L139" s="122"/>
    </row>
    <row r="140" spans="1:31" s="2" customFormat="1" ht="21.75" customHeight="1">
      <c r="A140" s="32"/>
      <c r="B140" s="33"/>
      <c r="C140" s="32"/>
      <c r="D140" s="32"/>
      <c r="E140" s="32"/>
      <c r="F140" s="32"/>
      <c r="G140" s="32"/>
      <c r="H140" s="32"/>
      <c r="I140" s="32"/>
      <c r="J140" s="32"/>
      <c r="K140" s="32"/>
      <c r="L140" s="4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</row>
    <row r="141" spans="1:31" s="2" customFormat="1" ht="6.95" customHeight="1">
      <c r="A141" s="32"/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4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</row>
    <row r="145" spans="1:31" s="2" customFormat="1" ht="6.95" customHeight="1">
      <c r="A145" s="32"/>
      <c r="B145" s="49"/>
      <c r="C145" s="50"/>
      <c r="D145" s="50"/>
      <c r="E145" s="50"/>
      <c r="F145" s="50"/>
      <c r="G145" s="50"/>
      <c r="H145" s="50"/>
      <c r="I145" s="50"/>
      <c r="J145" s="50"/>
      <c r="K145" s="50"/>
      <c r="L145" s="4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</row>
    <row r="146" spans="1:31" s="2" customFormat="1" ht="24.95" customHeight="1">
      <c r="A146" s="32"/>
      <c r="B146" s="33"/>
      <c r="C146" s="21" t="s">
        <v>159</v>
      </c>
      <c r="D146" s="32"/>
      <c r="E146" s="32"/>
      <c r="F146" s="32"/>
      <c r="G146" s="32"/>
      <c r="H146" s="32"/>
      <c r="I146" s="32"/>
      <c r="J146" s="32"/>
      <c r="K146" s="32"/>
      <c r="L146" s="4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</row>
    <row r="147" spans="1:31" s="2" customFormat="1" ht="6.95" customHeight="1">
      <c r="A147" s="32"/>
      <c r="B147" s="33"/>
      <c r="C147" s="32"/>
      <c r="D147" s="32"/>
      <c r="E147" s="32"/>
      <c r="F147" s="32"/>
      <c r="G147" s="32"/>
      <c r="H147" s="32"/>
      <c r="I147" s="32"/>
      <c r="J147" s="32"/>
      <c r="K147" s="32"/>
      <c r="L147" s="4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</row>
    <row r="148" spans="1:31" s="2" customFormat="1" ht="12" customHeight="1">
      <c r="A148" s="32"/>
      <c r="B148" s="33"/>
      <c r="C148" s="27" t="s">
        <v>16</v>
      </c>
      <c r="D148" s="32"/>
      <c r="E148" s="32"/>
      <c r="F148" s="32"/>
      <c r="G148" s="32"/>
      <c r="H148" s="32"/>
      <c r="I148" s="32"/>
      <c r="J148" s="32"/>
      <c r="K148" s="32"/>
      <c r="L148" s="4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</row>
    <row r="149" spans="1:31" s="2" customFormat="1" ht="16.5" customHeight="1">
      <c r="A149" s="32"/>
      <c r="B149" s="33"/>
      <c r="C149" s="32"/>
      <c r="D149" s="32"/>
      <c r="E149" s="263" t="str">
        <f>E7</f>
        <v>Kyjov - chodník ul. Brandlova, U Vodojemu, Moravanská a Nětčická</v>
      </c>
      <c r="F149" s="264"/>
      <c r="G149" s="264"/>
      <c r="H149" s="264"/>
      <c r="I149" s="32"/>
      <c r="J149" s="32"/>
      <c r="K149" s="32"/>
      <c r="L149" s="4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</row>
    <row r="150" spans="1:31" s="1" customFormat="1" ht="12" customHeight="1">
      <c r="B150" s="20"/>
      <c r="C150" s="27" t="s">
        <v>139</v>
      </c>
      <c r="L150" s="20"/>
    </row>
    <row r="151" spans="1:31" s="1" customFormat="1" ht="16.5" customHeight="1">
      <c r="B151" s="20"/>
      <c r="E151" s="263" t="s">
        <v>140</v>
      </c>
      <c r="F151" s="231"/>
      <c r="G151" s="231"/>
      <c r="H151" s="231"/>
      <c r="L151" s="20"/>
    </row>
    <row r="152" spans="1:31" s="1" customFormat="1" ht="12" customHeight="1">
      <c r="B152" s="20"/>
      <c r="C152" s="27" t="s">
        <v>141</v>
      </c>
      <c r="L152" s="20"/>
    </row>
    <row r="153" spans="1:31" s="2" customFormat="1" ht="16.5" customHeight="1">
      <c r="A153" s="32"/>
      <c r="B153" s="33"/>
      <c r="C153" s="32"/>
      <c r="D153" s="32"/>
      <c r="E153" s="265" t="s">
        <v>142</v>
      </c>
      <c r="F153" s="266"/>
      <c r="G153" s="266"/>
      <c r="H153" s="266"/>
      <c r="I153" s="32"/>
      <c r="J153" s="32"/>
      <c r="K153" s="32"/>
      <c r="L153" s="4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</row>
    <row r="154" spans="1:31" s="2" customFormat="1" ht="12" customHeight="1">
      <c r="A154" s="32"/>
      <c r="B154" s="33"/>
      <c r="C154" s="27" t="s">
        <v>143</v>
      </c>
      <c r="D154" s="32"/>
      <c r="E154" s="32"/>
      <c r="F154" s="32"/>
      <c r="G154" s="32"/>
      <c r="H154" s="32"/>
      <c r="I154" s="32"/>
      <c r="J154" s="32"/>
      <c r="K154" s="32"/>
      <c r="L154" s="4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</row>
    <row r="155" spans="1:31" s="2" customFormat="1" ht="16.5" customHeight="1">
      <c r="A155" s="32"/>
      <c r="B155" s="33"/>
      <c r="C155" s="32"/>
      <c r="D155" s="32"/>
      <c r="E155" s="224" t="str">
        <f>E13</f>
        <v>E2 - Veřejné osvětlení</v>
      </c>
      <c r="F155" s="266"/>
      <c r="G155" s="266"/>
      <c r="H155" s="266"/>
      <c r="I155" s="32"/>
      <c r="J155" s="32"/>
      <c r="K155" s="32"/>
      <c r="L155" s="4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</row>
    <row r="156" spans="1:31" s="2" customFormat="1" ht="6.95" customHeight="1">
      <c r="A156" s="32"/>
      <c r="B156" s="33"/>
      <c r="C156" s="32"/>
      <c r="D156" s="32"/>
      <c r="E156" s="32"/>
      <c r="F156" s="32"/>
      <c r="G156" s="32"/>
      <c r="H156" s="32"/>
      <c r="I156" s="32"/>
      <c r="J156" s="32"/>
      <c r="K156" s="32"/>
      <c r="L156" s="4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</row>
    <row r="157" spans="1:31" s="2" customFormat="1" ht="12" customHeight="1">
      <c r="A157" s="32"/>
      <c r="B157" s="33"/>
      <c r="C157" s="27" t="s">
        <v>20</v>
      </c>
      <c r="D157" s="32"/>
      <c r="E157" s="32"/>
      <c r="F157" s="25" t="str">
        <f>F16</f>
        <v>Kyjov</v>
      </c>
      <c r="G157" s="32"/>
      <c r="H157" s="32"/>
      <c r="I157" s="27" t="s">
        <v>22</v>
      </c>
      <c r="J157" s="55" t="str">
        <f>IF(J16="","",J16)</f>
        <v>1. 9. 2022</v>
      </c>
      <c r="K157" s="32"/>
      <c r="L157" s="4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</row>
    <row r="158" spans="1:31" s="2" customFormat="1" ht="6.95" customHeight="1">
      <c r="A158" s="32"/>
      <c r="B158" s="33"/>
      <c r="C158" s="32"/>
      <c r="D158" s="32"/>
      <c r="E158" s="32"/>
      <c r="F158" s="32"/>
      <c r="G158" s="32"/>
      <c r="H158" s="32"/>
      <c r="I158" s="32"/>
      <c r="J158" s="32"/>
      <c r="K158" s="32"/>
      <c r="L158" s="4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</row>
    <row r="159" spans="1:31" s="2" customFormat="1" ht="15.2" customHeight="1">
      <c r="A159" s="32"/>
      <c r="B159" s="33"/>
      <c r="C159" s="27" t="s">
        <v>24</v>
      </c>
      <c r="D159" s="32"/>
      <c r="E159" s="32"/>
      <c r="F159" s="25" t="str">
        <f>E19</f>
        <v>město Kyjov</v>
      </c>
      <c r="G159" s="32"/>
      <c r="H159" s="32"/>
      <c r="I159" s="27" t="s">
        <v>30</v>
      </c>
      <c r="J159" s="30" t="str">
        <f>E25</f>
        <v>Projekce DS s.r.o.</v>
      </c>
      <c r="K159" s="32"/>
      <c r="L159" s="4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</row>
    <row r="160" spans="1:31" s="2" customFormat="1" ht="15.2" customHeight="1">
      <c r="A160" s="32"/>
      <c r="B160" s="33"/>
      <c r="C160" s="27" t="s">
        <v>28</v>
      </c>
      <c r="D160" s="32"/>
      <c r="E160" s="32"/>
      <c r="F160" s="25" t="str">
        <f>IF(E22="","",E22)</f>
        <v>Vyplň údaj</v>
      </c>
      <c r="G160" s="32"/>
      <c r="H160" s="32"/>
      <c r="I160" s="27" t="s">
        <v>33</v>
      </c>
      <c r="J160" s="30" t="str">
        <f>E28</f>
        <v xml:space="preserve"> </v>
      </c>
      <c r="K160" s="32"/>
      <c r="L160" s="4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</row>
    <row r="161" spans="1:65" s="2" customFormat="1" ht="10.35" customHeight="1">
      <c r="A161" s="32"/>
      <c r="B161" s="33"/>
      <c r="C161" s="32"/>
      <c r="D161" s="32"/>
      <c r="E161" s="32"/>
      <c r="F161" s="32"/>
      <c r="G161" s="32"/>
      <c r="H161" s="32"/>
      <c r="I161" s="32"/>
      <c r="J161" s="32"/>
      <c r="K161" s="32"/>
      <c r="L161" s="4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</row>
    <row r="162" spans="1:65" s="11" customFormat="1" ht="29.25" customHeight="1">
      <c r="A162" s="126"/>
      <c r="B162" s="127"/>
      <c r="C162" s="128" t="s">
        <v>160</v>
      </c>
      <c r="D162" s="129" t="s">
        <v>61</v>
      </c>
      <c r="E162" s="129" t="s">
        <v>57</v>
      </c>
      <c r="F162" s="129" t="s">
        <v>58</v>
      </c>
      <c r="G162" s="129" t="s">
        <v>161</v>
      </c>
      <c r="H162" s="129" t="s">
        <v>162</v>
      </c>
      <c r="I162" s="129" t="s">
        <v>163</v>
      </c>
      <c r="J162" s="130" t="s">
        <v>147</v>
      </c>
      <c r="K162" s="131" t="s">
        <v>164</v>
      </c>
      <c r="L162" s="132"/>
      <c r="M162" s="62" t="s">
        <v>1</v>
      </c>
      <c r="N162" s="63" t="s">
        <v>40</v>
      </c>
      <c r="O162" s="63" t="s">
        <v>165</v>
      </c>
      <c r="P162" s="63" t="s">
        <v>166</v>
      </c>
      <c r="Q162" s="63" t="s">
        <v>167</v>
      </c>
      <c r="R162" s="63" t="s">
        <v>168</v>
      </c>
      <c r="S162" s="63" t="s">
        <v>169</v>
      </c>
      <c r="T162" s="64" t="s">
        <v>170</v>
      </c>
      <c r="U162" s="126"/>
      <c r="V162" s="126"/>
      <c r="W162" s="126"/>
      <c r="X162" s="126"/>
      <c r="Y162" s="126"/>
      <c r="Z162" s="126"/>
      <c r="AA162" s="126"/>
      <c r="AB162" s="126"/>
      <c r="AC162" s="126"/>
      <c r="AD162" s="126"/>
      <c r="AE162" s="126"/>
    </row>
    <row r="163" spans="1:65" s="2" customFormat="1" ht="22.9" customHeight="1">
      <c r="A163" s="32"/>
      <c r="B163" s="33"/>
      <c r="C163" s="69" t="s">
        <v>171</v>
      </c>
      <c r="D163" s="32"/>
      <c r="E163" s="32"/>
      <c r="F163" s="32"/>
      <c r="G163" s="32"/>
      <c r="H163" s="32"/>
      <c r="I163" s="32"/>
      <c r="J163" s="133">
        <f>BK163</f>
        <v>0</v>
      </c>
      <c r="K163" s="32"/>
      <c r="L163" s="33"/>
      <c r="M163" s="65"/>
      <c r="N163" s="56"/>
      <c r="O163" s="66"/>
      <c r="P163" s="134">
        <f>P164+P288+P359</f>
        <v>0</v>
      </c>
      <c r="Q163" s="66"/>
      <c r="R163" s="134">
        <f>R164+R288+R359</f>
        <v>0</v>
      </c>
      <c r="S163" s="66"/>
      <c r="T163" s="135">
        <f>T164+T288+T359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T163" s="17" t="s">
        <v>75</v>
      </c>
      <c r="AU163" s="17" t="s">
        <v>149</v>
      </c>
      <c r="BK163" s="136">
        <f>BK164+BK288+BK359</f>
        <v>0</v>
      </c>
    </row>
    <row r="164" spans="1:65" s="12" customFormat="1" ht="25.9" customHeight="1">
      <c r="B164" s="137"/>
      <c r="D164" s="138" t="s">
        <v>75</v>
      </c>
      <c r="E164" s="139" t="s">
        <v>116</v>
      </c>
      <c r="F164" s="139" t="s">
        <v>1786</v>
      </c>
      <c r="I164" s="140"/>
      <c r="J164" s="141">
        <f>BK164</f>
        <v>0</v>
      </c>
      <c r="L164" s="137"/>
      <c r="M164" s="142"/>
      <c r="N164" s="143"/>
      <c r="O164" s="143"/>
      <c r="P164" s="144">
        <f>P165+P168+P175+P178+P183+P186+P189+P194+P203+P208+P217+P222+P233+P236+P243+P252+P255+P258+P261+P268+P273+P276+P279+P282+P285</f>
        <v>0</v>
      </c>
      <c r="Q164" s="143"/>
      <c r="R164" s="144">
        <f>R165+R168+R175+R178+R183+R186+R189+R194+R203+R208+R217+R222+R233+R236+R243+R252+R255+R258+R261+R268+R273+R276+R279+R282+R285</f>
        <v>0</v>
      </c>
      <c r="S164" s="143"/>
      <c r="T164" s="145">
        <f>T165+T168+T175+T178+T183+T186+T189+T194+T203+T208+T217+T222+T233+T236+T243+T252+T255+T258+T261+T268+T273+T276+T279+T282+T285</f>
        <v>0</v>
      </c>
      <c r="AR164" s="138" t="s">
        <v>83</v>
      </c>
      <c r="AT164" s="146" t="s">
        <v>75</v>
      </c>
      <c r="AU164" s="146" t="s">
        <v>76</v>
      </c>
      <c r="AY164" s="138" t="s">
        <v>174</v>
      </c>
      <c r="BK164" s="147">
        <f>BK165+BK168+BK175+BK178+BK183+BK186+BK189+BK194+BK203+BK208+BK217+BK222+BK233+BK236+BK243+BK252+BK255+BK258+BK261+BK268+BK273+BK276+BK279+BK282+BK285</f>
        <v>0</v>
      </c>
    </row>
    <row r="165" spans="1:65" s="12" customFormat="1" ht="22.9" customHeight="1">
      <c r="B165" s="137"/>
      <c r="D165" s="138" t="s">
        <v>75</v>
      </c>
      <c r="E165" s="148" t="s">
        <v>1787</v>
      </c>
      <c r="F165" s="148" t="s">
        <v>1788</v>
      </c>
      <c r="I165" s="140"/>
      <c r="J165" s="149">
        <f>BK165</f>
        <v>0</v>
      </c>
      <c r="L165" s="137"/>
      <c r="M165" s="142"/>
      <c r="N165" s="143"/>
      <c r="O165" s="143"/>
      <c r="P165" s="144">
        <f>SUM(P166:P167)</f>
        <v>0</v>
      </c>
      <c r="Q165" s="143"/>
      <c r="R165" s="144">
        <f>SUM(R166:R167)</f>
        <v>0</v>
      </c>
      <c r="S165" s="143"/>
      <c r="T165" s="145">
        <f>SUM(T166:T167)</f>
        <v>0</v>
      </c>
      <c r="AR165" s="138" t="s">
        <v>83</v>
      </c>
      <c r="AT165" s="146" t="s">
        <v>75</v>
      </c>
      <c r="AU165" s="146" t="s">
        <v>83</v>
      </c>
      <c r="AY165" s="138" t="s">
        <v>174</v>
      </c>
      <c r="BK165" s="147">
        <f>SUM(BK166:BK167)</f>
        <v>0</v>
      </c>
    </row>
    <row r="166" spans="1:65" s="2" customFormat="1" ht="16.5" customHeight="1">
      <c r="A166" s="32"/>
      <c r="B166" s="150"/>
      <c r="C166" s="151" t="s">
        <v>83</v>
      </c>
      <c r="D166" s="151" t="s">
        <v>176</v>
      </c>
      <c r="E166" s="152" t="s">
        <v>1789</v>
      </c>
      <c r="F166" s="153" t="s">
        <v>1790</v>
      </c>
      <c r="G166" s="154" t="s">
        <v>1791</v>
      </c>
      <c r="H166" s="155">
        <v>58</v>
      </c>
      <c r="I166" s="156"/>
      <c r="J166" s="157">
        <f>ROUND(I166*H166,2)</f>
        <v>0</v>
      </c>
      <c r="K166" s="158"/>
      <c r="L166" s="33"/>
      <c r="M166" s="159" t="s">
        <v>1</v>
      </c>
      <c r="N166" s="160" t="s">
        <v>41</v>
      </c>
      <c r="O166" s="58"/>
      <c r="P166" s="161">
        <f>O166*H166</f>
        <v>0</v>
      </c>
      <c r="Q166" s="161">
        <v>0</v>
      </c>
      <c r="R166" s="161">
        <f>Q166*H166</f>
        <v>0</v>
      </c>
      <c r="S166" s="161">
        <v>0</v>
      </c>
      <c r="T166" s="162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3" t="s">
        <v>96</v>
      </c>
      <c r="AT166" s="163" t="s">
        <v>176</v>
      </c>
      <c r="AU166" s="163" t="s">
        <v>85</v>
      </c>
      <c r="AY166" s="17" t="s">
        <v>174</v>
      </c>
      <c r="BE166" s="164">
        <f>IF(N166="základní",J166,0)</f>
        <v>0</v>
      </c>
      <c r="BF166" s="164">
        <f>IF(N166="snížená",J166,0)</f>
        <v>0</v>
      </c>
      <c r="BG166" s="164">
        <f>IF(N166="zákl. přenesená",J166,0)</f>
        <v>0</v>
      </c>
      <c r="BH166" s="164">
        <f>IF(N166="sníž. přenesená",J166,0)</f>
        <v>0</v>
      </c>
      <c r="BI166" s="164">
        <f>IF(N166="nulová",J166,0)</f>
        <v>0</v>
      </c>
      <c r="BJ166" s="17" t="s">
        <v>83</v>
      </c>
      <c r="BK166" s="164">
        <f>ROUND(I166*H166,2)</f>
        <v>0</v>
      </c>
      <c r="BL166" s="17" t="s">
        <v>96</v>
      </c>
      <c r="BM166" s="163" t="s">
        <v>1792</v>
      </c>
    </row>
    <row r="167" spans="1:65" s="2" customFormat="1" ht="11.25">
      <c r="A167" s="32"/>
      <c r="B167" s="33"/>
      <c r="C167" s="32"/>
      <c r="D167" s="165" t="s">
        <v>181</v>
      </c>
      <c r="E167" s="32"/>
      <c r="F167" s="166" t="s">
        <v>1790</v>
      </c>
      <c r="G167" s="32"/>
      <c r="H167" s="32"/>
      <c r="I167" s="167"/>
      <c r="J167" s="32"/>
      <c r="K167" s="32"/>
      <c r="L167" s="33"/>
      <c r="M167" s="168"/>
      <c r="N167" s="169"/>
      <c r="O167" s="58"/>
      <c r="P167" s="58"/>
      <c r="Q167" s="58"/>
      <c r="R167" s="58"/>
      <c r="S167" s="58"/>
      <c r="T167" s="59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T167" s="17" t="s">
        <v>181</v>
      </c>
      <c r="AU167" s="17" t="s">
        <v>85</v>
      </c>
    </row>
    <row r="168" spans="1:65" s="12" customFormat="1" ht="22.9" customHeight="1">
      <c r="B168" s="137"/>
      <c r="D168" s="138" t="s">
        <v>75</v>
      </c>
      <c r="E168" s="148" t="s">
        <v>1793</v>
      </c>
      <c r="F168" s="148" t="s">
        <v>1794</v>
      </c>
      <c r="I168" s="140"/>
      <c r="J168" s="149">
        <f>BK168</f>
        <v>0</v>
      </c>
      <c r="L168" s="137"/>
      <c r="M168" s="142"/>
      <c r="N168" s="143"/>
      <c r="O168" s="143"/>
      <c r="P168" s="144">
        <f>SUM(P169:P174)</f>
        <v>0</v>
      </c>
      <c r="Q168" s="143"/>
      <c r="R168" s="144">
        <f>SUM(R169:R174)</f>
        <v>0</v>
      </c>
      <c r="S168" s="143"/>
      <c r="T168" s="145">
        <f>SUM(T169:T174)</f>
        <v>0</v>
      </c>
      <c r="AR168" s="138" t="s">
        <v>83</v>
      </c>
      <c r="AT168" s="146" t="s">
        <v>75</v>
      </c>
      <c r="AU168" s="146" t="s">
        <v>83</v>
      </c>
      <c r="AY168" s="138" t="s">
        <v>174</v>
      </c>
      <c r="BK168" s="147">
        <f>SUM(BK169:BK174)</f>
        <v>0</v>
      </c>
    </row>
    <row r="169" spans="1:65" s="2" customFormat="1" ht="16.5" customHeight="1">
      <c r="A169" s="32"/>
      <c r="B169" s="150"/>
      <c r="C169" s="151" t="s">
        <v>85</v>
      </c>
      <c r="D169" s="151" t="s">
        <v>176</v>
      </c>
      <c r="E169" s="152" t="s">
        <v>1795</v>
      </c>
      <c r="F169" s="153" t="s">
        <v>1796</v>
      </c>
      <c r="G169" s="154" t="s">
        <v>1791</v>
      </c>
      <c r="H169" s="155">
        <v>5</v>
      </c>
      <c r="I169" s="156"/>
      <c r="J169" s="157">
        <f>ROUND(I169*H169,2)</f>
        <v>0</v>
      </c>
      <c r="K169" s="158"/>
      <c r="L169" s="33"/>
      <c r="M169" s="159" t="s">
        <v>1</v>
      </c>
      <c r="N169" s="160" t="s">
        <v>41</v>
      </c>
      <c r="O169" s="58"/>
      <c r="P169" s="161">
        <f>O169*H169</f>
        <v>0</v>
      </c>
      <c r="Q169" s="161">
        <v>0</v>
      </c>
      <c r="R169" s="161">
        <f>Q169*H169</f>
        <v>0</v>
      </c>
      <c r="S169" s="161">
        <v>0</v>
      </c>
      <c r="T169" s="162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3" t="s">
        <v>96</v>
      </c>
      <c r="AT169" s="163" t="s">
        <v>176</v>
      </c>
      <c r="AU169" s="163" t="s">
        <v>85</v>
      </c>
      <c r="AY169" s="17" t="s">
        <v>174</v>
      </c>
      <c r="BE169" s="164">
        <f>IF(N169="základní",J169,0)</f>
        <v>0</v>
      </c>
      <c r="BF169" s="164">
        <f>IF(N169="snížená",J169,0)</f>
        <v>0</v>
      </c>
      <c r="BG169" s="164">
        <f>IF(N169="zákl. přenesená",J169,0)</f>
        <v>0</v>
      </c>
      <c r="BH169" s="164">
        <f>IF(N169="sníž. přenesená",J169,0)</f>
        <v>0</v>
      </c>
      <c r="BI169" s="164">
        <f>IF(N169="nulová",J169,0)</f>
        <v>0</v>
      </c>
      <c r="BJ169" s="17" t="s">
        <v>83</v>
      </c>
      <c r="BK169" s="164">
        <f>ROUND(I169*H169,2)</f>
        <v>0</v>
      </c>
      <c r="BL169" s="17" t="s">
        <v>96</v>
      </c>
      <c r="BM169" s="163" t="s">
        <v>1797</v>
      </c>
    </row>
    <row r="170" spans="1:65" s="2" customFormat="1" ht="11.25">
      <c r="A170" s="32"/>
      <c r="B170" s="33"/>
      <c r="C170" s="32"/>
      <c r="D170" s="165" t="s">
        <v>181</v>
      </c>
      <c r="E170" s="32"/>
      <c r="F170" s="166" t="s">
        <v>1796</v>
      </c>
      <c r="G170" s="32"/>
      <c r="H170" s="32"/>
      <c r="I170" s="167"/>
      <c r="J170" s="32"/>
      <c r="K170" s="32"/>
      <c r="L170" s="33"/>
      <c r="M170" s="168"/>
      <c r="N170" s="169"/>
      <c r="O170" s="58"/>
      <c r="P170" s="58"/>
      <c r="Q170" s="58"/>
      <c r="R170" s="58"/>
      <c r="S170" s="58"/>
      <c r="T170" s="59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T170" s="17" t="s">
        <v>181</v>
      </c>
      <c r="AU170" s="17" t="s">
        <v>85</v>
      </c>
    </row>
    <row r="171" spans="1:65" s="2" customFormat="1" ht="16.5" customHeight="1">
      <c r="A171" s="32"/>
      <c r="B171" s="150"/>
      <c r="C171" s="151" t="s">
        <v>91</v>
      </c>
      <c r="D171" s="151" t="s">
        <v>176</v>
      </c>
      <c r="E171" s="152" t="s">
        <v>1798</v>
      </c>
      <c r="F171" s="153" t="s">
        <v>1799</v>
      </c>
      <c r="G171" s="154" t="s">
        <v>1791</v>
      </c>
      <c r="H171" s="155">
        <v>4</v>
      </c>
      <c r="I171" s="156"/>
      <c r="J171" s="157">
        <f>ROUND(I171*H171,2)</f>
        <v>0</v>
      </c>
      <c r="K171" s="158"/>
      <c r="L171" s="33"/>
      <c r="M171" s="159" t="s">
        <v>1</v>
      </c>
      <c r="N171" s="160" t="s">
        <v>41</v>
      </c>
      <c r="O171" s="58"/>
      <c r="P171" s="161">
        <f>O171*H171</f>
        <v>0</v>
      </c>
      <c r="Q171" s="161">
        <v>0</v>
      </c>
      <c r="R171" s="161">
        <f>Q171*H171</f>
        <v>0</v>
      </c>
      <c r="S171" s="161">
        <v>0</v>
      </c>
      <c r="T171" s="162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3" t="s">
        <v>96</v>
      </c>
      <c r="AT171" s="163" t="s">
        <v>176</v>
      </c>
      <c r="AU171" s="163" t="s">
        <v>85</v>
      </c>
      <c r="AY171" s="17" t="s">
        <v>174</v>
      </c>
      <c r="BE171" s="164">
        <f>IF(N171="základní",J171,0)</f>
        <v>0</v>
      </c>
      <c r="BF171" s="164">
        <f>IF(N171="snížená",J171,0)</f>
        <v>0</v>
      </c>
      <c r="BG171" s="164">
        <f>IF(N171="zákl. přenesená",J171,0)</f>
        <v>0</v>
      </c>
      <c r="BH171" s="164">
        <f>IF(N171="sníž. přenesená",J171,0)</f>
        <v>0</v>
      </c>
      <c r="BI171" s="164">
        <f>IF(N171="nulová",J171,0)</f>
        <v>0</v>
      </c>
      <c r="BJ171" s="17" t="s">
        <v>83</v>
      </c>
      <c r="BK171" s="164">
        <f>ROUND(I171*H171,2)</f>
        <v>0</v>
      </c>
      <c r="BL171" s="17" t="s">
        <v>96</v>
      </c>
      <c r="BM171" s="163" t="s">
        <v>1800</v>
      </c>
    </row>
    <row r="172" spans="1:65" s="2" customFormat="1" ht="11.25">
      <c r="A172" s="32"/>
      <c r="B172" s="33"/>
      <c r="C172" s="32"/>
      <c r="D172" s="165" t="s">
        <v>181</v>
      </c>
      <c r="E172" s="32"/>
      <c r="F172" s="166" t="s">
        <v>1799</v>
      </c>
      <c r="G172" s="32"/>
      <c r="H172" s="32"/>
      <c r="I172" s="167"/>
      <c r="J172" s="32"/>
      <c r="K172" s="32"/>
      <c r="L172" s="33"/>
      <c r="M172" s="168"/>
      <c r="N172" s="169"/>
      <c r="O172" s="58"/>
      <c r="P172" s="58"/>
      <c r="Q172" s="58"/>
      <c r="R172" s="58"/>
      <c r="S172" s="58"/>
      <c r="T172" s="59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T172" s="17" t="s">
        <v>181</v>
      </c>
      <c r="AU172" s="17" t="s">
        <v>85</v>
      </c>
    </row>
    <row r="173" spans="1:65" s="2" customFormat="1" ht="16.5" customHeight="1">
      <c r="A173" s="32"/>
      <c r="B173" s="150"/>
      <c r="C173" s="151" t="s">
        <v>96</v>
      </c>
      <c r="D173" s="151" t="s">
        <v>176</v>
      </c>
      <c r="E173" s="152" t="s">
        <v>1801</v>
      </c>
      <c r="F173" s="153" t="s">
        <v>1802</v>
      </c>
      <c r="G173" s="154" t="s">
        <v>1791</v>
      </c>
      <c r="H173" s="155">
        <v>4</v>
      </c>
      <c r="I173" s="156"/>
      <c r="J173" s="157">
        <f>ROUND(I173*H173,2)</f>
        <v>0</v>
      </c>
      <c r="K173" s="158"/>
      <c r="L173" s="33"/>
      <c r="M173" s="159" t="s">
        <v>1</v>
      </c>
      <c r="N173" s="160" t="s">
        <v>41</v>
      </c>
      <c r="O173" s="58"/>
      <c r="P173" s="161">
        <f>O173*H173</f>
        <v>0</v>
      </c>
      <c r="Q173" s="161">
        <v>0</v>
      </c>
      <c r="R173" s="161">
        <f>Q173*H173</f>
        <v>0</v>
      </c>
      <c r="S173" s="161">
        <v>0</v>
      </c>
      <c r="T173" s="162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3" t="s">
        <v>96</v>
      </c>
      <c r="AT173" s="163" t="s">
        <v>176</v>
      </c>
      <c r="AU173" s="163" t="s">
        <v>85</v>
      </c>
      <c r="AY173" s="17" t="s">
        <v>174</v>
      </c>
      <c r="BE173" s="164">
        <f>IF(N173="základní",J173,0)</f>
        <v>0</v>
      </c>
      <c r="BF173" s="164">
        <f>IF(N173="snížená",J173,0)</f>
        <v>0</v>
      </c>
      <c r="BG173" s="164">
        <f>IF(N173="zákl. přenesená",J173,0)</f>
        <v>0</v>
      </c>
      <c r="BH173" s="164">
        <f>IF(N173="sníž. přenesená",J173,0)</f>
        <v>0</v>
      </c>
      <c r="BI173" s="164">
        <f>IF(N173="nulová",J173,0)</f>
        <v>0</v>
      </c>
      <c r="BJ173" s="17" t="s">
        <v>83</v>
      </c>
      <c r="BK173" s="164">
        <f>ROUND(I173*H173,2)</f>
        <v>0</v>
      </c>
      <c r="BL173" s="17" t="s">
        <v>96</v>
      </c>
      <c r="BM173" s="163" t="s">
        <v>1803</v>
      </c>
    </row>
    <row r="174" spans="1:65" s="2" customFormat="1" ht="11.25">
      <c r="A174" s="32"/>
      <c r="B174" s="33"/>
      <c r="C174" s="32"/>
      <c r="D174" s="165" t="s">
        <v>181</v>
      </c>
      <c r="E174" s="32"/>
      <c r="F174" s="166" t="s">
        <v>1802</v>
      </c>
      <c r="G174" s="32"/>
      <c r="H174" s="32"/>
      <c r="I174" s="167"/>
      <c r="J174" s="32"/>
      <c r="K174" s="32"/>
      <c r="L174" s="33"/>
      <c r="M174" s="168"/>
      <c r="N174" s="169"/>
      <c r="O174" s="58"/>
      <c r="P174" s="58"/>
      <c r="Q174" s="58"/>
      <c r="R174" s="58"/>
      <c r="S174" s="58"/>
      <c r="T174" s="59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T174" s="17" t="s">
        <v>181</v>
      </c>
      <c r="AU174" s="17" t="s">
        <v>85</v>
      </c>
    </row>
    <row r="175" spans="1:65" s="12" customFormat="1" ht="22.9" customHeight="1">
      <c r="B175" s="137"/>
      <c r="D175" s="138" t="s">
        <v>75</v>
      </c>
      <c r="E175" s="148" t="s">
        <v>1804</v>
      </c>
      <c r="F175" s="148" t="s">
        <v>1805</v>
      </c>
      <c r="I175" s="140"/>
      <c r="J175" s="149">
        <f>BK175</f>
        <v>0</v>
      </c>
      <c r="L175" s="137"/>
      <c r="M175" s="142"/>
      <c r="N175" s="143"/>
      <c r="O175" s="143"/>
      <c r="P175" s="144">
        <f>SUM(P176:P177)</f>
        <v>0</v>
      </c>
      <c r="Q175" s="143"/>
      <c r="R175" s="144">
        <f>SUM(R176:R177)</f>
        <v>0</v>
      </c>
      <c r="S175" s="143"/>
      <c r="T175" s="145">
        <f>SUM(T176:T177)</f>
        <v>0</v>
      </c>
      <c r="AR175" s="138" t="s">
        <v>83</v>
      </c>
      <c r="AT175" s="146" t="s">
        <v>75</v>
      </c>
      <c r="AU175" s="146" t="s">
        <v>83</v>
      </c>
      <c r="AY175" s="138" t="s">
        <v>174</v>
      </c>
      <c r="BK175" s="147">
        <f>SUM(BK176:BK177)</f>
        <v>0</v>
      </c>
    </row>
    <row r="176" spans="1:65" s="2" customFormat="1" ht="16.5" customHeight="1">
      <c r="A176" s="32"/>
      <c r="B176" s="150"/>
      <c r="C176" s="151" t="s">
        <v>195</v>
      </c>
      <c r="D176" s="151" t="s">
        <v>176</v>
      </c>
      <c r="E176" s="152" t="s">
        <v>1806</v>
      </c>
      <c r="F176" s="153" t="s">
        <v>1807</v>
      </c>
      <c r="G176" s="154" t="s">
        <v>203</v>
      </c>
      <c r="H176" s="155">
        <v>380</v>
      </c>
      <c r="I176" s="156"/>
      <c r="J176" s="157">
        <f>ROUND(I176*H176,2)</f>
        <v>0</v>
      </c>
      <c r="K176" s="158"/>
      <c r="L176" s="33"/>
      <c r="M176" s="159" t="s">
        <v>1</v>
      </c>
      <c r="N176" s="160" t="s">
        <v>41</v>
      </c>
      <c r="O176" s="58"/>
      <c r="P176" s="161">
        <f>O176*H176</f>
        <v>0</v>
      </c>
      <c r="Q176" s="161">
        <v>0</v>
      </c>
      <c r="R176" s="161">
        <f>Q176*H176</f>
        <v>0</v>
      </c>
      <c r="S176" s="161">
        <v>0</v>
      </c>
      <c r="T176" s="162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3" t="s">
        <v>96</v>
      </c>
      <c r="AT176" s="163" t="s">
        <v>176</v>
      </c>
      <c r="AU176" s="163" t="s">
        <v>85</v>
      </c>
      <c r="AY176" s="17" t="s">
        <v>174</v>
      </c>
      <c r="BE176" s="164">
        <f>IF(N176="základní",J176,0)</f>
        <v>0</v>
      </c>
      <c r="BF176" s="164">
        <f>IF(N176="snížená",J176,0)</f>
        <v>0</v>
      </c>
      <c r="BG176" s="164">
        <f>IF(N176="zákl. přenesená",J176,0)</f>
        <v>0</v>
      </c>
      <c r="BH176" s="164">
        <f>IF(N176="sníž. přenesená",J176,0)</f>
        <v>0</v>
      </c>
      <c r="BI176" s="164">
        <f>IF(N176="nulová",J176,0)</f>
        <v>0</v>
      </c>
      <c r="BJ176" s="17" t="s">
        <v>83</v>
      </c>
      <c r="BK176" s="164">
        <f>ROUND(I176*H176,2)</f>
        <v>0</v>
      </c>
      <c r="BL176" s="17" t="s">
        <v>96</v>
      </c>
      <c r="BM176" s="163" t="s">
        <v>1808</v>
      </c>
    </row>
    <row r="177" spans="1:65" s="2" customFormat="1" ht="11.25">
      <c r="A177" s="32"/>
      <c r="B177" s="33"/>
      <c r="C177" s="32"/>
      <c r="D177" s="165" t="s">
        <v>181</v>
      </c>
      <c r="E177" s="32"/>
      <c r="F177" s="166" t="s">
        <v>1807</v>
      </c>
      <c r="G177" s="32"/>
      <c r="H177" s="32"/>
      <c r="I177" s="167"/>
      <c r="J177" s="32"/>
      <c r="K177" s="32"/>
      <c r="L177" s="33"/>
      <c r="M177" s="168"/>
      <c r="N177" s="169"/>
      <c r="O177" s="58"/>
      <c r="P177" s="58"/>
      <c r="Q177" s="58"/>
      <c r="R177" s="58"/>
      <c r="S177" s="58"/>
      <c r="T177" s="59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T177" s="17" t="s">
        <v>181</v>
      </c>
      <c r="AU177" s="17" t="s">
        <v>85</v>
      </c>
    </row>
    <row r="178" spans="1:65" s="12" customFormat="1" ht="22.9" customHeight="1">
      <c r="B178" s="137"/>
      <c r="D178" s="138" t="s">
        <v>75</v>
      </c>
      <c r="E178" s="148" t="s">
        <v>1809</v>
      </c>
      <c r="F178" s="148" t="s">
        <v>1810</v>
      </c>
      <c r="I178" s="140"/>
      <c r="J178" s="149">
        <f>BK178</f>
        <v>0</v>
      </c>
      <c r="L178" s="137"/>
      <c r="M178" s="142"/>
      <c r="N178" s="143"/>
      <c r="O178" s="143"/>
      <c r="P178" s="144">
        <f>SUM(P179:P182)</f>
        <v>0</v>
      </c>
      <c r="Q178" s="143"/>
      <c r="R178" s="144">
        <f>SUM(R179:R182)</f>
        <v>0</v>
      </c>
      <c r="S178" s="143"/>
      <c r="T178" s="145">
        <f>SUM(T179:T182)</f>
        <v>0</v>
      </c>
      <c r="AR178" s="138" t="s">
        <v>83</v>
      </c>
      <c r="AT178" s="146" t="s">
        <v>75</v>
      </c>
      <c r="AU178" s="146" t="s">
        <v>83</v>
      </c>
      <c r="AY178" s="138" t="s">
        <v>174</v>
      </c>
      <c r="BK178" s="147">
        <f>SUM(BK179:BK182)</f>
        <v>0</v>
      </c>
    </row>
    <row r="179" spans="1:65" s="2" customFormat="1" ht="16.5" customHeight="1">
      <c r="A179" s="32"/>
      <c r="B179" s="150"/>
      <c r="C179" s="151" t="s">
        <v>200</v>
      </c>
      <c r="D179" s="151" t="s">
        <v>176</v>
      </c>
      <c r="E179" s="152" t="s">
        <v>1811</v>
      </c>
      <c r="F179" s="153" t="s">
        <v>1812</v>
      </c>
      <c r="G179" s="154" t="s">
        <v>1791</v>
      </c>
      <c r="H179" s="155">
        <v>13</v>
      </c>
      <c r="I179" s="156"/>
      <c r="J179" s="157">
        <f>ROUND(I179*H179,2)</f>
        <v>0</v>
      </c>
      <c r="K179" s="158"/>
      <c r="L179" s="33"/>
      <c r="M179" s="159" t="s">
        <v>1</v>
      </c>
      <c r="N179" s="160" t="s">
        <v>41</v>
      </c>
      <c r="O179" s="58"/>
      <c r="P179" s="161">
        <f>O179*H179</f>
        <v>0</v>
      </c>
      <c r="Q179" s="161">
        <v>0</v>
      </c>
      <c r="R179" s="161">
        <f>Q179*H179</f>
        <v>0</v>
      </c>
      <c r="S179" s="161">
        <v>0</v>
      </c>
      <c r="T179" s="162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3" t="s">
        <v>96</v>
      </c>
      <c r="AT179" s="163" t="s">
        <v>176</v>
      </c>
      <c r="AU179" s="163" t="s">
        <v>85</v>
      </c>
      <c r="AY179" s="17" t="s">
        <v>174</v>
      </c>
      <c r="BE179" s="164">
        <f>IF(N179="základní",J179,0)</f>
        <v>0</v>
      </c>
      <c r="BF179" s="164">
        <f>IF(N179="snížená",J179,0)</f>
        <v>0</v>
      </c>
      <c r="BG179" s="164">
        <f>IF(N179="zákl. přenesená",J179,0)</f>
        <v>0</v>
      </c>
      <c r="BH179" s="164">
        <f>IF(N179="sníž. přenesená",J179,0)</f>
        <v>0</v>
      </c>
      <c r="BI179" s="164">
        <f>IF(N179="nulová",J179,0)</f>
        <v>0</v>
      </c>
      <c r="BJ179" s="17" t="s">
        <v>83</v>
      </c>
      <c r="BK179" s="164">
        <f>ROUND(I179*H179,2)</f>
        <v>0</v>
      </c>
      <c r="BL179" s="17" t="s">
        <v>96</v>
      </c>
      <c r="BM179" s="163" t="s">
        <v>1813</v>
      </c>
    </row>
    <row r="180" spans="1:65" s="2" customFormat="1" ht="11.25">
      <c r="A180" s="32"/>
      <c r="B180" s="33"/>
      <c r="C180" s="32"/>
      <c r="D180" s="165" t="s">
        <v>181</v>
      </c>
      <c r="E180" s="32"/>
      <c r="F180" s="166" t="s">
        <v>1812</v>
      </c>
      <c r="G180" s="32"/>
      <c r="H180" s="32"/>
      <c r="I180" s="167"/>
      <c r="J180" s="32"/>
      <c r="K180" s="32"/>
      <c r="L180" s="33"/>
      <c r="M180" s="168"/>
      <c r="N180" s="169"/>
      <c r="O180" s="58"/>
      <c r="P180" s="58"/>
      <c r="Q180" s="58"/>
      <c r="R180" s="58"/>
      <c r="S180" s="58"/>
      <c r="T180" s="59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T180" s="17" t="s">
        <v>181</v>
      </c>
      <c r="AU180" s="17" t="s">
        <v>85</v>
      </c>
    </row>
    <row r="181" spans="1:65" s="2" customFormat="1" ht="16.5" customHeight="1">
      <c r="A181" s="32"/>
      <c r="B181" s="150"/>
      <c r="C181" s="151" t="s">
        <v>206</v>
      </c>
      <c r="D181" s="151" t="s">
        <v>176</v>
      </c>
      <c r="E181" s="152" t="s">
        <v>1814</v>
      </c>
      <c r="F181" s="153" t="s">
        <v>1815</v>
      </c>
      <c r="G181" s="154" t="s">
        <v>1791</v>
      </c>
      <c r="H181" s="155">
        <v>26</v>
      </c>
      <c r="I181" s="156"/>
      <c r="J181" s="157">
        <f>ROUND(I181*H181,2)</f>
        <v>0</v>
      </c>
      <c r="K181" s="158"/>
      <c r="L181" s="33"/>
      <c r="M181" s="159" t="s">
        <v>1</v>
      </c>
      <c r="N181" s="160" t="s">
        <v>41</v>
      </c>
      <c r="O181" s="58"/>
      <c r="P181" s="161">
        <f>O181*H181</f>
        <v>0</v>
      </c>
      <c r="Q181" s="161">
        <v>0</v>
      </c>
      <c r="R181" s="161">
        <f>Q181*H181</f>
        <v>0</v>
      </c>
      <c r="S181" s="161">
        <v>0</v>
      </c>
      <c r="T181" s="162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3" t="s">
        <v>96</v>
      </c>
      <c r="AT181" s="163" t="s">
        <v>176</v>
      </c>
      <c r="AU181" s="163" t="s">
        <v>85</v>
      </c>
      <c r="AY181" s="17" t="s">
        <v>174</v>
      </c>
      <c r="BE181" s="164">
        <f>IF(N181="základní",J181,0)</f>
        <v>0</v>
      </c>
      <c r="BF181" s="164">
        <f>IF(N181="snížená",J181,0)</f>
        <v>0</v>
      </c>
      <c r="BG181" s="164">
        <f>IF(N181="zákl. přenesená",J181,0)</f>
        <v>0</v>
      </c>
      <c r="BH181" s="164">
        <f>IF(N181="sníž. přenesená",J181,0)</f>
        <v>0</v>
      </c>
      <c r="BI181" s="164">
        <f>IF(N181="nulová",J181,0)</f>
        <v>0</v>
      </c>
      <c r="BJ181" s="17" t="s">
        <v>83</v>
      </c>
      <c r="BK181" s="164">
        <f>ROUND(I181*H181,2)</f>
        <v>0</v>
      </c>
      <c r="BL181" s="17" t="s">
        <v>96</v>
      </c>
      <c r="BM181" s="163" t="s">
        <v>1816</v>
      </c>
    </row>
    <row r="182" spans="1:65" s="2" customFormat="1" ht="11.25">
      <c r="A182" s="32"/>
      <c r="B182" s="33"/>
      <c r="C182" s="32"/>
      <c r="D182" s="165" t="s">
        <v>181</v>
      </c>
      <c r="E182" s="32"/>
      <c r="F182" s="166" t="s">
        <v>1815</v>
      </c>
      <c r="G182" s="32"/>
      <c r="H182" s="32"/>
      <c r="I182" s="167"/>
      <c r="J182" s="32"/>
      <c r="K182" s="32"/>
      <c r="L182" s="33"/>
      <c r="M182" s="168"/>
      <c r="N182" s="169"/>
      <c r="O182" s="58"/>
      <c r="P182" s="58"/>
      <c r="Q182" s="58"/>
      <c r="R182" s="58"/>
      <c r="S182" s="58"/>
      <c r="T182" s="59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T182" s="17" t="s">
        <v>181</v>
      </c>
      <c r="AU182" s="17" t="s">
        <v>85</v>
      </c>
    </row>
    <row r="183" spans="1:65" s="12" customFormat="1" ht="22.9" customHeight="1">
      <c r="B183" s="137"/>
      <c r="D183" s="138" t="s">
        <v>75</v>
      </c>
      <c r="E183" s="148" t="s">
        <v>1817</v>
      </c>
      <c r="F183" s="148" t="s">
        <v>1818</v>
      </c>
      <c r="I183" s="140"/>
      <c r="J183" s="149">
        <f>BK183</f>
        <v>0</v>
      </c>
      <c r="L183" s="137"/>
      <c r="M183" s="142"/>
      <c r="N183" s="143"/>
      <c r="O183" s="143"/>
      <c r="P183" s="144">
        <f>SUM(P184:P185)</f>
        <v>0</v>
      </c>
      <c r="Q183" s="143"/>
      <c r="R183" s="144">
        <f>SUM(R184:R185)</f>
        <v>0</v>
      </c>
      <c r="S183" s="143"/>
      <c r="T183" s="145">
        <f>SUM(T184:T185)</f>
        <v>0</v>
      </c>
      <c r="AR183" s="138" t="s">
        <v>83</v>
      </c>
      <c r="AT183" s="146" t="s">
        <v>75</v>
      </c>
      <c r="AU183" s="146" t="s">
        <v>83</v>
      </c>
      <c r="AY183" s="138" t="s">
        <v>174</v>
      </c>
      <c r="BK183" s="147">
        <f>SUM(BK184:BK185)</f>
        <v>0</v>
      </c>
    </row>
    <row r="184" spans="1:65" s="2" customFormat="1" ht="16.5" customHeight="1">
      <c r="A184" s="32"/>
      <c r="B184" s="150"/>
      <c r="C184" s="151" t="s">
        <v>211</v>
      </c>
      <c r="D184" s="151" t="s">
        <v>176</v>
      </c>
      <c r="E184" s="152" t="s">
        <v>1819</v>
      </c>
      <c r="F184" s="153" t="s">
        <v>1820</v>
      </c>
      <c r="G184" s="154" t="s">
        <v>1791</v>
      </c>
      <c r="H184" s="155">
        <v>5</v>
      </c>
      <c r="I184" s="156"/>
      <c r="J184" s="157">
        <f>ROUND(I184*H184,2)</f>
        <v>0</v>
      </c>
      <c r="K184" s="158"/>
      <c r="L184" s="33"/>
      <c r="M184" s="159" t="s">
        <v>1</v>
      </c>
      <c r="N184" s="160" t="s">
        <v>41</v>
      </c>
      <c r="O184" s="58"/>
      <c r="P184" s="161">
        <f>O184*H184</f>
        <v>0</v>
      </c>
      <c r="Q184" s="161">
        <v>0</v>
      </c>
      <c r="R184" s="161">
        <f>Q184*H184</f>
        <v>0</v>
      </c>
      <c r="S184" s="161">
        <v>0</v>
      </c>
      <c r="T184" s="162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3" t="s">
        <v>96</v>
      </c>
      <c r="AT184" s="163" t="s">
        <v>176</v>
      </c>
      <c r="AU184" s="163" t="s">
        <v>85</v>
      </c>
      <c r="AY184" s="17" t="s">
        <v>174</v>
      </c>
      <c r="BE184" s="164">
        <f>IF(N184="základní",J184,0)</f>
        <v>0</v>
      </c>
      <c r="BF184" s="164">
        <f>IF(N184="snížená",J184,0)</f>
        <v>0</v>
      </c>
      <c r="BG184" s="164">
        <f>IF(N184="zákl. přenesená",J184,0)</f>
        <v>0</v>
      </c>
      <c r="BH184" s="164">
        <f>IF(N184="sníž. přenesená",J184,0)</f>
        <v>0</v>
      </c>
      <c r="BI184" s="164">
        <f>IF(N184="nulová",J184,0)</f>
        <v>0</v>
      </c>
      <c r="BJ184" s="17" t="s">
        <v>83</v>
      </c>
      <c r="BK184" s="164">
        <f>ROUND(I184*H184,2)</f>
        <v>0</v>
      </c>
      <c r="BL184" s="17" t="s">
        <v>96</v>
      </c>
      <c r="BM184" s="163" t="s">
        <v>1821</v>
      </c>
    </row>
    <row r="185" spans="1:65" s="2" customFormat="1" ht="11.25">
      <c r="A185" s="32"/>
      <c r="B185" s="33"/>
      <c r="C185" s="32"/>
      <c r="D185" s="165" t="s">
        <v>181</v>
      </c>
      <c r="E185" s="32"/>
      <c r="F185" s="166" t="s">
        <v>1820</v>
      </c>
      <c r="G185" s="32"/>
      <c r="H185" s="32"/>
      <c r="I185" s="167"/>
      <c r="J185" s="32"/>
      <c r="K185" s="32"/>
      <c r="L185" s="33"/>
      <c r="M185" s="168"/>
      <c r="N185" s="169"/>
      <c r="O185" s="58"/>
      <c r="P185" s="58"/>
      <c r="Q185" s="58"/>
      <c r="R185" s="58"/>
      <c r="S185" s="58"/>
      <c r="T185" s="59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T185" s="17" t="s">
        <v>181</v>
      </c>
      <c r="AU185" s="17" t="s">
        <v>85</v>
      </c>
    </row>
    <row r="186" spans="1:65" s="12" customFormat="1" ht="22.9" customHeight="1">
      <c r="B186" s="137"/>
      <c r="D186" s="138" t="s">
        <v>75</v>
      </c>
      <c r="E186" s="148" t="s">
        <v>1822</v>
      </c>
      <c r="F186" s="148" t="s">
        <v>1823</v>
      </c>
      <c r="I186" s="140"/>
      <c r="J186" s="149">
        <f>BK186</f>
        <v>0</v>
      </c>
      <c r="L186" s="137"/>
      <c r="M186" s="142"/>
      <c r="N186" s="143"/>
      <c r="O186" s="143"/>
      <c r="P186" s="144">
        <f>SUM(P187:P188)</f>
        <v>0</v>
      </c>
      <c r="Q186" s="143"/>
      <c r="R186" s="144">
        <f>SUM(R187:R188)</f>
        <v>0</v>
      </c>
      <c r="S186" s="143"/>
      <c r="T186" s="145">
        <f>SUM(T187:T188)</f>
        <v>0</v>
      </c>
      <c r="AR186" s="138" t="s">
        <v>83</v>
      </c>
      <c r="AT186" s="146" t="s">
        <v>75</v>
      </c>
      <c r="AU186" s="146" t="s">
        <v>83</v>
      </c>
      <c r="AY186" s="138" t="s">
        <v>174</v>
      </c>
      <c r="BK186" s="147">
        <f>SUM(BK187:BK188)</f>
        <v>0</v>
      </c>
    </row>
    <row r="187" spans="1:65" s="2" customFormat="1" ht="21.75" customHeight="1">
      <c r="A187" s="32"/>
      <c r="B187" s="150"/>
      <c r="C187" s="151" t="s">
        <v>217</v>
      </c>
      <c r="D187" s="151" t="s">
        <v>176</v>
      </c>
      <c r="E187" s="152" t="s">
        <v>1824</v>
      </c>
      <c r="F187" s="153" t="s">
        <v>1825</v>
      </c>
      <c r="G187" s="154" t="s">
        <v>1791</v>
      </c>
      <c r="H187" s="155">
        <v>4</v>
      </c>
      <c r="I187" s="156"/>
      <c r="J187" s="157">
        <f>ROUND(I187*H187,2)</f>
        <v>0</v>
      </c>
      <c r="K187" s="158"/>
      <c r="L187" s="33"/>
      <c r="M187" s="159" t="s">
        <v>1</v>
      </c>
      <c r="N187" s="160" t="s">
        <v>41</v>
      </c>
      <c r="O187" s="58"/>
      <c r="P187" s="161">
        <f>O187*H187</f>
        <v>0</v>
      </c>
      <c r="Q187" s="161">
        <v>0</v>
      </c>
      <c r="R187" s="161">
        <f>Q187*H187</f>
        <v>0</v>
      </c>
      <c r="S187" s="161">
        <v>0</v>
      </c>
      <c r="T187" s="162">
        <f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3" t="s">
        <v>96</v>
      </c>
      <c r="AT187" s="163" t="s">
        <v>176</v>
      </c>
      <c r="AU187" s="163" t="s">
        <v>85</v>
      </c>
      <c r="AY187" s="17" t="s">
        <v>174</v>
      </c>
      <c r="BE187" s="164">
        <f>IF(N187="základní",J187,0)</f>
        <v>0</v>
      </c>
      <c r="BF187" s="164">
        <f>IF(N187="snížená",J187,0)</f>
        <v>0</v>
      </c>
      <c r="BG187" s="164">
        <f>IF(N187="zákl. přenesená",J187,0)</f>
        <v>0</v>
      </c>
      <c r="BH187" s="164">
        <f>IF(N187="sníž. přenesená",J187,0)</f>
        <v>0</v>
      </c>
      <c r="BI187" s="164">
        <f>IF(N187="nulová",J187,0)</f>
        <v>0</v>
      </c>
      <c r="BJ187" s="17" t="s">
        <v>83</v>
      </c>
      <c r="BK187" s="164">
        <f>ROUND(I187*H187,2)</f>
        <v>0</v>
      </c>
      <c r="BL187" s="17" t="s">
        <v>96</v>
      </c>
      <c r="BM187" s="163" t="s">
        <v>1826</v>
      </c>
    </row>
    <row r="188" spans="1:65" s="2" customFormat="1" ht="11.25">
      <c r="A188" s="32"/>
      <c r="B188" s="33"/>
      <c r="C188" s="32"/>
      <c r="D188" s="165" t="s">
        <v>181</v>
      </c>
      <c r="E188" s="32"/>
      <c r="F188" s="166" t="s">
        <v>1825</v>
      </c>
      <c r="G188" s="32"/>
      <c r="H188" s="32"/>
      <c r="I188" s="167"/>
      <c r="J188" s="32"/>
      <c r="K188" s="32"/>
      <c r="L188" s="33"/>
      <c r="M188" s="168"/>
      <c r="N188" s="169"/>
      <c r="O188" s="58"/>
      <c r="P188" s="58"/>
      <c r="Q188" s="58"/>
      <c r="R188" s="58"/>
      <c r="S188" s="58"/>
      <c r="T188" s="59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T188" s="17" t="s">
        <v>181</v>
      </c>
      <c r="AU188" s="17" t="s">
        <v>85</v>
      </c>
    </row>
    <row r="189" spans="1:65" s="12" customFormat="1" ht="22.9" customHeight="1">
      <c r="B189" s="137"/>
      <c r="D189" s="138" t="s">
        <v>75</v>
      </c>
      <c r="E189" s="148" t="s">
        <v>1827</v>
      </c>
      <c r="F189" s="148" t="s">
        <v>1828</v>
      </c>
      <c r="I189" s="140"/>
      <c r="J189" s="149">
        <f>BK189</f>
        <v>0</v>
      </c>
      <c r="L189" s="137"/>
      <c r="M189" s="142"/>
      <c r="N189" s="143"/>
      <c r="O189" s="143"/>
      <c r="P189" s="144">
        <f>SUM(P190:P193)</f>
        <v>0</v>
      </c>
      <c r="Q189" s="143"/>
      <c r="R189" s="144">
        <f>SUM(R190:R193)</f>
        <v>0</v>
      </c>
      <c r="S189" s="143"/>
      <c r="T189" s="145">
        <f>SUM(T190:T193)</f>
        <v>0</v>
      </c>
      <c r="AR189" s="138" t="s">
        <v>83</v>
      </c>
      <c r="AT189" s="146" t="s">
        <v>75</v>
      </c>
      <c r="AU189" s="146" t="s">
        <v>83</v>
      </c>
      <c r="AY189" s="138" t="s">
        <v>174</v>
      </c>
      <c r="BK189" s="147">
        <f>SUM(BK190:BK193)</f>
        <v>0</v>
      </c>
    </row>
    <row r="190" spans="1:65" s="2" customFormat="1" ht="24.2" customHeight="1">
      <c r="A190" s="32"/>
      <c r="B190" s="150"/>
      <c r="C190" s="151" t="s">
        <v>224</v>
      </c>
      <c r="D190" s="151" t="s">
        <v>176</v>
      </c>
      <c r="E190" s="152" t="s">
        <v>1829</v>
      </c>
      <c r="F190" s="153" t="s">
        <v>1830</v>
      </c>
      <c r="G190" s="154" t="s">
        <v>1791</v>
      </c>
      <c r="H190" s="155">
        <v>3</v>
      </c>
      <c r="I190" s="156"/>
      <c r="J190" s="157">
        <f>ROUND(I190*H190,2)</f>
        <v>0</v>
      </c>
      <c r="K190" s="158"/>
      <c r="L190" s="33"/>
      <c r="M190" s="159" t="s">
        <v>1</v>
      </c>
      <c r="N190" s="160" t="s">
        <v>41</v>
      </c>
      <c r="O190" s="58"/>
      <c r="P190" s="161">
        <f>O190*H190</f>
        <v>0</v>
      </c>
      <c r="Q190" s="161">
        <v>0</v>
      </c>
      <c r="R190" s="161">
        <f>Q190*H190</f>
        <v>0</v>
      </c>
      <c r="S190" s="161">
        <v>0</v>
      </c>
      <c r="T190" s="162">
        <f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3" t="s">
        <v>96</v>
      </c>
      <c r="AT190" s="163" t="s">
        <v>176</v>
      </c>
      <c r="AU190" s="163" t="s">
        <v>85</v>
      </c>
      <c r="AY190" s="17" t="s">
        <v>174</v>
      </c>
      <c r="BE190" s="164">
        <f>IF(N190="základní",J190,0)</f>
        <v>0</v>
      </c>
      <c r="BF190" s="164">
        <f>IF(N190="snížená",J190,0)</f>
        <v>0</v>
      </c>
      <c r="BG190" s="164">
        <f>IF(N190="zákl. přenesená",J190,0)</f>
        <v>0</v>
      </c>
      <c r="BH190" s="164">
        <f>IF(N190="sníž. přenesená",J190,0)</f>
        <v>0</v>
      </c>
      <c r="BI190" s="164">
        <f>IF(N190="nulová",J190,0)</f>
        <v>0</v>
      </c>
      <c r="BJ190" s="17" t="s">
        <v>83</v>
      </c>
      <c r="BK190" s="164">
        <f>ROUND(I190*H190,2)</f>
        <v>0</v>
      </c>
      <c r="BL190" s="17" t="s">
        <v>96</v>
      </c>
      <c r="BM190" s="163" t="s">
        <v>1831</v>
      </c>
    </row>
    <row r="191" spans="1:65" s="2" customFormat="1" ht="11.25">
      <c r="A191" s="32"/>
      <c r="B191" s="33"/>
      <c r="C191" s="32"/>
      <c r="D191" s="165" t="s">
        <v>181</v>
      </c>
      <c r="E191" s="32"/>
      <c r="F191" s="166" t="s">
        <v>1830</v>
      </c>
      <c r="G191" s="32"/>
      <c r="H191" s="32"/>
      <c r="I191" s="167"/>
      <c r="J191" s="32"/>
      <c r="K191" s="32"/>
      <c r="L191" s="33"/>
      <c r="M191" s="168"/>
      <c r="N191" s="169"/>
      <c r="O191" s="58"/>
      <c r="P191" s="58"/>
      <c r="Q191" s="58"/>
      <c r="R191" s="58"/>
      <c r="S191" s="58"/>
      <c r="T191" s="59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T191" s="17" t="s">
        <v>181</v>
      </c>
      <c r="AU191" s="17" t="s">
        <v>85</v>
      </c>
    </row>
    <row r="192" spans="1:65" s="2" customFormat="1" ht="24.2" customHeight="1">
      <c r="A192" s="32"/>
      <c r="B192" s="150"/>
      <c r="C192" s="151" t="s">
        <v>232</v>
      </c>
      <c r="D192" s="151" t="s">
        <v>176</v>
      </c>
      <c r="E192" s="152" t="s">
        <v>1832</v>
      </c>
      <c r="F192" s="153" t="s">
        <v>1833</v>
      </c>
      <c r="G192" s="154" t="s">
        <v>1791</v>
      </c>
      <c r="H192" s="155">
        <v>1</v>
      </c>
      <c r="I192" s="156"/>
      <c r="J192" s="157">
        <f>ROUND(I192*H192,2)</f>
        <v>0</v>
      </c>
      <c r="K192" s="158"/>
      <c r="L192" s="33"/>
      <c r="M192" s="159" t="s">
        <v>1</v>
      </c>
      <c r="N192" s="160" t="s">
        <v>41</v>
      </c>
      <c r="O192" s="58"/>
      <c r="P192" s="161">
        <f>O192*H192</f>
        <v>0</v>
      </c>
      <c r="Q192" s="161">
        <v>0</v>
      </c>
      <c r="R192" s="161">
        <f>Q192*H192</f>
        <v>0</v>
      </c>
      <c r="S192" s="161">
        <v>0</v>
      </c>
      <c r="T192" s="162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3" t="s">
        <v>96</v>
      </c>
      <c r="AT192" s="163" t="s">
        <v>176</v>
      </c>
      <c r="AU192" s="163" t="s">
        <v>85</v>
      </c>
      <c r="AY192" s="17" t="s">
        <v>174</v>
      </c>
      <c r="BE192" s="164">
        <f>IF(N192="základní",J192,0)</f>
        <v>0</v>
      </c>
      <c r="BF192" s="164">
        <f>IF(N192="snížená",J192,0)</f>
        <v>0</v>
      </c>
      <c r="BG192" s="164">
        <f>IF(N192="zákl. přenesená",J192,0)</f>
        <v>0</v>
      </c>
      <c r="BH192" s="164">
        <f>IF(N192="sníž. přenesená",J192,0)</f>
        <v>0</v>
      </c>
      <c r="BI192" s="164">
        <f>IF(N192="nulová",J192,0)</f>
        <v>0</v>
      </c>
      <c r="BJ192" s="17" t="s">
        <v>83</v>
      </c>
      <c r="BK192" s="164">
        <f>ROUND(I192*H192,2)</f>
        <v>0</v>
      </c>
      <c r="BL192" s="17" t="s">
        <v>96</v>
      </c>
      <c r="BM192" s="163" t="s">
        <v>1834</v>
      </c>
    </row>
    <row r="193" spans="1:65" s="2" customFormat="1" ht="11.25">
      <c r="A193" s="32"/>
      <c r="B193" s="33"/>
      <c r="C193" s="32"/>
      <c r="D193" s="165" t="s">
        <v>181</v>
      </c>
      <c r="E193" s="32"/>
      <c r="F193" s="166" t="s">
        <v>1833</v>
      </c>
      <c r="G193" s="32"/>
      <c r="H193" s="32"/>
      <c r="I193" s="167"/>
      <c r="J193" s="32"/>
      <c r="K193" s="32"/>
      <c r="L193" s="33"/>
      <c r="M193" s="168"/>
      <c r="N193" s="169"/>
      <c r="O193" s="58"/>
      <c r="P193" s="58"/>
      <c r="Q193" s="58"/>
      <c r="R193" s="58"/>
      <c r="S193" s="58"/>
      <c r="T193" s="59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T193" s="17" t="s">
        <v>181</v>
      </c>
      <c r="AU193" s="17" t="s">
        <v>85</v>
      </c>
    </row>
    <row r="194" spans="1:65" s="12" customFormat="1" ht="22.9" customHeight="1">
      <c r="B194" s="137"/>
      <c r="D194" s="138" t="s">
        <v>75</v>
      </c>
      <c r="E194" s="148" t="s">
        <v>1835</v>
      </c>
      <c r="F194" s="148" t="s">
        <v>1836</v>
      </c>
      <c r="I194" s="140"/>
      <c r="J194" s="149">
        <f>BK194</f>
        <v>0</v>
      </c>
      <c r="L194" s="137"/>
      <c r="M194" s="142"/>
      <c r="N194" s="143"/>
      <c r="O194" s="143"/>
      <c r="P194" s="144">
        <f>SUM(P195:P202)</f>
        <v>0</v>
      </c>
      <c r="Q194" s="143"/>
      <c r="R194" s="144">
        <f>SUM(R195:R202)</f>
        <v>0</v>
      </c>
      <c r="S194" s="143"/>
      <c r="T194" s="145">
        <f>SUM(T195:T202)</f>
        <v>0</v>
      </c>
      <c r="AR194" s="138" t="s">
        <v>83</v>
      </c>
      <c r="AT194" s="146" t="s">
        <v>75</v>
      </c>
      <c r="AU194" s="146" t="s">
        <v>83</v>
      </c>
      <c r="AY194" s="138" t="s">
        <v>174</v>
      </c>
      <c r="BK194" s="147">
        <f>SUM(BK195:BK202)</f>
        <v>0</v>
      </c>
    </row>
    <row r="195" spans="1:65" s="2" customFormat="1" ht="16.5" customHeight="1">
      <c r="A195" s="32"/>
      <c r="B195" s="150"/>
      <c r="C195" s="151" t="s">
        <v>238</v>
      </c>
      <c r="D195" s="151" t="s">
        <v>176</v>
      </c>
      <c r="E195" s="152" t="s">
        <v>1837</v>
      </c>
      <c r="F195" s="153" t="s">
        <v>1838</v>
      </c>
      <c r="G195" s="154" t="s">
        <v>1791</v>
      </c>
      <c r="H195" s="155">
        <v>1</v>
      </c>
      <c r="I195" s="156"/>
      <c r="J195" s="157">
        <f>ROUND(I195*H195,2)</f>
        <v>0</v>
      </c>
      <c r="K195" s="158"/>
      <c r="L195" s="33"/>
      <c r="M195" s="159" t="s">
        <v>1</v>
      </c>
      <c r="N195" s="160" t="s">
        <v>41</v>
      </c>
      <c r="O195" s="58"/>
      <c r="P195" s="161">
        <f>O195*H195</f>
        <v>0</v>
      </c>
      <c r="Q195" s="161">
        <v>0</v>
      </c>
      <c r="R195" s="161">
        <f>Q195*H195</f>
        <v>0</v>
      </c>
      <c r="S195" s="161">
        <v>0</v>
      </c>
      <c r="T195" s="162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3" t="s">
        <v>96</v>
      </c>
      <c r="AT195" s="163" t="s">
        <v>176</v>
      </c>
      <c r="AU195" s="163" t="s">
        <v>85</v>
      </c>
      <c r="AY195" s="17" t="s">
        <v>174</v>
      </c>
      <c r="BE195" s="164">
        <f>IF(N195="základní",J195,0)</f>
        <v>0</v>
      </c>
      <c r="BF195" s="164">
        <f>IF(N195="snížená",J195,0)</f>
        <v>0</v>
      </c>
      <c r="BG195" s="164">
        <f>IF(N195="zákl. přenesená",J195,0)</f>
        <v>0</v>
      </c>
      <c r="BH195" s="164">
        <f>IF(N195="sníž. přenesená",J195,0)</f>
        <v>0</v>
      </c>
      <c r="BI195" s="164">
        <f>IF(N195="nulová",J195,0)</f>
        <v>0</v>
      </c>
      <c r="BJ195" s="17" t="s">
        <v>83</v>
      </c>
      <c r="BK195" s="164">
        <f>ROUND(I195*H195,2)</f>
        <v>0</v>
      </c>
      <c r="BL195" s="17" t="s">
        <v>96</v>
      </c>
      <c r="BM195" s="163" t="s">
        <v>1839</v>
      </c>
    </row>
    <row r="196" spans="1:65" s="2" customFormat="1" ht="11.25">
      <c r="A196" s="32"/>
      <c r="B196" s="33"/>
      <c r="C196" s="32"/>
      <c r="D196" s="165" t="s">
        <v>181</v>
      </c>
      <c r="E196" s="32"/>
      <c r="F196" s="166" t="s">
        <v>1838</v>
      </c>
      <c r="G196" s="32"/>
      <c r="H196" s="32"/>
      <c r="I196" s="167"/>
      <c r="J196" s="32"/>
      <c r="K196" s="32"/>
      <c r="L196" s="33"/>
      <c r="M196" s="168"/>
      <c r="N196" s="169"/>
      <c r="O196" s="58"/>
      <c r="P196" s="58"/>
      <c r="Q196" s="58"/>
      <c r="R196" s="58"/>
      <c r="S196" s="58"/>
      <c r="T196" s="59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T196" s="17" t="s">
        <v>181</v>
      </c>
      <c r="AU196" s="17" t="s">
        <v>85</v>
      </c>
    </row>
    <row r="197" spans="1:65" s="2" customFormat="1" ht="16.5" customHeight="1">
      <c r="A197" s="32"/>
      <c r="B197" s="150"/>
      <c r="C197" s="151" t="s">
        <v>262</v>
      </c>
      <c r="D197" s="151" t="s">
        <v>176</v>
      </c>
      <c r="E197" s="152" t="s">
        <v>1840</v>
      </c>
      <c r="F197" s="153" t="s">
        <v>1841</v>
      </c>
      <c r="G197" s="154" t="s">
        <v>1791</v>
      </c>
      <c r="H197" s="155">
        <v>1</v>
      </c>
      <c r="I197" s="156"/>
      <c r="J197" s="157">
        <f>ROUND(I197*H197,2)</f>
        <v>0</v>
      </c>
      <c r="K197" s="158"/>
      <c r="L197" s="33"/>
      <c r="M197" s="159" t="s">
        <v>1</v>
      </c>
      <c r="N197" s="160" t="s">
        <v>41</v>
      </c>
      <c r="O197" s="58"/>
      <c r="P197" s="161">
        <f>O197*H197</f>
        <v>0</v>
      </c>
      <c r="Q197" s="161">
        <v>0</v>
      </c>
      <c r="R197" s="161">
        <f>Q197*H197</f>
        <v>0</v>
      </c>
      <c r="S197" s="161">
        <v>0</v>
      </c>
      <c r="T197" s="162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3" t="s">
        <v>96</v>
      </c>
      <c r="AT197" s="163" t="s">
        <v>176</v>
      </c>
      <c r="AU197" s="163" t="s">
        <v>85</v>
      </c>
      <c r="AY197" s="17" t="s">
        <v>174</v>
      </c>
      <c r="BE197" s="164">
        <f>IF(N197="základní",J197,0)</f>
        <v>0</v>
      </c>
      <c r="BF197" s="164">
        <f>IF(N197="snížená",J197,0)</f>
        <v>0</v>
      </c>
      <c r="BG197" s="164">
        <f>IF(N197="zákl. přenesená",J197,0)</f>
        <v>0</v>
      </c>
      <c r="BH197" s="164">
        <f>IF(N197="sníž. přenesená",J197,0)</f>
        <v>0</v>
      </c>
      <c r="BI197" s="164">
        <f>IF(N197="nulová",J197,0)</f>
        <v>0</v>
      </c>
      <c r="BJ197" s="17" t="s">
        <v>83</v>
      </c>
      <c r="BK197" s="164">
        <f>ROUND(I197*H197,2)</f>
        <v>0</v>
      </c>
      <c r="BL197" s="17" t="s">
        <v>96</v>
      </c>
      <c r="BM197" s="163" t="s">
        <v>1842</v>
      </c>
    </row>
    <row r="198" spans="1:65" s="2" customFormat="1" ht="11.25">
      <c r="A198" s="32"/>
      <c r="B198" s="33"/>
      <c r="C198" s="32"/>
      <c r="D198" s="165" t="s">
        <v>181</v>
      </c>
      <c r="E198" s="32"/>
      <c r="F198" s="166" t="s">
        <v>1841</v>
      </c>
      <c r="G198" s="32"/>
      <c r="H198" s="32"/>
      <c r="I198" s="167"/>
      <c r="J198" s="32"/>
      <c r="K198" s="32"/>
      <c r="L198" s="33"/>
      <c r="M198" s="168"/>
      <c r="N198" s="169"/>
      <c r="O198" s="58"/>
      <c r="P198" s="58"/>
      <c r="Q198" s="58"/>
      <c r="R198" s="58"/>
      <c r="S198" s="58"/>
      <c r="T198" s="59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T198" s="17" t="s">
        <v>181</v>
      </c>
      <c r="AU198" s="17" t="s">
        <v>85</v>
      </c>
    </row>
    <row r="199" spans="1:65" s="2" customFormat="1" ht="16.5" customHeight="1">
      <c r="A199" s="32"/>
      <c r="B199" s="150"/>
      <c r="C199" s="151" t="s">
        <v>276</v>
      </c>
      <c r="D199" s="151" t="s">
        <v>176</v>
      </c>
      <c r="E199" s="152" t="s">
        <v>1843</v>
      </c>
      <c r="F199" s="153" t="s">
        <v>1844</v>
      </c>
      <c r="G199" s="154" t="s">
        <v>1791</v>
      </c>
      <c r="H199" s="155">
        <v>1</v>
      </c>
      <c r="I199" s="156"/>
      <c r="J199" s="157">
        <f>ROUND(I199*H199,2)</f>
        <v>0</v>
      </c>
      <c r="K199" s="158"/>
      <c r="L199" s="33"/>
      <c r="M199" s="159" t="s">
        <v>1</v>
      </c>
      <c r="N199" s="160" t="s">
        <v>41</v>
      </c>
      <c r="O199" s="58"/>
      <c r="P199" s="161">
        <f>O199*H199</f>
        <v>0</v>
      </c>
      <c r="Q199" s="161">
        <v>0</v>
      </c>
      <c r="R199" s="161">
        <f>Q199*H199</f>
        <v>0</v>
      </c>
      <c r="S199" s="161">
        <v>0</v>
      </c>
      <c r="T199" s="162">
        <f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3" t="s">
        <v>96</v>
      </c>
      <c r="AT199" s="163" t="s">
        <v>176</v>
      </c>
      <c r="AU199" s="163" t="s">
        <v>85</v>
      </c>
      <c r="AY199" s="17" t="s">
        <v>174</v>
      </c>
      <c r="BE199" s="164">
        <f>IF(N199="základní",J199,0)</f>
        <v>0</v>
      </c>
      <c r="BF199" s="164">
        <f>IF(N199="snížená",J199,0)</f>
        <v>0</v>
      </c>
      <c r="BG199" s="164">
        <f>IF(N199="zákl. přenesená",J199,0)</f>
        <v>0</v>
      </c>
      <c r="BH199" s="164">
        <f>IF(N199="sníž. přenesená",J199,0)</f>
        <v>0</v>
      </c>
      <c r="BI199" s="164">
        <f>IF(N199="nulová",J199,0)</f>
        <v>0</v>
      </c>
      <c r="BJ199" s="17" t="s">
        <v>83</v>
      </c>
      <c r="BK199" s="164">
        <f>ROUND(I199*H199,2)</f>
        <v>0</v>
      </c>
      <c r="BL199" s="17" t="s">
        <v>96</v>
      </c>
      <c r="BM199" s="163" t="s">
        <v>1845</v>
      </c>
    </row>
    <row r="200" spans="1:65" s="2" customFormat="1" ht="11.25">
      <c r="A200" s="32"/>
      <c r="B200" s="33"/>
      <c r="C200" s="32"/>
      <c r="D200" s="165" t="s">
        <v>181</v>
      </c>
      <c r="E200" s="32"/>
      <c r="F200" s="166" t="s">
        <v>1844</v>
      </c>
      <c r="G200" s="32"/>
      <c r="H200" s="32"/>
      <c r="I200" s="167"/>
      <c r="J200" s="32"/>
      <c r="K200" s="32"/>
      <c r="L200" s="33"/>
      <c r="M200" s="168"/>
      <c r="N200" s="169"/>
      <c r="O200" s="58"/>
      <c r="P200" s="58"/>
      <c r="Q200" s="58"/>
      <c r="R200" s="58"/>
      <c r="S200" s="58"/>
      <c r="T200" s="59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T200" s="17" t="s">
        <v>181</v>
      </c>
      <c r="AU200" s="17" t="s">
        <v>85</v>
      </c>
    </row>
    <row r="201" spans="1:65" s="2" customFormat="1" ht="16.5" customHeight="1">
      <c r="A201" s="32"/>
      <c r="B201" s="150"/>
      <c r="C201" s="151" t="s">
        <v>8</v>
      </c>
      <c r="D201" s="151" t="s">
        <v>176</v>
      </c>
      <c r="E201" s="152" t="s">
        <v>1846</v>
      </c>
      <c r="F201" s="153" t="s">
        <v>1847</v>
      </c>
      <c r="G201" s="154" t="s">
        <v>1791</v>
      </c>
      <c r="H201" s="155">
        <v>1</v>
      </c>
      <c r="I201" s="156"/>
      <c r="J201" s="157">
        <f>ROUND(I201*H201,2)</f>
        <v>0</v>
      </c>
      <c r="K201" s="158"/>
      <c r="L201" s="33"/>
      <c r="M201" s="159" t="s">
        <v>1</v>
      </c>
      <c r="N201" s="160" t="s">
        <v>41</v>
      </c>
      <c r="O201" s="58"/>
      <c r="P201" s="161">
        <f>O201*H201</f>
        <v>0</v>
      </c>
      <c r="Q201" s="161">
        <v>0</v>
      </c>
      <c r="R201" s="161">
        <f>Q201*H201</f>
        <v>0</v>
      </c>
      <c r="S201" s="161">
        <v>0</v>
      </c>
      <c r="T201" s="162">
        <f>S201*H201</f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3" t="s">
        <v>96</v>
      </c>
      <c r="AT201" s="163" t="s">
        <v>176</v>
      </c>
      <c r="AU201" s="163" t="s">
        <v>85</v>
      </c>
      <c r="AY201" s="17" t="s">
        <v>174</v>
      </c>
      <c r="BE201" s="164">
        <f>IF(N201="základní",J201,0)</f>
        <v>0</v>
      </c>
      <c r="BF201" s="164">
        <f>IF(N201="snížená",J201,0)</f>
        <v>0</v>
      </c>
      <c r="BG201" s="164">
        <f>IF(N201="zákl. přenesená",J201,0)</f>
        <v>0</v>
      </c>
      <c r="BH201" s="164">
        <f>IF(N201="sníž. přenesená",J201,0)</f>
        <v>0</v>
      </c>
      <c r="BI201" s="164">
        <f>IF(N201="nulová",J201,0)</f>
        <v>0</v>
      </c>
      <c r="BJ201" s="17" t="s">
        <v>83</v>
      </c>
      <c r="BK201" s="164">
        <f>ROUND(I201*H201,2)</f>
        <v>0</v>
      </c>
      <c r="BL201" s="17" t="s">
        <v>96</v>
      </c>
      <c r="BM201" s="163" t="s">
        <v>1848</v>
      </c>
    </row>
    <row r="202" spans="1:65" s="2" customFormat="1" ht="11.25">
      <c r="A202" s="32"/>
      <c r="B202" s="33"/>
      <c r="C202" s="32"/>
      <c r="D202" s="165" t="s">
        <v>181</v>
      </c>
      <c r="E202" s="32"/>
      <c r="F202" s="166" t="s">
        <v>1847</v>
      </c>
      <c r="G202" s="32"/>
      <c r="H202" s="32"/>
      <c r="I202" s="167"/>
      <c r="J202" s="32"/>
      <c r="K202" s="32"/>
      <c r="L202" s="33"/>
      <c r="M202" s="168"/>
      <c r="N202" s="169"/>
      <c r="O202" s="58"/>
      <c r="P202" s="58"/>
      <c r="Q202" s="58"/>
      <c r="R202" s="58"/>
      <c r="S202" s="58"/>
      <c r="T202" s="59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T202" s="17" t="s">
        <v>181</v>
      </c>
      <c r="AU202" s="17" t="s">
        <v>85</v>
      </c>
    </row>
    <row r="203" spans="1:65" s="12" customFormat="1" ht="22.9" customHeight="1">
      <c r="B203" s="137"/>
      <c r="D203" s="138" t="s">
        <v>75</v>
      </c>
      <c r="E203" s="148" t="s">
        <v>1849</v>
      </c>
      <c r="F203" s="148" t="s">
        <v>1850</v>
      </c>
      <c r="I203" s="140"/>
      <c r="J203" s="149">
        <f>BK203</f>
        <v>0</v>
      </c>
      <c r="L203" s="137"/>
      <c r="M203" s="142"/>
      <c r="N203" s="143"/>
      <c r="O203" s="143"/>
      <c r="P203" s="144">
        <f>SUM(P204:P207)</f>
        <v>0</v>
      </c>
      <c r="Q203" s="143"/>
      <c r="R203" s="144">
        <f>SUM(R204:R207)</f>
        <v>0</v>
      </c>
      <c r="S203" s="143"/>
      <c r="T203" s="145">
        <f>SUM(T204:T207)</f>
        <v>0</v>
      </c>
      <c r="AR203" s="138" t="s">
        <v>83</v>
      </c>
      <c r="AT203" s="146" t="s">
        <v>75</v>
      </c>
      <c r="AU203" s="146" t="s">
        <v>83</v>
      </c>
      <c r="AY203" s="138" t="s">
        <v>174</v>
      </c>
      <c r="BK203" s="147">
        <f>SUM(BK204:BK207)</f>
        <v>0</v>
      </c>
    </row>
    <row r="204" spans="1:65" s="2" customFormat="1" ht="16.5" customHeight="1">
      <c r="A204" s="32"/>
      <c r="B204" s="150"/>
      <c r="C204" s="151" t="s">
        <v>287</v>
      </c>
      <c r="D204" s="151" t="s">
        <v>176</v>
      </c>
      <c r="E204" s="152" t="s">
        <v>1851</v>
      </c>
      <c r="F204" s="153" t="s">
        <v>1852</v>
      </c>
      <c r="G204" s="154" t="s">
        <v>1791</v>
      </c>
      <c r="H204" s="155">
        <v>1</v>
      </c>
      <c r="I204" s="156"/>
      <c r="J204" s="157">
        <f>ROUND(I204*H204,2)</f>
        <v>0</v>
      </c>
      <c r="K204" s="158"/>
      <c r="L204" s="33"/>
      <c r="M204" s="159" t="s">
        <v>1</v>
      </c>
      <c r="N204" s="160" t="s">
        <v>41</v>
      </c>
      <c r="O204" s="58"/>
      <c r="P204" s="161">
        <f>O204*H204</f>
        <v>0</v>
      </c>
      <c r="Q204" s="161">
        <v>0</v>
      </c>
      <c r="R204" s="161">
        <f>Q204*H204</f>
        <v>0</v>
      </c>
      <c r="S204" s="161">
        <v>0</v>
      </c>
      <c r="T204" s="162">
        <f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3" t="s">
        <v>96</v>
      </c>
      <c r="AT204" s="163" t="s">
        <v>176</v>
      </c>
      <c r="AU204" s="163" t="s">
        <v>85</v>
      </c>
      <c r="AY204" s="17" t="s">
        <v>174</v>
      </c>
      <c r="BE204" s="164">
        <f>IF(N204="základní",J204,0)</f>
        <v>0</v>
      </c>
      <c r="BF204" s="164">
        <f>IF(N204="snížená",J204,0)</f>
        <v>0</v>
      </c>
      <c r="BG204" s="164">
        <f>IF(N204="zákl. přenesená",J204,0)</f>
        <v>0</v>
      </c>
      <c r="BH204" s="164">
        <f>IF(N204="sníž. přenesená",J204,0)</f>
        <v>0</v>
      </c>
      <c r="BI204" s="164">
        <f>IF(N204="nulová",J204,0)</f>
        <v>0</v>
      </c>
      <c r="BJ204" s="17" t="s">
        <v>83</v>
      </c>
      <c r="BK204" s="164">
        <f>ROUND(I204*H204,2)</f>
        <v>0</v>
      </c>
      <c r="BL204" s="17" t="s">
        <v>96</v>
      </c>
      <c r="BM204" s="163" t="s">
        <v>1853</v>
      </c>
    </row>
    <row r="205" spans="1:65" s="2" customFormat="1" ht="11.25">
      <c r="A205" s="32"/>
      <c r="B205" s="33"/>
      <c r="C205" s="32"/>
      <c r="D205" s="165" t="s">
        <v>181</v>
      </c>
      <c r="E205" s="32"/>
      <c r="F205" s="166" t="s">
        <v>1852</v>
      </c>
      <c r="G205" s="32"/>
      <c r="H205" s="32"/>
      <c r="I205" s="167"/>
      <c r="J205" s="32"/>
      <c r="K205" s="32"/>
      <c r="L205" s="33"/>
      <c r="M205" s="168"/>
      <c r="N205" s="169"/>
      <c r="O205" s="58"/>
      <c r="P205" s="58"/>
      <c r="Q205" s="58"/>
      <c r="R205" s="58"/>
      <c r="S205" s="58"/>
      <c r="T205" s="59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T205" s="17" t="s">
        <v>181</v>
      </c>
      <c r="AU205" s="17" t="s">
        <v>85</v>
      </c>
    </row>
    <row r="206" spans="1:65" s="2" customFormat="1" ht="16.5" customHeight="1">
      <c r="A206" s="32"/>
      <c r="B206" s="150"/>
      <c r="C206" s="151" t="s">
        <v>293</v>
      </c>
      <c r="D206" s="151" t="s">
        <v>176</v>
      </c>
      <c r="E206" s="152" t="s">
        <v>1854</v>
      </c>
      <c r="F206" s="153" t="s">
        <v>1855</v>
      </c>
      <c r="G206" s="154" t="s">
        <v>1791</v>
      </c>
      <c r="H206" s="155">
        <v>3</v>
      </c>
      <c r="I206" s="156"/>
      <c r="J206" s="157">
        <f>ROUND(I206*H206,2)</f>
        <v>0</v>
      </c>
      <c r="K206" s="158"/>
      <c r="L206" s="33"/>
      <c r="M206" s="159" t="s">
        <v>1</v>
      </c>
      <c r="N206" s="160" t="s">
        <v>41</v>
      </c>
      <c r="O206" s="58"/>
      <c r="P206" s="161">
        <f>O206*H206</f>
        <v>0</v>
      </c>
      <c r="Q206" s="161">
        <v>0</v>
      </c>
      <c r="R206" s="161">
        <f>Q206*H206</f>
        <v>0</v>
      </c>
      <c r="S206" s="161">
        <v>0</v>
      </c>
      <c r="T206" s="162">
        <f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3" t="s">
        <v>96</v>
      </c>
      <c r="AT206" s="163" t="s">
        <v>176</v>
      </c>
      <c r="AU206" s="163" t="s">
        <v>85</v>
      </c>
      <c r="AY206" s="17" t="s">
        <v>174</v>
      </c>
      <c r="BE206" s="164">
        <f>IF(N206="základní",J206,0)</f>
        <v>0</v>
      </c>
      <c r="BF206" s="164">
        <f>IF(N206="snížená",J206,0)</f>
        <v>0</v>
      </c>
      <c r="BG206" s="164">
        <f>IF(N206="zákl. přenesená",J206,0)</f>
        <v>0</v>
      </c>
      <c r="BH206" s="164">
        <f>IF(N206="sníž. přenesená",J206,0)</f>
        <v>0</v>
      </c>
      <c r="BI206" s="164">
        <f>IF(N206="nulová",J206,0)</f>
        <v>0</v>
      </c>
      <c r="BJ206" s="17" t="s">
        <v>83</v>
      </c>
      <c r="BK206" s="164">
        <f>ROUND(I206*H206,2)</f>
        <v>0</v>
      </c>
      <c r="BL206" s="17" t="s">
        <v>96</v>
      </c>
      <c r="BM206" s="163" t="s">
        <v>1856</v>
      </c>
    </row>
    <row r="207" spans="1:65" s="2" customFormat="1" ht="11.25">
      <c r="A207" s="32"/>
      <c r="B207" s="33"/>
      <c r="C207" s="32"/>
      <c r="D207" s="165" t="s">
        <v>181</v>
      </c>
      <c r="E207" s="32"/>
      <c r="F207" s="166" t="s">
        <v>1855</v>
      </c>
      <c r="G207" s="32"/>
      <c r="H207" s="32"/>
      <c r="I207" s="167"/>
      <c r="J207" s="32"/>
      <c r="K207" s="32"/>
      <c r="L207" s="33"/>
      <c r="M207" s="168"/>
      <c r="N207" s="169"/>
      <c r="O207" s="58"/>
      <c r="P207" s="58"/>
      <c r="Q207" s="58"/>
      <c r="R207" s="58"/>
      <c r="S207" s="58"/>
      <c r="T207" s="59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T207" s="17" t="s">
        <v>181</v>
      </c>
      <c r="AU207" s="17" t="s">
        <v>85</v>
      </c>
    </row>
    <row r="208" spans="1:65" s="12" customFormat="1" ht="22.9" customHeight="1">
      <c r="B208" s="137"/>
      <c r="D208" s="138" t="s">
        <v>75</v>
      </c>
      <c r="E208" s="148" t="s">
        <v>1857</v>
      </c>
      <c r="F208" s="148" t="s">
        <v>1858</v>
      </c>
      <c r="I208" s="140"/>
      <c r="J208" s="149">
        <f>BK208</f>
        <v>0</v>
      </c>
      <c r="L208" s="137"/>
      <c r="M208" s="142"/>
      <c r="N208" s="143"/>
      <c r="O208" s="143"/>
      <c r="P208" s="144">
        <f>SUM(P209:P216)</f>
        <v>0</v>
      </c>
      <c r="Q208" s="143"/>
      <c r="R208" s="144">
        <f>SUM(R209:R216)</f>
        <v>0</v>
      </c>
      <c r="S208" s="143"/>
      <c r="T208" s="145">
        <f>SUM(T209:T216)</f>
        <v>0</v>
      </c>
      <c r="AR208" s="138" t="s">
        <v>83</v>
      </c>
      <c r="AT208" s="146" t="s">
        <v>75</v>
      </c>
      <c r="AU208" s="146" t="s">
        <v>83</v>
      </c>
      <c r="AY208" s="138" t="s">
        <v>174</v>
      </c>
      <c r="BK208" s="147">
        <f>SUM(BK209:BK216)</f>
        <v>0</v>
      </c>
    </row>
    <row r="209" spans="1:65" s="2" customFormat="1" ht="24.2" customHeight="1">
      <c r="A209" s="32"/>
      <c r="B209" s="150"/>
      <c r="C209" s="151" t="s">
        <v>299</v>
      </c>
      <c r="D209" s="151" t="s">
        <v>176</v>
      </c>
      <c r="E209" s="152" t="s">
        <v>1859</v>
      </c>
      <c r="F209" s="153" t="s">
        <v>1860</v>
      </c>
      <c r="G209" s="154" t="s">
        <v>1791</v>
      </c>
      <c r="H209" s="155">
        <v>2</v>
      </c>
      <c r="I209" s="156"/>
      <c r="J209" s="157">
        <f>ROUND(I209*H209,2)</f>
        <v>0</v>
      </c>
      <c r="K209" s="158"/>
      <c r="L209" s="33"/>
      <c r="M209" s="159" t="s">
        <v>1</v>
      </c>
      <c r="N209" s="160" t="s">
        <v>41</v>
      </c>
      <c r="O209" s="58"/>
      <c r="P209" s="161">
        <f>O209*H209</f>
        <v>0</v>
      </c>
      <c r="Q209" s="161">
        <v>0</v>
      </c>
      <c r="R209" s="161">
        <f>Q209*H209</f>
        <v>0</v>
      </c>
      <c r="S209" s="161">
        <v>0</v>
      </c>
      <c r="T209" s="162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3" t="s">
        <v>96</v>
      </c>
      <c r="AT209" s="163" t="s">
        <v>176</v>
      </c>
      <c r="AU209" s="163" t="s">
        <v>85</v>
      </c>
      <c r="AY209" s="17" t="s">
        <v>174</v>
      </c>
      <c r="BE209" s="164">
        <f>IF(N209="základní",J209,0)</f>
        <v>0</v>
      </c>
      <c r="BF209" s="164">
        <f>IF(N209="snížená",J209,0)</f>
        <v>0</v>
      </c>
      <c r="BG209" s="164">
        <f>IF(N209="zákl. přenesená",J209,0)</f>
        <v>0</v>
      </c>
      <c r="BH209" s="164">
        <f>IF(N209="sníž. přenesená",J209,0)</f>
        <v>0</v>
      </c>
      <c r="BI209" s="164">
        <f>IF(N209="nulová",J209,0)</f>
        <v>0</v>
      </c>
      <c r="BJ209" s="17" t="s">
        <v>83</v>
      </c>
      <c r="BK209" s="164">
        <f>ROUND(I209*H209,2)</f>
        <v>0</v>
      </c>
      <c r="BL209" s="17" t="s">
        <v>96</v>
      </c>
      <c r="BM209" s="163" t="s">
        <v>1861</v>
      </c>
    </row>
    <row r="210" spans="1:65" s="2" customFormat="1" ht="19.5">
      <c r="A210" s="32"/>
      <c r="B210" s="33"/>
      <c r="C210" s="32"/>
      <c r="D210" s="165" t="s">
        <v>181</v>
      </c>
      <c r="E210" s="32"/>
      <c r="F210" s="166" t="s">
        <v>1860</v>
      </c>
      <c r="G210" s="32"/>
      <c r="H210" s="32"/>
      <c r="I210" s="167"/>
      <c r="J210" s="32"/>
      <c r="K210" s="32"/>
      <c r="L210" s="33"/>
      <c r="M210" s="168"/>
      <c r="N210" s="169"/>
      <c r="O210" s="58"/>
      <c r="P210" s="58"/>
      <c r="Q210" s="58"/>
      <c r="R210" s="58"/>
      <c r="S210" s="58"/>
      <c r="T210" s="59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T210" s="17" t="s">
        <v>181</v>
      </c>
      <c r="AU210" s="17" t="s">
        <v>85</v>
      </c>
    </row>
    <row r="211" spans="1:65" s="2" customFormat="1" ht="24.2" customHeight="1">
      <c r="A211" s="32"/>
      <c r="B211" s="150"/>
      <c r="C211" s="151" t="s">
        <v>304</v>
      </c>
      <c r="D211" s="151" t="s">
        <v>176</v>
      </c>
      <c r="E211" s="152" t="s">
        <v>1862</v>
      </c>
      <c r="F211" s="153" t="s">
        <v>1863</v>
      </c>
      <c r="G211" s="154" t="s">
        <v>1791</v>
      </c>
      <c r="H211" s="155">
        <v>2</v>
      </c>
      <c r="I211" s="156"/>
      <c r="J211" s="157">
        <f>ROUND(I211*H211,2)</f>
        <v>0</v>
      </c>
      <c r="K211" s="158"/>
      <c r="L211" s="33"/>
      <c r="M211" s="159" t="s">
        <v>1</v>
      </c>
      <c r="N211" s="160" t="s">
        <v>41</v>
      </c>
      <c r="O211" s="58"/>
      <c r="P211" s="161">
        <f>O211*H211</f>
        <v>0</v>
      </c>
      <c r="Q211" s="161">
        <v>0</v>
      </c>
      <c r="R211" s="161">
        <f>Q211*H211</f>
        <v>0</v>
      </c>
      <c r="S211" s="161">
        <v>0</v>
      </c>
      <c r="T211" s="162">
        <f>S211*H211</f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3" t="s">
        <v>96</v>
      </c>
      <c r="AT211" s="163" t="s">
        <v>176</v>
      </c>
      <c r="AU211" s="163" t="s">
        <v>85</v>
      </c>
      <c r="AY211" s="17" t="s">
        <v>174</v>
      </c>
      <c r="BE211" s="164">
        <f>IF(N211="základní",J211,0)</f>
        <v>0</v>
      </c>
      <c r="BF211" s="164">
        <f>IF(N211="snížená",J211,0)</f>
        <v>0</v>
      </c>
      <c r="BG211" s="164">
        <f>IF(N211="zákl. přenesená",J211,0)</f>
        <v>0</v>
      </c>
      <c r="BH211" s="164">
        <f>IF(N211="sníž. přenesená",J211,0)</f>
        <v>0</v>
      </c>
      <c r="BI211" s="164">
        <f>IF(N211="nulová",J211,0)</f>
        <v>0</v>
      </c>
      <c r="BJ211" s="17" t="s">
        <v>83</v>
      </c>
      <c r="BK211" s="164">
        <f>ROUND(I211*H211,2)</f>
        <v>0</v>
      </c>
      <c r="BL211" s="17" t="s">
        <v>96</v>
      </c>
      <c r="BM211" s="163" t="s">
        <v>1864</v>
      </c>
    </row>
    <row r="212" spans="1:65" s="2" customFormat="1" ht="19.5">
      <c r="A212" s="32"/>
      <c r="B212" s="33"/>
      <c r="C212" s="32"/>
      <c r="D212" s="165" t="s">
        <v>181</v>
      </c>
      <c r="E212" s="32"/>
      <c r="F212" s="166" t="s">
        <v>1863</v>
      </c>
      <c r="G212" s="32"/>
      <c r="H212" s="32"/>
      <c r="I212" s="167"/>
      <c r="J212" s="32"/>
      <c r="K212" s="32"/>
      <c r="L212" s="33"/>
      <c r="M212" s="168"/>
      <c r="N212" s="169"/>
      <c r="O212" s="58"/>
      <c r="P212" s="58"/>
      <c r="Q212" s="58"/>
      <c r="R212" s="58"/>
      <c r="S212" s="58"/>
      <c r="T212" s="59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T212" s="17" t="s">
        <v>181</v>
      </c>
      <c r="AU212" s="17" t="s">
        <v>85</v>
      </c>
    </row>
    <row r="213" spans="1:65" s="2" customFormat="1" ht="24.2" customHeight="1">
      <c r="A213" s="32"/>
      <c r="B213" s="150"/>
      <c r="C213" s="151" t="s">
        <v>309</v>
      </c>
      <c r="D213" s="151" t="s">
        <v>176</v>
      </c>
      <c r="E213" s="152" t="s">
        <v>1865</v>
      </c>
      <c r="F213" s="153" t="s">
        <v>1866</v>
      </c>
      <c r="G213" s="154" t="s">
        <v>1791</v>
      </c>
      <c r="H213" s="155">
        <v>4</v>
      </c>
      <c r="I213" s="156"/>
      <c r="J213" s="157">
        <f>ROUND(I213*H213,2)</f>
        <v>0</v>
      </c>
      <c r="K213" s="158"/>
      <c r="L213" s="33"/>
      <c r="M213" s="159" t="s">
        <v>1</v>
      </c>
      <c r="N213" s="160" t="s">
        <v>41</v>
      </c>
      <c r="O213" s="58"/>
      <c r="P213" s="161">
        <f>O213*H213</f>
        <v>0</v>
      </c>
      <c r="Q213" s="161">
        <v>0</v>
      </c>
      <c r="R213" s="161">
        <f>Q213*H213</f>
        <v>0</v>
      </c>
      <c r="S213" s="161">
        <v>0</v>
      </c>
      <c r="T213" s="162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3" t="s">
        <v>96</v>
      </c>
      <c r="AT213" s="163" t="s">
        <v>176</v>
      </c>
      <c r="AU213" s="163" t="s">
        <v>85</v>
      </c>
      <c r="AY213" s="17" t="s">
        <v>174</v>
      </c>
      <c r="BE213" s="164">
        <f>IF(N213="základní",J213,0)</f>
        <v>0</v>
      </c>
      <c r="BF213" s="164">
        <f>IF(N213="snížená",J213,0)</f>
        <v>0</v>
      </c>
      <c r="BG213" s="164">
        <f>IF(N213="zákl. přenesená",J213,0)</f>
        <v>0</v>
      </c>
      <c r="BH213" s="164">
        <f>IF(N213="sníž. přenesená",J213,0)</f>
        <v>0</v>
      </c>
      <c r="BI213" s="164">
        <f>IF(N213="nulová",J213,0)</f>
        <v>0</v>
      </c>
      <c r="BJ213" s="17" t="s">
        <v>83</v>
      </c>
      <c r="BK213" s="164">
        <f>ROUND(I213*H213,2)</f>
        <v>0</v>
      </c>
      <c r="BL213" s="17" t="s">
        <v>96</v>
      </c>
      <c r="BM213" s="163" t="s">
        <v>1867</v>
      </c>
    </row>
    <row r="214" spans="1:65" s="2" customFormat="1" ht="11.25">
      <c r="A214" s="32"/>
      <c r="B214" s="33"/>
      <c r="C214" s="32"/>
      <c r="D214" s="165" t="s">
        <v>181</v>
      </c>
      <c r="E214" s="32"/>
      <c r="F214" s="166" t="s">
        <v>1866</v>
      </c>
      <c r="G214" s="32"/>
      <c r="H214" s="32"/>
      <c r="I214" s="167"/>
      <c r="J214" s="32"/>
      <c r="K214" s="32"/>
      <c r="L214" s="33"/>
      <c r="M214" s="168"/>
      <c r="N214" s="169"/>
      <c r="O214" s="58"/>
      <c r="P214" s="58"/>
      <c r="Q214" s="58"/>
      <c r="R214" s="58"/>
      <c r="S214" s="58"/>
      <c r="T214" s="59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T214" s="17" t="s">
        <v>181</v>
      </c>
      <c r="AU214" s="17" t="s">
        <v>85</v>
      </c>
    </row>
    <row r="215" spans="1:65" s="2" customFormat="1" ht="24.2" customHeight="1">
      <c r="A215" s="32"/>
      <c r="B215" s="150"/>
      <c r="C215" s="151" t="s">
        <v>7</v>
      </c>
      <c r="D215" s="151" t="s">
        <v>176</v>
      </c>
      <c r="E215" s="152" t="s">
        <v>1868</v>
      </c>
      <c r="F215" s="153" t="s">
        <v>1869</v>
      </c>
      <c r="G215" s="154" t="s">
        <v>1791</v>
      </c>
      <c r="H215" s="155">
        <v>5</v>
      </c>
      <c r="I215" s="156"/>
      <c r="J215" s="157">
        <f>ROUND(I215*H215,2)</f>
        <v>0</v>
      </c>
      <c r="K215" s="158"/>
      <c r="L215" s="33"/>
      <c r="M215" s="159" t="s">
        <v>1</v>
      </c>
      <c r="N215" s="160" t="s">
        <v>41</v>
      </c>
      <c r="O215" s="58"/>
      <c r="P215" s="161">
        <f>O215*H215</f>
        <v>0</v>
      </c>
      <c r="Q215" s="161">
        <v>0</v>
      </c>
      <c r="R215" s="161">
        <f>Q215*H215</f>
        <v>0</v>
      </c>
      <c r="S215" s="161">
        <v>0</v>
      </c>
      <c r="T215" s="162">
        <f>S215*H215</f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3" t="s">
        <v>96</v>
      </c>
      <c r="AT215" s="163" t="s">
        <v>176</v>
      </c>
      <c r="AU215" s="163" t="s">
        <v>85</v>
      </c>
      <c r="AY215" s="17" t="s">
        <v>174</v>
      </c>
      <c r="BE215" s="164">
        <f>IF(N215="základní",J215,0)</f>
        <v>0</v>
      </c>
      <c r="BF215" s="164">
        <f>IF(N215="snížená",J215,0)</f>
        <v>0</v>
      </c>
      <c r="BG215" s="164">
        <f>IF(N215="zákl. přenesená",J215,0)</f>
        <v>0</v>
      </c>
      <c r="BH215" s="164">
        <f>IF(N215="sníž. přenesená",J215,0)</f>
        <v>0</v>
      </c>
      <c r="BI215" s="164">
        <f>IF(N215="nulová",J215,0)</f>
        <v>0</v>
      </c>
      <c r="BJ215" s="17" t="s">
        <v>83</v>
      </c>
      <c r="BK215" s="164">
        <f>ROUND(I215*H215,2)</f>
        <v>0</v>
      </c>
      <c r="BL215" s="17" t="s">
        <v>96</v>
      </c>
      <c r="BM215" s="163" t="s">
        <v>1870</v>
      </c>
    </row>
    <row r="216" spans="1:65" s="2" customFormat="1" ht="11.25">
      <c r="A216" s="32"/>
      <c r="B216" s="33"/>
      <c r="C216" s="32"/>
      <c r="D216" s="165" t="s">
        <v>181</v>
      </c>
      <c r="E216" s="32"/>
      <c r="F216" s="166" t="s">
        <v>1869</v>
      </c>
      <c r="G216" s="32"/>
      <c r="H216" s="32"/>
      <c r="I216" s="167"/>
      <c r="J216" s="32"/>
      <c r="K216" s="32"/>
      <c r="L216" s="33"/>
      <c r="M216" s="168"/>
      <c r="N216" s="169"/>
      <c r="O216" s="58"/>
      <c r="P216" s="58"/>
      <c r="Q216" s="58"/>
      <c r="R216" s="58"/>
      <c r="S216" s="58"/>
      <c r="T216" s="59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T216" s="17" t="s">
        <v>181</v>
      </c>
      <c r="AU216" s="17" t="s">
        <v>85</v>
      </c>
    </row>
    <row r="217" spans="1:65" s="12" customFormat="1" ht="22.9" customHeight="1">
      <c r="B217" s="137"/>
      <c r="D217" s="138" t="s">
        <v>75</v>
      </c>
      <c r="E217" s="148" t="s">
        <v>1871</v>
      </c>
      <c r="F217" s="148" t="s">
        <v>1872</v>
      </c>
      <c r="I217" s="140"/>
      <c r="J217" s="149">
        <f>BK217</f>
        <v>0</v>
      </c>
      <c r="L217" s="137"/>
      <c r="M217" s="142"/>
      <c r="N217" s="143"/>
      <c r="O217" s="143"/>
      <c r="P217" s="144">
        <f>SUM(P218:P221)</f>
        <v>0</v>
      </c>
      <c r="Q217" s="143"/>
      <c r="R217" s="144">
        <f>SUM(R218:R221)</f>
        <v>0</v>
      </c>
      <c r="S217" s="143"/>
      <c r="T217" s="145">
        <f>SUM(T218:T221)</f>
        <v>0</v>
      </c>
      <c r="AR217" s="138" t="s">
        <v>83</v>
      </c>
      <c r="AT217" s="146" t="s">
        <v>75</v>
      </c>
      <c r="AU217" s="146" t="s">
        <v>83</v>
      </c>
      <c r="AY217" s="138" t="s">
        <v>174</v>
      </c>
      <c r="BK217" s="147">
        <f>SUM(BK218:BK221)</f>
        <v>0</v>
      </c>
    </row>
    <row r="218" spans="1:65" s="2" customFormat="1" ht="16.5" customHeight="1">
      <c r="A218" s="32"/>
      <c r="B218" s="150"/>
      <c r="C218" s="151" t="s">
        <v>318</v>
      </c>
      <c r="D218" s="151" t="s">
        <v>176</v>
      </c>
      <c r="E218" s="152" t="s">
        <v>1873</v>
      </c>
      <c r="F218" s="153" t="s">
        <v>1874</v>
      </c>
      <c r="G218" s="154" t="s">
        <v>1875</v>
      </c>
      <c r="H218" s="155">
        <v>15</v>
      </c>
      <c r="I218" s="156"/>
      <c r="J218" s="157">
        <f>ROUND(I218*H218,2)</f>
        <v>0</v>
      </c>
      <c r="K218" s="158"/>
      <c r="L218" s="33"/>
      <c r="M218" s="159" t="s">
        <v>1</v>
      </c>
      <c r="N218" s="160" t="s">
        <v>41</v>
      </c>
      <c r="O218" s="58"/>
      <c r="P218" s="161">
        <f>O218*H218</f>
        <v>0</v>
      </c>
      <c r="Q218" s="161">
        <v>0</v>
      </c>
      <c r="R218" s="161">
        <f>Q218*H218</f>
        <v>0</v>
      </c>
      <c r="S218" s="161">
        <v>0</v>
      </c>
      <c r="T218" s="162">
        <f>S218*H218</f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63" t="s">
        <v>96</v>
      </c>
      <c r="AT218" s="163" t="s">
        <v>176</v>
      </c>
      <c r="AU218" s="163" t="s">
        <v>85</v>
      </c>
      <c r="AY218" s="17" t="s">
        <v>174</v>
      </c>
      <c r="BE218" s="164">
        <f>IF(N218="základní",J218,0)</f>
        <v>0</v>
      </c>
      <c r="BF218" s="164">
        <f>IF(N218="snížená",J218,0)</f>
        <v>0</v>
      </c>
      <c r="BG218" s="164">
        <f>IF(N218="zákl. přenesená",J218,0)</f>
        <v>0</v>
      </c>
      <c r="BH218" s="164">
        <f>IF(N218="sníž. přenesená",J218,0)</f>
        <v>0</v>
      </c>
      <c r="BI218" s="164">
        <f>IF(N218="nulová",J218,0)</f>
        <v>0</v>
      </c>
      <c r="BJ218" s="17" t="s">
        <v>83</v>
      </c>
      <c r="BK218" s="164">
        <f>ROUND(I218*H218,2)</f>
        <v>0</v>
      </c>
      <c r="BL218" s="17" t="s">
        <v>96</v>
      </c>
      <c r="BM218" s="163" t="s">
        <v>1876</v>
      </c>
    </row>
    <row r="219" spans="1:65" s="2" customFormat="1" ht="11.25">
      <c r="A219" s="32"/>
      <c r="B219" s="33"/>
      <c r="C219" s="32"/>
      <c r="D219" s="165" t="s">
        <v>181</v>
      </c>
      <c r="E219" s="32"/>
      <c r="F219" s="166" t="s">
        <v>1874</v>
      </c>
      <c r="G219" s="32"/>
      <c r="H219" s="32"/>
      <c r="I219" s="167"/>
      <c r="J219" s="32"/>
      <c r="K219" s="32"/>
      <c r="L219" s="33"/>
      <c r="M219" s="168"/>
      <c r="N219" s="169"/>
      <c r="O219" s="58"/>
      <c r="P219" s="58"/>
      <c r="Q219" s="58"/>
      <c r="R219" s="58"/>
      <c r="S219" s="58"/>
      <c r="T219" s="59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T219" s="17" t="s">
        <v>181</v>
      </c>
      <c r="AU219" s="17" t="s">
        <v>85</v>
      </c>
    </row>
    <row r="220" spans="1:65" s="2" customFormat="1" ht="16.5" customHeight="1">
      <c r="A220" s="32"/>
      <c r="B220" s="150"/>
      <c r="C220" s="151" t="s">
        <v>323</v>
      </c>
      <c r="D220" s="151" t="s">
        <v>176</v>
      </c>
      <c r="E220" s="152" t="s">
        <v>1873</v>
      </c>
      <c r="F220" s="153" t="s">
        <v>1874</v>
      </c>
      <c r="G220" s="154" t="s">
        <v>1875</v>
      </c>
      <c r="H220" s="155">
        <v>2</v>
      </c>
      <c r="I220" s="156"/>
      <c r="J220" s="157">
        <f>ROUND(I220*H220,2)</f>
        <v>0</v>
      </c>
      <c r="K220" s="158"/>
      <c r="L220" s="33"/>
      <c r="M220" s="159" t="s">
        <v>1</v>
      </c>
      <c r="N220" s="160" t="s">
        <v>41</v>
      </c>
      <c r="O220" s="58"/>
      <c r="P220" s="161">
        <f>O220*H220</f>
        <v>0</v>
      </c>
      <c r="Q220" s="161">
        <v>0</v>
      </c>
      <c r="R220" s="161">
        <f>Q220*H220</f>
        <v>0</v>
      </c>
      <c r="S220" s="161">
        <v>0</v>
      </c>
      <c r="T220" s="162">
        <f>S220*H220</f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63" t="s">
        <v>96</v>
      </c>
      <c r="AT220" s="163" t="s">
        <v>176</v>
      </c>
      <c r="AU220" s="163" t="s">
        <v>85</v>
      </c>
      <c r="AY220" s="17" t="s">
        <v>174</v>
      </c>
      <c r="BE220" s="164">
        <f>IF(N220="základní",J220,0)</f>
        <v>0</v>
      </c>
      <c r="BF220" s="164">
        <f>IF(N220="snížená",J220,0)</f>
        <v>0</v>
      </c>
      <c r="BG220" s="164">
        <f>IF(N220="zákl. přenesená",J220,0)</f>
        <v>0</v>
      </c>
      <c r="BH220" s="164">
        <f>IF(N220="sníž. přenesená",J220,0)</f>
        <v>0</v>
      </c>
      <c r="BI220" s="164">
        <f>IF(N220="nulová",J220,0)</f>
        <v>0</v>
      </c>
      <c r="BJ220" s="17" t="s">
        <v>83</v>
      </c>
      <c r="BK220" s="164">
        <f>ROUND(I220*H220,2)</f>
        <v>0</v>
      </c>
      <c r="BL220" s="17" t="s">
        <v>96</v>
      </c>
      <c r="BM220" s="163" t="s">
        <v>1877</v>
      </c>
    </row>
    <row r="221" spans="1:65" s="2" customFormat="1" ht="11.25">
      <c r="A221" s="32"/>
      <c r="B221" s="33"/>
      <c r="C221" s="32"/>
      <c r="D221" s="165" t="s">
        <v>181</v>
      </c>
      <c r="E221" s="32"/>
      <c r="F221" s="166" t="s">
        <v>1874</v>
      </c>
      <c r="G221" s="32"/>
      <c r="H221" s="32"/>
      <c r="I221" s="167"/>
      <c r="J221" s="32"/>
      <c r="K221" s="32"/>
      <c r="L221" s="33"/>
      <c r="M221" s="168"/>
      <c r="N221" s="169"/>
      <c r="O221" s="58"/>
      <c r="P221" s="58"/>
      <c r="Q221" s="58"/>
      <c r="R221" s="58"/>
      <c r="S221" s="58"/>
      <c r="T221" s="59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T221" s="17" t="s">
        <v>181</v>
      </c>
      <c r="AU221" s="17" t="s">
        <v>85</v>
      </c>
    </row>
    <row r="222" spans="1:65" s="12" customFormat="1" ht="22.9" customHeight="1">
      <c r="B222" s="137"/>
      <c r="D222" s="138" t="s">
        <v>75</v>
      </c>
      <c r="E222" s="148" t="s">
        <v>1878</v>
      </c>
      <c r="F222" s="148" t="s">
        <v>1879</v>
      </c>
      <c r="I222" s="140"/>
      <c r="J222" s="149">
        <f>BK222</f>
        <v>0</v>
      </c>
      <c r="L222" s="137"/>
      <c r="M222" s="142"/>
      <c r="N222" s="143"/>
      <c r="O222" s="143"/>
      <c r="P222" s="144">
        <f>SUM(P223:P232)</f>
        <v>0</v>
      </c>
      <c r="Q222" s="143"/>
      <c r="R222" s="144">
        <f>SUM(R223:R232)</f>
        <v>0</v>
      </c>
      <c r="S222" s="143"/>
      <c r="T222" s="145">
        <f>SUM(T223:T232)</f>
        <v>0</v>
      </c>
      <c r="AR222" s="138" t="s">
        <v>83</v>
      </c>
      <c r="AT222" s="146" t="s">
        <v>75</v>
      </c>
      <c r="AU222" s="146" t="s">
        <v>83</v>
      </c>
      <c r="AY222" s="138" t="s">
        <v>174</v>
      </c>
      <c r="BK222" s="147">
        <f>SUM(BK223:BK232)</f>
        <v>0</v>
      </c>
    </row>
    <row r="223" spans="1:65" s="2" customFormat="1" ht="16.5" customHeight="1">
      <c r="A223" s="32"/>
      <c r="B223" s="150"/>
      <c r="C223" s="151" t="s">
        <v>328</v>
      </c>
      <c r="D223" s="151" t="s">
        <v>176</v>
      </c>
      <c r="E223" s="152" t="s">
        <v>1880</v>
      </c>
      <c r="F223" s="153" t="s">
        <v>1881</v>
      </c>
      <c r="G223" s="154" t="s">
        <v>1875</v>
      </c>
      <c r="H223" s="155">
        <v>2</v>
      </c>
      <c r="I223" s="156"/>
      <c r="J223" s="157">
        <f>ROUND(I223*H223,2)</f>
        <v>0</v>
      </c>
      <c r="K223" s="158"/>
      <c r="L223" s="33"/>
      <c r="M223" s="159" t="s">
        <v>1</v>
      </c>
      <c r="N223" s="160" t="s">
        <v>41</v>
      </c>
      <c r="O223" s="58"/>
      <c r="P223" s="161">
        <f>O223*H223</f>
        <v>0</v>
      </c>
      <c r="Q223" s="161">
        <v>0</v>
      </c>
      <c r="R223" s="161">
        <f>Q223*H223</f>
        <v>0</v>
      </c>
      <c r="S223" s="161">
        <v>0</v>
      </c>
      <c r="T223" s="162">
        <f>S223*H223</f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3" t="s">
        <v>96</v>
      </c>
      <c r="AT223" s="163" t="s">
        <v>176</v>
      </c>
      <c r="AU223" s="163" t="s">
        <v>85</v>
      </c>
      <c r="AY223" s="17" t="s">
        <v>174</v>
      </c>
      <c r="BE223" s="164">
        <f>IF(N223="základní",J223,0)</f>
        <v>0</v>
      </c>
      <c r="BF223" s="164">
        <f>IF(N223="snížená",J223,0)</f>
        <v>0</v>
      </c>
      <c r="BG223" s="164">
        <f>IF(N223="zákl. přenesená",J223,0)</f>
        <v>0</v>
      </c>
      <c r="BH223" s="164">
        <f>IF(N223="sníž. přenesená",J223,0)</f>
        <v>0</v>
      </c>
      <c r="BI223" s="164">
        <f>IF(N223="nulová",J223,0)</f>
        <v>0</v>
      </c>
      <c r="BJ223" s="17" t="s">
        <v>83</v>
      </c>
      <c r="BK223" s="164">
        <f>ROUND(I223*H223,2)</f>
        <v>0</v>
      </c>
      <c r="BL223" s="17" t="s">
        <v>96</v>
      </c>
      <c r="BM223" s="163" t="s">
        <v>1882</v>
      </c>
    </row>
    <row r="224" spans="1:65" s="2" customFormat="1" ht="11.25">
      <c r="A224" s="32"/>
      <c r="B224" s="33"/>
      <c r="C224" s="32"/>
      <c r="D224" s="165" t="s">
        <v>181</v>
      </c>
      <c r="E224" s="32"/>
      <c r="F224" s="166" t="s">
        <v>1881</v>
      </c>
      <c r="G224" s="32"/>
      <c r="H224" s="32"/>
      <c r="I224" s="167"/>
      <c r="J224" s="32"/>
      <c r="K224" s="32"/>
      <c r="L224" s="33"/>
      <c r="M224" s="168"/>
      <c r="N224" s="169"/>
      <c r="O224" s="58"/>
      <c r="P224" s="58"/>
      <c r="Q224" s="58"/>
      <c r="R224" s="58"/>
      <c r="S224" s="58"/>
      <c r="T224" s="59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T224" s="17" t="s">
        <v>181</v>
      </c>
      <c r="AU224" s="17" t="s">
        <v>85</v>
      </c>
    </row>
    <row r="225" spans="1:65" s="2" customFormat="1" ht="16.5" customHeight="1">
      <c r="A225" s="32"/>
      <c r="B225" s="150"/>
      <c r="C225" s="151" t="s">
        <v>334</v>
      </c>
      <c r="D225" s="151" t="s">
        <v>176</v>
      </c>
      <c r="E225" s="152" t="s">
        <v>1883</v>
      </c>
      <c r="F225" s="153" t="s">
        <v>1884</v>
      </c>
      <c r="G225" s="154" t="s">
        <v>1875</v>
      </c>
      <c r="H225" s="155">
        <v>6</v>
      </c>
      <c r="I225" s="156"/>
      <c r="J225" s="157">
        <f>ROUND(I225*H225,2)</f>
        <v>0</v>
      </c>
      <c r="K225" s="158"/>
      <c r="L225" s="33"/>
      <c r="M225" s="159" t="s">
        <v>1</v>
      </c>
      <c r="N225" s="160" t="s">
        <v>41</v>
      </c>
      <c r="O225" s="58"/>
      <c r="P225" s="161">
        <f>O225*H225</f>
        <v>0</v>
      </c>
      <c r="Q225" s="161">
        <v>0</v>
      </c>
      <c r="R225" s="161">
        <f>Q225*H225</f>
        <v>0</v>
      </c>
      <c r="S225" s="161">
        <v>0</v>
      </c>
      <c r="T225" s="162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3" t="s">
        <v>96</v>
      </c>
      <c r="AT225" s="163" t="s">
        <v>176</v>
      </c>
      <c r="AU225" s="163" t="s">
        <v>85</v>
      </c>
      <c r="AY225" s="17" t="s">
        <v>174</v>
      </c>
      <c r="BE225" s="164">
        <f>IF(N225="základní",J225,0)</f>
        <v>0</v>
      </c>
      <c r="BF225" s="164">
        <f>IF(N225="snížená",J225,0)</f>
        <v>0</v>
      </c>
      <c r="BG225" s="164">
        <f>IF(N225="zákl. přenesená",J225,0)</f>
        <v>0</v>
      </c>
      <c r="BH225" s="164">
        <f>IF(N225="sníž. přenesená",J225,0)</f>
        <v>0</v>
      </c>
      <c r="BI225" s="164">
        <f>IF(N225="nulová",J225,0)</f>
        <v>0</v>
      </c>
      <c r="BJ225" s="17" t="s">
        <v>83</v>
      </c>
      <c r="BK225" s="164">
        <f>ROUND(I225*H225,2)</f>
        <v>0</v>
      </c>
      <c r="BL225" s="17" t="s">
        <v>96</v>
      </c>
      <c r="BM225" s="163" t="s">
        <v>1885</v>
      </c>
    </row>
    <row r="226" spans="1:65" s="2" customFormat="1" ht="11.25">
      <c r="A226" s="32"/>
      <c r="B226" s="33"/>
      <c r="C226" s="32"/>
      <c r="D226" s="165" t="s">
        <v>181</v>
      </c>
      <c r="E226" s="32"/>
      <c r="F226" s="166" t="s">
        <v>1884</v>
      </c>
      <c r="G226" s="32"/>
      <c r="H226" s="32"/>
      <c r="I226" s="167"/>
      <c r="J226" s="32"/>
      <c r="K226" s="32"/>
      <c r="L226" s="33"/>
      <c r="M226" s="168"/>
      <c r="N226" s="169"/>
      <c r="O226" s="58"/>
      <c r="P226" s="58"/>
      <c r="Q226" s="58"/>
      <c r="R226" s="58"/>
      <c r="S226" s="58"/>
      <c r="T226" s="59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T226" s="17" t="s">
        <v>181</v>
      </c>
      <c r="AU226" s="17" t="s">
        <v>85</v>
      </c>
    </row>
    <row r="227" spans="1:65" s="2" customFormat="1" ht="16.5" customHeight="1">
      <c r="A227" s="32"/>
      <c r="B227" s="150"/>
      <c r="C227" s="151" t="s">
        <v>340</v>
      </c>
      <c r="D227" s="151" t="s">
        <v>176</v>
      </c>
      <c r="E227" s="152" t="s">
        <v>1886</v>
      </c>
      <c r="F227" s="153" t="s">
        <v>1887</v>
      </c>
      <c r="G227" s="154" t="s">
        <v>1875</v>
      </c>
      <c r="H227" s="155">
        <v>3</v>
      </c>
      <c r="I227" s="156"/>
      <c r="J227" s="157">
        <f>ROUND(I227*H227,2)</f>
        <v>0</v>
      </c>
      <c r="K227" s="158"/>
      <c r="L227" s="33"/>
      <c r="M227" s="159" t="s">
        <v>1</v>
      </c>
      <c r="N227" s="160" t="s">
        <v>41</v>
      </c>
      <c r="O227" s="58"/>
      <c r="P227" s="161">
        <f>O227*H227</f>
        <v>0</v>
      </c>
      <c r="Q227" s="161">
        <v>0</v>
      </c>
      <c r="R227" s="161">
        <f>Q227*H227</f>
        <v>0</v>
      </c>
      <c r="S227" s="161">
        <v>0</v>
      </c>
      <c r="T227" s="162">
        <f>S227*H227</f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63" t="s">
        <v>96</v>
      </c>
      <c r="AT227" s="163" t="s">
        <v>176</v>
      </c>
      <c r="AU227" s="163" t="s">
        <v>85</v>
      </c>
      <c r="AY227" s="17" t="s">
        <v>174</v>
      </c>
      <c r="BE227" s="164">
        <f>IF(N227="základní",J227,0)</f>
        <v>0</v>
      </c>
      <c r="BF227" s="164">
        <f>IF(N227="snížená",J227,0)</f>
        <v>0</v>
      </c>
      <c r="BG227" s="164">
        <f>IF(N227="zákl. přenesená",J227,0)</f>
        <v>0</v>
      </c>
      <c r="BH227" s="164">
        <f>IF(N227="sníž. přenesená",J227,0)</f>
        <v>0</v>
      </c>
      <c r="BI227" s="164">
        <f>IF(N227="nulová",J227,0)</f>
        <v>0</v>
      </c>
      <c r="BJ227" s="17" t="s">
        <v>83</v>
      </c>
      <c r="BK227" s="164">
        <f>ROUND(I227*H227,2)</f>
        <v>0</v>
      </c>
      <c r="BL227" s="17" t="s">
        <v>96</v>
      </c>
      <c r="BM227" s="163" t="s">
        <v>1888</v>
      </c>
    </row>
    <row r="228" spans="1:65" s="2" customFormat="1" ht="11.25">
      <c r="A228" s="32"/>
      <c r="B228" s="33"/>
      <c r="C228" s="32"/>
      <c r="D228" s="165" t="s">
        <v>181</v>
      </c>
      <c r="E228" s="32"/>
      <c r="F228" s="166" t="s">
        <v>1887</v>
      </c>
      <c r="G228" s="32"/>
      <c r="H228" s="32"/>
      <c r="I228" s="167"/>
      <c r="J228" s="32"/>
      <c r="K228" s="32"/>
      <c r="L228" s="33"/>
      <c r="M228" s="168"/>
      <c r="N228" s="169"/>
      <c r="O228" s="58"/>
      <c r="P228" s="58"/>
      <c r="Q228" s="58"/>
      <c r="R228" s="58"/>
      <c r="S228" s="58"/>
      <c r="T228" s="59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T228" s="17" t="s">
        <v>181</v>
      </c>
      <c r="AU228" s="17" t="s">
        <v>85</v>
      </c>
    </row>
    <row r="229" spans="1:65" s="2" customFormat="1" ht="16.5" customHeight="1">
      <c r="A229" s="32"/>
      <c r="B229" s="150"/>
      <c r="C229" s="151" t="s">
        <v>347</v>
      </c>
      <c r="D229" s="151" t="s">
        <v>176</v>
      </c>
      <c r="E229" s="152" t="s">
        <v>1889</v>
      </c>
      <c r="F229" s="153" t="s">
        <v>1890</v>
      </c>
      <c r="G229" s="154" t="s">
        <v>1791</v>
      </c>
      <c r="H229" s="155">
        <v>3</v>
      </c>
      <c r="I229" s="156"/>
      <c r="J229" s="157">
        <f>ROUND(I229*H229,2)</f>
        <v>0</v>
      </c>
      <c r="K229" s="158"/>
      <c r="L229" s="33"/>
      <c r="M229" s="159" t="s">
        <v>1</v>
      </c>
      <c r="N229" s="160" t="s">
        <v>41</v>
      </c>
      <c r="O229" s="58"/>
      <c r="P229" s="161">
        <f>O229*H229</f>
        <v>0</v>
      </c>
      <c r="Q229" s="161">
        <v>0</v>
      </c>
      <c r="R229" s="161">
        <f>Q229*H229</f>
        <v>0</v>
      </c>
      <c r="S229" s="161">
        <v>0</v>
      </c>
      <c r="T229" s="162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3" t="s">
        <v>96</v>
      </c>
      <c r="AT229" s="163" t="s">
        <v>176</v>
      </c>
      <c r="AU229" s="163" t="s">
        <v>85</v>
      </c>
      <c r="AY229" s="17" t="s">
        <v>174</v>
      </c>
      <c r="BE229" s="164">
        <f>IF(N229="základní",J229,0)</f>
        <v>0</v>
      </c>
      <c r="BF229" s="164">
        <f>IF(N229="snížená",J229,0)</f>
        <v>0</v>
      </c>
      <c r="BG229" s="164">
        <f>IF(N229="zákl. přenesená",J229,0)</f>
        <v>0</v>
      </c>
      <c r="BH229" s="164">
        <f>IF(N229="sníž. přenesená",J229,0)</f>
        <v>0</v>
      </c>
      <c r="BI229" s="164">
        <f>IF(N229="nulová",J229,0)</f>
        <v>0</v>
      </c>
      <c r="BJ229" s="17" t="s">
        <v>83</v>
      </c>
      <c r="BK229" s="164">
        <f>ROUND(I229*H229,2)</f>
        <v>0</v>
      </c>
      <c r="BL229" s="17" t="s">
        <v>96</v>
      </c>
      <c r="BM229" s="163" t="s">
        <v>1891</v>
      </c>
    </row>
    <row r="230" spans="1:65" s="2" customFormat="1" ht="11.25">
      <c r="A230" s="32"/>
      <c r="B230" s="33"/>
      <c r="C230" s="32"/>
      <c r="D230" s="165" t="s">
        <v>181</v>
      </c>
      <c r="E230" s="32"/>
      <c r="F230" s="166" t="s">
        <v>1890</v>
      </c>
      <c r="G230" s="32"/>
      <c r="H230" s="32"/>
      <c r="I230" s="167"/>
      <c r="J230" s="32"/>
      <c r="K230" s="32"/>
      <c r="L230" s="33"/>
      <c r="M230" s="168"/>
      <c r="N230" s="169"/>
      <c r="O230" s="58"/>
      <c r="P230" s="58"/>
      <c r="Q230" s="58"/>
      <c r="R230" s="58"/>
      <c r="S230" s="58"/>
      <c r="T230" s="59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T230" s="17" t="s">
        <v>181</v>
      </c>
      <c r="AU230" s="17" t="s">
        <v>85</v>
      </c>
    </row>
    <row r="231" spans="1:65" s="2" customFormat="1" ht="16.5" customHeight="1">
      <c r="A231" s="32"/>
      <c r="B231" s="150"/>
      <c r="C231" s="151" t="s">
        <v>354</v>
      </c>
      <c r="D231" s="151" t="s">
        <v>176</v>
      </c>
      <c r="E231" s="152" t="s">
        <v>1892</v>
      </c>
      <c r="F231" s="153" t="s">
        <v>1893</v>
      </c>
      <c r="G231" s="154" t="s">
        <v>1791</v>
      </c>
      <c r="H231" s="155">
        <v>5</v>
      </c>
      <c r="I231" s="156"/>
      <c r="J231" s="157">
        <f>ROUND(I231*H231,2)</f>
        <v>0</v>
      </c>
      <c r="K231" s="158"/>
      <c r="L231" s="33"/>
      <c r="M231" s="159" t="s">
        <v>1</v>
      </c>
      <c r="N231" s="160" t="s">
        <v>41</v>
      </c>
      <c r="O231" s="58"/>
      <c r="P231" s="161">
        <f>O231*H231</f>
        <v>0</v>
      </c>
      <c r="Q231" s="161">
        <v>0</v>
      </c>
      <c r="R231" s="161">
        <f>Q231*H231</f>
        <v>0</v>
      </c>
      <c r="S231" s="161">
        <v>0</v>
      </c>
      <c r="T231" s="162">
        <f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63" t="s">
        <v>96</v>
      </c>
      <c r="AT231" s="163" t="s">
        <v>176</v>
      </c>
      <c r="AU231" s="163" t="s">
        <v>85</v>
      </c>
      <c r="AY231" s="17" t="s">
        <v>174</v>
      </c>
      <c r="BE231" s="164">
        <f>IF(N231="základní",J231,0)</f>
        <v>0</v>
      </c>
      <c r="BF231" s="164">
        <f>IF(N231="snížená",J231,0)</f>
        <v>0</v>
      </c>
      <c r="BG231" s="164">
        <f>IF(N231="zákl. přenesená",J231,0)</f>
        <v>0</v>
      </c>
      <c r="BH231" s="164">
        <f>IF(N231="sníž. přenesená",J231,0)</f>
        <v>0</v>
      </c>
      <c r="BI231" s="164">
        <f>IF(N231="nulová",J231,0)</f>
        <v>0</v>
      </c>
      <c r="BJ231" s="17" t="s">
        <v>83</v>
      </c>
      <c r="BK231" s="164">
        <f>ROUND(I231*H231,2)</f>
        <v>0</v>
      </c>
      <c r="BL231" s="17" t="s">
        <v>96</v>
      </c>
      <c r="BM231" s="163" t="s">
        <v>1894</v>
      </c>
    </row>
    <row r="232" spans="1:65" s="2" customFormat="1" ht="11.25">
      <c r="A232" s="32"/>
      <c r="B232" s="33"/>
      <c r="C232" s="32"/>
      <c r="D232" s="165" t="s">
        <v>181</v>
      </c>
      <c r="E232" s="32"/>
      <c r="F232" s="166" t="s">
        <v>1893</v>
      </c>
      <c r="G232" s="32"/>
      <c r="H232" s="32"/>
      <c r="I232" s="167"/>
      <c r="J232" s="32"/>
      <c r="K232" s="32"/>
      <c r="L232" s="33"/>
      <c r="M232" s="168"/>
      <c r="N232" s="169"/>
      <c r="O232" s="58"/>
      <c r="P232" s="58"/>
      <c r="Q232" s="58"/>
      <c r="R232" s="58"/>
      <c r="S232" s="58"/>
      <c r="T232" s="59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T232" s="17" t="s">
        <v>181</v>
      </c>
      <c r="AU232" s="17" t="s">
        <v>85</v>
      </c>
    </row>
    <row r="233" spans="1:65" s="12" customFormat="1" ht="22.9" customHeight="1">
      <c r="B233" s="137"/>
      <c r="D233" s="138" t="s">
        <v>75</v>
      </c>
      <c r="E233" s="148" t="s">
        <v>1895</v>
      </c>
      <c r="F233" s="148" t="s">
        <v>1896</v>
      </c>
      <c r="I233" s="140"/>
      <c r="J233" s="149">
        <f>BK233</f>
        <v>0</v>
      </c>
      <c r="L233" s="137"/>
      <c r="M233" s="142"/>
      <c r="N233" s="143"/>
      <c r="O233" s="143"/>
      <c r="P233" s="144">
        <f>SUM(P234:P235)</f>
        <v>0</v>
      </c>
      <c r="Q233" s="143"/>
      <c r="R233" s="144">
        <f>SUM(R234:R235)</f>
        <v>0</v>
      </c>
      <c r="S233" s="143"/>
      <c r="T233" s="145">
        <f>SUM(T234:T235)</f>
        <v>0</v>
      </c>
      <c r="AR233" s="138" t="s">
        <v>83</v>
      </c>
      <c r="AT233" s="146" t="s">
        <v>75</v>
      </c>
      <c r="AU233" s="146" t="s">
        <v>83</v>
      </c>
      <c r="AY233" s="138" t="s">
        <v>174</v>
      </c>
      <c r="BK233" s="147">
        <f>SUM(BK234:BK235)</f>
        <v>0</v>
      </c>
    </row>
    <row r="234" spans="1:65" s="2" customFormat="1" ht="16.5" customHeight="1">
      <c r="A234" s="32"/>
      <c r="B234" s="150"/>
      <c r="C234" s="151" t="s">
        <v>361</v>
      </c>
      <c r="D234" s="151" t="s">
        <v>176</v>
      </c>
      <c r="E234" s="152" t="s">
        <v>1897</v>
      </c>
      <c r="F234" s="153" t="s">
        <v>1898</v>
      </c>
      <c r="G234" s="154" t="s">
        <v>1875</v>
      </c>
      <c r="H234" s="155">
        <v>13</v>
      </c>
      <c r="I234" s="156"/>
      <c r="J234" s="157">
        <f>ROUND(I234*H234,2)</f>
        <v>0</v>
      </c>
      <c r="K234" s="158"/>
      <c r="L234" s="33"/>
      <c r="M234" s="159" t="s">
        <v>1</v>
      </c>
      <c r="N234" s="160" t="s">
        <v>41</v>
      </c>
      <c r="O234" s="58"/>
      <c r="P234" s="161">
        <f>O234*H234</f>
        <v>0</v>
      </c>
      <c r="Q234" s="161">
        <v>0</v>
      </c>
      <c r="R234" s="161">
        <f>Q234*H234</f>
        <v>0</v>
      </c>
      <c r="S234" s="161">
        <v>0</v>
      </c>
      <c r="T234" s="162">
        <f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3" t="s">
        <v>96</v>
      </c>
      <c r="AT234" s="163" t="s">
        <v>176</v>
      </c>
      <c r="AU234" s="163" t="s">
        <v>85</v>
      </c>
      <c r="AY234" s="17" t="s">
        <v>174</v>
      </c>
      <c r="BE234" s="164">
        <f>IF(N234="základní",J234,0)</f>
        <v>0</v>
      </c>
      <c r="BF234" s="164">
        <f>IF(N234="snížená",J234,0)</f>
        <v>0</v>
      </c>
      <c r="BG234" s="164">
        <f>IF(N234="zákl. přenesená",J234,0)</f>
        <v>0</v>
      </c>
      <c r="BH234" s="164">
        <f>IF(N234="sníž. přenesená",J234,0)</f>
        <v>0</v>
      </c>
      <c r="BI234" s="164">
        <f>IF(N234="nulová",J234,0)</f>
        <v>0</v>
      </c>
      <c r="BJ234" s="17" t="s">
        <v>83</v>
      </c>
      <c r="BK234" s="164">
        <f>ROUND(I234*H234,2)</f>
        <v>0</v>
      </c>
      <c r="BL234" s="17" t="s">
        <v>96</v>
      </c>
      <c r="BM234" s="163" t="s">
        <v>1899</v>
      </c>
    </row>
    <row r="235" spans="1:65" s="2" customFormat="1" ht="11.25">
      <c r="A235" s="32"/>
      <c r="B235" s="33"/>
      <c r="C235" s="32"/>
      <c r="D235" s="165" t="s">
        <v>181</v>
      </c>
      <c r="E235" s="32"/>
      <c r="F235" s="166" t="s">
        <v>1898</v>
      </c>
      <c r="G235" s="32"/>
      <c r="H235" s="32"/>
      <c r="I235" s="167"/>
      <c r="J235" s="32"/>
      <c r="K235" s="32"/>
      <c r="L235" s="33"/>
      <c r="M235" s="168"/>
      <c r="N235" s="169"/>
      <c r="O235" s="58"/>
      <c r="P235" s="58"/>
      <c r="Q235" s="58"/>
      <c r="R235" s="58"/>
      <c r="S235" s="58"/>
      <c r="T235" s="59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T235" s="17" t="s">
        <v>181</v>
      </c>
      <c r="AU235" s="17" t="s">
        <v>85</v>
      </c>
    </row>
    <row r="236" spans="1:65" s="12" customFormat="1" ht="22.9" customHeight="1">
      <c r="B236" s="137"/>
      <c r="D236" s="138" t="s">
        <v>75</v>
      </c>
      <c r="E236" s="148" t="s">
        <v>1900</v>
      </c>
      <c r="F236" s="148" t="s">
        <v>1901</v>
      </c>
      <c r="I236" s="140"/>
      <c r="J236" s="149">
        <f>BK236</f>
        <v>0</v>
      </c>
      <c r="L236" s="137"/>
      <c r="M236" s="142"/>
      <c r="N236" s="143"/>
      <c r="O236" s="143"/>
      <c r="P236" s="144">
        <f>SUM(P237:P242)</f>
        <v>0</v>
      </c>
      <c r="Q236" s="143"/>
      <c r="R236" s="144">
        <f>SUM(R237:R242)</f>
        <v>0</v>
      </c>
      <c r="S236" s="143"/>
      <c r="T236" s="145">
        <f>SUM(T237:T242)</f>
        <v>0</v>
      </c>
      <c r="AR236" s="138" t="s">
        <v>83</v>
      </c>
      <c r="AT236" s="146" t="s">
        <v>75</v>
      </c>
      <c r="AU236" s="146" t="s">
        <v>83</v>
      </c>
      <c r="AY236" s="138" t="s">
        <v>174</v>
      </c>
      <c r="BK236" s="147">
        <f>SUM(BK237:BK242)</f>
        <v>0</v>
      </c>
    </row>
    <row r="237" spans="1:65" s="2" customFormat="1" ht="16.5" customHeight="1">
      <c r="A237" s="32"/>
      <c r="B237" s="150"/>
      <c r="C237" s="151" t="s">
        <v>1498</v>
      </c>
      <c r="D237" s="151" t="s">
        <v>176</v>
      </c>
      <c r="E237" s="152" t="s">
        <v>1902</v>
      </c>
      <c r="F237" s="153" t="s">
        <v>1903</v>
      </c>
      <c r="G237" s="154" t="s">
        <v>1791</v>
      </c>
      <c r="H237" s="155">
        <v>64</v>
      </c>
      <c r="I237" s="156"/>
      <c r="J237" s="157">
        <f>ROUND(I237*H237,2)</f>
        <v>0</v>
      </c>
      <c r="K237" s="158"/>
      <c r="L237" s="33"/>
      <c r="M237" s="159" t="s">
        <v>1</v>
      </c>
      <c r="N237" s="160" t="s">
        <v>41</v>
      </c>
      <c r="O237" s="58"/>
      <c r="P237" s="161">
        <f>O237*H237</f>
        <v>0</v>
      </c>
      <c r="Q237" s="161">
        <v>0</v>
      </c>
      <c r="R237" s="161">
        <f>Q237*H237</f>
        <v>0</v>
      </c>
      <c r="S237" s="161">
        <v>0</v>
      </c>
      <c r="T237" s="162">
        <f>S237*H237</f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63" t="s">
        <v>96</v>
      </c>
      <c r="AT237" s="163" t="s">
        <v>176</v>
      </c>
      <c r="AU237" s="163" t="s">
        <v>85</v>
      </c>
      <c r="AY237" s="17" t="s">
        <v>174</v>
      </c>
      <c r="BE237" s="164">
        <f>IF(N237="základní",J237,0)</f>
        <v>0</v>
      </c>
      <c r="BF237" s="164">
        <f>IF(N237="snížená",J237,0)</f>
        <v>0</v>
      </c>
      <c r="BG237" s="164">
        <f>IF(N237="zákl. přenesená",J237,0)</f>
        <v>0</v>
      </c>
      <c r="BH237" s="164">
        <f>IF(N237="sníž. přenesená",J237,0)</f>
        <v>0</v>
      </c>
      <c r="BI237" s="164">
        <f>IF(N237="nulová",J237,0)</f>
        <v>0</v>
      </c>
      <c r="BJ237" s="17" t="s">
        <v>83</v>
      </c>
      <c r="BK237" s="164">
        <f>ROUND(I237*H237,2)</f>
        <v>0</v>
      </c>
      <c r="BL237" s="17" t="s">
        <v>96</v>
      </c>
      <c r="BM237" s="163" t="s">
        <v>1904</v>
      </c>
    </row>
    <row r="238" spans="1:65" s="2" customFormat="1" ht="11.25">
      <c r="A238" s="32"/>
      <c r="B238" s="33"/>
      <c r="C238" s="32"/>
      <c r="D238" s="165" t="s">
        <v>181</v>
      </c>
      <c r="E238" s="32"/>
      <c r="F238" s="166" t="s">
        <v>1903</v>
      </c>
      <c r="G238" s="32"/>
      <c r="H238" s="32"/>
      <c r="I238" s="167"/>
      <c r="J238" s="32"/>
      <c r="K238" s="32"/>
      <c r="L238" s="33"/>
      <c r="M238" s="168"/>
      <c r="N238" s="169"/>
      <c r="O238" s="58"/>
      <c r="P238" s="58"/>
      <c r="Q238" s="58"/>
      <c r="R238" s="58"/>
      <c r="S238" s="58"/>
      <c r="T238" s="59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T238" s="17" t="s">
        <v>181</v>
      </c>
      <c r="AU238" s="17" t="s">
        <v>85</v>
      </c>
    </row>
    <row r="239" spans="1:65" s="2" customFormat="1" ht="16.5" customHeight="1">
      <c r="A239" s="32"/>
      <c r="B239" s="150"/>
      <c r="C239" s="151" t="s">
        <v>1502</v>
      </c>
      <c r="D239" s="151" t="s">
        <v>176</v>
      </c>
      <c r="E239" s="152" t="s">
        <v>1905</v>
      </c>
      <c r="F239" s="153" t="s">
        <v>1906</v>
      </c>
      <c r="G239" s="154" t="s">
        <v>1791</v>
      </c>
      <c r="H239" s="155">
        <v>3</v>
      </c>
      <c r="I239" s="156"/>
      <c r="J239" s="157">
        <f>ROUND(I239*H239,2)</f>
        <v>0</v>
      </c>
      <c r="K239" s="158"/>
      <c r="L239" s="33"/>
      <c r="M239" s="159" t="s">
        <v>1</v>
      </c>
      <c r="N239" s="160" t="s">
        <v>41</v>
      </c>
      <c r="O239" s="58"/>
      <c r="P239" s="161">
        <f>O239*H239</f>
        <v>0</v>
      </c>
      <c r="Q239" s="161">
        <v>0</v>
      </c>
      <c r="R239" s="161">
        <f>Q239*H239</f>
        <v>0</v>
      </c>
      <c r="S239" s="161">
        <v>0</v>
      </c>
      <c r="T239" s="162">
        <f>S239*H239</f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63" t="s">
        <v>96</v>
      </c>
      <c r="AT239" s="163" t="s">
        <v>176</v>
      </c>
      <c r="AU239" s="163" t="s">
        <v>85</v>
      </c>
      <c r="AY239" s="17" t="s">
        <v>174</v>
      </c>
      <c r="BE239" s="164">
        <f>IF(N239="základní",J239,0)</f>
        <v>0</v>
      </c>
      <c r="BF239" s="164">
        <f>IF(N239="snížená",J239,0)</f>
        <v>0</v>
      </c>
      <c r="BG239" s="164">
        <f>IF(N239="zákl. přenesená",J239,0)</f>
        <v>0</v>
      </c>
      <c r="BH239" s="164">
        <f>IF(N239="sníž. přenesená",J239,0)</f>
        <v>0</v>
      </c>
      <c r="BI239" s="164">
        <f>IF(N239="nulová",J239,0)</f>
        <v>0</v>
      </c>
      <c r="BJ239" s="17" t="s">
        <v>83</v>
      </c>
      <c r="BK239" s="164">
        <f>ROUND(I239*H239,2)</f>
        <v>0</v>
      </c>
      <c r="BL239" s="17" t="s">
        <v>96</v>
      </c>
      <c r="BM239" s="163" t="s">
        <v>1907</v>
      </c>
    </row>
    <row r="240" spans="1:65" s="2" customFormat="1" ht="11.25">
      <c r="A240" s="32"/>
      <c r="B240" s="33"/>
      <c r="C240" s="32"/>
      <c r="D240" s="165" t="s">
        <v>181</v>
      </c>
      <c r="E240" s="32"/>
      <c r="F240" s="166" t="s">
        <v>1906</v>
      </c>
      <c r="G240" s="32"/>
      <c r="H240" s="32"/>
      <c r="I240" s="167"/>
      <c r="J240" s="32"/>
      <c r="K240" s="32"/>
      <c r="L240" s="33"/>
      <c r="M240" s="168"/>
      <c r="N240" s="169"/>
      <c r="O240" s="58"/>
      <c r="P240" s="58"/>
      <c r="Q240" s="58"/>
      <c r="R240" s="58"/>
      <c r="S240" s="58"/>
      <c r="T240" s="59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T240" s="17" t="s">
        <v>181</v>
      </c>
      <c r="AU240" s="17" t="s">
        <v>85</v>
      </c>
    </row>
    <row r="241" spans="1:65" s="2" customFormat="1" ht="24.2" customHeight="1">
      <c r="A241" s="32"/>
      <c r="B241" s="150"/>
      <c r="C241" s="151" t="s">
        <v>366</v>
      </c>
      <c r="D241" s="151" t="s">
        <v>176</v>
      </c>
      <c r="E241" s="152" t="s">
        <v>1908</v>
      </c>
      <c r="F241" s="153" t="s">
        <v>1909</v>
      </c>
      <c r="G241" s="154" t="s">
        <v>1791</v>
      </c>
      <c r="H241" s="155">
        <v>1</v>
      </c>
      <c r="I241" s="156"/>
      <c r="J241" s="157">
        <f>ROUND(I241*H241,2)</f>
        <v>0</v>
      </c>
      <c r="K241" s="158"/>
      <c r="L241" s="33"/>
      <c r="M241" s="159" t="s">
        <v>1</v>
      </c>
      <c r="N241" s="160" t="s">
        <v>41</v>
      </c>
      <c r="O241" s="58"/>
      <c r="P241" s="161">
        <f>O241*H241</f>
        <v>0</v>
      </c>
      <c r="Q241" s="161">
        <v>0</v>
      </c>
      <c r="R241" s="161">
        <f>Q241*H241</f>
        <v>0</v>
      </c>
      <c r="S241" s="161">
        <v>0</v>
      </c>
      <c r="T241" s="162">
        <f>S241*H241</f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63" t="s">
        <v>96</v>
      </c>
      <c r="AT241" s="163" t="s">
        <v>176</v>
      </c>
      <c r="AU241" s="163" t="s">
        <v>85</v>
      </c>
      <c r="AY241" s="17" t="s">
        <v>174</v>
      </c>
      <c r="BE241" s="164">
        <f>IF(N241="základní",J241,0)</f>
        <v>0</v>
      </c>
      <c r="BF241" s="164">
        <f>IF(N241="snížená",J241,0)</f>
        <v>0</v>
      </c>
      <c r="BG241" s="164">
        <f>IF(N241="zákl. přenesená",J241,0)</f>
        <v>0</v>
      </c>
      <c r="BH241" s="164">
        <f>IF(N241="sníž. přenesená",J241,0)</f>
        <v>0</v>
      </c>
      <c r="BI241" s="164">
        <f>IF(N241="nulová",J241,0)</f>
        <v>0</v>
      </c>
      <c r="BJ241" s="17" t="s">
        <v>83</v>
      </c>
      <c r="BK241" s="164">
        <f>ROUND(I241*H241,2)</f>
        <v>0</v>
      </c>
      <c r="BL241" s="17" t="s">
        <v>96</v>
      </c>
      <c r="BM241" s="163" t="s">
        <v>1910</v>
      </c>
    </row>
    <row r="242" spans="1:65" s="2" customFormat="1" ht="19.5">
      <c r="A242" s="32"/>
      <c r="B242" s="33"/>
      <c r="C242" s="32"/>
      <c r="D242" s="165" t="s">
        <v>181</v>
      </c>
      <c r="E242" s="32"/>
      <c r="F242" s="166" t="s">
        <v>1909</v>
      </c>
      <c r="G242" s="32"/>
      <c r="H242" s="32"/>
      <c r="I242" s="167"/>
      <c r="J242" s="32"/>
      <c r="K242" s="32"/>
      <c r="L242" s="33"/>
      <c r="M242" s="168"/>
      <c r="N242" s="169"/>
      <c r="O242" s="58"/>
      <c r="P242" s="58"/>
      <c r="Q242" s="58"/>
      <c r="R242" s="58"/>
      <c r="S242" s="58"/>
      <c r="T242" s="59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T242" s="17" t="s">
        <v>181</v>
      </c>
      <c r="AU242" s="17" t="s">
        <v>85</v>
      </c>
    </row>
    <row r="243" spans="1:65" s="12" customFormat="1" ht="22.9" customHeight="1">
      <c r="B243" s="137"/>
      <c r="D243" s="138" t="s">
        <v>75</v>
      </c>
      <c r="E243" s="148" t="s">
        <v>1911</v>
      </c>
      <c r="F243" s="148" t="s">
        <v>1912</v>
      </c>
      <c r="I243" s="140"/>
      <c r="J243" s="149">
        <f>BK243</f>
        <v>0</v>
      </c>
      <c r="L243" s="137"/>
      <c r="M243" s="142"/>
      <c r="N243" s="143"/>
      <c r="O243" s="143"/>
      <c r="P243" s="144">
        <f>SUM(P244:P251)</f>
        <v>0</v>
      </c>
      <c r="Q243" s="143"/>
      <c r="R243" s="144">
        <f>SUM(R244:R251)</f>
        <v>0</v>
      </c>
      <c r="S243" s="143"/>
      <c r="T243" s="145">
        <f>SUM(T244:T251)</f>
        <v>0</v>
      </c>
      <c r="AR243" s="138" t="s">
        <v>83</v>
      </c>
      <c r="AT243" s="146" t="s">
        <v>75</v>
      </c>
      <c r="AU243" s="146" t="s">
        <v>83</v>
      </c>
      <c r="AY243" s="138" t="s">
        <v>174</v>
      </c>
      <c r="BK243" s="147">
        <f>SUM(BK244:BK251)</f>
        <v>0</v>
      </c>
    </row>
    <row r="244" spans="1:65" s="2" customFormat="1" ht="16.5" customHeight="1">
      <c r="A244" s="32"/>
      <c r="B244" s="150"/>
      <c r="C244" s="151" t="s">
        <v>371</v>
      </c>
      <c r="D244" s="151" t="s">
        <v>176</v>
      </c>
      <c r="E244" s="152" t="s">
        <v>1913</v>
      </c>
      <c r="F244" s="153" t="s">
        <v>1914</v>
      </c>
      <c r="G244" s="154" t="s">
        <v>220</v>
      </c>
      <c r="H244" s="155">
        <v>5</v>
      </c>
      <c r="I244" s="156"/>
      <c r="J244" s="157">
        <f>ROUND(I244*H244,2)</f>
        <v>0</v>
      </c>
      <c r="K244" s="158"/>
      <c r="L244" s="33"/>
      <c r="M244" s="159" t="s">
        <v>1</v>
      </c>
      <c r="N244" s="160" t="s">
        <v>41</v>
      </c>
      <c r="O244" s="58"/>
      <c r="P244" s="161">
        <f>O244*H244</f>
        <v>0</v>
      </c>
      <c r="Q244" s="161">
        <v>0</v>
      </c>
      <c r="R244" s="161">
        <f>Q244*H244</f>
        <v>0</v>
      </c>
      <c r="S244" s="161">
        <v>0</v>
      </c>
      <c r="T244" s="162">
        <f>S244*H244</f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63" t="s">
        <v>96</v>
      </c>
      <c r="AT244" s="163" t="s">
        <v>176</v>
      </c>
      <c r="AU244" s="163" t="s">
        <v>85</v>
      </c>
      <c r="AY244" s="17" t="s">
        <v>174</v>
      </c>
      <c r="BE244" s="164">
        <f>IF(N244="základní",J244,0)</f>
        <v>0</v>
      </c>
      <c r="BF244" s="164">
        <f>IF(N244="snížená",J244,0)</f>
        <v>0</v>
      </c>
      <c r="BG244" s="164">
        <f>IF(N244="zákl. přenesená",J244,0)</f>
        <v>0</v>
      </c>
      <c r="BH244" s="164">
        <f>IF(N244="sníž. přenesená",J244,0)</f>
        <v>0</v>
      </c>
      <c r="BI244" s="164">
        <f>IF(N244="nulová",J244,0)</f>
        <v>0</v>
      </c>
      <c r="BJ244" s="17" t="s">
        <v>83</v>
      </c>
      <c r="BK244" s="164">
        <f>ROUND(I244*H244,2)</f>
        <v>0</v>
      </c>
      <c r="BL244" s="17" t="s">
        <v>96</v>
      </c>
      <c r="BM244" s="163" t="s">
        <v>1915</v>
      </c>
    </row>
    <row r="245" spans="1:65" s="2" customFormat="1" ht="11.25">
      <c r="A245" s="32"/>
      <c r="B245" s="33"/>
      <c r="C245" s="32"/>
      <c r="D245" s="165" t="s">
        <v>181</v>
      </c>
      <c r="E245" s="32"/>
      <c r="F245" s="166" t="s">
        <v>1914</v>
      </c>
      <c r="G245" s="32"/>
      <c r="H245" s="32"/>
      <c r="I245" s="167"/>
      <c r="J245" s="32"/>
      <c r="K245" s="32"/>
      <c r="L245" s="33"/>
      <c r="M245" s="168"/>
      <c r="N245" s="169"/>
      <c r="O245" s="58"/>
      <c r="P245" s="58"/>
      <c r="Q245" s="58"/>
      <c r="R245" s="58"/>
      <c r="S245" s="58"/>
      <c r="T245" s="59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T245" s="17" t="s">
        <v>181</v>
      </c>
      <c r="AU245" s="17" t="s">
        <v>85</v>
      </c>
    </row>
    <row r="246" spans="1:65" s="2" customFormat="1" ht="16.5" customHeight="1">
      <c r="A246" s="32"/>
      <c r="B246" s="150"/>
      <c r="C246" s="151" t="s">
        <v>376</v>
      </c>
      <c r="D246" s="151" t="s">
        <v>176</v>
      </c>
      <c r="E246" s="152" t="s">
        <v>1916</v>
      </c>
      <c r="F246" s="153" t="s">
        <v>1917</v>
      </c>
      <c r="G246" s="154" t="s">
        <v>1791</v>
      </c>
      <c r="H246" s="155">
        <v>3</v>
      </c>
      <c r="I246" s="156"/>
      <c r="J246" s="157">
        <f>ROUND(I246*H246,2)</f>
        <v>0</v>
      </c>
      <c r="K246" s="158"/>
      <c r="L246" s="33"/>
      <c r="M246" s="159" t="s">
        <v>1</v>
      </c>
      <c r="N246" s="160" t="s">
        <v>41</v>
      </c>
      <c r="O246" s="58"/>
      <c r="P246" s="161">
        <f>O246*H246</f>
        <v>0</v>
      </c>
      <c r="Q246" s="161">
        <v>0</v>
      </c>
      <c r="R246" s="161">
        <f>Q246*H246</f>
        <v>0</v>
      </c>
      <c r="S246" s="161">
        <v>0</v>
      </c>
      <c r="T246" s="162">
        <f>S246*H246</f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63" t="s">
        <v>96</v>
      </c>
      <c r="AT246" s="163" t="s">
        <v>176</v>
      </c>
      <c r="AU246" s="163" t="s">
        <v>85</v>
      </c>
      <c r="AY246" s="17" t="s">
        <v>174</v>
      </c>
      <c r="BE246" s="164">
        <f>IF(N246="základní",J246,0)</f>
        <v>0</v>
      </c>
      <c r="BF246" s="164">
        <f>IF(N246="snížená",J246,0)</f>
        <v>0</v>
      </c>
      <c r="BG246" s="164">
        <f>IF(N246="zákl. přenesená",J246,0)</f>
        <v>0</v>
      </c>
      <c r="BH246" s="164">
        <f>IF(N246="sníž. přenesená",J246,0)</f>
        <v>0</v>
      </c>
      <c r="BI246" s="164">
        <f>IF(N246="nulová",J246,0)</f>
        <v>0</v>
      </c>
      <c r="BJ246" s="17" t="s">
        <v>83</v>
      </c>
      <c r="BK246" s="164">
        <f>ROUND(I246*H246,2)</f>
        <v>0</v>
      </c>
      <c r="BL246" s="17" t="s">
        <v>96</v>
      </c>
      <c r="BM246" s="163" t="s">
        <v>1918</v>
      </c>
    </row>
    <row r="247" spans="1:65" s="2" customFormat="1" ht="11.25">
      <c r="A247" s="32"/>
      <c r="B247" s="33"/>
      <c r="C247" s="32"/>
      <c r="D247" s="165" t="s">
        <v>181</v>
      </c>
      <c r="E247" s="32"/>
      <c r="F247" s="166" t="s">
        <v>1917</v>
      </c>
      <c r="G247" s="32"/>
      <c r="H247" s="32"/>
      <c r="I247" s="167"/>
      <c r="J247" s="32"/>
      <c r="K247" s="32"/>
      <c r="L247" s="33"/>
      <c r="M247" s="168"/>
      <c r="N247" s="169"/>
      <c r="O247" s="58"/>
      <c r="P247" s="58"/>
      <c r="Q247" s="58"/>
      <c r="R247" s="58"/>
      <c r="S247" s="58"/>
      <c r="T247" s="59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T247" s="17" t="s">
        <v>181</v>
      </c>
      <c r="AU247" s="17" t="s">
        <v>85</v>
      </c>
    </row>
    <row r="248" spans="1:65" s="2" customFormat="1" ht="16.5" customHeight="1">
      <c r="A248" s="32"/>
      <c r="B248" s="150"/>
      <c r="C248" s="151" t="s">
        <v>382</v>
      </c>
      <c r="D248" s="151" t="s">
        <v>176</v>
      </c>
      <c r="E248" s="152" t="s">
        <v>1919</v>
      </c>
      <c r="F248" s="153" t="s">
        <v>1920</v>
      </c>
      <c r="G248" s="154" t="s">
        <v>1791</v>
      </c>
      <c r="H248" s="155">
        <v>2</v>
      </c>
      <c r="I248" s="156"/>
      <c r="J248" s="157">
        <f>ROUND(I248*H248,2)</f>
        <v>0</v>
      </c>
      <c r="K248" s="158"/>
      <c r="L248" s="33"/>
      <c r="M248" s="159" t="s">
        <v>1</v>
      </c>
      <c r="N248" s="160" t="s">
        <v>41</v>
      </c>
      <c r="O248" s="58"/>
      <c r="P248" s="161">
        <f>O248*H248</f>
        <v>0</v>
      </c>
      <c r="Q248" s="161">
        <v>0</v>
      </c>
      <c r="R248" s="161">
        <f>Q248*H248</f>
        <v>0</v>
      </c>
      <c r="S248" s="161">
        <v>0</v>
      </c>
      <c r="T248" s="162">
        <f>S248*H248</f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63" t="s">
        <v>96</v>
      </c>
      <c r="AT248" s="163" t="s">
        <v>176</v>
      </c>
      <c r="AU248" s="163" t="s">
        <v>85</v>
      </c>
      <c r="AY248" s="17" t="s">
        <v>174</v>
      </c>
      <c r="BE248" s="164">
        <f>IF(N248="základní",J248,0)</f>
        <v>0</v>
      </c>
      <c r="BF248" s="164">
        <f>IF(N248="snížená",J248,0)</f>
        <v>0</v>
      </c>
      <c r="BG248" s="164">
        <f>IF(N248="zákl. přenesená",J248,0)</f>
        <v>0</v>
      </c>
      <c r="BH248" s="164">
        <f>IF(N248="sníž. přenesená",J248,0)</f>
        <v>0</v>
      </c>
      <c r="BI248" s="164">
        <f>IF(N248="nulová",J248,0)</f>
        <v>0</v>
      </c>
      <c r="BJ248" s="17" t="s">
        <v>83</v>
      </c>
      <c r="BK248" s="164">
        <f>ROUND(I248*H248,2)</f>
        <v>0</v>
      </c>
      <c r="BL248" s="17" t="s">
        <v>96</v>
      </c>
      <c r="BM248" s="163" t="s">
        <v>1921</v>
      </c>
    </row>
    <row r="249" spans="1:65" s="2" customFormat="1" ht="11.25">
      <c r="A249" s="32"/>
      <c r="B249" s="33"/>
      <c r="C249" s="32"/>
      <c r="D249" s="165" t="s">
        <v>181</v>
      </c>
      <c r="E249" s="32"/>
      <c r="F249" s="166" t="s">
        <v>1920</v>
      </c>
      <c r="G249" s="32"/>
      <c r="H249" s="32"/>
      <c r="I249" s="167"/>
      <c r="J249" s="32"/>
      <c r="K249" s="32"/>
      <c r="L249" s="33"/>
      <c r="M249" s="168"/>
      <c r="N249" s="169"/>
      <c r="O249" s="58"/>
      <c r="P249" s="58"/>
      <c r="Q249" s="58"/>
      <c r="R249" s="58"/>
      <c r="S249" s="58"/>
      <c r="T249" s="59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T249" s="17" t="s">
        <v>181</v>
      </c>
      <c r="AU249" s="17" t="s">
        <v>85</v>
      </c>
    </row>
    <row r="250" spans="1:65" s="2" customFormat="1" ht="16.5" customHeight="1">
      <c r="A250" s="32"/>
      <c r="B250" s="150"/>
      <c r="C250" s="151" t="s">
        <v>387</v>
      </c>
      <c r="D250" s="151" t="s">
        <v>176</v>
      </c>
      <c r="E250" s="152" t="s">
        <v>1922</v>
      </c>
      <c r="F250" s="153" t="s">
        <v>1923</v>
      </c>
      <c r="G250" s="154" t="s">
        <v>1791</v>
      </c>
      <c r="H250" s="155">
        <v>2</v>
      </c>
      <c r="I250" s="156"/>
      <c r="J250" s="157">
        <f>ROUND(I250*H250,2)</f>
        <v>0</v>
      </c>
      <c r="K250" s="158"/>
      <c r="L250" s="33"/>
      <c r="M250" s="159" t="s">
        <v>1</v>
      </c>
      <c r="N250" s="160" t="s">
        <v>41</v>
      </c>
      <c r="O250" s="58"/>
      <c r="P250" s="161">
        <f>O250*H250</f>
        <v>0</v>
      </c>
      <c r="Q250" s="161">
        <v>0</v>
      </c>
      <c r="R250" s="161">
        <f>Q250*H250</f>
        <v>0</v>
      </c>
      <c r="S250" s="161">
        <v>0</v>
      </c>
      <c r="T250" s="162">
        <f>S250*H250</f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63" t="s">
        <v>96</v>
      </c>
      <c r="AT250" s="163" t="s">
        <v>176</v>
      </c>
      <c r="AU250" s="163" t="s">
        <v>85</v>
      </c>
      <c r="AY250" s="17" t="s">
        <v>174</v>
      </c>
      <c r="BE250" s="164">
        <f>IF(N250="základní",J250,0)</f>
        <v>0</v>
      </c>
      <c r="BF250" s="164">
        <f>IF(N250="snížená",J250,0)</f>
        <v>0</v>
      </c>
      <c r="BG250" s="164">
        <f>IF(N250="zákl. přenesená",J250,0)</f>
        <v>0</v>
      </c>
      <c r="BH250" s="164">
        <f>IF(N250="sníž. přenesená",J250,0)</f>
        <v>0</v>
      </c>
      <c r="BI250" s="164">
        <f>IF(N250="nulová",J250,0)</f>
        <v>0</v>
      </c>
      <c r="BJ250" s="17" t="s">
        <v>83</v>
      </c>
      <c r="BK250" s="164">
        <f>ROUND(I250*H250,2)</f>
        <v>0</v>
      </c>
      <c r="BL250" s="17" t="s">
        <v>96</v>
      </c>
      <c r="BM250" s="163" t="s">
        <v>1924</v>
      </c>
    </row>
    <row r="251" spans="1:65" s="2" customFormat="1" ht="11.25">
      <c r="A251" s="32"/>
      <c r="B251" s="33"/>
      <c r="C251" s="32"/>
      <c r="D251" s="165" t="s">
        <v>181</v>
      </c>
      <c r="E251" s="32"/>
      <c r="F251" s="166" t="s">
        <v>1923</v>
      </c>
      <c r="G251" s="32"/>
      <c r="H251" s="32"/>
      <c r="I251" s="167"/>
      <c r="J251" s="32"/>
      <c r="K251" s="32"/>
      <c r="L251" s="33"/>
      <c r="M251" s="168"/>
      <c r="N251" s="169"/>
      <c r="O251" s="58"/>
      <c r="P251" s="58"/>
      <c r="Q251" s="58"/>
      <c r="R251" s="58"/>
      <c r="S251" s="58"/>
      <c r="T251" s="59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T251" s="17" t="s">
        <v>181</v>
      </c>
      <c r="AU251" s="17" t="s">
        <v>85</v>
      </c>
    </row>
    <row r="252" spans="1:65" s="12" customFormat="1" ht="22.9" customHeight="1">
      <c r="B252" s="137"/>
      <c r="D252" s="138" t="s">
        <v>75</v>
      </c>
      <c r="E252" s="148" t="s">
        <v>1925</v>
      </c>
      <c r="F252" s="148" t="s">
        <v>1926</v>
      </c>
      <c r="I252" s="140"/>
      <c r="J252" s="149">
        <f>BK252</f>
        <v>0</v>
      </c>
      <c r="L252" s="137"/>
      <c r="M252" s="142"/>
      <c r="N252" s="143"/>
      <c r="O252" s="143"/>
      <c r="P252" s="144">
        <f>SUM(P253:P254)</f>
        <v>0</v>
      </c>
      <c r="Q252" s="143"/>
      <c r="R252" s="144">
        <f>SUM(R253:R254)</f>
        <v>0</v>
      </c>
      <c r="S252" s="143"/>
      <c r="T252" s="145">
        <f>SUM(T253:T254)</f>
        <v>0</v>
      </c>
      <c r="AR252" s="138" t="s">
        <v>83</v>
      </c>
      <c r="AT252" s="146" t="s">
        <v>75</v>
      </c>
      <c r="AU252" s="146" t="s">
        <v>83</v>
      </c>
      <c r="AY252" s="138" t="s">
        <v>174</v>
      </c>
      <c r="BK252" s="147">
        <f>SUM(BK253:BK254)</f>
        <v>0</v>
      </c>
    </row>
    <row r="253" spans="1:65" s="2" customFormat="1" ht="16.5" customHeight="1">
      <c r="A253" s="32"/>
      <c r="B253" s="150"/>
      <c r="C253" s="151" t="s">
        <v>392</v>
      </c>
      <c r="D253" s="151" t="s">
        <v>176</v>
      </c>
      <c r="E253" s="152" t="s">
        <v>1927</v>
      </c>
      <c r="F253" s="153" t="s">
        <v>1928</v>
      </c>
      <c r="G253" s="154" t="s">
        <v>220</v>
      </c>
      <c r="H253" s="155">
        <v>6</v>
      </c>
      <c r="I253" s="156"/>
      <c r="J253" s="157">
        <f>ROUND(I253*H253,2)</f>
        <v>0</v>
      </c>
      <c r="K253" s="158"/>
      <c r="L253" s="33"/>
      <c r="M253" s="159" t="s">
        <v>1</v>
      </c>
      <c r="N253" s="160" t="s">
        <v>41</v>
      </c>
      <c r="O253" s="58"/>
      <c r="P253" s="161">
        <f>O253*H253</f>
        <v>0</v>
      </c>
      <c r="Q253" s="161">
        <v>0</v>
      </c>
      <c r="R253" s="161">
        <f>Q253*H253</f>
        <v>0</v>
      </c>
      <c r="S253" s="161">
        <v>0</v>
      </c>
      <c r="T253" s="162">
        <f>S253*H253</f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63" t="s">
        <v>96</v>
      </c>
      <c r="AT253" s="163" t="s">
        <v>176</v>
      </c>
      <c r="AU253" s="163" t="s">
        <v>85</v>
      </c>
      <c r="AY253" s="17" t="s">
        <v>174</v>
      </c>
      <c r="BE253" s="164">
        <f>IF(N253="základní",J253,0)</f>
        <v>0</v>
      </c>
      <c r="BF253" s="164">
        <f>IF(N253="snížená",J253,0)</f>
        <v>0</v>
      </c>
      <c r="BG253" s="164">
        <f>IF(N253="zákl. přenesená",J253,0)</f>
        <v>0</v>
      </c>
      <c r="BH253" s="164">
        <f>IF(N253="sníž. přenesená",J253,0)</f>
        <v>0</v>
      </c>
      <c r="BI253" s="164">
        <f>IF(N253="nulová",J253,0)</f>
        <v>0</v>
      </c>
      <c r="BJ253" s="17" t="s">
        <v>83</v>
      </c>
      <c r="BK253" s="164">
        <f>ROUND(I253*H253,2)</f>
        <v>0</v>
      </c>
      <c r="BL253" s="17" t="s">
        <v>96</v>
      </c>
      <c r="BM253" s="163" t="s">
        <v>1929</v>
      </c>
    </row>
    <row r="254" spans="1:65" s="2" customFormat="1" ht="11.25">
      <c r="A254" s="32"/>
      <c r="B254" s="33"/>
      <c r="C254" s="32"/>
      <c r="D254" s="165" t="s">
        <v>181</v>
      </c>
      <c r="E254" s="32"/>
      <c r="F254" s="166" t="s">
        <v>1928</v>
      </c>
      <c r="G254" s="32"/>
      <c r="H254" s="32"/>
      <c r="I254" s="167"/>
      <c r="J254" s="32"/>
      <c r="K254" s="32"/>
      <c r="L254" s="33"/>
      <c r="M254" s="168"/>
      <c r="N254" s="169"/>
      <c r="O254" s="58"/>
      <c r="P254" s="58"/>
      <c r="Q254" s="58"/>
      <c r="R254" s="58"/>
      <c r="S254" s="58"/>
      <c r="T254" s="59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T254" s="17" t="s">
        <v>181</v>
      </c>
      <c r="AU254" s="17" t="s">
        <v>85</v>
      </c>
    </row>
    <row r="255" spans="1:65" s="12" customFormat="1" ht="22.9" customHeight="1">
      <c r="B255" s="137"/>
      <c r="D255" s="138" t="s">
        <v>75</v>
      </c>
      <c r="E255" s="148" t="s">
        <v>1930</v>
      </c>
      <c r="F255" s="148" t="s">
        <v>1931</v>
      </c>
      <c r="I255" s="140"/>
      <c r="J255" s="149">
        <f>BK255</f>
        <v>0</v>
      </c>
      <c r="L255" s="137"/>
      <c r="M255" s="142"/>
      <c r="N255" s="143"/>
      <c r="O255" s="143"/>
      <c r="P255" s="144">
        <f>SUM(P256:P257)</f>
        <v>0</v>
      </c>
      <c r="Q255" s="143"/>
      <c r="R255" s="144">
        <f>SUM(R256:R257)</f>
        <v>0</v>
      </c>
      <c r="S255" s="143"/>
      <c r="T255" s="145">
        <f>SUM(T256:T257)</f>
        <v>0</v>
      </c>
      <c r="AR255" s="138" t="s">
        <v>83</v>
      </c>
      <c r="AT255" s="146" t="s">
        <v>75</v>
      </c>
      <c r="AU255" s="146" t="s">
        <v>83</v>
      </c>
      <c r="AY255" s="138" t="s">
        <v>174</v>
      </c>
      <c r="BK255" s="147">
        <f>SUM(BK256:BK257)</f>
        <v>0</v>
      </c>
    </row>
    <row r="256" spans="1:65" s="2" customFormat="1" ht="16.5" customHeight="1">
      <c r="A256" s="32"/>
      <c r="B256" s="150"/>
      <c r="C256" s="151" t="s">
        <v>397</v>
      </c>
      <c r="D256" s="151" t="s">
        <v>176</v>
      </c>
      <c r="E256" s="152" t="s">
        <v>1932</v>
      </c>
      <c r="F256" s="153" t="s">
        <v>1933</v>
      </c>
      <c r="G256" s="154" t="s">
        <v>220</v>
      </c>
      <c r="H256" s="155">
        <v>3</v>
      </c>
      <c r="I256" s="156"/>
      <c r="J256" s="157">
        <f>ROUND(I256*H256,2)</f>
        <v>0</v>
      </c>
      <c r="K256" s="158"/>
      <c r="L256" s="33"/>
      <c r="M256" s="159" t="s">
        <v>1</v>
      </c>
      <c r="N256" s="160" t="s">
        <v>41</v>
      </c>
      <c r="O256" s="58"/>
      <c r="P256" s="161">
        <f>O256*H256</f>
        <v>0</v>
      </c>
      <c r="Q256" s="161">
        <v>0</v>
      </c>
      <c r="R256" s="161">
        <f>Q256*H256</f>
        <v>0</v>
      </c>
      <c r="S256" s="161">
        <v>0</v>
      </c>
      <c r="T256" s="162">
        <f>S256*H256</f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63" t="s">
        <v>96</v>
      </c>
      <c r="AT256" s="163" t="s">
        <v>176</v>
      </c>
      <c r="AU256" s="163" t="s">
        <v>85</v>
      </c>
      <c r="AY256" s="17" t="s">
        <v>174</v>
      </c>
      <c r="BE256" s="164">
        <f>IF(N256="základní",J256,0)</f>
        <v>0</v>
      </c>
      <c r="BF256" s="164">
        <f>IF(N256="snížená",J256,0)</f>
        <v>0</v>
      </c>
      <c r="BG256" s="164">
        <f>IF(N256="zákl. přenesená",J256,0)</f>
        <v>0</v>
      </c>
      <c r="BH256" s="164">
        <f>IF(N256="sníž. přenesená",J256,0)</f>
        <v>0</v>
      </c>
      <c r="BI256" s="164">
        <f>IF(N256="nulová",J256,0)</f>
        <v>0</v>
      </c>
      <c r="BJ256" s="17" t="s">
        <v>83</v>
      </c>
      <c r="BK256" s="164">
        <f>ROUND(I256*H256,2)</f>
        <v>0</v>
      </c>
      <c r="BL256" s="17" t="s">
        <v>96</v>
      </c>
      <c r="BM256" s="163" t="s">
        <v>1934</v>
      </c>
    </row>
    <row r="257" spans="1:65" s="2" customFormat="1" ht="11.25">
      <c r="A257" s="32"/>
      <c r="B257" s="33"/>
      <c r="C257" s="32"/>
      <c r="D257" s="165" t="s">
        <v>181</v>
      </c>
      <c r="E257" s="32"/>
      <c r="F257" s="166" t="s">
        <v>1933</v>
      </c>
      <c r="G257" s="32"/>
      <c r="H257" s="32"/>
      <c r="I257" s="167"/>
      <c r="J257" s="32"/>
      <c r="K257" s="32"/>
      <c r="L257" s="33"/>
      <c r="M257" s="168"/>
      <c r="N257" s="169"/>
      <c r="O257" s="58"/>
      <c r="P257" s="58"/>
      <c r="Q257" s="58"/>
      <c r="R257" s="58"/>
      <c r="S257" s="58"/>
      <c r="T257" s="59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T257" s="17" t="s">
        <v>181</v>
      </c>
      <c r="AU257" s="17" t="s">
        <v>85</v>
      </c>
    </row>
    <row r="258" spans="1:65" s="12" customFormat="1" ht="22.9" customHeight="1">
      <c r="B258" s="137"/>
      <c r="D258" s="138" t="s">
        <v>75</v>
      </c>
      <c r="E258" s="148" t="s">
        <v>1935</v>
      </c>
      <c r="F258" s="148" t="s">
        <v>1936</v>
      </c>
      <c r="I258" s="140"/>
      <c r="J258" s="149">
        <f>BK258</f>
        <v>0</v>
      </c>
      <c r="L258" s="137"/>
      <c r="M258" s="142"/>
      <c r="N258" s="143"/>
      <c r="O258" s="143"/>
      <c r="P258" s="144">
        <f>SUM(P259:P260)</f>
        <v>0</v>
      </c>
      <c r="Q258" s="143"/>
      <c r="R258" s="144">
        <f>SUM(R259:R260)</f>
        <v>0</v>
      </c>
      <c r="S258" s="143"/>
      <c r="T258" s="145">
        <f>SUM(T259:T260)</f>
        <v>0</v>
      </c>
      <c r="AR258" s="138" t="s">
        <v>83</v>
      </c>
      <c r="AT258" s="146" t="s">
        <v>75</v>
      </c>
      <c r="AU258" s="146" t="s">
        <v>83</v>
      </c>
      <c r="AY258" s="138" t="s">
        <v>174</v>
      </c>
      <c r="BK258" s="147">
        <f>SUM(BK259:BK260)</f>
        <v>0</v>
      </c>
    </row>
    <row r="259" spans="1:65" s="2" customFormat="1" ht="16.5" customHeight="1">
      <c r="A259" s="32"/>
      <c r="B259" s="150"/>
      <c r="C259" s="151" t="s">
        <v>402</v>
      </c>
      <c r="D259" s="151" t="s">
        <v>176</v>
      </c>
      <c r="E259" s="152" t="s">
        <v>1937</v>
      </c>
      <c r="F259" s="153" t="s">
        <v>1938</v>
      </c>
      <c r="G259" s="154" t="s">
        <v>220</v>
      </c>
      <c r="H259" s="155">
        <v>6</v>
      </c>
      <c r="I259" s="156"/>
      <c r="J259" s="157">
        <f>ROUND(I259*H259,2)</f>
        <v>0</v>
      </c>
      <c r="K259" s="158"/>
      <c r="L259" s="33"/>
      <c r="M259" s="159" t="s">
        <v>1</v>
      </c>
      <c r="N259" s="160" t="s">
        <v>41</v>
      </c>
      <c r="O259" s="58"/>
      <c r="P259" s="161">
        <f>O259*H259</f>
        <v>0</v>
      </c>
      <c r="Q259" s="161">
        <v>0</v>
      </c>
      <c r="R259" s="161">
        <f>Q259*H259</f>
        <v>0</v>
      </c>
      <c r="S259" s="161">
        <v>0</v>
      </c>
      <c r="T259" s="162">
        <f>S259*H259</f>
        <v>0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63" t="s">
        <v>96</v>
      </c>
      <c r="AT259" s="163" t="s">
        <v>176</v>
      </c>
      <c r="AU259" s="163" t="s">
        <v>85</v>
      </c>
      <c r="AY259" s="17" t="s">
        <v>174</v>
      </c>
      <c r="BE259" s="164">
        <f>IF(N259="základní",J259,0)</f>
        <v>0</v>
      </c>
      <c r="BF259" s="164">
        <f>IF(N259="snížená",J259,0)</f>
        <v>0</v>
      </c>
      <c r="BG259" s="164">
        <f>IF(N259="zákl. přenesená",J259,0)</f>
        <v>0</v>
      </c>
      <c r="BH259" s="164">
        <f>IF(N259="sníž. přenesená",J259,0)</f>
        <v>0</v>
      </c>
      <c r="BI259" s="164">
        <f>IF(N259="nulová",J259,0)</f>
        <v>0</v>
      </c>
      <c r="BJ259" s="17" t="s">
        <v>83</v>
      </c>
      <c r="BK259" s="164">
        <f>ROUND(I259*H259,2)</f>
        <v>0</v>
      </c>
      <c r="BL259" s="17" t="s">
        <v>96</v>
      </c>
      <c r="BM259" s="163" t="s">
        <v>1939</v>
      </c>
    </row>
    <row r="260" spans="1:65" s="2" customFormat="1" ht="11.25">
      <c r="A260" s="32"/>
      <c r="B260" s="33"/>
      <c r="C260" s="32"/>
      <c r="D260" s="165" t="s">
        <v>181</v>
      </c>
      <c r="E260" s="32"/>
      <c r="F260" s="166" t="s">
        <v>1938</v>
      </c>
      <c r="G260" s="32"/>
      <c r="H260" s="32"/>
      <c r="I260" s="167"/>
      <c r="J260" s="32"/>
      <c r="K260" s="32"/>
      <c r="L260" s="33"/>
      <c r="M260" s="168"/>
      <c r="N260" s="169"/>
      <c r="O260" s="58"/>
      <c r="P260" s="58"/>
      <c r="Q260" s="58"/>
      <c r="R260" s="58"/>
      <c r="S260" s="58"/>
      <c r="T260" s="59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T260" s="17" t="s">
        <v>181</v>
      </c>
      <c r="AU260" s="17" t="s">
        <v>85</v>
      </c>
    </row>
    <row r="261" spans="1:65" s="12" customFormat="1" ht="22.9" customHeight="1">
      <c r="B261" s="137"/>
      <c r="D261" s="138" t="s">
        <v>75</v>
      </c>
      <c r="E261" s="148" t="s">
        <v>119</v>
      </c>
      <c r="F261" s="148" t="s">
        <v>1940</v>
      </c>
      <c r="I261" s="140"/>
      <c r="J261" s="149">
        <f>BK261</f>
        <v>0</v>
      </c>
      <c r="L261" s="137"/>
      <c r="M261" s="142"/>
      <c r="N261" s="143"/>
      <c r="O261" s="143"/>
      <c r="P261" s="144">
        <f>SUM(P262:P267)</f>
        <v>0</v>
      </c>
      <c r="Q261" s="143"/>
      <c r="R261" s="144">
        <f>SUM(R262:R267)</f>
        <v>0</v>
      </c>
      <c r="S261" s="143"/>
      <c r="T261" s="145">
        <f>SUM(T262:T267)</f>
        <v>0</v>
      </c>
      <c r="AR261" s="138" t="s">
        <v>83</v>
      </c>
      <c r="AT261" s="146" t="s">
        <v>75</v>
      </c>
      <c r="AU261" s="146" t="s">
        <v>83</v>
      </c>
      <c r="AY261" s="138" t="s">
        <v>174</v>
      </c>
      <c r="BK261" s="147">
        <f>SUM(BK262:BK267)</f>
        <v>0</v>
      </c>
    </row>
    <row r="262" spans="1:65" s="2" customFormat="1" ht="16.5" customHeight="1">
      <c r="A262" s="32"/>
      <c r="B262" s="150"/>
      <c r="C262" s="151" t="s">
        <v>407</v>
      </c>
      <c r="D262" s="151" t="s">
        <v>176</v>
      </c>
      <c r="E262" s="152" t="s">
        <v>1941</v>
      </c>
      <c r="F262" s="153" t="s">
        <v>1942</v>
      </c>
      <c r="G262" s="154" t="s">
        <v>203</v>
      </c>
      <c r="H262" s="155">
        <v>380</v>
      </c>
      <c r="I262" s="156"/>
      <c r="J262" s="157">
        <f>ROUND(I262*H262,2)</f>
        <v>0</v>
      </c>
      <c r="K262" s="158"/>
      <c r="L262" s="33"/>
      <c r="M262" s="159" t="s">
        <v>1</v>
      </c>
      <c r="N262" s="160" t="s">
        <v>41</v>
      </c>
      <c r="O262" s="58"/>
      <c r="P262" s="161">
        <f>O262*H262</f>
        <v>0</v>
      </c>
      <c r="Q262" s="161">
        <v>0</v>
      </c>
      <c r="R262" s="161">
        <f>Q262*H262</f>
        <v>0</v>
      </c>
      <c r="S262" s="161">
        <v>0</v>
      </c>
      <c r="T262" s="162">
        <f>S262*H262</f>
        <v>0</v>
      </c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63" t="s">
        <v>96</v>
      </c>
      <c r="AT262" s="163" t="s">
        <v>176</v>
      </c>
      <c r="AU262" s="163" t="s">
        <v>85</v>
      </c>
      <c r="AY262" s="17" t="s">
        <v>174</v>
      </c>
      <c r="BE262" s="164">
        <f>IF(N262="základní",J262,0)</f>
        <v>0</v>
      </c>
      <c r="BF262" s="164">
        <f>IF(N262="snížená",J262,0)</f>
        <v>0</v>
      </c>
      <c r="BG262" s="164">
        <f>IF(N262="zákl. přenesená",J262,0)</f>
        <v>0</v>
      </c>
      <c r="BH262" s="164">
        <f>IF(N262="sníž. přenesená",J262,0)</f>
        <v>0</v>
      </c>
      <c r="BI262" s="164">
        <f>IF(N262="nulová",J262,0)</f>
        <v>0</v>
      </c>
      <c r="BJ262" s="17" t="s">
        <v>83</v>
      </c>
      <c r="BK262" s="164">
        <f>ROUND(I262*H262,2)</f>
        <v>0</v>
      </c>
      <c r="BL262" s="17" t="s">
        <v>96</v>
      </c>
      <c r="BM262" s="163" t="s">
        <v>1943</v>
      </c>
    </row>
    <row r="263" spans="1:65" s="2" customFormat="1" ht="11.25">
      <c r="A263" s="32"/>
      <c r="B263" s="33"/>
      <c r="C263" s="32"/>
      <c r="D263" s="165" t="s">
        <v>181</v>
      </c>
      <c r="E263" s="32"/>
      <c r="F263" s="166" t="s">
        <v>1942</v>
      </c>
      <c r="G263" s="32"/>
      <c r="H263" s="32"/>
      <c r="I263" s="167"/>
      <c r="J263" s="32"/>
      <c r="K263" s="32"/>
      <c r="L263" s="33"/>
      <c r="M263" s="168"/>
      <c r="N263" s="169"/>
      <c r="O263" s="58"/>
      <c r="P263" s="58"/>
      <c r="Q263" s="58"/>
      <c r="R263" s="58"/>
      <c r="S263" s="58"/>
      <c r="T263" s="59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T263" s="17" t="s">
        <v>181</v>
      </c>
      <c r="AU263" s="17" t="s">
        <v>85</v>
      </c>
    </row>
    <row r="264" spans="1:65" s="2" customFormat="1" ht="16.5" customHeight="1">
      <c r="A264" s="32"/>
      <c r="B264" s="150"/>
      <c r="C264" s="151" t="s">
        <v>412</v>
      </c>
      <c r="D264" s="151" t="s">
        <v>176</v>
      </c>
      <c r="E264" s="152" t="s">
        <v>1944</v>
      </c>
      <c r="F264" s="153" t="s">
        <v>1945</v>
      </c>
      <c r="G264" s="154" t="s">
        <v>203</v>
      </c>
      <c r="H264" s="155">
        <v>380</v>
      </c>
      <c r="I264" s="156"/>
      <c r="J264" s="157">
        <f>ROUND(I264*H264,2)</f>
        <v>0</v>
      </c>
      <c r="K264" s="158"/>
      <c r="L264" s="33"/>
      <c r="M264" s="159" t="s">
        <v>1</v>
      </c>
      <c r="N264" s="160" t="s">
        <v>41</v>
      </c>
      <c r="O264" s="58"/>
      <c r="P264" s="161">
        <f>O264*H264</f>
        <v>0</v>
      </c>
      <c r="Q264" s="161">
        <v>0</v>
      </c>
      <c r="R264" s="161">
        <f>Q264*H264</f>
        <v>0</v>
      </c>
      <c r="S264" s="161">
        <v>0</v>
      </c>
      <c r="T264" s="162">
        <f>S264*H264</f>
        <v>0</v>
      </c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R264" s="163" t="s">
        <v>96</v>
      </c>
      <c r="AT264" s="163" t="s">
        <v>176</v>
      </c>
      <c r="AU264" s="163" t="s">
        <v>85</v>
      </c>
      <c r="AY264" s="17" t="s">
        <v>174</v>
      </c>
      <c r="BE264" s="164">
        <f>IF(N264="základní",J264,0)</f>
        <v>0</v>
      </c>
      <c r="BF264" s="164">
        <f>IF(N264="snížená",J264,0)</f>
        <v>0</v>
      </c>
      <c r="BG264" s="164">
        <f>IF(N264="zákl. přenesená",J264,0)</f>
        <v>0</v>
      </c>
      <c r="BH264" s="164">
        <f>IF(N264="sníž. přenesená",J264,0)</f>
        <v>0</v>
      </c>
      <c r="BI264" s="164">
        <f>IF(N264="nulová",J264,0)</f>
        <v>0</v>
      </c>
      <c r="BJ264" s="17" t="s">
        <v>83</v>
      </c>
      <c r="BK264" s="164">
        <f>ROUND(I264*H264,2)</f>
        <v>0</v>
      </c>
      <c r="BL264" s="17" t="s">
        <v>96</v>
      </c>
      <c r="BM264" s="163" t="s">
        <v>1946</v>
      </c>
    </row>
    <row r="265" spans="1:65" s="2" customFormat="1" ht="11.25">
      <c r="A265" s="32"/>
      <c r="B265" s="33"/>
      <c r="C265" s="32"/>
      <c r="D265" s="165" t="s">
        <v>181</v>
      </c>
      <c r="E265" s="32"/>
      <c r="F265" s="166" t="s">
        <v>1945</v>
      </c>
      <c r="G265" s="32"/>
      <c r="H265" s="32"/>
      <c r="I265" s="167"/>
      <c r="J265" s="32"/>
      <c r="K265" s="32"/>
      <c r="L265" s="33"/>
      <c r="M265" s="168"/>
      <c r="N265" s="169"/>
      <c r="O265" s="58"/>
      <c r="P265" s="58"/>
      <c r="Q265" s="58"/>
      <c r="R265" s="58"/>
      <c r="S265" s="58"/>
      <c r="T265" s="59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T265" s="17" t="s">
        <v>181</v>
      </c>
      <c r="AU265" s="17" t="s">
        <v>85</v>
      </c>
    </row>
    <row r="266" spans="1:65" s="2" customFormat="1" ht="16.5" customHeight="1">
      <c r="A266" s="32"/>
      <c r="B266" s="150"/>
      <c r="C266" s="151" t="s">
        <v>417</v>
      </c>
      <c r="D266" s="151" t="s">
        <v>176</v>
      </c>
      <c r="E266" s="152" t="s">
        <v>1947</v>
      </c>
      <c r="F266" s="153" t="s">
        <v>1948</v>
      </c>
      <c r="G266" s="154" t="s">
        <v>203</v>
      </c>
      <c r="H266" s="155">
        <v>110</v>
      </c>
      <c r="I266" s="156"/>
      <c r="J266" s="157">
        <f>ROUND(I266*H266,2)</f>
        <v>0</v>
      </c>
      <c r="K266" s="158"/>
      <c r="L266" s="33"/>
      <c r="M266" s="159" t="s">
        <v>1</v>
      </c>
      <c r="N266" s="160" t="s">
        <v>41</v>
      </c>
      <c r="O266" s="58"/>
      <c r="P266" s="161">
        <f>O266*H266</f>
        <v>0</v>
      </c>
      <c r="Q266" s="161">
        <v>0</v>
      </c>
      <c r="R266" s="161">
        <f>Q266*H266</f>
        <v>0</v>
      </c>
      <c r="S266" s="161">
        <v>0</v>
      </c>
      <c r="T266" s="162">
        <f>S266*H266</f>
        <v>0</v>
      </c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R266" s="163" t="s">
        <v>96</v>
      </c>
      <c r="AT266" s="163" t="s">
        <v>176</v>
      </c>
      <c r="AU266" s="163" t="s">
        <v>85</v>
      </c>
      <c r="AY266" s="17" t="s">
        <v>174</v>
      </c>
      <c r="BE266" s="164">
        <f>IF(N266="základní",J266,0)</f>
        <v>0</v>
      </c>
      <c r="BF266" s="164">
        <f>IF(N266="snížená",J266,0)</f>
        <v>0</v>
      </c>
      <c r="BG266" s="164">
        <f>IF(N266="zákl. přenesená",J266,0)</f>
        <v>0</v>
      </c>
      <c r="BH266" s="164">
        <f>IF(N266="sníž. přenesená",J266,0)</f>
        <v>0</v>
      </c>
      <c r="BI266" s="164">
        <f>IF(N266="nulová",J266,0)</f>
        <v>0</v>
      </c>
      <c r="BJ266" s="17" t="s">
        <v>83</v>
      </c>
      <c r="BK266" s="164">
        <f>ROUND(I266*H266,2)</f>
        <v>0</v>
      </c>
      <c r="BL266" s="17" t="s">
        <v>96</v>
      </c>
      <c r="BM266" s="163" t="s">
        <v>1949</v>
      </c>
    </row>
    <row r="267" spans="1:65" s="2" customFormat="1" ht="11.25">
      <c r="A267" s="32"/>
      <c r="B267" s="33"/>
      <c r="C267" s="32"/>
      <c r="D267" s="165" t="s">
        <v>181</v>
      </c>
      <c r="E267" s="32"/>
      <c r="F267" s="166" t="s">
        <v>1948</v>
      </c>
      <c r="G267" s="32"/>
      <c r="H267" s="32"/>
      <c r="I267" s="167"/>
      <c r="J267" s="32"/>
      <c r="K267" s="32"/>
      <c r="L267" s="33"/>
      <c r="M267" s="168"/>
      <c r="N267" s="169"/>
      <c r="O267" s="58"/>
      <c r="P267" s="58"/>
      <c r="Q267" s="58"/>
      <c r="R267" s="58"/>
      <c r="S267" s="58"/>
      <c r="T267" s="59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T267" s="17" t="s">
        <v>181</v>
      </c>
      <c r="AU267" s="17" t="s">
        <v>85</v>
      </c>
    </row>
    <row r="268" spans="1:65" s="12" customFormat="1" ht="22.9" customHeight="1">
      <c r="B268" s="137"/>
      <c r="D268" s="138" t="s">
        <v>75</v>
      </c>
      <c r="E268" s="148" t="s">
        <v>1950</v>
      </c>
      <c r="F268" s="148" t="s">
        <v>1951</v>
      </c>
      <c r="I268" s="140"/>
      <c r="J268" s="149">
        <f>BK268</f>
        <v>0</v>
      </c>
      <c r="L268" s="137"/>
      <c r="M268" s="142"/>
      <c r="N268" s="143"/>
      <c r="O268" s="143"/>
      <c r="P268" s="144">
        <f>SUM(P269:P272)</f>
        <v>0</v>
      </c>
      <c r="Q268" s="143"/>
      <c r="R268" s="144">
        <f>SUM(R269:R272)</f>
        <v>0</v>
      </c>
      <c r="S268" s="143"/>
      <c r="T268" s="145">
        <f>SUM(T269:T272)</f>
        <v>0</v>
      </c>
      <c r="AR268" s="138" t="s">
        <v>83</v>
      </c>
      <c r="AT268" s="146" t="s">
        <v>75</v>
      </c>
      <c r="AU268" s="146" t="s">
        <v>83</v>
      </c>
      <c r="AY268" s="138" t="s">
        <v>174</v>
      </c>
      <c r="BK268" s="147">
        <f>SUM(BK269:BK272)</f>
        <v>0</v>
      </c>
    </row>
    <row r="269" spans="1:65" s="2" customFormat="1" ht="16.5" customHeight="1">
      <c r="A269" s="32"/>
      <c r="B269" s="150"/>
      <c r="C269" s="151" t="s">
        <v>423</v>
      </c>
      <c r="D269" s="151" t="s">
        <v>176</v>
      </c>
      <c r="E269" s="152" t="s">
        <v>1952</v>
      </c>
      <c r="F269" s="153" t="s">
        <v>1953</v>
      </c>
      <c r="G269" s="154" t="s">
        <v>203</v>
      </c>
      <c r="H269" s="155">
        <v>380</v>
      </c>
      <c r="I269" s="156"/>
      <c r="J269" s="157">
        <f>ROUND(I269*H269,2)</f>
        <v>0</v>
      </c>
      <c r="K269" s="158"/>
      <c r="L269" s="33"/>
      <c r="M269" s="159" t="s">
        <v>1</v>
      </c>
      <c r="N269" s="160" t="s">
        <v>41</v>
      </c>
      <c r="O269" s="58"/>
      <c r="P269" s="161">
        <f>O269*H269</f>
        <v>0</v>
      </c>
      <c r="Q269" s="161">
        <v>0</v>
      </c>
      <c r="R269" s="161">
        <f>Q269*H269</f>
        <v>0</v>
      </c>
      <c r="S269" s="161">
        <v>0</v>
      </c>
      <c r="T269" s="162">
        <f>S269*H269</f>
        <v>0</v>
      </c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R269" s="163" t="s">
        <v>96</v>
      </c>
      <c r="AT269" s="163" t="s">
        <v>176</v>
      </c>
      <c r="AU269" s="163" t="s">
        <v>85</v>
      </c>
      <c r="AY269" s="17" t="s">
        <v>174</v>
      </c>
      <c r="BE269" s="164">
        <f>IF(N269="základní",J269,0)</f>
        <v>0</v>
      </c>
      <c r="BF269" s="164">
        <f>IF(N269="snížená",J269,0)</f>
        <v>0</v>
      </c>
      <c r="BG269" s="164">
        <f>IF(N269="zákl. přenesená",J269,0)</f>
        <v>0</v>
      </c>
      <c r="BH269" s="164">
        <f>IF(N269="sníž. přenesená",J269,0)</f>
        <v>0</v>
      </c>
      <c r="BI269" s="164">
        <f>IF(N269="nulová",J269,0)</f>
        <v>0</v>
      </c>
      <c r="BJ269" s="17" t="s">
        <v>83</v>
      </c>
      <c r="BK269" s="164">
        <f>ROUND(I269*H269,2)</f>
        <v>0</v>
      </c>
      <c r="BL269" s="17" t="s">
        <v>96</v>
      </c>
      <c r="BM269" s="163" t="s">
        <v>1954</v>
      </c>
    </row>
    <row r="270" spans="1:65" s="2" customFormat="1" ht="11.25">
      <c r="A270" s="32"/>
      <c r="B270" s="33"/>
      <c r="C270" s="32"/>
      <c r="D270" s="165" t="s">
        <v>181</v>
      </c>
      <c r="E270" s="32"/>
      <c r="F270" s="166" t="s">
        <v>1953</v>
      </c>
      <c r="G270" s="32"/>
      <c r="H270" s="32"/>
      <c r="I270" s="167"/>
      <c r="J270" s="32"/>
      <c r="K270" s="32"/>
      <c r="L270" s="33"/>
      <c r="M270" s="168"/>
      <c r="N270" s="169"/>
      <c r="O270" s="58"/>
      <c r="P270" s="58"/>
      <c r="Q270" s="58"/>
      <c r="R270" s="58"/>
      <c r="S270" s="58"/>
      <c r="T270" s="59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T270" s="17" t="s">
        <v>181</v>
      </c>
      <c r="AU270" s="17" t="s">
        <v>85</v>
      </c>
    </row>
    <row r="271" spans="1:65" s="2" customFormat="1" ht="16.5" customHeight="1">
      <c r="A271" s="32"/>
      <c r="B271" s="150"/>
      <c r="C271" s="151" t="s">
        <v>429</v>
      </c>
      <c r="D271" s="151" t="s">
        <v>176</v>
      </c>
      <c r="E271" s="152" t="s">
        <v>1955</v>
      </c>
      <c r="F271" s="153" t="s">
        <v>1956</v>
      </c>
      <c r="G271" s="154" t="s">
        <v>203</v>
      </c>
      <c r="H271" s="155">
        <v>36</v>
      </c>
      <c r="I271" s="156"/>
      <c r="J271" s="157">
        <f>ROUND(I271*H271,2)</f>
        <v>0</v>
      </c>
      <c r="K271" s="158"/>
      <c r="L271" s="33"/>
      <c r="M271" s="159" t="s">
        <v>1</v>
      </c>
      <c r="N271" s="160" t="s">
        <v>41</v>
      </c>
      <c r="O271" s="58"/>
      <c r="P271" s="161">
        <f>O271*H271</f>
        <v>0</v>
      </c>
      <c r="Q271" s="161">
        <v>0</v>
      </c>
      <c r="R271" s="161">
        <f>Q271*H271</f>
        <v>0</v>
      </c>
      <c r="S271" s="161">
        <v>0</v>
      </c>
      <c r="T271" s="162">
        <f>S271*H271</f>
        <v>0</v>
      </c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R271" s="163" t="s">
        <v>96</v>
      </c>
      <c r="AT271" s="163" t="s">
        <v>176</v>
      </c>
      <c r="AU271" s="163" t="s">
        <v>85</v>
      </c>
      <c r="AY271" s="17" t="s">
        <v>174</v>
      </c>
      <c r="BE271" s="164">
        <f>IF(N271="základní",J271,0)</f>
        <v>0</v>
      </c>
      <c r="BF271" s="164">
        <f>IF(N271="snížená",J271,0)</f>
        <v>0</v>
      </c>
      <c r="BG271" s="164">
        <f>IF(N271="zákl. přenesená",J271,0)</f>
        <v>0</v>
      </c>
      <c r="BH271" s="164">
        <f>IF(N271="sníž. přenesená",J271,0)</f>
        <v>0</v>
      </c>
      <c r="BI271" s="164">
        <f>IF(N271="nulová",J271,0)</f>
        <v>0</v>
      </c>
      <c r="BJ271" s="17" t="s">
        <v>83</v>
      </c>
      <c r="BK271" s="164">
        <f>ROUND(I271*H271,2)</f>
        <v>0</v>
      </c>
      <c r="BL271" s="17" t="s">
        <v>96</v>
      </c>
      <c r="BM271" s="163" t="s">
        <v>1957</v>
      </c>
    </row>
    <row r="272" spans="1:65" s="2" customFormat="1" ht="11.25">
      <c r="A272" s="32"/>
      <c r="B272" s="33"/>
      <c r="C272" s="32"/>
      <c r="D272" s="165" t="s">
        <v>181</v>
      </c>
      <c r="E272" s="32"/>
      <c r="F272" s="166" t="s">
        <v>1956</v>
      </c>
      <c r="G272" s="32"/>
      <c r="H272" s="32"/>
      <c r="I272" s="167"/>
      <c r="J272" s="32"/>
      <c r="K272" s="32"/>
      <c r="L272" s="33"/>
      <c r="M272" s="168"/>
      <c r="N272" s="169"/>
      <c r="O272" s="58"/>
      <c r="P272" s="58"/>
      <c r="Q272" s="58"/>
      <c r="R272" s="58"/>
      <c r="S272" s="58"/>
      <c r="T272" s="59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T272" s="17" t="s">
        <v>181</v>
      </c>
      <c r="AU272" s="17" t="s">
        <v>85</v>
      </c>
    </row>
    <row r="273" spans="1:65" s="12" customFormat="1" ht="22.9" customHeight="1">
      <c r="B273" s="137"/>
      <c r="D273" s="138" t="s">
        <v>75</v>
      </c>
      <c r="E273" s="148" t="s">
        <v>1958</v>
      </c>
      <c r="F273" s="148" t="s">
        <v>1959</v>
      </c>
      <c r="I273" s="140"/>
      <c r="J273" s="149">
        <f>BK273</f>
        <v>0</v>
      </c>
      <c r="L273" s="137"/>
      <c r="M273" s="142"/>
      <c r="N273" s="143"/>
      <c r="O273" s="143"/>
      <c r="P273" s="144">
        <f>SUM(P274:P275)</f>
        <v>0</v>
      </c>
      <c r="Q273" s="143"/>
      <c r="R273" s="144">
        <f>SUM(R274:R275)</f>
        <v>0</v>
      </c>
      <c r="S273" s="143"/>
      <c r="T273" s="145">
        <f>SUM(T274:T275)</f>
        <v>0</v>
      </c>
      <c r="AR273" s="138" t="s">
        <v>83</v>
      </c>
      <c r="AT273" s="146" t="s">
        <v>75</v>
      </c>
      <c r="AU273" s="146" t="s">
        <v>83</v>
      </c>
      <c r="AY273" s="138" t="s">
        <v>174</v>
      </c>
      <c r="BK273" s="147">
        <f>SUM(BK274:BK275)</f>
        <v>0</v>
      </c>
    </row>
    <row r="274" spans="1:65" s="2" customFormat="1" ht="16.5" customHeight="1">
      <c r="A274" s="32"/>
      <c r="B274" s="150"/>
      <c r="C274" s="151" t="s">
        <v>438</v>
      </c>
      <c r="D274" s="151" t="s">
        <v>176</v>
      </c>
      <c r="E274" s="152" t="s">
        <v>1960</v>
      </c>
      <c r="F274" s="153" t="s">
        <v>1961</v>
      </c>
      <c r="G274" s="154" t="s">
        <v>203</v>
      </c>
      <c r="H274" s="155">
        <v>4</v>
      </c>
      <c r="I274" s="156"/>
      <c r="J274" s="157">
        <f>ROUND(I274*H274,2)</f>
        <v>0</v>
      </c>
      <c r="K274" s="158"/>
      <c r="L274" s="33"/>
      <c r="M274" s="159" t="s">
        <v>1</v>
      </c>
      <c r="N274" s="160" t="s">
        <v>41</v>
      </c>
      <c r="O274" s="58"/>
      <c r="P274" s="161">
        <f>O274*H274</f>
        <v>0</v>
      </c>
      <c r="Q274" s="161">
        <v>0</v>
      </c>
      <c r="R274" s="161">
        <f>Q274*H274</f>
        <v>0</v>
      </c>
      <c r="S274" s="161">
        <v>0</v>
      </c>
      <c r="T274" s="162">
        <f>S274*H274</f>
        <v>0</v>
      </c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R274" s="163" t="s">
        <v>96</v>
      </c>
      <c r="AT274" s="163" t="s">
        <v>176</v>
      </c>
      <c r="AU274" s="163" t="s">
        <v>85</v>
      </c>
      <c r="AY274" s="17" t="s">
        <v>174</v>
      </c>
      <c r="BE274" s="164">
        <f>IF(N274="základní",J274,0)</f>
        <v>0</v>
      </c>
      <c r="BF274" s="164">
        <f>IF(N274="snížená",J274,0)</f>
        <v>0</v>
      </c>
      <c r="BG274" s="164">
        <f>IF(N274="zákl. přenesená",J274,0)</f>
        <v>0</v>
      </c>
      <c r="BH274" s="164">
        <f>IF(N274="sníž. přenesená",J274,0)</f>
        <v>0</v>
      </c>
      <c r="BI274" s="164">
        <f>IF(N274="nulová",J274,0)</f>
        <v>0</v>
      </c>
      <c r="BJ274" s="17" t="s">
        <v>83</v>
      </c>
      <c r="BK274" s="164">
        <f>ROUND(I274*H274,2)</f>
        <v>0</v>
      </c>
      <c r="BL274" s="17" t="s">
        <v>96</v>
      </c>
      <c r="BM274" s="163" t="s">
        <v>1962</v>
      </c>
    </row>
    <row r="275" spans="1:65" s="2" customFormat="1" ht="11.25">
      <c r="A275" s="32"/>
      <c r="B275" s="33"/>
      <c r="C275" s="32"/>
      <c r="D275" s="165" t="s">
        <v>181</v>
      </c>
      <c r="E275" s="32"/>
      <c r="F275" s="166" t="s">
        <v>1961</v>
      </c>
      <c r="G275" s="32"/>
      <c r="H275" s="32"/>
      <c r="I275" s="167"/>
      <c r="J275" s="32"/>
      <c r="K275" s="32"/>
      <c r="L275" s="33"/>
      <c r="M275" s="168"/>
      <c r="N275" s="169"/>
      <c r="O275" s="58"/>
      <c r="P275" s="58"/>
      <c r="Q275" s="58"/>
      <c r="R275" s="58"/>
      <c r="S275" s="58"/>
      <c r="T275" s="59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T275" s="17" t="s">
        <v>181</v>
      </c>
      <c r="AU275" s="17" t="s">
        <v>85</v>
      </c>
    </row>
    <row r="276" spans="1:65" s="12" customFormat="1" ht="22.9" customHeight="1">
      <c r="B276" s="137"/>
      <c r="D276" s="138" t="s">
        <v>75</v>
      </c>
      <c r="E276" s="148" t="s">
        <v>1963</v>
      </c>
      <c r="F276" s="148" t="s">
        <v>1964</v>
      </c>
      <c r="I276" s="140"/>
      <c r="J276" s="149">
        <f>BK276</f>
        <v>0</v>
      </c>
      <c r="L276" s="137"/>
      <c r="M276" s="142"/>
      <c r="N276" s="143"/>
      <c r="O276" s="143"/>
      <c r="P276" s="144">
        <f>SUM(P277:P278)</f>
        <v>0</v>
      </c>
      <c r="Q276" s="143"/>
      <c r="R276" s="144">
        <f>SUM(R277:R278)</f>
        <v>0</v>
      </c>
      <c r="S276" s="143"/>
      <c r="T276" s="145">
        <f>SUM(T277:T278)</f>
        <v>0</v>
      </c>
      <c r="AR276" s="138" t="s">
        <v>83</v>
      </c>
      <c r="AT276" s="146" t="s">
        <v>75</v>
      </c>
      <c r="AU276" s="146" t="s">
        <v>83</v>
      </c>
      <c r="AY276" s="138" t="s">
        <v>174</v>
      </c>
      <c r="BK276" s="147">
        <f>SUM(BK277:BK278)</f>
        <v>0</v>
      </c>
    </row>
    <row r="277" spans="1:65" s="2" customFormat="1" ht="16.5" customHeight="1">
      <c r="A277" s="32"/>
      <c r="B277" s="150"/>
      <c r="C277" s="151" t="s">
        <v>444</v>
      </c>
      <c r="D277" s="151" t="s">
        <v>176</v>
      </c>
      <c r="E277" s="152" t="s">
        <v>1965</v>
      </c>
      <c r="F277" s="153" t="s">
        <v>1966</v>
      </c>
      <c r="G277" s="154" t="s">
        <v>203</v>
      </c>
      <c r="H277" s="155">
        <v>16</v>
      </c>
      <c r="I277" s="156"/>
      <c r="J277" s="157">
        <f>ROUND(I277*H277,2)</f>
        <v>0</v>
      </c>
      <c r="K277" s="158"/>
      <c r="L277" s="33"/>
      <c r="M277" s="159" t="s">
        <v>1</v>
      </c>
      <c r="N277" s="160" t="s">
        <v>41</v>
      </c>
      <c r="O277" s="58"/>
      <c r="P277" s="161">
        <f>O277*H277</f>
        <v>0</v>
      </c>
      <c r="Q277" s="161">
        <v>0</v>
      </c>
      <c r="R277" s="161">
        <f>Q277*H277</f>
        <v>0</v>
      </c>
      <c r="S277" s="161">
        <v>0</v>
      </c>
      <c r="T277" s="162">
        <f>S277*H277</f>
        <v>0</v>
      </c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R277" s="163" t="s">
        <v>96</v>
      </c>
      <c r="AT277" s="163" t="s">
        <v>176</v>
      </c>
      <c r="AU277" s="163" t="s">
        <v>85</v>
      </c>
      <c r="AY277" s="17" t="s">
        <v>174</v>
      </c>
      <c r="BE277" s="164">
        <f>IF(N277="základní",J277,0)</f>
        <v>0</v>
      </c>
      <c r="BF277" s="164">
        <f>IF(N277="snížená",J277,0)</f>
        <v>0</v>
      </c>
      <c r="BG277" s="164">
        <f>IF(N277="zákl. přenesená",J277,0)</f>
        <v>0</v>
      </c>
      <c r="BH277" s="164">
        <f>IF(N277="sníž. přenesená",J277,0)</f>
        <v>0</v>
      </c>
      <c r="BI277" s="164">
        <f>IF(N277="nulová",J277,0)</f>
        <v>0</v>
      </c>
      <c r="BJ277" s="17" t="s">
        <v>83</v>
      </c>
      <c r="BK277" s="164">
        <f>ROUND(I277*H277,2)</f>
        <v>0</v>
      </c>
      <c r="BL277" s="17" t="s">
        <v>96</v>
      </c>
      <c r="BM277" s="163" t="s">
        <v>1967</v>
      </c>
    </row>
    <row r="278" spans="1:65" s="2" customFormat="1" ht="11.25">
      <c r="A278" s="32"/>
      <c r="B278" s="33"/>
      <c r="C278" s="32"/>
      <c r="D278" s="165" t="s">
        <v>181</v>
      </c>
      <c r="E278" s="32"/>
      <c r="F278" s="166" t="s">
        <v>1966</v>
      </c>
      <c r="G278" s="32"/>
      <c r="H278" s="32"/>
      <c r="I278" s="167"/>
      <c r="J278" s="32"/>
      <c r="K278" s="32"/>
      <c r="L278" s="33"/>
      <c r="M278" s="168"/>
      <c r="N278" s="169"/>
      <c r="O278" s="58"/>
      <c r="P278" s="58"/>
      <c r="Q278" s="58"/>
      <c r="R278" s="58"/>
      <c r="S278" s="58"/>
      <c r="T278" s="59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T278" s="17" t="s">
        <v>181</v>
      </c>
      <c r="AU278" s="17" t="s">
        <v>85</v>
      </c>
    </row>
    <row r="279" spans="1:65" s="12" customFormat="1" ht="22.9" customHeight="1">
      <c r="B279" s="137"/>
      <c r="D279" s="138" t="s">
        <v>75</v>
      </c>
      <c r="E279" s="148" t="s">
        <v>1968</v>
      </c>
      <c r="F279" s="148" t="s">
        <v>1969</v>
      </c>
      <c r="I279" s="140"/>
      <c r="J279" s="149">
        <f>BK279</f>
        <v>0</v>
      </c>
      <c r="L279" s="137"/>
      <c r="M279" s="142"/>
      <c r="N279" s="143"/>
      <c r="O279" s="143"/>
      <c r="P279" s="144">
        <f>SUM(P280:P281)</f>
        <v>0</v>
      </c>
      <c r="Q279" s="143"/>
      <c r="R279" s="144">
        <f>SUM(R280:R281)</f>
        <v>0</v>
      </c>
      <c r="S279" s="143"/>
      <c r="T279" s="145">
        <f>SUM(T280:T281)</f>
        <v>0</v>
      </c>
      <c r="AR279" s="138" t="s">
        <v>83</v>
      </c>
      <c r="AT279" s="146" t="s">
        <v>75</v>
      </c>
      <c r="AU279" s="146" t="s">
        <v>83</v>
      </c>
      <c r="AY279" s="138" t="s">
        <v>174</v>
      </c>
      <c r="BK279" s="147">
        <f>SUM(BK280:BK281)</f>
        <v>0</v>
      </c>
    </row>
    <row r="280" spans="1:65" s="2" customFormat="1" ht="16.5" customHeight="1">
      <c r="A280" s="32"/>
      <c r="B280" s="150"/>
      <c r="C280" s="151" t="s">
        <v>450</v>
      </c>
      <c r="D280" s="151" t="s">
        <v>176</v>
      </c>
      <c r="E280" s="152" t="s">
        <v>1970</v>
      </c>
      <c r="F280" s="153" t="s">
        <v>1971</v>
      </c>
      <c r="G280" s="154" t="s">
        <v>203</v>
      </c>
      <c r="H280" s="155">
        <v>380</v>
      </c>
      <c r="I280" s="156"/>
      <c r="J280" s="157">
        <f>ROUND(I280*H280,2)</f>
        <v>0</v>
      </c>
      <c r="K280" s="158"/>
      <c r="L280" s="33"/>
      <c r="M280" s="159" t="s">
        <v>1</v>
      </c>
      <c r="N280" s="160" t="s">
        <v>41</v>
      </c>
      <c r="O280" s="58"/>
      <c r="P280" s="161">
        <f>O280*H280</f>
        <v>0</v>
      </c>
      <c r="Q280" s="161">
        <v>0</v>
      </c>
      <c r="R280" s="161">
        <f>Q280*H280</f>
        <v>0</v>
      </c>
      <c r="S280" s="161">
        <v>0</v>
      </c>
      <c r="T280" s="162">
        <f>S280*H280</f>
        <v>0</v>
      </c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R280" s="163" t="s">
        <v>96</v>
      </c>
      <c r="AT280" s="163" t="s">
        <v>176</v>
      </c>
      <c r="AU280" s="163" t="s">
        <v>85</v>
      </c>
      <c r="AY280" s="17" t="s">
        <v>174</v>
      </c>
      <c r="BE280" s="164">
        <f>IF(N280="základní",J280,0)</f>
        <v>0</v>
      </c>
      <c r="BF280" s="164">
        <f>IF(N280="snížená",J280,0)</f>
        <v>0</v>
      </c>
      <c r="BG280" s="164">
        <f>IF(N280="zákl. přenesená",J280,0)</f>
        <v>0</v>
      </c>
      <c r="BH280" s="164">
        <f>IF(N280="sníž. přenesená",J280,0)</f>
        <v>0</v>
      </c>
      <c r="BI280" s="164">
        <f>IF(N280="nulová",J280,0)</f>
        <v>0</v>
      </c>
      <c r="BJ280" s="17" t="s">
        <v>83</v>
      </c>
      <c r="BK280" s="164">
        <f>ROUND(I280*H280,2)</f>
        <v>0</v>
      </c>
      <c r="BL280" s="17" t="s">
        <v>96</v>
      </c>
      <c r="BM280" s="163" t="s">
        <v>1972</v>
      </c>
    </row>
    <row r="281" spans="1:65" s="2" customFormat="1" ht="11.25">
      <c r="A281" s="32"/>
      <c r="B281" s="33"/>
      <c r="C281" s="32"/>
      <c r="D281" s="165" t="s">
        <v>181</v>
      </c>
      <c r="E281" s="32"/>
      <c r="F281" s="166" t="s">
        <v>1971</v>
      </c>
      <c r="G281" s="32"/>
      <c r="H281" s="32"/>
      <c r="I281" s="167"/>
      <c r="J281" s="32"/>
      <c r="K281" s="32"/>
      <c r="L281" s="33"/>
      <c r="M281" s="168"/>
      <c r="N281" s="169"/>
      <c r="O281" s="58"/>
      <c r="P281" s="58"/>
      <c r="Q281" s="58"/>
      <c r="R281" s="58"/>
      <c r="S281" s="58"/>
      <c r="T281" s="59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T281" s="17" t="s">
        <v>181</v>
      </c>
      <c r="AU281" s="17" t="s">
        <v>85</v>
      </c>
    </row>
    <row r="282" spans="1:65" s="12" customFormat="1" ht="22.9" customHeight="1">
      <c r="B282" s="137"/>
      <c r="D282" s="138" t="s">
        <v>75</v>
      </c>
      <c r="E282" s="148" t="s">
        <v>1973</v>
      </c>
      <c r="F282" s="148" t="s">
        <v>1974</v>
      </c>
      <c r="I282" s="140"/>
      <c r="J282" s="149">
        <f>BK282</f>
        <v>0</v>
      </c>
      <c r="L282" s="137"/>
      <c r="M282" s="142"/>
      <c r="N282" s="143"/>
      <c r="O282" s="143"/>
      <c r="P282" s="144">
        <f>SUM(P283:P284)</f>
        <v>0</v>
      </c>
      <c r="Q282" s="143"/>
      <c r="R282" s="144">
        <f>SUM(R283:R284)</f>
        <v>0</v>
      </c>
      <c r="S282" s="143"/>
      <c r="T282" s="145">
        <f>SUM(T283:T284)</f>
        <v>0</v>
      </c>
      <c r="AR282" s="138" t="s">
        <v>83</v>
      </c>
      <c r="AT282" s="146" t="s">
        <v>75</v>
      </c>
      <c r="AU282" s="146" t="s">
        <v>83</v>
      </c>
      <c r="AY282" s="138" t="s">
        <v>174</v>
      </c>
      <c r="BK282" s="147">
        <f>SUM(BK283:BK284)</f>
        <v>0</v>
      </c>
    </row>
    <row r="283" spans="1:65" s="2" customFormat="1" ht="16.5" customHeight="1">
      <c r="A283" s="32"/>
      <c r="B283" s="150"/>
      <c r="C283" s="151" t="s">
        <v>456</v>
      </c>
      <c r="D283" s="151" t="s">
        <v>176</v>
      </c>
      <c r="E283" s="152" t="s">
        <v>1975</v>
      </c>
      <c r="F283" s="153" t="s">
        <v>1976</v>
      </c>
      <c r="G283" s="154" t="s">
        <v>1791</v>
      </c>
      <c r="H283" s="155">
        <v>3</v>
      </c>
      <c r="I283" s="156"/>
      <c r="J283" s="157">
        <f>ROUND(I283*H283,2)</f>
        <v>0</v>
      </c>
      <c r="K283" s="158"/>
      <c r="L283" s="33"/>
      <c r="M283" s="159" t="s">
        <v>1</v>
      </c>
      <c r="N283" s="160" t="s">
        <v>41</v>
      </c>
      <c r="O283" s="58"/>
      <c r="P283" s="161">
        <f>O283*H283</f>
        <v>0</v>
      </c>
      <c r="Q283" s="161">
        <v>0</v>
      </c>
      <c r="R283" s="161">
        <f>Q283*H283</f>
        <v>0</v>
      </c>
      <c r="S283" s="161">
        <v>0</v>
      </c>
      <c r="T283" s="162">
        <f>S283*H283</f>
        <v>0</v>
      </c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R283" s="163" t="s">
        <v>96</v>
      </c>
      <c r="AT283" s="163" t="s">
        <v>176</v>
      </c>
      <c r="AU283" s="163" t="s">
        <v>85</v>
      </c>
      <c r="AY283" s="17" t="s">
        <v>174</v>
      </c>
      <c r="BE283" s="164">
        <f>IF(N283="základní",J283,0)</f>
        <v>0</v>
      </c>
      <c r="BF283" s="164">
        <f>IF(N283="snížená",J283,0)</f>
        <v>0</v>
      </c>
      <c r="BG283" s="164">
        <f>IF(N283="zákl. přenesená",J283,0)</f>
        <v>0</v>
      </c>
      <c r="BH283" s="164">
        <f>IF(N283="sníž. přenesená",J283,0)</f>
        <v>0</v>
      </c>
      <c r="BI283" s="164">
        <f>IF(N283="nulová",J283,0)</f>
        <v>0</v>
      </c>
      <c r="BJ283" s="17" t="s">
        <v>83</v>
      </c>
      <c r="BK283" s="164">
        <f>ROUND(I283*H283,2)</f>
        <v>0</v>
      </c>
      <c r="BL283" s="17" t="s">
        <v>96</v>
      </c>
      <c r="BM283" s="163" t="s">
        <v>1977</v>
      </c>
    </row>
    <row r="284" spans="1:65" s="2" customFormat="1" ht="11.25">
      <c r="A284" s="32"/>
      <c r="B284" s="33"/>
      <c r="C284" s="32"/>
      <c r="D284" s="165" t="s">
        <v>181</v>
      </c>
      <c r="E284" s="32"/>
      <c r="F284" s="166" t="s">
        <v>1976</v>
      </c>
      <c r="G284" s="32"/>
      <c r="H284" s="32"/>
      <c r="I284" s="167"/>
      <c r="J284" s="32"/>
      <c r="K284" s="32"/>
      <c r="L284" s="33"/>
      <c r="M284" s="168"/>
      <c r="N284" s="169"/>
      <c r="O284" s="58"/>
      <c r="P284" s="58"/>
      <c r="Q284" s="58"/>
      <c r="R284" s="58"/>
      <c r="S284" s="58"/>
      <c r="T284" s="59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T284" s="17" t="s">
        <v>181</v>
      </c>
      <c r="AU284" s="17" t="s">
        <v>85</v>
      </c>
    </row>
    <row r="285" spans="1:65" s="12" customFormat="1" ht="22.9" customHeight="1">
      <c r="B285" s="137"/>
      <c r="D285" s="138" t="s">
        <v>75</v>
      </c>
      <c r="E285" s="148" t="s">
        <v>1978</v>
      </c>
      <c r="F285" s="148" t="s">
        <v>1979</v>
      </c>
      <c r="I285" s="140"/>
      <c r="J285" s="149">
        <f>BK285</f>
        <v>0</v>
      </c>
      <c r="L285" s="137"/>
      <c r="M285" s="142"/>
      <c r="N285" s="143"/>
      <c r="O285" s="143"/>
      <c r="P285" s="144">
        <f>SUM(P286:P287)</f>
        <v>0</v>
      </c>
      <c r="Q285" s="143"/>
      <c r="R285" s="144">
        <f>SUM(R286:R287)</f>
        <v>0</v>
      </c>
      <c r="S285" s="143"/>
      <c r="T285" s="145">
        <f>SUM(T286:T287)</f>
        <v>0</v>
      </c>
      <c r="AR285" s="138" t="s">
        <v>83</v>
      </c>
      <c r="AT285" s="146" t="s">
        <v>75</v>
      </c>
      <c r="AU285" s="146" t="s">
        <v>83</v>
      </c>
      <c r="AY285" s="138" t="s">
        <v>174</v>
      </c>
      <c r="BK285" s="147">
        <f>SUM(BK286:BK287)</f>
        <v>0</v>
      </c>
    </row>
    <row r="286" spans="1:65" s="2" customFormat="1" ht="16.5" customHeight="1">
      <c r="A286" s="32"/>
      <c r="B286" s="150"/>
      <c r="C286" s="151" t="s">
        <v>462</v>
      </c>
      <c r="D286" s="151" t="s">
        <v>176</v>
      </c>
      <c r="E286" s="152" t="s">
        <v>1980</v>
      </c>
      <c r="F286" s="153" t="s">
        <v>1981</v>
      </c>
      <c r="G286" s="154" t="s">
        <v>1791</v>
      </c>
      <c r="H286" s="155">
        <v>32</v>
      </c>
      <c r="I286" s="156"/>
      <c r="J286" s="157">
        <f>ROUND(I286*H286,2)</f>
        <v>0</v>
      </c>
      <c r="K286" s="158"/>
      <c r="L286" s="33"/>
      <c r="M286" s="159" t="s">
        <v>1</v>
      </c>
      <c r="N286" s="160" t="s">
        <v>41</v>
      </c>
      <c r="O286" s="58"/>
      <c r="P286" s="161">
        <f>O286*H286</f>
        <v>0</v>
      </c>
      <c r="Q286" s="161">
        <v>0</v>
      </c>
      <c r="R286" s="161">
        <f>Q286*H286</f>
        <v>0</v>
      </c>
      <c r="S286" s="161">
        <v>0</v>
      </c>
      <c r="T286" s="162">
        <f>S286*H286</f>
        <v>0</v>
      </c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R286" s="163" t="s">
        <v>96</v>
      </c>
      <c r="AT286" s="163" t="s">
        <v>176</v>
      </c>
      <c r="AU286" s="163" t="s">
        <v>85</v>
      </c>
      <c r="AY286" s="17" t="s">
        <v>174</v>
      </c>
      <c r="BE286" s="164">
        <f>IF(N286="základní",J286,0)</f>
        <v>0</v>
      </c>
      <c r="BF286" s="164">
        <f>IF(N286="snížená",J286,0)</f>
        <v>0</v>
      </c>
      <c r="BG286" s="164">
        <f>IF(N286="zákl. přenesená",J286,0)</f>
        <v>0</v>
      </c>
      <c r="BH286" s="164">
        <f>IF(N286="sníž. přenesená",J286,0)</f>
        <v>0</v>
      </c>
      <c r="BI286" s="164">
        <f>IF(N286="nulová",J286,0)</f>
        <v>0</v>
      </c>
      <c r="BJ286" s="17" t="s">
        <v>83</v>
      </c>
      <c r="BK286" s="164">
        <f>ROUND(I286*H286,2)</f>
        <v>0</v>
      </c>
      <c r="BL286" s="17" t="s">
        <v>96</v>
      </c>
      <c r="BM286" s="163" t="s">
        <v>1982</v>
      </c>
    </row>
    <row r="287" spans="1:65" s="2" customFormat="1" ht="11.25">
      <c r="A287" s="32"/>
      <c r="B287" s="33"/>
      <c r="C287" s="32"/>
      <c r="D287" s="165" t="s">
        <v>181</v>
      </c>
      <c r="E287" s="32"/>
      <c r="F287" s="166" t="s">
        <v>1981</v>
      </c>
      <c r="G287" s="32"/>
      <c r="H287" s="32"/>
      <c r="I287" s="167"/>
      <c r="J287" s="32"/>
      <c r="K287" s="32"/>
      <c r="L287" s="33"/>
      <c r="M287" s="168"/>
      <c r="N287" s="169"/>
      <c r="O287" s="58"/>
      <c r="P287" s="58"/>
      <c r="Q287" s="58"/>
      <c r="R287" s="58"/>
      <c r="S287" s="58"/>
      <c r="T287" s="59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T287" s="17" t="s">
        <v>181</v>
      </c>
      <c r="AU287" s="17" t="s">
        <v>85</v>
      </c>
    </row>
    <row r="288" spans="1:65" s="12" customFormat="1" ht="25.9" customHeight="1">
      <c r="B288" s="137"/>
      <c r="D288" s="138" t="s">
        <v>75</v>
      </c>
      <c r="E288" s="139" t="s">
        <v>1983</v>
      </c>
      <c r="F288" s="139" t="s">
        <v>175</v>
      </c>
      <c r="I288" s="140"/>
      <c r="J288" s="141">
        <f>BK288</f>
        <v>0</v>
      </c>
      <c r="L288" s="137"/>
      <c r="M288" s="142"/>
      <c r="N288" s="143"/>
      <c r="O288" s="143"/>
      <c r="P288" s="144">
        <f>P289+P292+P299+P304+P309+P316+P323+P330+P343+P352</f>
        <v>0</v>
      </c>
      <c r="Q288" s="143"/>
      <c r="R288" s="144">
        <f>R289+R292+R299+R304+R309+R316+R323+R330+R343+R352</f>
        <v>0</v>
      </c>
      <c r="S288" s="143"/>
      <c r="T288" s="145">
        <f>T289+T292+T299+T304+T309+T316+T323+T330+T343+T352</f>
        <v>0</v>
      </c>
      <c r="AR288" s="138" t="s">
        <v>83</v>
      </c>
      <c r="AT288" s="146" t="s">
        <v>75</v>
      </c>
      <c r="AU288" s="146" t="s">
        <v>76</v>
      </c>
      <c r="AY288" s="138" t="s">
        <v>174</v>
      </c>
      <c r="BK288" s="147">
        <f>BK289+BK292+BK299+BK304+BK309+BK316+BK323+BK330+BK343+BK352</f>
        <v>0</v>
      </c>
    </row>
    <row r="289" spans="1:65" s="12" customFormat="1" ht="22.9" customHeight="1">
      <c r="B289" s="137"/>
      <c r="D289" s="138" t="s">
        <v>75</v>
      </c>
      <c r="E289" s="148" t="s">
        <v>1984</v>
      </c>
      <c r="F289" s="148" t="s">
        <v>1985</v>
      </c>
      <c r="I289" s="140"/>
      <c r="J289" s="149">
        <f>BK289</f>
        <v>0</v>
      </c>
      <c r="L289" s="137"/>
      <c r="M289" s="142"/>
      <c r="N289" s="143"/>
      <c r="O289" s="143"/>
      <c r="P289" s="144">
        <f>SUM(P290:P291)</f>
        <v>0</v>
      </c>
      <c r="Q289" s="143"/>
      <c r="R289" s="144">
        <f>SUM(R290:R291)</f>
        <v>0</v>
      </c>
      <c r="S289" s="143"/>
      <c r="T289" s="145">
        <f>SUM(T290:T291)</f>
        <v>0</v>
      </c>
      <c r="AR289" s="138" t="s">
        <v>83</v>
      </c>
      <c r="AT289" s="146" t="s">
        <v>75</v>
      </c>
      <c r="AU289" s="146" t="s">
        <v>83</v>
      </c>
      <c r="AY289" s="138" t="s">
        <v>174</v>
      </c>
      <c r="BK289" s="147">
        <f>SUM(BK290:BK291)</f>
        <v>0</v>
      </c>
    </row>
    <row r="290" spans="1:65" s="2" customFormat="1" ht="16.5" customHeight="1">
      <c r="A290" s="32"/>
      <c r="B290" s="150"/>
      <c r="C290" s="151" t="s">
        <v>1506</v>
      </c>
      <c r="D290" s="151" t="s">
        <v>176</v>
      </c>
      <c r="E290" s="152" t="s">
        <v>1986</v>
      </c>
      <c r="F290" s="153" t="s">
        <v>1987</v>
      </c>
      <c r="G290" s="154" t="s">
        <v>1572</v>
      </c>
      <c r="H290" s="155">
        <v>0.4</v>
      </c>
      <c r="I290" s="156"/>
      <c r="J290" s="157">
        <f>ROUND(I290*H290,2)</f>
        <v>0</v>
      </c>
      <c r="K290" s="158"/>
      <c r="L290" s="33"/>
      <c r="M290" s="159" t="s">
        <v>1</v>
      </c>
      <c r="N290" s="160" t="s">
        <v>41</v>
      </c>
      <c r="O290" s="58"/>
      <c r="P290" s="161">
        <f>O290*H290</f>
        <v>0</v>
      </c>
      <c r="Q290" s="161">
        <v>0</v>
      </c>
      <c r="R290" s="161">
        <f>Q290*H290</f>
        <v>0</v>
      </c>
      <c r="S290" s="161">
        <v>0</v>
      </c>
      <c r="T290" s="162">
        <f>S290*H290</f>
        <v>0</v>
      </c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R290" s="163" t="s">
        <v>96</v>
      </c>
      <c r="AT290" s="163" t="s">
        <v>176</v>
      </c>
      <c r="AU290" s="163" t="s">
        <v>85</v>
      </c>
      <c r="AY290" s="17" t="s">
        <v>174</v>
      </c>
      <c r="BE290" s="164">
        <f>IF(N290="základní",J290,0)</f>
        <v>0</v>
      </c>
      <c r="BF290" s="164">
        <f>IF(N290="snížená",J290,0)</f>
        <v>0</v>
      </c>
      <c r="BG290" s="164">
        <f>IF(N290="zákl. přenesená",J290,0)</f>
        <v>0</v>
      </c>
      <c r="BH290" s="164">
        <f>IF(N290="sníž. přenesená",J290,0)</f>
        <v>0</v>
      </c>
      <c r="BI290" s="164">
        <f>IF(N290="nulová",J290,0)</f>
        <v>0</v>
      </c>
      <c r="BJ290" s="17" t="s">
        <v>83</v>
      </c>
      <c r="BK290" s="164">
        <f>ROUND(I290*H290,2)</f>
        <v>0</v>
      </c>
      <c r="BL290" s="17" t="s">
        <v>96</v>
      </c>
      <c r="BM290" s="163" t="s">
        <v>1988</v>
      </c>
    </row>
    <row r="291" spans="1:65" s="2" customFormat="1" ht="11.25">
      <c r="A291" s="32"/>
      <c r="B291" s="33"/>
      <c r="C291" s="32"/>
      <c r="D291" s="165" t="s">
        <v>181</v>
      </c>
      <c r="E291" s="32"/>
      <c r="F291" s="166" t="s">
        <v>1987</v>
      </c>
      <c r="G291" s="32"/>
      <c r="H291" s="32"/>
      <c r="I291" s="167"/>
      <c r="J291" s="32"/>
      <c r="K291" s="32"/>
      <c r="L291" s="33"/>
      <c r="M291" s="168"/>
      <c r="N291" s="169"/>
      <c r="O291" s="58"/>
      <c r="P291" s="58"/>
      <c r="Q291" s="58"/>
      <c r="R291" s="58"/>
      <c r="S291" s="58"/>
      <c r="T291" s="59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T291" s="17" t="s">
        <v>181</v>
      </c>
      <c r="AU291" s="17" t="s">
        <v>85</v>
      </c>
    </row>
    <row r="292" spans="1:65" s="12" customFormat="1" ht="22.9" customHeight="1">
      <c r="B292" s="137"/>
      <c r="D292" s="138" t="s">
        <v>75</v>
      </c>
      <c r="E292" s="148" t="s">
        <v>1989</v>
      </c>
      <c r="F292" s="148" t="s">
        <v>1990</v>
      </c>
      <c r="I292" s="140"/>
      <c r="J292" s="149">
        <f>BK292</f>
        <v>0</v>
      </c>
      <c r="L292" s="137"/>
      <c r="M292" s="142"/>
      <c r="N292" s="143"/>
      <c r="O292" s="143"/>
      <c r="P292" s="144">
        <f>SUM(P293:P298)</f>
        <v>0</v>
      </c>
      <c r="Q292" s="143"/>
      <c r="R292" s="144">
        <f>SUM(R293:R298)</f>
        <v>0</v>
      </c>
      <c r="S292" s="143"/>
      <c r="T292" s="145">
        <f>SUM(T293:T298)</f>
        <v>0</v>
      </c>
      <c r="AR292" s="138" t="s">
        <v>83</v>
      </c>
      <c r="AT292" s="146" t="s">
        <v>75</v>
      </c>
      <c r="AU292" s="146" t="s">
        <v>83</v>
      </c>
      <c r="AY292" s="138" t="s">
        <v>174</v>
      </c>
      <c r="BK292" s="147">
        <f>SUM(BK293:BK298)</f>
        <v>0</v>
      </c>
    </row>
    <row r="293" spans="1:65" s="2" customFormat="1" ht="16.5" customHeight="1">
      <c r="A293" s="32"/>
      <c r="B293" s="150"/>
      <c r="C293" s="151" t="s">
        <v>468</v>
      </c>
      <c r="D293" s="151" t="s">
        <v>176</v>
      </c>
      <c r="E293" s="152" t="s">
        <v>1991</v>
      </c>
      <c r="F293" s="153" t="s">
        <v>1992</v>
      </c>
      <c r="G293" s="154" t="s">
        <v>203</v>
      </c>
      <c r="H293" s="155">
        <v>175</v>
      </c>
      <c r="I293" s="156"/>
      <c r="J293" s="157">
        <f>ROUND(I293*H293,2)</f>
        <v>0</v>
      </c>
      <c r="K293" s="158"/>
      <c r="L293" s="33"/>
      <c r="M293" s="159" t="s">
        <v>1</v>
      </c>
      <c r="N293" s="160" t="s">
        <v>41</v>
      </c>
      <c r="O293" s="58"/>
      <c r="P293" s="161">
        <f>O293*H293</f>
        <v>0</v>
      </c>
      <c r="Q293" s="161">
        <v>0</v>
      </c>
      <c r="R293" s="161">
        <f>Q293*H293</f>
        <v>0</v>
      </c>
      <c r="S293" s="161">
        <v>0</v>
      </c>
      <c r="T293" s="162">
        <f>S293*H293</f>
        <v>0</v>
      </c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R293" s="163" t="s">
        <v>96</v>
      </c>
      <c r="AT293" s="163" t="s">
        <v>176</v>
      </c>
      <c r="AU293" s="163" t="s">
        <v>85</v>
      </c>
      <c r="AY293" s="17" t="s">
        <v>174</v>
      </c>
      <c r="BE293" s="164">
        <f>IF(N293="základní",J293,0)</f>
        <v>0</v>
      </c>
      <c r="BF293" s="164">
        <f>IF(N293="snížená",J293,0)</f>
        <v>0</v>
      </c>
      <c r="BG293" s="164">
        <f>IF(N293="zákl. přenesená",J293,0)</f>
        <v>0</v>
      </c>
      <c r="BH293" s="164">
        <f>IF(N293="sníž. přenesená",J293,0)</f>
        <v>0</v>
      </c>
      <c r="BI293" s="164">
        <f>IF(N293="nulová",J293,0)</f>
        <v>0</v>
      </c>
      <c r="BJ293" s="17" t="s">
        <v>83</v>
      </c>
      <c r="BK293" s="164">
        <f>ROUND(I293*H293,2)</f>
        <v>0</v>
      </c>
      <c r="BL293" s="17" t="s">
        <v>96</v>
      </c>
      <c r="BM293" s="163" t="s">
        <v>1993</v>
      </c>
    </row>
    <row r="294" spans="1:65" s="2" customFormat="1" ht="11.25">
      <c r="A294" s="32"/>
      <c r="B294" s="33"/>
      <c r="C294" s="32"/>
      <c r="D294" s="165" t="s">
        <v>181</v>
      </c>
      <c r="E294" s="32"/>
      <c r="F294" s="166" t="s">
        <v>1992</v>
      </c>
      <c r="G294" s="32"/>
      <c r="H294" s="32"/>
      <c r="I294" s="167"/>
      <c r="J294" s="32"/>
      <c r="K294" s="32"/>
      <c r="L294" s="33"/>
      <c r="M294" s="168"/>
      <c r="N294" s="169"/>
      <c r="O294" s="58"/>
      <c r="P294" s="58"/>
      <c r="Q294" s="58"/>
      <c r="R294" s="58"/>
      <c r="S294" s="58"/>
      <c r="T294" s="59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T294" s="17" t="s">
        <v>181</v>
      </c>
      <c r="AU294" s="17" t="s">
        <v>85</v>
      </c>
    </row>
    <row r="295" spans="1:65" s="2" customFormat="1" ht="16.5" customHeight="1">
      <c r="A295" s="32"/>
      <c r="B295" s="150"/>
      <c r="C295" s="151" t="s">
        <v>477</v>
      </c>
      <c r="D295" s="151" t="s">
        <v>176</v>
      </c>
      <c r="E295" s="152" t="s">
        <v>1994</v>
      </c>
      <c r="F295" s="153" t="s">
        <v>1995</v>
      </c>
      <c r="G295" s="154" t="s">
        <v>203</v>
      </c>
      <c r="H295" s="155">
        <v>109</v>
      </c>
      <c r="I295" s="156"/>
      <c r="J295" s="157">
        <f>ROUND(I295*H295,2)</f>
        <v>0</v>
      </c>
      <c r="K295" s="158"/>
      <c r="L295" s="33"/>
      <c r="M295" s="159" t="s">
        <v>1</v>
      </c>
      <c r="N295" s="160" t="s">
        <v>41</v>
      </c>
      <c r="O295" s="58"/>
      <c r="P295" s="161">
        <f>O295*H295</f>
        <v>0</v>
      </c>
      <c r="Q295" s="161">
        <v>0</v>
      </c>
      <c r="R295" s="161">
        <f>Q295*H295</f>
        <v>0</v>
      </c>
      <c r="S295" s="161">
        <v>0</v>
      </c>
      <c r="T295" s="162">
        <f>S295*H295</f>
        <v>0</v>
      </c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R295" s="163" t="s">
        <v>96</v>
      </c>
      <c r="AT295" s="163" t="s">
        <v>176</v>
      </c>
      <c r="AU295" s="163" t="s">
        <v>85</v>
      </c>
      <c r="AY295" s="17" t="s">
        <v>174</v>
      </c>
      <c r="BE295" s="164">
        <f>IF(N295="základní",J295,0)</f>
        <v>0</v>
      </c>
      <c r="BF295" s="164">
        <f>IF(N295="snížená",J295,0)</f>
        <v>0</v>
      </c>
      <c r="BG295" s="164">
        <f>IF(N295="zákl. přenesená",J295,0)</f>
        <v>0</v>
      </c>
      <c r="BH295" s="164">
        <f>IF(N295="sníž. přenesená",J295,0)</f>
        <v>0</v>
      </c>
      <c r="BI295" s="164">
        <f>IF(N295="nulová",J295,0)</f>
        <v>0</v>
      </c>
      <c r="BJ295" s="17" t="s">
        <v>83</v>
      </c>
      <c r="BK295" s="164">
        <f>ROUND(I295*H295,2)</f>
        <v>0</v>
      </c>
      <c r="BL295" s="17" t="s">
        <v>96</v>
      </c>
      <c r="BM295" s="163" t="s">
        <v>1996</v>
      </c>
    </row>
    <row r="296" spans="1:65" s="2" customFormat="1" ht="11.25">
      <c r="A296" s="32"/>
      <c r="B296" s="33"/>
      <c r="C296" s="32"/>
      <c r="D296" s="165" t="s">
        <v>181</v>
      </c>
      <c r="E296" s="32"/>
      <c r="F296" s="166" t="s">
        <v>1995</v>
      </c>
      <c r="G296" s="32"/>
      <c r="H296" s="32"/>
      <c r="I296" s="167"/>
      <c r="J296" s="32"/>
      <c r="K296" s="32"/>
      <c r="L296" s="33"/>
      <c r="M296" s="168"/>
      <c r="N296" s="169"/>
      <c r="O296" s="58"/>
      <c r="P296" s="58"/>
      <c r="Q296" s="58"/>
      <c r="R296" s="58"/>
      <c r="S296" s="58"/>
      <c r="T296" s="59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T296" s="17" t="s">
        <v>181</v>
      </c>
      <c r="AU296" s="17" t="s">
        <v>85</v>
      </c>
    </row>
    <row r="297" spans="1:65" s="2" customFormat="1" ht="16.5" customHeight="1">
      <c r="A297" s="32"/>
      <c r="B297" s="150"/>
      <c r="C297" s="151" t="s">
        <v>244</v>
      </c>
      <c r="D297" s="151" t="s">
        <v>176</v>
      </c>
      <c r="E297" s="152" t="s">
        <v>1997</v>
      </c>
      <c r="F297" s="153" t="s">
        <v>1998</v>
      </c>
      <c r="G297" s="154" t="s">
        <v>203</v>
      </c>
      <c r="H297" s="155">
        <v>14</v>
      </c>
      <c r="I297" s="156"/>
      <c r="J297" s="157">
        <f>ROUND(I297*H297,2)</f>
        <v>0</v>
      </c>
      <c r="K297" s="158"/>
      <c r="L297" s="33"/>
      <c r="M297" s="159" t="s">
        <v>1</v>
      </c>
      <c r="N297" s="160" t="s">
        <v>41</v>
      </c>
      <c r="O297" s="58"/>
      <c r="P297" s="161">
        <f>O297*H297</f>
        <v>0</v>
      </c>
      <c r="Q297" s="161">
        <v>0</v>
      </c>
      <c r="R297" s="161">
        <f>Q297*H297</f>
        <v>0</v>
      </c>
      <c r="S297" s="161">
        <v>0</v>
      </c>
      <c r="T297" s="162">
        <f>S297*H297</f>
        <v>0</v>
      </c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R297" s="163" t="s">
        <v>96</v>
      </c>
      <c r="AT297" s="163" t="s">
        <v>176</v>
      </c>
      <c r="AU297" s="163" t="s">
        <v>85</v>
      </c>
      <c r="AY297" s="17" t="s">
        <v>174</v>
      </c>
      <c r="BE297" s="164">
        <f>IF(N297="základní",J297,0)</f>
        <v>0</v>
      </c>
      <c r="BF297" s="164">
        <f>IF(N297="snížená",J297,0)</f>
        <v>0</v>
      </c>
      <c r="BG297" s="164">
        <f>IF(N297="zákl. přenesená",J297,0)</f>
        <v>0</v>
      </c>
      <c r="BH297" s="164">
        <f>IF(N297="sníž. přenesená",J297,0)</f>
        <v>0</v>
      </c>
      <c r="BI297" s="164">
        <f>IF(N297="nulová",J297,0)</f>
        <v>0</v>
      </c>
      <c r="BJ297" s="17" t="s">
        <v>83</v>
      </c>
      <c r="BK297" s="164">
        <f>ROUND(I297*H297,2)</f>
        <v>0</v>
      </c>
      <c r="BL297" s="17" t="s">
        <v>96</v>
      </c>
      <c r="BM297" s="163" t="s">
        <v>1999</v>
      </c>
    </row>
    <row r="298" spans="1:65" s="2" customFormat="1" ht="11.25">
      <c r="A298" s="32"/>
      <c r="B298" s="33"/>
      <c r="C298" s="32"/>
      <c r="D298" s="165" t="s">
        <v>181</v>
      </c>
      <c r="E298" s="32"/>
      <c r="F298" s="166" t="s">
        <v>1998</v>
      </c>
      <c r="G298" s="32"/>
      <c r="H298" s="32"/>
      <c r="I298" s="167"/>
      <c r="J298" s="32"/>
      <c r="K298" s="32"/>
      <c r="L298" s="33"/>
      <c r="M298" s="168"/>
      <c r="N298" s="169"/>
      <c r="O298" s="58"/>
      <c r="P298" s="58"/>
      <c r="Q298" s="58"/>
      <c r="R298" s="58"/>
      <c r="S298" s="58"/>
      <c r="T298" s="59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T298" s="17" t="s">
        <v>181</v>
      </c>
      <c r="AU298" s="17" t="s">
        <v>85</v>
      </c>
    </row>
    <row r="299" spans="1:65" s="12" customFormat="1" ht="22.9" customHeight="1">
      <c r="B299" s="137"/>
      <c r="D299" s="138" t="s">
        <v>75</v>
      </c>
      <c r="E299" s="148" t="s">
        <v>2000</v>
      </c>
      <c r="F299" s="148" t="s">
        <v>2001</v>
      </c>
      <c r="I299" s="140"/>
      <c r="J299" s="149">
        <f>BK299</f>
        <v>0</v>
      </c>
      <c r="L299" s="137"/>
      <c r="M299" s="142"/>
      <c r="N299" s="143"/>
      <c r="O299" s="143"/>
      <c r="P299" s="144">
        <f>SUM(P300:P303)</f>
        <v>0</v>
      </c>
      <c r="Q299" s="143"/>
      <c r="R299" s="144">
        <f>SUM(R300:R303)</f>
        <v>0</v>
      </c>
      <c r="S299" s="143"/>
      <c r="T299" s="145">
        <f>SUM(T300:T303)</f>
        <v>0</v>
      </c>
      <c r="AR299" s="138" t="s">
        <v>83</v>
      </c>
      <c r="AT299" s="146" t="s">
        <v>75</v>
      </c>
      <c r="AU299" s="146" t="s">
        <v>83</v>
      </c>
      <c r="AY299" s="138" t="s">
        <v>174</v>
      </c>
      <c r="BK299" s="147">
        <f>SUM(BK300:BK303)</f>
        <v>0</v>
      </c>
    </row>
    <row r="300" spans="1:65" s="2" customFormat="1" ht="16.5" customHeight="1">
      <c r="A300" s="32"/>
      <c r="B300" s="150"/>
      <c r="C300" s="151" t="s">
        <v>250</v>
      </c>
      <c r="D300" s="151" t="s">
        <v>176</v>
      </c>
      <c r="E300" s="152" t="s">
        <v>2002</v>
      </c>
      <c r="F300" s="153" t="s">
        <v>2003</v>
      </c>
      <c r="G300" s="154" t="s">
        <v>220</v>
      </c>
      <c r="H300" s="155">
        <v>1</v>
      </c>
      <c r="I300" s="156"/>
      <c r="J300" s="157">
        <f>ROUND(I300*H300,2)</f>
        <v>0</v>
      </c>
      <c r="K300" s="158"/>
      <c r="L300" s="33"/>
      <c r="M300" s="159" t="s">
        <v>1</v>
      </c>
      <c r="N300" s="160" t="s">
        <v>41</v>
      </c>
      <c r="O300" s="58"/>
      <c r="P300" s="161">
        <f>O300*H300</f>
        <v>0</v>
      </c>
      <c r="Q300" s="161">
        <v>0</v>
      </c>
      <c r="R300" s="161">
        <f>Q300*H300</f>
        <v>0</v>
      </c>
      <c r="S300" s="161">
        <v>0</v>
      </c>
      <c r="T300" s="162">
        <f>S300*H300</f>
        <v>0</v>
      </c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R300" s="163" t="s">
        <v>96</v>
      </c>
      <c r="AT300" s="163" t="s">
        <v>176</v>
      </c>
      <c r="AU300" s="163" t="s">
        <v>85</v>
      </c>
      <c r="AY300" s="17" t="s">
        <v>174</v>
      </c>
      <c r="BE300" s="164">
        <f>IF(N300="základní",J300,0)</f>
        <v>0</v>
      </c>
      <c r="BF300" s="164">
        <f>IF(N300="snížená",J300,0)</f>
        <v>0</v>
      </c>
      <c r="BG300" s="164">
        <f>IF(N300="zákl. přenesená",J300,0)</f>
        <v>0</v>
      </c>
      <c r="BH300" s="164">
        <f>IF(N300="sníž. přenesená",J300,0)</f>
        <v>0</v>
      </c>
      <c r="BI300" s="164">
        <f>IF(N300="nulová",J300,0)</f>
        <v>0</v>
      </c>
      <c r="BJ300" s="17" t="s">
        <v>83</v>
      </c>
      <c r="BK300" s="164">
        <f>ROUND(I300*H300,2)</f>
        <v>0</v>
      </c>
      <c r="BL300" s="17" t="s">
        <v>96</v>
      </c>
      <c r="BM300" s="163" t="s">
        <v>2004</v>
      </c>
    </row>
    <row r="301" spans="1:65" s="2" customFormat="1" ht="11.25">
      <c r="A301" s="32"/>
      <c r="B301" s="33"/>
      <c r="C301" s="32"/>
      <c r="D301" s="165" t="s">
        <v>181</v>
      </c>
      <c r="E301" s="32"/>
      <c r="F301" s="166" t="s">
        <v>2003</v>
      </c>
      <c r="G301" s="32"/>
      <c r="H301" s="32"/>
      <c r="I301" s="167"/>
      <c r="J301" s="32"/>
      <c r="K301" s="32"/>
      <c r="L301" s="33"/>
      <c r="M301" s="168"/>
      <c r="N301" s="169"/>
      <c r="O301" s="58"/>
      <c r="P301" s="58"/>
      <c r="Q301" s="58"/>
      <c r="R301" s="58"/>
      <c r="S301" s="58"/>
      <c r="T301" s="59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T301" s="17" t="s">
        <v>181</v>
      </c>
      <c r="AU301" s="17" t="s">
        <v>85</v>
      </c>
    </row>
    <row r="302" spans="1:65" s="2" customFormat="1" ht="16.5" customHeight="1">
      <c r="A302" s="32"/>
      <c r="B302" s="150"/>
      <c r="C302" s="151" t="s">
        <v>255</v>
      </c>
      <c r="D302" s="151" t="s">
        <v>176</v>
      </c>
      <c r="E302" s="152" t="s">
        <v>2005</v>
      </c>
      <c r="F302" s="153" t="s">
        <v>2006</v>
      </c>
      <c r="G302" s="154" t="s">
        <v>220</v>
      </c>
      <c r="H302" s="155">
        <v>1</v>
      </c>
      <c r="I302" s="156"/>
      <c r="J302" s="157">
        <f>ROUND(I302*H302,2)</f>
        <v>0</v>
      </c>
      <c r="K302" s="158"/>
      <c r="L302" s="33"/>
      <c r="M302" s="159" t="s">
        <v>1</v>
      </c>
      <c r="N302" s="160" t="s">
        <v>41</v>
      </c>
      <c r="O302" s="58"/>
      <c r="P302" s="161">
        <f>O302*H302</f>
        <v>0</v>
      </c>
      <c r="Q302" s="161">
        <v>0</v>
      </c>
      <c r="R302" s="161">
        <f>Q302*H302</f>
        <v>0</v>
      </c>
      <c r="S302" s="161">
        <v>0</v>
      </c>
      <c r="T302" s="162">
        <f>S302*H302</f>
        <v>0</v>
      </c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R302" s="163" t="s">
        <v>96</v>
      </c>
      <c r="AT302" s="163" t="s">
        <v>176</v>
      </c>
      <c r="AU302" s="163" t="s">
        <v>85</v>
      </c>
      <c r="AY302" s="17" t="s">
        <v>174</v>
      </c>
      <c r="BE302" s="164">
        <f>IF(N302="základní",J302,0)</f>
        <v>0</v>
      </c>
      <c r="BF302" s="164">
        <f>IF(N302="snížená",J302,0)</f>
        <v>0</v>
      </c>
      <c r="BG302" s="164">
        <f>IF(N302="zákl. přenesená",J302,0)</f>
        <v>0</v>
      </c>
      <c r="BH302" s="164">
        <f>IF(N302="sníž. přenesená",J302,0)</f>
        <v>0</v>
      </c>
      <c r="BI302" s="164">
        <f>IF(N302="nulová",J302,0)</f>
        <v>0</v>
      </c>
      <c r="BJ302" s="17" t="s">
        <v>83</v>
      </c>
      <c r="BK302" s="164">
        <f>ROUND(I302*H302,2)</f>
        <v>0</v>
      </c>
      <c r="BL302" s="17" t="s">
        <v>96</v>
      </c>
      <c r="BM302" s="163" t="s">
        <v>2007</v>
      </c>
    </row>
    <row r="303" spans="1:65" s="2" customFormat="1" ht="11.25">
      <c r="A303" s="32"/>
      <c r="B303" s="33"/>
      <c r="C303" s="32"/>
      <c r="D303" s="165" t="s">
        <v>181</v>
      </c>
      <c r="E303" s="32"/>
      <c r="F303" s="166" t="s">
        <v>2006</v>
      </c>
      <c r="G303" s="32"/>
      <c r="H303" s="32"/>
      <c r="I303" s="167"/>
      <c r="J303" s="32"/>
      <c r="K303" s="32"/>
      <c r="L303" s="33"/>
      <c r="M303" s="168"/>
      <c r="N303" s="169"/>
      <c r="O303" s="58"/>
      <c r="P303" s="58"/>
      <c r="Q303" s="58"/>
      <c r="R303" s="58"/>
      <c r="S303" s="58"/>
      <c r="T303" s="59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T303" s="17" t="s">
        <v>181</v>
      </c>
      <c r="AU303" s="17" t="s">
        <v>85</v>
      </c>
    </row>
    <row r="304" spans="1:65" s="12" customFormat="1" ht="22.9" customHeight="1">
      <c r="B304" s="137"/>
      <c r="D304" s="138" t="s">
        <v>75</v>
      </c>
      <c r="E304" s="148" t="s">
        <v>2008</v>
      </c>
      <c r="F304" s="148" t="s">
        <v>2009</v>
      </c>
      <c r="I304" s="140"/>
      <c r="J304" s="149">
        <f>BK304</f>
        <v>0</v>
      </c>
      <c r="L304" s="137"/>
      <c r="M304" s="142"/>
      <c r="N304" s="143"/>
      <c r="O304" s="143"/>
      <c r="P304" s="144">
        <f>SUM(P305:P308)</f>
        <v>0</v>
      </c>
      <c r="Q304" s="143"/>
      <c r="R304" s="144">
        <f>SUM(R305:R308)</f>
        <v>0</v>
      </c>
      <c r="S304" s="143"/>
      <c r="T304" s="145">
        <f>SUM(T305:T308)</f>
        <v>0</v>
      </c>
      <c r="AR304" s="138" t="s">
        <v>83</v>
      </c>
      <c r="AT304" s="146" t="s">
        <v>75</v>
      </c>
      <c r="AU304" s="146" t="s">
        <v>83</v>
      </c>
      <c r="AY304" s="138" t="s">
        <v>174</v>
      </c>
      <c r="BK304" s="147">
        <f>SUM(BK305:BK308)</f>
        <v>0</v>
      </c>
    </row>
    <row r="305" spans="1:65" s="2" customFormat="1" ht="21.75" customHeight="1">
      <c r="A305" s="32"/>
      <c r="B305" s="150"/>
      <c r="C305" s="151" t="s">
        <v>269</v>
      </c>
      <c r="D305" s="151" t="s">
        <v>176</v>
      </c>
      <c r="E305" s="152" t="s">
        <v>2010</v>
      </c>
      <c r="F305" s="153" t="s">
        <v>2011</v>
      </c>
      <c r="G305" s="154" t="s">
        <v>203</v>
      </c>
      <c r="H305" s="155">
        <v>184</v>
      </c>
      <c r="I305" s="156"/>
      <c r="J305" s="157">
        <f>ROUND(I305*H305,2)</f>
        <v>0</v>
      </c>
      <c r="K305" s="158"/>
      <c r="L305" s="33"/>
      <c r="M305" s="159" t="s">
        <v>1</v>
      </c>
      <c r="N305" s="160" t="s">
        <v>41</v>
      </c>
      <c r="O305" s="58"/>
      <c r="P305" s="161">
        <f>O305*H305</f>
        <v>0</v>
      </c>
      <c r="Q305" s="161">
        <v>0</v>
      </c>
      <c r="R305" s="161">
        <f>Q305*H305</f>
        <v>0</v>
      </c>
      <c r="S305" s="161">
        <v>0</v>
      </c>
      <c r="T305" s="162">
        <f>S305*H305</f>
        <v>0</v>
      </c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R305" s="163" t="s">
        <v>96</v>
      </c>
      <c r="AT305" s="163" t="s">
        <v>176</v>
      </c>
      <c r="AU305" s="163" t="s">
        <v>85</v>
      </c>
      <c r="AY305" s="17" t="s">
        <v>174</v>
      </c>
      <c r="BE305" s="164">
        <f>IF(N305="základní",J305,0)</f>
        <v>0</v>
      </c>
      <c r="BF305" s="164">
        <f>IF(N305="snížená",J305,0)</f>
        <v>0</v>
      </c>
      <c r="BG305" s="164">
        <f>IF(N305="zákl. přenesená",J305,0)</f>
        <v>0</v>
      </c>
      <c r="BH305" s="164">
        <f>IF(N305="sníž. přenesená",J305,0)</f>
        <v>0</v>
      </c>
      <c r="BI305" s="164">
        <f>IF(N305="nulová",J305,0)</f>
        <v>0</v>
      </c>
      <c r="BJ305" s="17" t="s">
        <v>83</v>
      </c>
      <c r="BK305" s="164">
        <f>ROUND(I305*H305,2)</f>
        <v>0</v>
      </c>
      <c r="BL305" s="17" t="s">
        <v>96</v>
      </c>
      <c r="BM305" s="163" t="s">
        <v>2012</v>
      </c>
    </row>
    <row r="306" spans="1:65" s="2" customFormat="1" ht="11.25">
      <c r="A306" s="32"/>
      <c r="B306" s="33"/>
      <c r="C306" s="32"/>
      <c r="D306" s="165" t="s">
        <v>181</v>
      </c>
      <c r="E306" s="32"/>
      <c r="F306" s="166" t="s">
        <v>2011</v>
      </c>
      <c r="G306" s="32"/>
      <c r="H306" s="32"/>
      <c r="I306" s="167"/>
      <c r="J306" s="32"/>
      <c r="K306" s="32"/>
      <c r="L306" s="33"/>
      <c r="M306" s="168"/>
      <c r="N306" s="169"/>
      <c r="O306" s="58"/>
      <c r="P306" s="58"/>
      <c r="Q306" s="58"/>
      <c r="R306" s="58"/>
      <c r="S306" s="58"/>
      <c r="T306" s="59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T306" s="17" t="s">
        <v>181</v>
      </c>
      <c r="AU306" s="17" t="s">
        <v>85</v>
      </c>
    </row>
    <row r="307" spans="1:65" s="2" customFormat="1" ht="21.75" customHeight="1">
      <c r="A307" s="32"/>
      <c r="B307" s="150"/>
      <c r="C307" s="151" t="s">
        <v>522</v>
      </c>
      <c r="D307" s="151" t="s">
        <v>176</v>
      </c>
      <c r="E307" s="152" t="s">
        <v>2013</v>
      </c>
      <c r="F307" s="153" t="s">
        <v>2014</v>
      </c>
      <c r="G307" s="154" t="s">
        <v>203</v>
      </c>
      <c r="H307" s="155">
        <v>14</v>
      </c>
      <c r="I307" s="156"/>
      <c r="J307" s="157">
        <f>ROUND(I307*H307,2)</f>
        <v>0</v>
      </c>
      <c r="K307" s="158"/>
      <c r="L307" s="33"/>
      <c r="M307" s="159" t="s">
        <v>1</v>
      </c>
      <c r="N307" s="160" t="s">
        <v>41</v>
      </c>
      <c r="O307" s="58"/>
      <c r="P307" s="161">
        <f>O307*H307</f>
        <v>0</v>
      </c>
      <c r="Q307" s="161">
        <v>0</v>
      </c>
      <c r="R307" s="161">
        <f>Q307*H307</f>
        <v>0</v>
      </c>
      <c r="S307" s="161">
        <v>0</v>
      </c>
      <c r="T307" s="162">
        <f>S307*H307</f>
        <v>0</v>
      </c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R307" s="163" t="s">
        <v>96</v>
      </c>
      <c r="AT307" s="163" t="s">
        <v>176</v>
      </c>
      <c r="AU307" s="163" t="s">
        <v>85</v>
      </c>
      <c r="AY307" s="17" t="s">
        <v>174</v>
      </c>
      <c r="BE307" s="164">
        <f>IF(N307="základní",J307,0)</f>
        <v>0</v>
      </c>
      <c r="BF307" s="164">
        <f>IF(N307="snížená",J307,0)</f>
        <v>0</v>
      </c>
      <c r="BG307" s="164">
        <f>IF(N307="zákl. přenesená",J307,0)</f>
        <v>0</v>
      </c>
      <c r="BH307" s="164">
        <f>IF(N307="sníž. přenesená",J307,0)</f>
        <v>0</v>
      </c>
      <c r="BI307" s="164">
        <f>IF(N307="nulová",J307,0)</f>
        <v>0</v>
      </c>
      <c r="BJ307" s="17" t="s">
        <v>83</v>
      </c>
      <c r="BK307" s="164">
        <f>ROUND(I307*H307,2)</f>
        <v>0</v>
      </c>
      <c r="BL307" s="17" t="s">
        <v>96</v>
      </c>
      <c r="BM307" s="163" t="s">
        <v>2015</v>
      </c>
    </row>
    <row r="308" spans="1:65" s="2" customFormat="1" ht="11.25">
      <c r="A308" s="32"/>
      <c r="B308" s="33"/>
      <c r="C308" s="32"/>
      <c r="D308" s="165" t="s">
        <v>181</v>
      </c>
      <c r="E308" s="32"/>
      <c r="F308" s="166" t="s">
        <v>2014</v>
      </c>
      <c r="G308" s="32"/>
      <c r="H308" s="32"/>
      <c r="I308" s="167"/>
      <c r="J308" s="32"/>
      <c r="K308" s="32"/>
      <c r="L308" s="33"/>
      <c r="M308" s="168"/>
      <c r="N308" s="169"/>
      <c r="O308" s="58"/>
      <c r="P308" s="58"/>
      <c r="Q308" s="58"/>
      <c r="R308" s="58"/>
      <c r="S308" s="58"/>
      <c r="T308" s="59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T308" s="17" t="s">
        <v>181</v>
      </c>
      <c r="AU308" s="17" t="s">
        <v>85</v>
      </c>
    </row>
    <row r="309" spans="1:65" s="12" customFormat="1" ht="22.9" customHeight="1">
      <c r="B309" s="137"/>
      <c r="D309" s="138" t="s">
        <v>75</v>
      </c>
      <c r="E309" s="148" t="s">
        <v>2016</v>
      </c>
      <c r="F309" s="148" t="s">
        <v>2017</v>
      </c>
      <c r="I309" s="140"/>
      <c r="J309" s="149">
        <f>BK309</f>
        <v>0</v>
      </c>
      <c r="L309" s="137"/>
      <c r="M309" s="142"/>
      <c r="N309" s="143"/>
      <c r="O309" s="143"/>
      <c r="P309" s="144">
        <f>SUM(P310:P315)</f>
        <v>0</v>
      </c>
      <c r="Q309" s="143"/>
      <c r="R309" s="144">
        <f>SUM(R310:R315)</f>
        <v>0</v>
      </c>
      <c r="S309" s="143"/>
      <c r="T309" s="145">
        <f>SUM(T310:T315)</f>
        <v>0</v>
      </c>
      <c r="AR309" s="138" t="s">
        <v>83</v>
      </c>
      <c r="AT309" s="146" t="s">
        <v>75</v>
      </c>
      <c r="AU309" s="146" t="s">
        <v>83</v>
      </c>
      <c r="AY309" s="138" t="s">
        <v>174</v>
      </c>
      <c r="BK309" s="147">
        <f>SUM(BK310:BK315)</f>
        <v>0</v>
      </c>
    </row>
    <row r="310" spans="1:65" s="2" customFormat="1" ht="16.5" customHeight="1">
      <c r="A310" s="32"/>
      <c r="B310" s="150"/>
      <c r="C310" s="151" t="s">
        <v>948</v>
      </c>
      <c r="D310" s="151" t="s">
        <v>176</v>
      </c>
      <c r="E310" s="152" t="s">
        <v>2018</v>
      </c>
      <c r="F310" s="153" t="s">
        <v>2019</v>
      </c>
      <c r="G310" s="154" t="s">
        <v>203</v>
      </c>
      <c r="H310" s="155">
        <v>175</v>
      </c>
      <c r="I310" s="156"/>
      <c r="J310" s="157">
        <f>ROUND(I310*H310,2)</f>
        <v>0</v>
      </c>
      <c r="K310" s="158"/>
      <c r="L310" s="33"/>
      <c r="M310" s="159" t="s">
        <v>1</v>
      </c>
      <c r="N310" s="160" t="s">
        <v>41</v>
      </c>
      <c r="O310" s="58"/>
      <c r="P310" s="161">
        <f>O310*H310</f>
        <v>0</v>
      </c>
      <c r="Q310" s="161">
        <v>0</v>
      </c>
      <c r="R310" s="161">
        <f>Q310*H310</f>
        <v>0</v>
      </c>
      <c r="S310" s="161">
        <v>0</v>
      </c>
      <c r="T310" s="162">
        <f>S310*H310</f>
        <v>0</v>
      </c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R310" s="163" t="s">
        <v>96</v>
      </c>
      <c r="AT310" s="163" t="s">
        <v>176</v>
      </c>
      <c r="AU310" s="163" t="s">
        <v>85</v>
      </c>
      <c r="AY310" s="17" t="s">
        <v>174</v>
      </c>
      <c r="BE310" s="164">
        <f>IF(N310="základní",J310,0)</f>
        <v>0</v>
      </c>
      <c r="BF310" s="164">
        <f>IF(N310="snížená",J310,0)</f>
        <v>0</v>
      </c>
      <c r="BG310" s="164">
        <f>IF(N310="zákl. přenesená",J310,0)</f>
        <v>0</v>
      </c>
      <c r="BH310" s="164">
        <f>IF(N310="sníž. přenesená",J310,0)</f>
        <v>0</v>
      </c>
      <c r="BI310" s="164">
        <f>IF(N310="nulová",J310,0)</f>
        <v>0</v>
      </c>
      <c r="BJ310" s="17" t="s">
        <v>83</v>
      </c>
      <c r="BK310" s="164">
        <f>ROUND(I310*H310,2)</f>
        <v>0</v>
      </c>
      <c r="BL310" s="17" t="s">
        <v>96</v>
      </c>
      <c r="BM310" s="163" t="s">
        <v>2020</v>
      </c>
    </row>
    <row r="311" spans="1:65" s="2" customFormat="1" ht="11.25">
      <c r="A311" s="32"/>
      <c r="B311" s="33"/>
      <c r="C311" s="32"/>
      <c r="D311" s="165" t="s">
        <v>181</v>
      </c>
      <c r="E311" s="32"/>
      <c r="F311" s="166" t="s">
        <v>2019</v>
      </c>
      <c r="G311" s="32"/>
      <c r="H311" s="32"/>
      <c r="I311" s="167"/>
      <c r="J311" s="32"/>
      <c r="K311" s="32"/>
      <c r="L311" s="33"/>
      <c r="M311" s="168"/>
      <c r="N311" s="169"/>
      <c r="O311" s="58"/>
      <c r="P311" s="58"/>
      <c r="Q311" s="58"/>
      <c r="R311" s="58"/>
      <c r="S311" s="58"/>
      <c r="T311" s="59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T311" s="17" t="s">
        <v>181</v>
      </c>
      <c r="AU311" s="17" t="s">
        <v>85</v>
      </c>
    </row>
    <row r="312" spans="1:65" s="2" customFormat="1" ht="16.5" customHeight="1">
      <c r="A312" s="32"/>
      <c r="B312" s="150"/>
      <c r="C312" s="151" t="s">
        <v>1408</v>
      </c>
      <c r="D312" s="151" t="s">
        <v>176</v>
      </c>
      <c r="E312" s="152" t="s">
        <v>2021</v>
      </c>
      <c r="F312" s="153" t="s">
        <v>2022</v>
      </c>
      <c r="G312" s="154" t="s">
        <v>203</v>
      </c>
      <c r="H312" s="155">
        <v>109</v>
      </c>
      <c r="I312" s="156"/>
      <c r="J312" s="157">
        <f>ROUND(I312*H312,2)</f>
        <v>0</v>
      </c>
      <c r="K312" s="158"/>
      <c r="L312" s="33"/>
      <c r="M312" s="159" t="s">
        <v>1</v>
      </c>
      <c r="N312" s="160" t="s">
        <v>41</v>
      </c>
      <c r="O312" s="58"/>
      <c r="P312" s="161">
        <f>O312*H312</f>
        <v>0</v>
      </c>
      <c r="Q312" s="161">
        <v>0</v>
      </c>
      <c r="R312" s="161">
        <f>Q312*H312</f>
        <v>0</v>
      </c>
      <c r="S312" s="161">
        <v>0</v>
      </c>
      <c r="T312" s="162">
        <f>S312*H312</f>
        <v>0</v>
      </c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R312" s="163" t="s">
        <v>96</v>
      </c>
      <c r="AT312" s="163" t="s">
        <v>176</v>
      </c>
      <c r="AU312" s="163" t="s">
        <v>85</v>
      </c>
      <c r="AY312" s="17" t="s">
        <v>174</v>
      </c>
      <c r="BE312" s="164">
        <f>IF(N312="základní",J312,0)</f>
        <v>0</v>
      </c>
      <c r="BF312" s="164">
        <f>IF(N312="snížená",J312,0)</f>
        <v>0</v>
      </c>
      <c r="BG312" s="164">
        <f>IF(N312="zákl. přenesená",J312,0)</f>
        <v>0</v>
      </c>
      <c r="BH312" s="164">
        <f>IF(N312="sníž. přenesená",J312,0)</f>
        <v>0</v>
      </c>
      <c r="BI312" s="164">
        <f>IF(N312="nulová",J312,0)</f>
        <v>0</v>
      </c>
      <c r="BJ312" s="17" t="s">
        <v>83</v>
      </c>
      <c r="BK312" s="164">
        <f>ROUND(I312*H312,2)</f>
        <v>0</v>
      </c>
      <c r="BL312" s="17" t="s">
        <v>96</v>
      </c>
      <c r="BM312" s="163" t="s">
        <v>2023</v>
      </c>
    </row>
    <row r="313" spans="1:65" s="2" customFormat="1" ht="11.25">
      <c r="A313" s="32"/>
      <c r="B313" s="33"/>
      <c r="C313" s="32"/>
      <c r="D313" s="165" t="s">
        <v>181</v>
      </c>
      <c r="E313" s="32"/>
      <c r="F313" s="166" t="s">
        <v>2022</v>
      </c>
      <c r="G313" s="32"/>
      <c r="H313" s="32"/>
      <c r="I313" s="167"/>
      <c r="J313" s="32"/>
      <c r="K313" s="32"/>
      <c r="L313" s="33"/>
      <c r="M313" s="168"/>
      <c r="N313" s="169"/>
      <c r="O313" s="58"/>
      <c r="P313" s="58"/>
      <c r="Q313" s="58"/>
      <c r="R313" s="58"/>
      <c r="S313" s="58"/>
      <c r="T313" s="59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T313" s="17" t="s">
        <v>181</v>
      </c>
      <c r="AU313" s="17" t="s">
        <v>85</v>
      </c>
    </row>
    <row r="314" spans="1:65" s="2" customFormat="1" ht="16.5" customHeight="1">
      <c r="A314" s="32"/>
      <c r="B314" s="150"/>
      <c r="C314" s="151" t="s">
        <v>1412</v>
      </c>
      <c r="D314" s="151" t="s">
        <v>176</v>
      </c>
      <c r="E314" s="152" t="s">
        <v>2024</v>
      </c>
      <c r="F314" s="153" t="s">
        <v>2025</v>
      </c>
      <c r="G314" s="154" t="s">
        <v>203</v>
      </c>
      <c r="H314" s="155">
        <v>14</v>
      </c>
      <c r="I314" s="156"/>
      <c r="J314" s="157">
        <f>ROUND(I314*H314,2)</f>
        <v>0</v>
      </c>
      <c r="K314" s="158"/>
      <c r="L314" s="33"/>
      <c r="M314" s="159" t="s">
        <v>1</v>
      </c>
      <c r="N314" s="160" t="s">
        <v>41</v>
      </c>
      <c r="O314" s="58"/>
      <c r="P314" s="161">
        <f>O314*H314</f>
        <v>0</v>
      </c>
      <c r="Q314" s="161">
        <v>0</v>
      </c>
      <c r="R314" s="161">
        <f>Q314*H314</f>
        <v>0</v>
      </c>
      <c r="S314" s="161">
        <v>0</v>
      </c>
      <c r="T314" s="162">
        <f>S314*H314</f>
        <v>0</v>
      </c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R314" s="163" t="s">
        <v>96</v>
      </c>
      <c r="AT314" s="163" t="s">
        <v>176</v>
      </c>
      <c r="AU314" s="163" t="s">
        <v>85</v>
      </c>
      <c r="AY314" s="17" t="s">
        <v>174</v>
      </c>
      <c r="BE314" s="164">
        <f>IF(N314="základní",J314,0)</f>
        <v>0</v>
      </c>
      <c r="BF314" s="164">
        <f>IF(N314="snížená",J314,0)</f>
        <v>0</v>
      </c>
      <c r="BG314" s="164">
        <f>IF(N314="zákl. přenesená",J314,0)</f>
        <v>0</v>
      </c>
      <c r="BH314" s="164">
        <f>IF(N314="sníž. přenesená",J314,0)</f>
        <v>0</v>
      </c>
      <c r="BI314" s="164">
        <f>IF(N314="nulová",J314,0)</f>
        <v>0</v>
      </c>
      <c r="BJ314" s="17" t="s">
        <v>83</v>
      </c>
      <c r="BK314" s="164">
        <f>ROUND(I314*H314,2)</f>
        <v>0</v>
      </c>
      <c r="BL314" s="17" t="s">
        <v>96</v>
      </c>
      <c r="BM314" s="163" t="s">
        <v>2026</v>
      </c>
    </row>
    <row r="315" spans="1:65" s="2" customFormat="1" ht="11.25">
      <c r="A315" s="32"/>
      <c r="B315" s="33"/>
      <c r="C315" s="32"/>
      <c r="D315" s="165" t="s">
        <v>181</v>
      </c>
      <c r="E315" s="32"/>
      <c r="F315" s="166" t="s">
        <v>2025</v>
      </c>
      <c r="G315" s="32"/>
      <c r="H315" s="32"/>
      <c r="I315" s="167"/>
      <c r="J315" s="32"/>
      <c r="K315" s="32"/>
      <c r="L315" s="33"/>
      <c r="M315" s="168"/>
      <c r="N315" s="169"/>
      <c r="O315" s="58"/>
      <c r="P315" s="58"/>
      <c r="Q315" s="58"/>
      <c r="R315" s="58"/>
      <c r="S315" s="58"/>
      <c r="T315" s="59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T315" s="17" t="s">
        <v>181</v>
      </c>
      <c r="AU315" s="17" t="s">
        <v>85</v>
      </c>
    </row>
    <row r="316" spans="1:65" s="12" customFormat="1" ht="22.9" customHeight="1">
      <c r="B316" s="137"/>
      <c r="D316" s="138" t="s">
        <v>75</v>
      </c>
      <c r="E316" s="148" t="s">
        <v>2027</v>
      </c>
      <c r="F316" s="148" t="s">
        <v>2028</v>
      </c>
      <c r="I316" s="140"/>
      <c r="J316" s="149">
        <f>BK316</f>
        <v>0</v>
      </c>
      <c r="L316" s="137"/>
      <c r="M316" s="142"/>
      <c r="N316" s="143"/>
      <c r="O316" s="143"/>
      <c r="P316" s="144">
        <f>SUM(P317:P322)</f>
        <v>0</v>
      </c>
      <c r="Q316" s="143"/>
      <c r="R316" s="144">
        <f>SUM(R317:R322)</f>
        <v>0</v>
      </c>
      <c r="S316" s="143"/>
      <c r="T316" s="145">
        <f>SUM(T317:T322)</f>
        <v>0</v>
      </c>
      <c r="AR316" s="138" t="s">
        <v>83</v>
      </c>
      <c r="AT316" s="146" t="s">
        <v>75</v>
      </c>
      <c r="AU316" s="146" t="s">
        <v>83</v>
      </c>
      <c r="AY316" s="138" t="s">
        <v>174</v>
      </c>
      <c r="BK316" s="147">
        <f>SUM(BK317:BK322)</f>
        <v>0</v>
      </c>
    </row>
    <row r="317" spans="1:65" s="2" customFormat="1" ht="16.5" customHeight="1">
      <c r="A317" s="32"/>
      <c r="B317" s="150"/>
      <c r="C317" s="151" t="s">
        <v>1416</v>
      </c>
      <c r="D317" s="151" t="s">
        <v>176</v>
      </c>
      <c r="E317" s="152" t="s">
        <v>1932</v>
      </c>
      <c r="F317" s="153" t="s">
        <v>1933</v>
      </c>
      <c r="G317" s="154" t="s">
        <v>220</v>
      </c>
      <c r="H317" s="155">
        <v>9</v>
      </c>
      <c r="I317" s="156"/>
      <c r="J317" s="157">
        <f>ROUND(I317*H317,2)</f>
        <v>0</v>
      </c>
      <c r="K317" s="158"/>
      <c r="L317" s="33"/>
      <c r="M317" s="159" t="s">
        <v>1</v>
      </c>
      <c r="N317" s="160" t="s">
        <v>41</v>
      </c>
      <c r="O317" s="58"/>
      <c r="P317" s="161">
        <f>O317*H317</f>
        <v>0</v>
      </c>
      <c r="Q317" s="161">
        <v>0</v>
      </c>
      <c r="R317" s="161">
        <f>Q317*H317</f>
        <v>0</v>
      </c>
      <c r="S317" s="161">
        <v>0</v>
      </c>
      <c r="T317" s="162">
        <f>S317*H317</f>
        <v>0</v>
      </c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R317" s="163" t="s">
        <v>96</v>
      </c>
      <c r="AT317" s="163" t="s">
        <v>176</v>
      </c>
      <c r="AU317" s="163" t="s">
        <v>85</v>
      </c>
      <c r="AY317" s="17" t="s">
        <v>174</v>
      </c>
      <c r="BE317" s="164">
        <f>IF(N317="základní",J317,0)</f>
        <v>0</v>
      </c>
      <c r="BF317" s="164">
        <f>IF(N317="snížená",J317,0)</f>
        <v>0</v>
      </c>
      <c r="BG317" s="164">
        <f>IF(N317="zákl. přenesená",J317,0)</f>
        <v>0</v>
      </c>
      <c r="BH317" s="164">
        <f>IF(N317="sníž. přenesená",J317,0)</f>
        <v>0</v>
      </c>
      <c r="BI317" s="164">
        <f>IF(N317="nulová",J317,0)</f>
        <v>0</v>
      </c>
      <c r="BJ317" s="17" t="s">
        <v>83</v>
      </c>
      <c r="BK317" s="164">
        <f>ROUND(I317*H317,2)</f>
        <v>0</v>
      </c>
      <c r="BL317" s="17" t="s">
        <v>96</v>
      </c>
      <c r="BM317" s="163" t="s">
        <v>2029</v>
      </c>
    </row>
    <row r="318" spans="1:65" s="2" customFormat="1" ht="11.25">
      <c r="A318" s="32"/>
      <c r="B318" s="33"/>
      <c r="C318" s="32"/>
      <c r="D318" s="165" t="s">
        <v>181</v>
      </c>
      <c r="E318" s="32"/>
      <c r="F318" s="166" t="s">
        <v>1933</v>
      </c>
      <c r="G318" s="32"/>
      <c r="H318" s="32"/>
      <c r="I318" s="167"/>
      <c r="J318" s="32"/>
      <c r="K318" s="32"/>
      <c r="L318" s="33"/>
      <c r="M318" s="168"/>
      <c r="N318" s="169"/>
      <c r="O318" s="58"/>
      <c r="P318" s="58"/>
      <c r="Q318" s="58"/>
      <c r="R318" s="58"/>
      <c r="S318" s="58"/>
      <c r="T318" s="59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T318" s="17" t="s">
        <v>181</v>
      </c>
      <c r="AU318" s="17" t="s">
        <v>85</v>
      </c>
    </row>
    <row r="319" spans="1:65" s="2" customFormat="1" ht="16.5" customHeight="1">
      <c r="A319" s="32"/>
      <c r="B319" s="150"/>
      <c r="C319" s="151" t="s">
        <v>1420</v>
      </c>
      <c r="D319" s="151" t="s">
        <v>176</v>
      </c>
      <c r="E319" s="152" t="s">
        <v>2030</v>
      </c>
      <c r="F319" s="153" t="s">
        <v>2031</v>
      </c>
      <c r="G319" s="154" t="s">
        <v>203</v>
      </c>
      <c r="H319" s="155">
        <v>15</v>
      </c>
      <c r="I319" s="156"/>
      <c r="J319" s="157">
        <f>ROUND(I319*H319,2)</f>
        <v>0</v>
      </c>
      <c r="K319" s="158"/>
      <c r="L319" s="33"/>
      <c r="M319" s="159" t="s">
        <v>1</v>
      </c>
      <c r="N319" s="160" t="s">
        <v>41</v>
      </c>
      <c r="O319" s="58"/>
      <c r="P319" s="161">
        <f>O319*H319</f>
        <v>0</v>
      </c>
      <c r="Q319" s="161">
        <v>0</v>
      </c>
      <c r="R319" s="161">
        <f>Q319*H319</f>
        <v>0</v>
      </c>
      <c r="S319" s="161">
        <v>0</v>
      </c>
      <c r="T319" s="162">
        <f>S319*H319</f>
        <v>0</v>
      </c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R319" s="163" t="s">
        <v>96</v>
      </c>
      <c r="AT319" s="163" t="s">
        <v>176</v>
      </c>
      <c r="AU319" s="163" t="s">
        <v>85</v>
      </c>
      <c r="AY319" s="17" t="s">
        <v>174</v>
      </c>
      <c r="BE319" s="164">
        <f>IF(N319="základní",J319,0)</f>
        <v>0</v>
      </c>
      <c r="BF319" s="164">
        <f>IF(N319="snížená",J319,0)</f>
        <v>0</v>
      </c>
      <c r="BG319" s="164">
        <f>IF(N319="zákl. přenesená",J319,0)</f>
        <v>0</v>
      </c>
      <c r="BH319" s="164">
        <f>IF(N319="sníž. přenesená",J319,0)</f>
        <v>0</v>
      </c>
      <c r="BI319" s="164">
        <f>IF(N319="nulová",J319,0)</f>
        <v>0</v>
      </c>
      <c r="BJ319" s="17" t="s">
        <v>83</v>
      </c>
      <c r="BK319" s="164">
        <f>ROUND(I319*H319,2)</f>
        <v>0</v>
      </c>
      <c r="BL319" s="17" t="s">
        <v>96</v>
      </c>
      <c r="BM319" s="163" t="s">
        <v>2032</v>
      </c>
    </row>
    <row r="320" spans="1:65" s="2" customFormat="1" ht="11.25">
      <c r="A320" s="32"/>
      <c r="B320" s="33"/>
      <c r="C320" s="32"/>
      <c r="D320" s="165" t="s">
        <v>181</v>
      </c>
      <c r="E320" s="32"/>
      <c r="F320" s="166" t="s">
        <v>2031</v>
      </c>
      <c r="G320" s="32"/>
      <c r="H320" s="32"/>
      <c r="I320" s="167"/>
      <c r="J320" s="32"/>
      <c r="K320" s="32"/>
      <c r="L320" s="33"/>
      <c r="M320" s="168"/>
      <c r="N320" s="169"/>
      <c r="O320" s="58"/>
      <c r="P320" s="58"/>
      <c r="Q320" s="58"/>
      <c r="R320" s="58"/>
      <c r="S320" s="58"/>
      <c r="T320" s="59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T320" s="17" t="s">
        <v>181</v>
      </c>
      <c r="AU320" s="17" t="s">
        <v>85</v>
      </c>
    </row>
    <row r="321" spans="1:65" s="2" customFormat="1" ht="16.5" customHeight="1">
      <c r="A321" s="32"/>
      <c r="B321" s="150"/>
      <c r="C321" s="151" t="s">
        <v>1425</v>
      </c>
      <c r="D321" s="151" t="s">
        <v>176</v>
      </c>
      <c r="E321" s="152" t="s">
        <v>2033</v>
      </c>
      <c r="F321" s="153" t="s">
        <v>2034</v>
      </c>
      <c r="G321" s="154" t="s">
        <v>220</v>
      </c>
      <c r="H321" s="155">
        <v>2</v>
      </c>
      <c r="I321" s="156"/>
      <c r="J321" s="157">
        <f>ROUND(I321*H321,2)</f>
        <v>0</v>
      </c>
      <c r="K321" s="158"/>
      <c r="L321" s="33"/>
      <c r="M321" s="159" t="s">
        <v>1</v>
      </c>
      <c r="N321" s="160" t="s">
        <v>41</v>
      </c>
      <c r="O321" s="58"/>
      <c r="P321" s="161">
        <f>O321*H321</f>
        <v>0</v>
      </c>
      <c r="Q321" s="161">
        <v>0</v>
      </c>
      <c r="R321" s="161">
        <f>Q321*H321</f>
        <v>0</v>
      </c>
      <c r="S321" s="161">
        <v>0</v>
      </c>
      <c r="T321" s="162">
        <f>S321*H321</f>
        <v>0</v>
      </c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R321" s="163" t="s">
        <v>96</v>
      </c>
      <c r="AT321" s="163" t="s">
        <v>176</v>
      </c>
      <c r="AU321" s="163" t="s">
        <v>85</v>
      </c>
      <c r="AY321" s="17" t="s">
        <v>174</v>
      </c>
      <c r="BE321" s="164">
        <f>IF(N321="základní",J321,0)</f>
        <v>0</v>
      </c>
      <c r="BF321" s="164">
        <f>IF(N321="snížená",J321,0)</f>
        <v>0</v>
      </c>
      <c r="BG321" s="164">
        <f>IF(N321="zákl. přenesená",J321,0)</f>
        <v>0</v>
      </c>
      <c r="BH321" s="164">
        <f>IF(N321="sníž. přenesená",J321,0)</f>
        <v>0</v>
      </c>
      <c r="BI321" s="164">
        <f>IF(N321="nulová",J321,0)</f>
        <v>0</v>
      </c>
      <c r="BJ321" s="17" t="s">
        <v>83</v>
      </c>
      <c r="BK321" s="164">
        <f>ROUND(I321*H321,2)</f>
        <v>0</v>
      </c>
      <c r="BL321" s="17" t="s">
        <v>96</v>
      </c>
      <c r="BM321" s="163" t="s">
        <v>2035</v>
      </c>
    </row>
    <row r="322" spans="1:65" s="2" customFormat="1" ht="11.25">
      <c r="A322" s="32"/>
      <c r="B322" s="33"/>
      <c r="C322" s="32"/>
      <c r="D322" s="165" t="s">
        <v>181</v>
      </c>
      <c r="E322" s="32"/>
      <c r="F322" s="166" t="s">
        <v>2034</v>
      </c>
      <c r="G322" s="32"/>
      <c r="H322" s="32"/>
      <c r="I322" s="167"/>
      <c r="J322" s="32"/>
      <c r="K322" s="32"/>
      <c r="L322" s="33"/>
      <c r="M322" s="168"/>
      <c r="N322" s="169"/>
      <c r="O322" s="58"/>
      <c r="P322" s="58"/>
      <c r="Q322" s="58"/>
      <c r="R322" s="58"/>
      <c r="S322" s="58"/>
      <c r="T322" s="59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T322" s="17" t="s">
        <v>181</v>
      </c>
      <c r="AU322" s="17" t="s">
        <v>85</v>
      </c>
    </row>
    <row r="323" spans="1:65" s="12" customFormat="1" ht="22.9" customHeight="1">
      <c r="B323" s="137"/>
      <c r="D323" s="138" t="s">
        <v>75</v>
      </c>
      <c r="E323" s="148" t="s">
        <v>2036</v>
      </c>
      <c r="F323" s="148" t="s">
        <v>2037</v>
      </c>
      <c r="I323" s="140"/>
      <c r="J323" s="149">
        <f>BK323</f>
        <v>0</v>
      </c>
      <c r="L323" s="137"/>
      <c r="M323" s="142"/>
      <c r="N323" s="143"/>
      <c r="O323" s="143"/>
      <c r="P323" s="144">
        <f>SUM(P324:P329)</f>
        <v>0</v>
      </c>
      <c r="Q323" s="143"/>
      <c r="R323" s="144">
        <f>SUM(R324:R329)</f>
        <v>0</v>
      </c>
      <c r="S323" s="143"/>
      <c r="T323" s="145">
        <f>SUM(T324:T329)</f>
        <v>0</v>
      </c>
      <c r="AR323" s="138" t="s">
        <v>83</v>
      </c>
      <c r="AT323" s="146" t="s">
        <v>75</v>
      </c>
      <c r="AU323" s="146" t="s">
        <v>83</v>
      </c>
      <c r="AY323" s="138" t="s">
        <v>174</v>
      </c>
      <c r="BK323" s="147">
        <f>SUM(BK324:BK329)</f>
        <v>0</v>
      </c>
    </row>
    <row r="324" spans="1:65" s="2" customFormat="1" ht="16.5" customHeight="1">
      <c r="A324" s="32"/>
      <c r="B324" s="150"/>
      <c r="C324" s="151" t="s">
        <v>1429</v>
      </c>
      <c r="D324" s="151" t="s">
        <v>176</v>
      </c>
      <c r="E324" s="152" t="s">
        <v>2038</v>
      </c>
      <c r="F324" s="153" t="s">
        <v>2039</v>
      </c>
      <c r="G324" s="154" t="s">
        <v>220</v>
      </c>
      <c r="H324" s="155">
        <v>48.5</v>
      </c>
      <c r="I324" s="156"/>
      <c r="J324" s="157">
        <f>ROUND(I324*H324,2)</f>
        <v>0</v>
      </c>
      <c r="K324" s="158"/>
      <c r="L324" s="33"/>
      <c r="M324" s="159" t="s">
        <v>1</v>
      </c>
      <c r="N324" s="160" t="s">
        <v>41</v>
      </c>
      <c r="O324" s="58"/>
      <c r="P324" s="161">
        <f>O324*H324</f>
        <v>0</v>
      </c>
      <c r="Q324" s="161">
        <v>0</v>
      </c>
      <c r="R324" s="161">
        <f>Q324*H324</f>
        <v>0</v>
      </c>
      <c r="S324" s="161">
        <v>0</v>
      </c>
      <c r="T324" s="162">
        <f>S324*H324</f>
        <v>0</v>
      </c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R324" s="163" t="s">
        <v>96</v>
      </c>
      <c r="AT324" s="163" t="s">
        <v>176</v>
      </c>
      <c r="AU324" s="163" t="s">
        <v>85</v>
      </c>
      <c r="AY324" s="17" t="s">
        <v>174</v>
      </c>
      <c r="BE324" s="164">
        <f>IF(N324="základní",J324,0)</f>
        <v>0</v>
      </c>
      <c r="BF324" s="164">
        <f>IF(N324="snížená",J324,0)</f>
        <v>0</v>
      </c>
      <c r="BG324" s="164">
        <f>IF(N324="zákl. přenesená",J324,0)</f>
        <v>0</v>
      </c>
      <c r="BH324" s="164">
        <f>IF(N324="sníž. přenesená",J324,0)</f>
        <v>0</v>
      </c>
      <c r="BI324" s="164">
        <f>IF(N324="nulová",J324,0)</f>
        <v>0</v>
      </c>
      <c r="BJ324" s="17" t="s">
        <v>83</v>
      </c>
      <c r="BK324" s="164">
        <f>ROUND(I324*H324,2)</f>
        <v>0</v>
      </c>
      <c r="BL324" s="17" t="s">
        <v>96</v>
      </c>
      <c r="BM324" s="163" t="s">
        <v>2040</v>
      </c>
    </row>
    <row r="325" spans="1:65" s="2" customFormat="1" ht="11.25">
      <c r="A325" s="32"/>
      <c r="B325" s="33"/>
      <c r="C325" s="32"/>
      <c r="D325" s="165" t="s">
        <v>181</v>
      </c>
      <c r="E325" s="32"/>
      <c r="F325" s="166" t="s">
        <v>2039</v>
      </c>
      <c r="G325" s="32"/>
      <c r="H325" s="32"/>
      <c r="I325" s="167"/>
      <c r="J325" s="32"/>
      <c r="K325" s="32"/>
      <c r="L325" s="33"/>
      <c r="M325" s="168"/>
      <c r="N325" s="169"/>
      <c r="O325" s="58"/>
      <c r="P325" s="58"/>
      <c r="Q325" s="58"/>
      <c r="R325" s="58"/>
      <c r="S325" s="58"/>
      <c r="T325" s="59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T325" s="17" t="s">
        <v>181</v>
      </c>
      <c r="AU325" s="17" t="s">
        <v>85</v>
      </c>
    </row>
    <row r="326" spans="1:65" s="2" customFormat="1" ht="16.5" customHeight="1">
      <c r="A326" s="32"/>
      <c r="B326" s="150"/>
      <c r="C326" s="151" t="s">
        <v>1433</v>
      </c>
      <c r="D326" s="151" t="s">
        <v>176</v>
      </c>
      <c r="E326" s="152" t="s">
        <v>2041</v>
      </c>
      <c r="F326" s="153" t="s">
        <v>2042</v>
      </c>
      <c r="G326" s="154" t="s">
        <v>179</v>
      </c>
      <c r="H326" s="155">
        <v>298</v>
      </c>
      <c r="I326" s="156"/>
      <c r="J326" s="157">
        <f>ROUND(I326*H326,2)</f>
        <v>0</v>
      </c>
      <c r="K326" s="158"/>
      <c r="L326" s="33"/>
      <c r="M326" s="159" t="s">
        <v>1</v>
      </c>
      <c r="N326" s="160" t="s">
        <v>41</v>
      </c>
      <c r="O326" s="58"/>
      <c r="P326" s="161">
        <f>O326*H326</f>
        <v>0</v>
      </c>
      <c r="Q326" s="161">
        <v>0</v>
      </c>
      <c r="R326" s="161">
        <f>Q326*H326</f>
        <v>0</v>
      </c>
      <c r="S326" s="161">
        <v>0</v>
      </c>
      <c r="T326" s="162">
        <f>S326*H326</f>
        <v>0</v>
      </c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R326" s="163" t="s">
        <v>96</v>
      </c>
      <c r="AT326" s="163" t="s">
        <v>176</v>
      </c>
      <c r="AU326" s="163" t="s">
        <v>85</v>
      </c>
      <c r="AY326" s="17" t="s">
        <v>174</v>
      </c>
      <c r="BE326" s="164">
        <f>IF(N326="základní",J326,0)</f>
        <v>0</v>
      </c>
      <c r="BF326" s="164">
        <f>IF(N326="snížená",J326,0)</f>
        <v>0</v>
      </c>
      <c r="BG326" s="164">
        <f>IF(N326="zákl. přenesená",J326,0)</f>
        <v>0</v>
      </c>
      <c r="BH326" s="164">
        <f>IF(N326="sníž. přenesená",J326,0)</f>
        <v>0</v>
      </c>
      <c r="BI326" s="164">
        <f>IF(N326="nulová",J326,0)</f>
        <v>0</v>
      </c>
      <c r="BJ326" s="17" t="s">
        <v>83</v>
      </c>
      <c r="BK326" s="164">
        <f>ROUND(I326*H326,2)</f>
        <v>0</v>
      </c>
      <c r="BL326" s="17" t="s">
        <v>96</v>
      </c>
      <c r="BM326" s="163" t="s">
        <v>2043</v>
      </c>
    </row>
    <row r="327" spans="1:65" s="2" customFormat="1" ht="11.25">
      <c r="A327" s="32"/>
      <c r="B327" s="33"/>
      <c r="C327" s="32"/>
      <c r="D327" s="165" t="s">
        <v>181</v>
      </c>
      <c r="E327" s="32"/>
      <c r="F327" s="166" t="s">
        <v>2042</v>
      </c>
      <c r="G327" s="32"/>
      <c r="H327" s="32"/>
      <c r="I327" s="167"/>
      <c r="J327" s="32"/>
      <c r="K327" s="32"/>
      <c r="L327" s="33"/>
      <c r="M327" s="168"/>
      <c r="N327" s="169"/>
      <c r="O327" s="58"/>
      <c r="P327" s="58"/>
      <c r="Q327" s="58"/>
      <c r="R327" s="58"/>
      <c r="S327" s="58"/>
      <c r="T327" s="59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T327" s="17" t="s">
        <v>181</v>
      </c>
      <c r="AU327" s="17" t="s">
        <v>85</v>
      </c>
    </row>
    <row r="328" spans="1:65" s="2" customFormat="1" ht="16.5" customHeight="1">
      <c r="A328" s="32"/>
      <c r="B328" s="150"/>
      <c r="C328" s="151" t="s">
        <v>1510</v>
      </c>
      <c r="D328" s="151" t="s">
        <v>176</v>
      </c>
      <c r="E328" s="152" t="s">
        <v>2044</v>
      </c>
      <c r="F328" s="153" t="s">
        <v>2045</v>
      </c>
      <c r="G328" s="154" t="s">
        <v>179</v>
      </c>
      <c r="H328" s="155">
        <v>109</v>
      </c>
      <c r="I328" s="156"/>
      <c r="J328" s="157">
        <f>ROUND(I328*H328,2)</f>
        <v>0</v>
      </c>
      <c r="K328" s="158"/>
      <c r="L328" s="33"/>
      <c r="M328" s="159" t="s">
        <v>1</v>
      </c>
      <c r="N328" s="160" t="s">
        <v>41</v>
      </c>
      <c r="O328" s="58"/>
      <c r="P328" s="161">
        <f>O328*H328</f>
        <v>0</v>
      </c>
      <c r="Q328" s="161">
        <v>0</v>
      </c>
      <c r="R328" s="161">
        <f>Q328*H328</f>
        <v>0</v>
      </c>
      <c r="S328" s="161">
        <v>0</v>
      </c>
      <c r="T328" s="162">
        <f>S328*H328</f>
        <v>0</v>
      </c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R328" s="163" t="s">
        <v>96</v>
      </c>
      <c r="AT328" s="163" t="s">
        <v>176</v>
      </c>
      <c r="AU328" s="163" t="s">
        <v>85</v>
      </c>
      <c r="AY328" s="17" t="s">
        <v>174</v>
      </c>
      <c r="BE328" s="164">
        <f>IF(N328="základní",J328,0)</f>
        <v>0</v>
      </c>
      <c r="BF328" s="164">
        <f>IF(N328="snížená",J328,0)</f>
        <v>0</v>
      </c>
      <c r="BG328" s="164">
        <f>IF(N328="zákl. přenesená",J328,0)</f>
        <v>0</v>
      </c>
      <c r="BH328" s="164">
        <f>IF(N328="sníž. přenesená",J328,0)</f>
        <v>0</v>
      </c>
      <c r="BI328" s="164">
        <f>IF(N328="nulová",J328,0)</f>
        <v>0</v>
      </c>
      <c r="BJ328" s="17" t="s">
        <v>83</v>
      </c>
      <c r="BK328" s="164">
        <f>ROUND(I328*H328,2)</f>
        <v>0</v>
      </c>
      <c r="BL328" s="17" t="s">
        <v>96</v>
      </c>
      <c r="BM328" s="163" t="s">
        <v>2046</v>
      </c>
    </row>
    <row r="329" spans="1:65" s="2" customFormat="1" ht="11.25">
      <c r="A329" s="32"/>
      <c r="B329" s="33"/>
      <c r="C329" s="32"/>
      <c r="D329" s="165" t="s">
        <v>181</v>
      </c>
      <c r="E329" s="32"/>
      <c r="F329" s="166" t="s">
        <v>2045</v>
      </c>
      <c r="G329" s="32"/>
      <c r="H329" s="32"/>
      <c r="I329" s="167"/>
      <c r="J329" s="32"/>
      <c r="K329" s="32"/>
      <c r="L329" s="33"/>
      <c r="M329" s="168"/>
      <c r="N329" s="169"/>
      <c r="O329" s="58"/>
      <c r="P329" s="58"/>
      <c r="Q329" s="58"/>
      <c r="R329" s="58"/>
      <c r="S329" s="58"/>
      <c r="T329" s="59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T329" s="17" t="s">
        <v>181</v>
      </c>
      <c r="AU329" s="17" t="s">
        <v>85</v>
      </c>
    </row>
    <row r="330" spans="1:65" s="12" customFormat="1" ht="22.9" customHeight="1">
      <c r="B330" s="137"/>
      <c r="D330" s="138" t="s">
        <v>75</v>
      </c>
      <c r="E330" s="148" t="s">
        <v>2047</v>
      </c>
      <c r="F330" s="148" t="s">
        <v>2048</v>
      </c>
      <c r="I330" s="140"/>
      <c r="J330" s="149">
        <f>BK330</f>
        <v>0</v>
      </c>
      <c r="L330" s="137"/>
      <c r="M330" s="142"/>
      <c r="N330" s="143"/>
      <c r="O330" s="143"/>
      <c r="P330" s="144">
        <f>SUM(P331:P342)</f>
        <v>0</v>
      </c>
      <c r="Q330" s="143"/>
      <c r="R330" s="144">
        <f>SUM(R331:R342)</f>
        <v>0</v>
      </c>
      <c r="S330" s="143"/>
      <c r="T330" s="145">
        <f>SUM(T331:T342)</f>
        <v>0</v>
      </c>
      <c r="AR330" s="138" t="s">
        <v>83</v>
      </c>
      <c r="AT330" s="146" t="s">
        <v>75</v>
      </c>
      <c r="AU330" s="146" t="s">
        <v>83</v>
      </c>
      <c r="AY330" s="138" t="s">
        <v>174</v>
      </c>
      <c r="BK330" s="147">
        <f>SUM(BK331:BK342)</f>
        <v>0</v>
      </c>
    </row>
    <row r="331" spans="1:65" s="2" customFormat="1" ht="16.5" customHeight="1">
      <c r="A331" s="32"/>
      <c r="B331" s="150"/>
      <c r="C331" s="151" t="s">
        <v>1437</v>
      </c>
      <c r="D331" s="151" t="s">
        <v>176</v>
      </c>
      <c r="E331" s="152" t="s">
        <v>2049</v>
      </c>
      <c r="F331" s="153" t="s">
        <v>2050</v>
      </c>
      <c r="G331" s="154" t="s">
        <v>441</v>
      </c>
      <c r="H331" s="155">
        <v>52</v>
      </c>
      <c r="I331" s="156"/>
      <c r="J331" s="157">
        <f>ROUND(I331*H331,2)</f>
        <v>0</v>
      </c>
      <c r="K331" s="158"/>
      <c r="L331" s="33"/>
      <c r="M331" s="159" t="s">
        <v>1</v>
      </c>
      <c r="N331" s="160" t="s">
        <v>41</v>
      </c>
      <c r="O331" s="58"/>
      <c r="P331" s="161">
        <f>O331*H331</f>
        <v>0</v>
      </c>
      <c r="Q331" s="161">
        <v>0</v>
      </c>
      <c r="R331" s="161">
        <f>Q331*H331</f>
        <v>0</v>
      </c>
      <c r="S331" s="161">
        <v>0</v>
      </c>
      <c r="T331" s="162">
        <f>S331*H331</f>
        <v>0</v>
      </c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R331" s="163" t="s">
        <v>96</v>
      </c>
      <c r="AT331" s="163" t="s">
        <v>176</v>
      </c>
      <c r="AU331" s="163" t="s">
        <v>85</v>
      </c>
      <c r="AY331" s="17" t="s">
        <v>174</v>
      </c>
      <c r="BE331" s="164">
        <f>IF(N331="základní",J331,0)</f>
        <v>0</v>
      </c>
      <c r="BF331" s="164">
        <f>IF(N331="snížená",J331,0)</f>
        <v>0</v>
      </c>
      <c r="BG331" s="164">
        <f>IF(N331="zákl. přenesená",J331,0)</f>
        <v>0</v>
      </c>
      <c r="BH331" s="164">
        <f>IF(N331="sníž. přenesená",J331,0)</f>
        <v>0</v>
      </c>
      <c r="BI331" s="164">
        <f>IF(N331="nulová",J331,0)</f>
        <v>0</v>
      </c>
      <c r="BJ331" s="17" t="s">
        <v>83</v>
      </c>
      <c r="BK331" s="164">
        <f>ROUND(I331*H331,2)</f>
        <v>0</v>
      </c>
      <c r="BL331" s="17" t="s">
        <v>96</v>
      </c>
      <c r="BM331" s="163" t="s">
        <v>2051</v>
      </c>
    </row>
    <row r="332" spans="1:65" s="2" customFormat="1" ht="11.25">
      <c r="A332" s="32"/>
      <c r="B332" s="33"/>
      <c r="C332" s="32"/>
      <c r="D332" s="165" t="s">
        <v>181</v>
      </c>
      <c r="E332" s="32"/>
      <c r="F332" s="166" t="s">
        <v>2050</v>
      </c>
      <c r="G332" s="32"/>
      <c r="H332" s="32"/>
      <c r="I332" s="167"/>
      <c r="J332" s="32"/>
      <c r="K332" s="32"/>
      <c r="L332" s="33"/>
      <c r="M332" s="168"/>
      <c r="N332" s="169"/>
      <c r="O332" s="58"/>
      <c r="P332" s="58"/>
      <c r="Q332" s="58"/>
      <c r="R332" s="58"/>
      <c r="S332" s="58"/>
      <c r="T332" s="59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T332" s="17" t="s">
        <v>181</v>
      </c>
      <c r="AU332" s="17" t="s">
        <v>85</v>
      </c>
    </row>
    <row r="333" spans="1:65" s="2" customFormat="1" ht="16.5" customHeight="1">
      <c r="A333" s="32"/>
      <c r="B333" s="150"/>
      <c r="C333" s="151" t="s">
        <v>1442</v>
      </c>
      <c r="D333" s="151" t="s">
        <v>176</v>
      </c>
      <c r="E333" s="152" t="s">
        <v>2052</v>
      </c>
      <c r="F333" s="153" t="s">
        <v>2053</v>
      </c>
      <c r="G333" s="154" t="s">
        <v>441</v>
      </c>
      <c r="H333" s="155">
        <v>6</v>
      </c>
      <c r="I333" s="156"/>
      <c r="J333" s="157">
        <f>ROUND(I333*H333,2)</f>
        <v>0</v>
      </c>
      <c r="K333" s="158"/>
      <c r="L333" s="33"/>
      <c r="M333" s="159" t="s">
        <v>1</v>
      </c>
      <c r="N333" s="160" t="s">
        <v>41</v>
      </c>
      <c r="O333" s="58"/>
      <c r="P333" s="161">
        <f>O333*H333</f>
        <v>0</v>
      </c>
      <c r="Q333" s="161">
        <v>0</v>
      </c>
      <c r="R333" s="161">
        <f>Q333*H333</f>
        <v>0</v>
      </c>
      <c r="S333" s="161">
        <v>0</v>
      </c>
      <c r="T333" s="162">
        <f>S333*H333</f>
        <v>0</v>
      </c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R333" s="163" t="s">
        <v>96</v>
      </c>
      <c r="AT333" s="163" t="s">
        <v>176</v>
      </c>
      <c r="AU333" s="163" t="s">
        <v>85</v>
      </c>
      <c r="AY333" s="17" t="s">
        <v>174</v>
      </c>
      <c r="BE333" s="164">
        <f>IF(N333="základní",J333,0)</f>
        <v>0</v>
      </c>
      <c r="BF333" s="164">
        <f>IF(N333="snížená",J333,0)</f>
        <v>0</v>
      </c>
      <c r="BG333" s="164">
        <f>IF(N333="zákl. přenesená",J333,0)</f>
        <v>0</v>
      </c>
      <c r="BH333" s="164">
        <f>IF(N333="sníž. přenesená",J333,0)</f>
        <v>0</v>
      </c>
      <c r="BI333" s="164">
        <f>IF(N333="nulová",J333,0)</f>
        <v>0</v>
      </c>
      <c r="BJ333" s="17" t="s">
        <v>83</v>
      </c>
      <c r="BK333" s="164">
        <f>ROUND(I333*H333,2)</f>
        <v>0</v>
      </c>
      <c r="BL333" s="17" t="s">
        <v>96</v>
      </c>
      <c r="BM333" s="163" t="s">
        <v>2054</v>
      </c>
    </row>
    <row r="334" spans="1:65" s="2" customFormat="1" ht="11.25">
      <c r="A334" s="32"/>
      <c r="B334" s="33"/>
      <c r="C334" s="32"/>
      <c r="D334" s="165" t="s">
        <v>181</v>
      </c>
      <c r="E334" s="32"/>
      <c r="F334" s="166" t="s">
        <v>2053</v>
      </c>
      <c r="G334" s="32"/>
      <c r="H334" s="32"/>
      <c r="I334" s="167"/>
      <c r="J334" s="32"/>
      <c r="K334" s="32"/>
      <c r="L334" s="33"/>
      <c r="M334" s="168"/>
      <c r="N334" s="169"/>
      <c r="O334" s="58"/>
      <c r="P334" s="58"/>
      <c r="Q334" s="58"/>
      <c r="R334" s="58"/>
      <c r="S334" s="58"/>
      <c r="T334" s="59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T334" s="17" t="s">
        <v>181</v>
      </c>
      <c r="AU334" s="17" t="s">
        <v>85</v>
      </c>
    </row>
    <row r="335" spans="1:65" s="2" customFormat="1" ht="16.5" customHeight="1">
      <c r="A335" s="32"/>
      <c r="B335" s="150"/>
      <c r="C335" s="151" t="s">
        <v>1324</v>
      </c>
      <c r="D335" s="151" t="s">
        <v>176</v>
      </c>
      <c r="E335" s="152" t="s">
        <v>2055</v>
      </c>
      <c r="F335" s="153" t="s">
        <v>2056</v>
      </c>
      <c r="G335" s="154" t="s">
        <v>441</v>
      </c>
      <c r="H335" s="155">
        <v>58</v>
      </c>
      <c r="I335" s="156"/>
      <c r="J335" s="157">
        <f>ROUND(I335*H335,2)</f>
        <v>0</v>
      </c>
      <c r="K335" s="158"/>
      <c r="L335" s="33"/>
      <c r="M335" s="159" t="s">
        <v>1</v>
      </c>
      <c r="N335" s="160" t="s">
        <v>41</v>
      </c>
      <c r="O335" s="58"/>
      <c r="P335" s="161">
        <f>O335*H335</f>
        <v>0</v>
      </c>
      <c r="Q335" s="161">
        <v>0</v>
      </c>
      <c r="R335" s="161">
        <f>Q335*H335</f>
        <v>0</v>
      </c>
      <c r="S335" s="161">
        <v>0</v>
      </c>
      <c r="T335" s="162">
        <f>S335*H335</f>
        <v>0</v>
      </c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R335" s="163" t="s">
        <v>96</v>
      </c>
      <c r="AT335" s="163" t="s">
        <v>176</v>
      </c>
      <c r="AU335" s="163" t="s">
        <v>85</v>
      </c>
      <c r="AY335" s="17" t="s">
        <v>174</v>
      </c>
      <c r="BE335" s="164">
        <f>IF(N335="základní",J335,0)</f>
        <v>0</v>
      </c>
      <c r="BF335" s="164">
        <f>IF(N335="snížená",J335,0)</f>
        <v>0</v>
      </c>
      <c r="BG335" s="164">
        <f>IF(N335="zákl. přenesená",J335,0)</f>
        <v>0</v>
      </c>
      <c r="BH335" s="164">
        <f>IF(N335="sníž. přenesená",J335,0)</f>
        <v>0</v>
      </c>
      <c r="BI335" s="164">
        <f>IF(N335="nulová",J335,0)</f>
        <v>0</v>
      </c>
      <c r="BJ335" s="17" t="s">
        <v>83</v>
      </c>
      <c r="BK335" s="164">
        <f>ROUND(I335*H335,2)</f>
        <v>0</v>
      </c>
      <c r="BL335" s="17" t="s">
        <v>96</v>
      </c>
      <c r="BM335" s="163" t="s">
        <v>2057</v>
      </c>
    </row>
    <row r="336" spans="1:65" s="2" customFormat="1" ht="11.25">
      <c r="A336" s="32"/>
      <c r="B336" s="33"/>
      <c r="C336" s="32"/>
      <c r="D336" s="165" t="s">
        <v>181</v>
      </c>
      <c r="E336" s="32"/>
      <c r="F336" s="166" t="s">
        <v>2056</v>
      </c>
      <c r="G336" s="32"/>
      <c r="H336" s="32"/>
      <c r="I336" s="167"/>
      <c r="J336" s="32"/>
      <c r="K336" s="32"/>
      <c r="L336" s="33"/>
      <c r="M336" s="168"/>
      <c r="N336" s="169"/>
      <c r="O336" s="58"/>
      <c r="P336" s="58"/>
      <c r="Q336" s="58"/>
      <c r="R336" s="58"/>
      <c r="S336" s="58"/>
      <c r="T336" s="59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T336" s="17" t="s">
        <v>181</v>
      </c>
      <c r="AU336" s="17" t="s">
        <v>85</v>
      </c>
    </row>
    <row r="337" spans="1:65" s="2" customFormat="1" ht="16.5" customHeight="1">
      <c r="A337" s="32"/>
      <c r="B337" s="150"/>
      <c r="C337" s="151" t="s">
        <v>1451</v>
      </c>
      <c r="D337" s="151" t="s">
        <v>176</v>
      </c>
      <c r="E337" s="152" t="s">
        <v>2058</v>
      </c>
      <c r="F337" s="153" t="s">
        <v>2059</v>
      </c>
      <c r="G337" s="154" t="s">
        <v>1791</v>
      </c>
      <c r="H337" s="155">
        <v>2</v>
      </c>
      <c r="I337" s="156"/>
      <c r="J337" s="157">
        <f>ROUND(I337*H337,2)</f>
        <v>0</v>
      </c>
      <c r="K337" s="158"/>
      <c r="L337" s="33"/>
      <c r="M337" s="159" t="s">
        <v>1</v>
      </c>
      <c r="N337" s="160" t="s">
        <v>41</v>
      </c>
      <c r="O337" s="58"/>
      <c r="P337" s="161">
        <f>O337*H337</f>
        <v>0</v>
      </c>
      <c r="Q337" s="161">
        <v>0</v>
      </c>
      <c r="R337" s="161">
        <f>Q337*H337</f>
        <v>0</v>
      </c>
      <c r="S337" s="161">
        <v>0</v>
      </c>
      <c r="T337" s="162">
        <f>S337*H337</f>
        <v>0</v>
      </c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R337" s="163" t="s">
        <v>96</v>
      </c>
      <c r="AT337" s="163" t="s">
        <v>176</v>
      </c>
      <c r="AU337" s="163" t="s">
        <v>85</v>
      </c>
      <c r="AY337" s="17" t="s">
        <v>174</v>
      </c>
      <c r="BE337" s="164">
        <f>IF(N337="základní",J337,0)</f>
        <v>0</v>
      </c>
      <c r="BF337" s="164">
        <f>IF(N337="snížená",J337,0)</f>
        <v>0</v>
      </c>
      <c r="BG337" s="164">
        <f>IF(N337="zákl. přenesená",J337,0)</f>
        <v>0</v>
      </c>
      <c r="BH337" s="164">
        <f>IF(N337="sníž. přenesená",J337,0)</f>
        <v>0</v>
      </c>
      <c r="BI337" s="164">
        <f>IF(N337="nulová",J337,0)</f>
        <v>0</v>
      </c>
      <c r="BJ337" s="17" t="s">
        <v>83</v>
      </c>
      <c r="BK337" s="164">
        <f>ROUND(I337*H337,2)</f>
        <v>0</v>
      </c>
      <c r="BL337" s="17" t="s">
        <v>96</v>
      </c>
      <c r="BM337" s="163" t="s">
        <v>2060</v>
      </c>
    </row>
    <row r="338" spans="1:65" s="2" customFormat="1" ht="11.25">
      <c r="A338" s="32"/>
      <c r="B338" s="33"/>
      <c r="C338" s="32"/>
      <c r="D338" s="165" t="s">
        <v>181</v>
      </c>
      <c r="E338" s="32"/>
      <c r="F338" s="166" t="s">
        <v>2059</v>
      </c>
      <c r="G338" s="32"/>
      <c r="H338" s="32"/>
      <c r="I338" s="167"/>
      <c r="J338" s="32"/>
      <c r="K338" s="32"/>
      <c r="L338" s="33"/>
      <c r="M338" s="168"/>
      <c r="N338" s="169"/>
      <c r="O338" s="58"/>
      <c r="P338" s="58"/>
      <c r="Q338" s="58"/>
      <c r="R338" s="58"/>
      <c r="S338" s="58"/>
      <c r="T338" s="59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T338" s="17" t="s">
        <v>181</v>
      </c>
      <c r="AU338" s="17" t="s">
        <v>85</v>
      </c>
    </row>
    <row r="339" spans="1:65" s="2" customFormat="1" ht="16.5" customHeight="1">
      <c r="A339" s="32"/>
      <c r="B339" s="150"/>
      <c r="C339" s="151" t="s">
        <v>1456</v>
      </c>
      <c r="D339" s="151" t="s">
        <v>176</v>
      </c>
      <c r="E339" s="152" t="s">
        <v>2061</v>
      </c>
      <c r="F339" s="153" t="s">
        <v>2062</v>
      </c>
      <c r="G339" s="154" t="s">
        <v>1572</v>
      </c>
      <c r="H339" s="155">
        <v>220</v>
      </c>
      <c r="I339" s="156"/>
      <c r="J339" s="157">
        <f>ROUND(I339*H339,2)</f>
        <v>0</v>
      </c>
      <c r="K339" s="158"/>
      <c r="L339" s="33"/>
      <c r="M339" s="159" t="s">
        <v>1</v>
      </c>
      <c r="N339" s="160" t="s">
        <v>41</v>
      </c>
      <c r="O339" s="58"/>
      <c r="P339" s="161">
        <f>O339*H339</f>
        <v>0</v>
      </c>
      <c r="Q339" s="161">
        <v>0</v>
      </c>
      <c r="R339" s="161">
        <f>Q339*H339</f>
        <v>0</v>
      </c>
      <c r="S339" s="161">
        <v>0</v>
      </c>
      <c r="T339" s="162">
        <f>S339*H339</f>
        <v>0</v>
      </c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R339" s="163" t="s">
        <v>96</v>
      </c>
      <c r="AT339" s="163" t="s">
        <v>176</v>
      </c>
      <c r="AU339" s="163" t="s">
        <v>85</v>
      </c>
      <c r="AY339" s="17" t="s">
        <v>174</v>
      </c>
      <c r="BE339" s="164">
        <f>IF(N339="základní",J339,0)</f>
        <v>0</v>
      </c>
      <c r="BF339" s="164">
        <f>IF(N339="snížená",J339,0)</f>
        <v>0</v>
      </c>
      <c r="BG339" s="164">
        <f>IF(N339="zákl. přenesená",J339,0)</f>
        <v>0</v>
      </c>
      <c r="BH339" s="164">
        <f>IF(N339="sníž. přenesená",J339,0)</f>
        <v>0</v>
      </c>
      <c r="BI339" s="164">
        <f>IF(N339="nulová",J339,0)</f>
        <v>0</v>
      </c>
      <c r="BJ339" s="17" t="s">
        <v>83</v>
      </c>
      <c r="BK339" s="164">
        <f>ROUND(I339*H339,2)</f>
        <v>0</v>
      </c>
      <c r="BL339" s="17" t="s">
        <v>96</v>
      </c>
      <c r="BM339" s="163" t="s">
        <v>2063</v>
      </c>
    </row>
    <row r="340" spans="1:65" s="2" customFormat="1" ht="11.25">
      <c r="A340" s="32"/>
      <c r="B340" s="33"/>
      <c r="C340" s="32"/>
      <c r="D340" s="165" t="s">
        <v>181</v>
      </c>
      <c r="E340" s="32"/>
      <c r="F340" s="166" t="s">
        <v>2062</v>
      </c>
      <c r="G340" s="32"/>
      <c r="H340" s="32"/>
      <c r="I340" s="167"/>
      <c r="J340" s="32"/>
      <c r="K340" s="32"/>
      <c r="L340" s="33"/>
      <c r="M340" s="168"/>
      <c r="N340" s="169"/>
      <c r="O340" s="58"/>
      <c r="P340" s="58"/>
      <c r="Q340" s="58"/>
      <c r="R340" s="58"/>
      <c r="S340" s="58"/>
      <c r="T340" s="59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T340" s="17" t="s">
        <v>181</v>
      </c>
      <c r="AU340" s="17" t="s">
        <v>85</v>
      </c>
    </row>
    <row r="341" spans="1:65" s="2" customFormat="1" ht="16.5" customHeight="1">
      <c r="A341" s="32"/>
      <c r="B341" s="150"/>
      <c r="C341" s="151" t="s">
        <v>1461</v>
      </c>
      <c r="D341" s="151" t="s">
        <v>176</v>
      </c>
      <c r="E341" s="152" t="s">
        <v>2064</v>
      </c>
      <c r="F341" s="153" t="s">
        <v>2065</v>
      </c>
      <c r="G341" s="154" t="s">
        <v>1572</v>
      </c>
      <c r="H341" s="155">
        <v>10</v>
      </c>
      <c r="I341" s="156"/>
      <c r="J341" s="157">
        <f>ROUND(I341*H341,2)</f>
        <v>0</v>
      </c>
      <c r="K341" s="158"/>
      <c r="L341" s="33"/>
      <c r="M341" s="159" t="s">
        <v>1</v>
      </c>
      <c r="N341" s="160" t="s">
        <v>41</v>
      </c>
      <c r="O341" s="58"/>
      <c r="P341" s="161">
        <f>O341*H341</f>
        <v>0</v>
      </c>
      <c r="Q341" s="161">
        <v>0</v>
      </c>
      <c r="R341" s="161">
        <f>Q341*H341</f>
        <v>0</v>
      </c>
      <c r="S341" s="161">
        <v>0</v>
      </c>
      <c r="T341" s="162">
        <f>S341*H341</f>
        <v>0</v>
      </c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R341" s="163" t="s">
        <v>96</v>
      </c>
      <c r="AT341" s="163" t="s">
        <v>176</v>
      </c>
      <c r="AU341" s="163" t="s">
        <v>85</v>
      </c>
      <c r="AY341" s="17" t="s">
        <v>174</v>
      </c>
      <c r="BE341" s="164">
        <f>IF(N341="základní",J341,0)</f>
        <v>0</v>
      </c>
      <c r="BF341" s="164">
        <f>IF(N341="snížená",J341,0)</f>
        <v>0</v>
      </c>
      <c r="BG341" s="164">
        <f>IF(N341="zákl. přenesená",J341,0)</f>
        <v>0</v>
      </c>
      <c r="BH341" s="164">
        <f>IF(N341="sníž. přenesená",J341,0)</f>
        <v>0</v>
      </c>
      <c r="BI341" s="164">
        <f>IF(N341="nulová",J341,0)</f>
        <v>0</v>
      </c>
      <c r="BJ341" s="17" t="s">
        <v>83</v>
      </c>
      <c r="BK341" s="164">
        <f>ROUND(I341*H341,2)</f>
        <v>0</v>
      </c>
      <c r="BL341" s="17" t="s">
        <v>96</v>
      </c>
      <c r="BM341" s="163" t="s">
        <v>2066</v>
      </c>
    </row>
    <row r="342" spans="1:65" s="2" customFormat="1" ht="11.25">
      <c r="A342" s="32"/>
      <c r="B342" s="33"/>
      <c r="C342" s="32"/>
      <c r="D342" s="165" t="s">
        <v>181</v>
      </c>
      <c r="E342" s="32"/>
      <c r="F342" s="166" t="s">
        <v>2065</v>
      </c>
      <c r="G342" s="32"/>
      <c r="H342" s="32"/>
      <c r="I342" s="167"/>
      <c r="J342" s="32"/>
      <c r="K342" s="32"/>
      <c r="L342" s="33"/>
      <c r="M342" s="168"/>
      <c r="N342" s="169"/>
      <c r="O342" s="58"/>
      <c r="P342" s="58"/>
      <c r="Q342" s="58"/>
      <c r="R342" s="58"/>
      <c r="S342" s="58"/>
      <c r="T342" s="59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T342" s="17" t="s">
        <v>181</v>
      </c>
      <c r="AU342" s="17" t="s">
        <v>85</v>
      </c>
    </row>
    <row r="343" spans="1:65" s="12" customFormat="1" ht="22.9" customHeight="1">
      <c r="B343" s="137"/>
      <c r="D343" s="138" t="s">
        <v>75</v>
      </c>
      <c r="E343" s="148" t="s">
        <v>2067</v>
      </c>
      <c r="F343" s="148" t="s">
        <v>2068</v>
      </c>
      <c r="I343" s="140"/>
      <c r="J343" s="149">
        <f>BK343</f>
        <v>0</v>
      </c>
      <c r="L343" s="137"/>
      <c r="M343" s="142"/>
      <c r="N343" s="143"/>
      <c r="O343" s="143"/>
      <c r="P343" s="144">
        <f>SUM(P344:P351)</f>
        <v>0</v>
      </c>
      <c r="Q343" s="143"/>
      <c r="R343" s="144">
        <f>SUM(R344:R351)</f>
        <v>0</v>
      </c>
      <c r="S343" s="143"/>
      <c r="T343" s="145">
        <f>SUM(T344:T351)</f>
        <v>0</v>
      </c>
      <c r="AR343" s="138" t="s">
        <v>83</v>
      </c>
      <c r="AT343" s="146" t="s">
        <v>75</v>
      </c>
      <c r="AU343" s="146" t="s">
        <v>83</v>
      </c>
      <c r="AY343" s="138" t="s">
        <v>174</v>
      </c>
      <c r="BK343" s="147">
        <f>SUM(BK344:BK351)</f>
        <v>0</v>
      </c>
    </row>
    <row r="344" spans="1:65" s="2" customFormat="1" ht="16.5" customHeight="1">
      <c r="A344" s="32"/>
      <c r="B344" s="150"/>
      <c r="C344" s="151" t="s">
        <v>1466</v>
      </c>
      <c r="D344" s="151" t="s">
        <v>176</v>
      </c>
      <c r="E344" s="152" t="s">
        <v>2069</v>
      </c>
      <c r="F344" s="153" t="s">
        <v>2070</v>
      </c>
      <c r="G344" s="154" t="s">
        <v>1572</v>
      </c>
      <c r="H344" s="155">
        <v>50</v>
      </c>
      <c r="I344" s="156"/>
      <c r="J344" s="157">
        <f>ROUND(I344*H344,2)</f>
        <v>0</v>
      </c>
      <c r="K344" s="158"/>
      <c r="L344" s="33"/>
      <c r="M344" s="159" t="s">
        <v>1</v>
      </c>
      <c r="N344" s="160" t="s">
        <v>41</v>
      </c>
      <c r="O344" s="58"/>
      <c r="P344" s="161">
        <f>O344*H344</f>
        <v>0</v>
      </c>
      <c r="Q344" s="161">
        <v>0</v>
      </c>
      <c r="R344" s="161">
        <f>Q344*H344</f>
        <v>0</v>
      </c>
      <c r="S344" s="161">
        <v>0</v>
      </c>
      <c r="T344" s="162">
        <f>S344*H344</f>
        <v>0</v>
      </c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R344" s="163" t="s">
        <v>96</v>
      </c>
      <c r="AT344" s="163" t="s">
        <v>176</v>
      </c>
      <c r="AU344" s="163" t="s">
        <v>85</v>
      </c>
      <c r="AY344" s="17" t="s">
        <v>174</v>
      </c>
      <c r="BE344" s="164">
        <f>IF(N344="základní",J344,0)</f>
        <v>0</v>
      </c>
      <c r="BF344" s="164">
        <f>IF(N344="snížená",J344,0)</f>
        <v>0</v>
      </c>
      <c r="BG344" s="164">
        <f>IF(N344="zákl. přenesená",J344,0)</f>
        <v>0</v>
      </c>
      <c r="BH344" s="164">
        <f>IF(N344="sníž. přenesená",J344,0)</f>
        <v>0</v>
      </c>
      <c r="BI344" s="164">
        <f>IF(N344="nulová",J344,0)</f>
        <v>0</v>
      </c>
      <c r="BJ344" s="17" t="s">
        <v>83</v>
      </c>
      <c r="BK344" s="164">
        <f>ROUND(I344*H344,2)</f>
        <v>0</v>
      </c>
      <c r="BL344" s="17" t="s">
        <v>96</v>
      </c>
      <c r="BM344" s="163" t="s">
        <v>2071</v>
      </c>
    </row>
    <row r="345" spans="1:65" s="2" customFormat="1" ht="11.25">
      <c r="A345" s="32"/>
      <c r="B345" s="33"/>
      <c r="C345" s="32"/>
      <c r="D345" s="165" t="s">
        <v>181</v>
      </c>
      <c r="E345" s="32"/>
      <c r="F345" s="166" t="s">
        <v>2070</v>
      </c>
      <c r="G345" s="32"/>
      <c r="H345" s="32"/>
      <c r="I345" s="167"/>
      <c r="J345" s="32"/>
      <c r="K345" s="32"/>
      <c r="L345" s="33"/>
      <c r="M345" s="168"/>
      <c r="N345" s="169"/>
      <c r="O345" s="58"/>
      <c r="P345" s="58"/>
      <c r="Q345" s="58"/>
      <c r="R345" s="58"/>
      <c r="S345" s="58"/>
      <c r="T345" s="59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T345" s="17" t="s">
        <v>181</v>
      </c>
      <c r="AU345" s="17" t="s">
        <v>85</v>
      </c>
    </row>
    <row r="346" spans="1:65" s="2" customFormat="1" ht="16.5" customHeight="1">
      <c r="A346" s="32"/>
      <c r="B346" s="150"/>
      <c r="C346" s="151" t="s">
        <v>1472</v>
      </c>
      <c r="D346" s="151" t="s">
        <v>176</v>
      </c>
      <c r="E346" s="152" t="s">
        <v>2072</v>
      </c>
      <c r="F346" s="153" t="s">
        <v>2073</v>
      </c>
      <c r="G346" s="154" t="s">
        <v>1572</v>
      </c>
      <c r="H346" s="155">
        <v>110</v>
      </c>
      <c r="I346" s="156"/>
      <c r="J346" s="157">
        <f>ROUND(I346*H346,2)</f>
        <v>0</v>
      </c>
      <c r="K346" s="158"/>
      <c r="L346" s="33"/>
      <c r="M346" s="159" t="s">
        <v>1</v>
      </c>
      <c r="N346" s="160" t="s">
        <v>41</v>
      </c>
      <c r="O346" s="58"/>
      <c r="P346" s="161">
        <f>O346*H346</f>
        <v>0</v>
      </c>
      <c r="Q346" s="161">
        <v>0</v>
      </c>
      <c r="R346" s="161">
        <f>Q346*H346</f>
        <v>0</v>
      </c>
      <c r="S346" s="161">
        <v>0</v>
      </c>
      <c r="T346" s="162">
        <f>S346*H346</f>
        <v>0</v>
      </c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R346" s="163" t="s">
        <v>96</v>
      </c>
      <c r="AT346" s="163" t="s">
        <v>176</v>
      </c>
      <c r="AU346" s="163" t="s">
        <v>85</v>
      </c>
      <c r="AY346" s="17" t="s">
        <v>174</v>
      </c>
      <c r="BE346" s="164">
        <f>IF(N346="základní",J346,0)</f>
        <v>0</v>
      </c>
      <c r="BF346" s="164">
        <f>IF(N346="snížená",J346,0)</f>
        <v>0</v>
      </c>
      <c r="BG346" s="164">
        <f>IF(N346="zákl. přenesená",J346,0)</f>
        <v>0</v>
      </c>
      <c r="BH346" s="164">
        <f>IF(N346="sníž. přenesená",J346,0)</f>
        <v>0</v>
      </c>
      <c r="BI346" s="164">
        <f>IF(N346="nulová",J346,0)</f>
        <v>0</v>
      </c>
      <c r="BJ346" s="17" t="s">
        <v>83</v>
      </c>
      <c r="BK346" s="164">
        <f>ROUND(I346*H346,2)</f>
        <v>0</v>
      </c>
      <c r="BL346" s="17" t="s">
        <v>96</v>
      </c>
      <c r="BM346" s="163" t="s">
        <v>2074</v>
      </c>
    </row>
    <row r="347" spans="1:65" s="2" customFormat="1" ht="11.25">
      <c r="A347" s="32"/>
      <c r="B347" s="33"/>
      <c r="C347" s="32"/>
      <c r="D347" s="165" t="s">
        <v>181</v>
      </c>
      <c r="E347" s="32"/>
      <c r="F347" s="166" t="s">
        <v>2073</v>
      </c>
      <c r="G347" s="32"/>
      <c r="H347" s="32"/>
      <c r="I347" s="167"/>
      <c r="J347" s="32"/>
      <c r="K347" s="32"/>
      <c r="L347" s="33"/>
      <c r="M347" s="168"/>
      <c r="N347" s="169"/>
      <c r="O347" s="58"/>
      <c r="P347" s="58"/>
      <c r="Q347" s="58"/>
      <c r="R347" s="58"/>
      <c r="S347" s="58"/>
      <c r="T347" s="59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T347" s="17" t="s">
        <v>181</v>
      </c>
      <c r="AU347" s="17" t="s">
        <v>85</v>
      </c>
    </row>
    <row r="348" spans="1:65" s="2" customFormat="1" ht="16.5" customHeight="1">
      <c r="A348" s="32"/>
      <c r="B348" s="150"/>
      <c r="C348" s="151" t="s">
        <v>1479</v>
      </c>
      <c r="D348" s="151" t="s">
        <v>176</v>
      </c>
      <c r="E348" s="152" t="s">
        <v>2075</v>
      </c>
      <c r="F348" s="153" t="s">
        <v>2076</v>
      </c>
      <c r="G348" s="154" t="s">
        <v>1572</v>
      </c>
      <c r="H348" s="155">
        <v>20</v>
      </c>
      <c r="I348" s="156"/>
      <c r="J348" s="157">
        <f>ROUND(I348*H348,2)</f>
        <v>0</v>
      </c>
      <c r="K348" s="158"/>
      <c r="L348" s="33"/>
      <c r="M348" s="159" t="s">
        <v>1</v>
      </c>
      <c r="N348" s="160" t="s">
        <v>41</v>
      </c>
      <c r="O348" s="58"/>
      <c r="P348" s="161">
        <f>O348*H348</f>
        <v>0</v>
      </c>
      <c r="Q348" s="161">
        <v>0</v>
      </c>
      <c r="R348" s="161">
        <f>Q348*H348</f>
        <v>0</v>
      </c>
      <c r="S348" s="161">
        <v>0</v>
      </c>
      <c r="T348" s="162">
        <f>S348*H348</f>
        <v>0</v>
      </c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R348" s="163" t="s">
        <v>96</v>
      </c>
      <c r="AT348" s="163" t="s">
        <v>176</v>
      </c>
      <c r="AU348" s="163" t="s">
        <v>85</v>
      </c>
      <c r="AY348" s="17" t="s">
        <v>174</v>
      </c>
      <c r="BE348" s="164">
        <f>IF(N348="základní",J348,0)</f>
        <v>0</v>
      </c>
      <c r="BF348" s="164">
        <f>IF(N348="snížená",J348,0)</f>
        <v>0</v>
      </c>
      <c r="BG348" s="164">
        <f>IF(N348="zákl. přenesená",J348,0)</f>
        <v>0</v>
      </c>
      <c r="BH348" s="164">
        <f>IF(N348="sníž. přenesená",J348,0)</f>
        <v>0</v>
      </c>
      <c r="BI348" s="164">
        <f>IF(N348="nulová",J348,0)</f>
        <v>0</v>
      </c>
      <c r="BJ348" s="17" t="s">
        <v>83</v>
      </c>
      <c r="BK348" s="164">
        <f>ROUND(I348*H348,2)</f>
        <v>0</v>
      </c>
      <c r="BL348" s="17" t="s">
        <v>96</v>
      </c>
      <c r="BM348" s="163" t="s">
        <v>2077</v>
      </c>
    </row>
    <row r="349" spans="1:65" s="2" customFormat="1" ht="11.25">
      <c r="A349" s="32"/>
      <c r="B349" s="33"/>
      <c r="C349" s="32"/>
      <c r="D349" s="165" t="s">
        <v>181</v>
      </c>
      <c r="E349" s="32"/>
      <c r="F349" s="166" t="s">
        <v>2076</v>
      </c>
      <c r="G349" s="32"/>
      <c r="H349" s="32"/>
      <c r="I349" s="167"/>
      <c r="J349" s="32"/>
      <c r="K349" s="32"/>
      <c r="L349" s="33"/>
      <c r="M349" s="168"/>
      <c r="N349" s="169"/>
      <c r="O349" s="58"/>
      <c r="P349" s="58"/>
      <c r="Q349" s="58"/>
      <c r="R349" s="58"/>
      <c r="S349" s="58"/>
      <c r="T349" s="59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T349" s="17" t="s">
        <v>181</v>
      </c>
      <c r="AU349" s="17" t="s">
        <v>85</v>
      </c>
    </row>
    <row r="350" spans="1:65" s="2" customFormat="1" ht="16.5" customHeight="1">
      <c r="A350" s="32"/>
      <c r="B350" s="150"/>
      <c r="C350" s="151" t="s">
        <v>1483</v>
      </c>
      <c r="D350" s="151" t="s">
        <v>176</v>
      </c>
      <c r="E350" s="152" t="s">
        <v>2078</v>
      </c>
      <c r="F350" s="153" t="s">
        <v>2079</v>
      </c>
      <c r="G350" s="154" t="s">
        <v>1791</v>
      </c>
      <c r="H350" s="155">
        <v>1</v>
      </c>
      <c r="I350" s="156"/>
      <c r="J350" s="157">
        <f>ROUND(I350*H350,2)</f>
        <v>0</v>
      </c>
      <c r="K350" s="158"/>
      <c r="L350" s="33"/>
      <c r="M350" s="159" t="s">
        <v>1</v>
      </c>
      <c r="N350" s="160" t="s">
        <v>41</v>
      </c>
      <c r="O350" s="58"/>
      <c r="P350" s="161">
        <f>O350*H350</f>
        <v>0</v>
      </c>
      <c r="Q350" s="161">
        <v>0</v>
      </c>
      <c r="R350" s="161">
        <f>Q350*H350</f>
        <v>0</v>
      </c>
      <c r="S350" s="161">
        <v>0</v>
      </c>
      <c r="T350" s="162">
        <f>S350*H350</f>
        <v>0</v>
      </c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R350" s="163" t="s">
        <v>96</v>
      </c>
      <c r="AT350" s="163" t="s">
        <v>176</v>
      </c>
      <c r="AU350" s="163" t="s">
        <v>85</v>
      </c>
      <c r="AY350" s="17" t="s">
        <v>174</v>
      </c>
      <c r="BE350" s="164">
        <f>IF(N350="základní",J350,0)</f>
        <v>0</v>
      </c>
      <c r="BF350" s="164">
        <f>IF(N350="snížená",J350,0)</f>
        <v>0</v>
      </c>
      <c r="BG350" s="164">
        <f>IF(N350="zákl. přenesená",J350,0)</f>
        <v>0</v>
      </c>
      <c r="BH350" s="164">
        <f>IF(N350="sníž. přenesená",J350,0)</f>
        <v>0</v>
      </c>
      <c r="BI350" s="164">
        <f>IF(N350="nulová",J350,0)</f>
        <v>0</v>
      </c>
      <c r="BJ350" s="17" t="s">
        <v>83</v>
      </c>
      <c r="BK350" s="164">
        <f>ROUND(I350*H350,2)</f>
        <v>0</v>
      </c>
      <c r="BL350" s="17" t="s">
        <v>96</v>
      </c>
      <c r="BM350" s="163" t="s">
        <v>2080</v>
      </c>
    </row>
    <row r="351" spans="1:65" s="2" customFormat="1" ht="11.25">
      <c r="A351" s="32"/>
      <c r="B351" s="33"/>
      <c r="C351" s="32"/>
      <c r="D351" s="165" t="s">
        <v>181</v>
      </c>
      <c r="E351" s="32"/>
      <c r="F351" s="166" t="s">
        <v>2079</v>
      </c>
      <c r="G351" s="32"/>
      <c r="H351" s="32"/>
      <c r="I351" s="167"/>
      <c r="J351" s="32"/>
      <c r="K351" s="32"/>
      <c r="L351" s="33"/>
      <c r="M351" s="168"/>
      <c r="N351" s="169"/>
      <c r="O351" s="58"/>
      <c r="P351" s="58"/>
      <c r="Q351" s="58"/>
      <c r="R351" s="58"/>
      <c r="S351" s="58"/>
      <c r="T351" s="59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T351" s="17" t="s">
        <v>181</v>
      </c>
      <c r="AU351" s="17" t="s">
        <v>85</v>
      </c>
    </row>
    <row r="352" spans="1:65" s="12" customFormat="1" ht="22.9" customHeight="1">
      <c r="B352" s="137"/>
      <c r="D352" s="138" t="s">
        <v>75</v>
      </c>
      <c r="E352" s="148" t="s">
        <v>2081</v>
      </c>
      <c r="F352" s="148" t="s">
        <v>2082</v>
      </c>
      <c r="I352" s="140"/>
      <c r="J352" s="149">
        <f>BK352</f>
        <v>0</v>
      </c>
      <c r="L352" s="137"/>
      <c r="M352" s="142"/>
      <c r="N352" s="143"/>
      <c r="O352" s="143"/>
      <c r="P352" s="144">
        <f>SUM(P353:P358)</f>
        <v>0</v>
      </c>
      <c r="Q352" s="143"/>
      <c r="R352" s="144">
        <f>SUM(R353:R358)</f>
        <v>0</v>
      </c>
      <c r="S352" s="143"/>
      <c r="T352" s="145">
        <f>SUM(T353:T358)</f>
        <v>0</v>
      </c>
      <c r="AR352" s="138" t="s">
        <v>83</v>
      </c>
      <c r="AT352" s="146" t="s">
        <v>75</v>
      </c>
      <c r="AU352" s="146" t="s">
        <v>83</v>
      </c>
      <c r="AY352" s="138" t="s">
        <v>174</v>
      </c>
      <c r="BK352" s="147">
        <f>SUM(BK353:BK358)</f>
        <v>0</v>
      </c>
    </row>
    <row r="353" spans="1:65" s="2" customFormat="1" ht="16.5" customHeight="1">
      <c r="A353" s="32"/>
      <c r="B353" s="150"/>
      <c r="C353" s="151" t="s">
        <v>1487</v>
      </c>
      <c r="D353" s="151" t="s">
        <v>176</v>
      </c>
      <c r="E353" s="152" t="s">
        <v>2083</v>
      </c>
      <c r="F353" s="153" t="s">
        <v>2084</v>
      </c>
      <c r="G353" s="154" t="s">
        <v>1791</v>
      </c>
      <c r="H353" s="155">
        <v>4</v>
      </c>
      <c r="I353" s="156"/>
      <c r="J353" s="157">
        <f>ROUND(I353*H353,2)</f>
        <v>0</v>
      </c>
      <c r="K353" s="158"/>
      <c r="L353" s="33"/>
      <c r="M353" s="159" t="s">
        <v>1</v>
      </c>
      <c r="N353" s="160" t="s">
        <v>41</v>
      </c>
      <c r="O353" s="58"/>
      <c r="P353" s="161">
        <f>O353*H353</f>
        <v>0</v>
      </c>
      <c r="Q353" s="161">
        <v>0</v>
      </c>
      <c r="R353" s="161">
        <f>Q353*H353</f>
        <v>0</v>
      </c>
      <c r="S353" s="161">
        <v>0</v>
      </c>
      <c r="T353" s="162">
        <f>S353*H353</f>
        <v>0</v>
      </c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R353" s="163" t="s">
        <v>96</v>
      </c>
      <c r="AT353" s="163" t="s">
        <v>176</v>
      </c>
      <c r="AU353" s="163" t="s">
        <v>85</v>
      </c>
      <c r="AY353" s="17" t="s">
        <v>174</v>
      </c>
      <c r="BE353" s="164">
        <f>IF(N353="základní",J353,0)</f>
        <v>0</v>
      </c>
      <c r="BF353" s="164">
        <f>IF(N353="snížená",J353,0)</f>
        <v>0</v>
      </c>
      <c r="BG353" s="164">
        <f>IF(N353="zákl. přenesená",J353,0)</f>
        <v>0</v>
      </c>
      <c r="BH353" s="164">
        <f>IF(N353="sníž. přenesená",J353,0)</f>
        <v>0</v>
      </c>
      <c r="BI353" s="164">
        <f>IF(N353="nulová",J353,0)</f>
        <v>0</v>
      </c>
      <c r="BJ353" s="17" t="s">
        <v>83</v>
      </c>
      <c r="BK353" s="164">
        <f>ROUND(I353*H353,2)</f>
        <v>0</v>
      </c>
      <c r="BL353" s="17" t="s">
        <v>96</v>
      </c>
      <c r="BM353" s="163" t="s">
        <v>2085</v>
      </c>
    </row>
    <row r="354" spans="1:65" s="2" customFormat="1" ht="11.25">
      <c r="A354" s="32"/>
      <c r="B354" s="33"/>
      <c r="C354" s="32"/>
      <c r="D354" s="165" t="s">
        <v>181</v>
      </c>
      <c r="E354" s="32"/>
      <c r="F354" s="166" t="s">
        <v>2084</v>
      </c>
      <c r="G354" s="32"/>
      <c r="H354" s="32"/>
      <c r="I354" s="167"/>
      <c r="J354" s="32"/>
      <c r="K354" s="32"/>
      <c r="L354" s="33"/>
      <c r="M354" s="168"/>
      <c r="N354" s="169"/>
      <c r="O354" s="58"/>
      <c r="P354" s="58"/>
      <c r="Q354" s="58"/>
      <c r="R354" s="58"/>
      <c r="S354" s="58"/>
      <c r="T354" s="59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T354" s="17" t="s">
        <v>181</v>
      </c>
      <c r="AU354" s="17" t="s">
        <v>85</v>
      </c>
    </row>
    <row r="355" spans="1:65" s="2" customFormat="1" ht="24.2" customHeight="1">
      <c r="A355" s="32"/>
      <c r="B355" s="150"/>
      <c r="C355" s="151" t="s">
        <v>1491</v>
      </c>
      <c r="D355" s="151" t="s">
        <v>176</v>
      </c>
      <c r="E355" s="152" t="s">
        <v>2086</v>
      </c>
      <c r="F355" s="153" t="s">
        <v>2087</v>
      </c>
      <c r="G355" s="154" t="s">
        <v>203</v>
      </c>
      <c r="H355" s="155">
        <v>18</v>
      </c>
      <c r="I355" s="156"/>
      <c r="J355" s="157">
        <f>ROUND(I355*H355,2)</f>
        <v>0</v>
      </c>
      <c r="K355" s="158"/>
      <c r="L355" s="33"/>
      <c r="M355" s="159" t="s">
        <v>1</v>
      </c>
      <c r="N355" s="160" t="s">
        <v>41</v>
      </c>
      <c r="O355" s="58"/>
      <c r="P355" s="161">
        <f>O355*H355</f>
        <v>0</v>
      </c>
      <c r="Q355" s="161">
        <v>0</v>
      </c>
      <c r="R355" s="161">
        <f>Q355*H355</f>
        <v>0</v>
      </c>
      <c r="S355" s="161">
        <v>0</v>
      </c>
      <c r="T355" s="162">
        <f>S355*H355</f>
        <v>0</v>
      </c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R355" s="163" t="s">
        <v>96</v>
      </c>
      <c r="AT355" s="163" t="s">
        <v>176</v>
      </c>
      <c r="AU355" s="163" t="s">
        <v>85</v>
      </c>
      <c r="AY355" s="17" t="s">
        <v>174</v>
      </c>
      <c r="BE355" s="164">
        <f>IF(N355="základní",J355,0)</f>
        <v>0</v>
      </c>
      <c r="BF355" s="164">
        <f>IF(N355="snížená",J355,0)</f>
        <v>0</v>
      </c>
      <c r="BG355" s="164">
        <f>IF(N355="zákl. přenesená",J355,0)</f>
        <v>0</v>
      </c>
      <c r="BH355" s="164">
        <f>IF(N355="sníž. přenesená",J355,0)</f>
        <v>0</v>
      </c>
      <c r="BI355" s="164">
        <f>IF(N355="nulová",J355,0)</f>
        <v>0</v>
      </c>
      <c r="BJ355" s="17" t="s">
        <v>83</v>
      </c>
      <c r="BK355" s="164">
        <f>ROUND(I355*H355,2)</f>
        <v>0</v>
      </c>
      <c r="BL355" s="17" t="s">
        <v>96</v>
      </c>
      <c r="BM355" s="163" t="s">
        <v>2088</v>
      </c>
    </row>
    <row r="356" spans="1:65" s="2" customFormat="1" ht="11.25">
      <c r="A356" s="32"/>
      <c r="B356" s="33"/>
      <c r="C356" s="32"/>
      <c r="D356" s="165" t="s">
        <v>181</v>
      </c>
      <c r="E356" s="32"/>
      <c r="F356" s="166" t="s">
        <v>2087</v>
      </c>
      <c r="G356" s="32"/>
      <c r="H356" s="32"/>
      <c r="I356" s="167"/>
      <c r="J356" s="32"/>
      <c r="K356" s="32"/>
      <c r="L356" s="33"/>
      <c r="M356" s="168"/>
      <c r="N356" s="169"/>
      <c r="O356" s="58"/>
      <c r="P356" s="58"/>
      <c r="Q356" s="58"/>
      <c r="R356" s="58"/>
      <c r="S356" s="58"/>
      <c r="T356" s="59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T356" s="17" t="s">
        <v>181</v>
      </c>
      <c r="AU356" s="17" t="s">
        <v>85</v>
      </c>
    </row>
    <row r="357" spans="1:65" s="2" customFormat="1" ht="16.5" customHeight="1">
      <c r="A357" s="32"/>
      <c r="B357" s="150"/>
      <c r="C357" s="151" t="s">
        <v>1314</v>
      </c>
      <c r="D357" s="151" t="s">
        <v>176</v>
      </c>
      <c r="E357" s="152" t="s">
        <v>2089</v>
      </c>
      <c r="F357" s="153" t="s">
        <v>2090</v>
      </c>
      <c r="G357" s="154" t="s">
        <v>1791</v>
      </c>
      <c r="H357" s="155">
        <v>4</v>
      </c>
      <c r="I357" s="156"/>
      <c r="J357" s="157">
        <f>ROUND(I357*H357,2)</f>
        <v>0</v>
      </c>
      <c r="K357" s="158"/>
      <c r="L357" s="33"/>
      <c r="M357" s="159" t="s">
        <v>1</v>
      </c>
      <c r="N357" s="160" t="s">
        <v>41</v>
      </c>
      <c r="O357" s="58"/>
      <c r="P357" s="161">
        <f>O357*H357</f>
        <v>0</v>
      </c>
      <c r="Q357" s="161">
        <v>0</v>
      </c>
      <c r="R357" s="161">
        <f>Q357*H357</f>
        <v>0</v>
      </c>
      <c r="S357" s="161">
        <v>0</v>
      </c>
      <c r="T357" s="162">
        <f>S357*H357</f>
        <v>0</v>
      </c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R357" s="163" t="s">
        <v>96</v>
      </c>
      <c r="AT357" s="163" t="s">
        <v>176</v>
      </c>
      <c r="AU357" s="163" t="s">
        <v>85</v>
      </c>
      <c r="AY357" s="17" t="s">
        <v>174</v>
      </c>
      <c r="BE357" s="164">
        <f>IF(N357="základní",J357,0)</f>
        <v>0</v>
      </c>
      <c r="BF357" s="164">
        <f>IF(N357="snížená",J357,0)</f>
        <v>0</v>
      </c>
      <c r="BG357" s="164">
        <f>IF(N357="zákl. přenesená",J357,0)</f>
        <v>0</v>
      </c>
      <c r="BH357" s="164">
        <f>IF(N357="sníž. přenesená",J357,0)</f>
        <v>0</v>
      </c>
      <c r="BI357" s="164">
        <f>IF(N357="nulová",J357,0)</f>
        <v>0</v>
      </c>
      <c r="BJ357" s="17" t="s">
        <v>83</v>
      </c>
      <c r="BK357" s="164">
        <f>ROUND(I357*H357,2)</f>
        <v>0</v>
      </c>
      <c r="BL357" s="17" t="s">
        <v>96</v>
      </c>
      <c r="BM357" s="163" t="s">
        <v>2091</v>
      </c>
    </row>
    <row r="358" spans="1:65" s="2" customFormat="1" ht="11.25">
      <c r="A358" s="32"/>
      <c r="B358" s="33"/>
      <c r="C358" s="32"/>
      <c r="D358" s="165" t="s">
        <v>181</v>
      </c>
      <c r="E358" s="32"/>
      <c r="F358" s="166" t="s">
        <v>2090</v>
      </c>
      <c r="G358" s="32"/>
      <c r="H358" s="32"/>
      <c r="I358" s="167"/>
      <c r="J358" s="32"/>
      <c r="K358" s="32"/>
      <c r="L358" s="33"/>
      <c r="M358" s="168"/>
      <c r="N358" s="169"/>
      <c r="O358" s="58"/>
      <c r="P358" s="58"/>
      <c r="Q358" s="58"/>
      <c r="R358" s="58"/>
      <c r="S358" s="58"/>
      <c r="T358" s="59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T358" s="17" t="s">
        <v>181</v>
      </c>
      <c r="AU358" s="17" t="s">
        <v>85</v>
      </c>
    </row>
    <row r="359" spans="1:65" s="12" customFormat="1" ht="25.9" customHeight="1">
      <c r="B359" s="137"/>
      <c r="D359" s="138" t="s">
        <v>75</v>
      </c>
      <c r="E359" s="139" t="s">
        <v>473</v>
      </c>
      <c r="F359" s="139" t="s">
        <v>474</v>
      </c>
      <c r="I359" s="140"/>
      <c r="J359" s="141">
        <f>BK359</f>
        <v>0</v>
      </c>
      <c r="L359" s="137"/>
      <c r="M359" s="142"/>
      <c r="N359" s="143"/>
      <c r="O359" s="143"/>
      <c r="P359" s="144">
        <f>P360</f>
        <v>0</v>
      </c>
      <c r="Q359" s="143"/>
      <c r="R359" s="144">
        <f>R360</f>
        <v>0</v>
      </c>
      <c r="S359" s="143"/>
      <c r="T359" s="145">
        <f>T360</f>
        <v>0</v>
      </c>
      <c r="AR359" s="138" t="s">
        <v>85</v>
      </c>
      <c r="AT359" s="146" t="s">
        <v>75</v>
      </c>
      <c r="AU359" s="146" t="s">
        <v>76</v>
      </c>
      <c r="AY359" s="138" t="s">
        <v>174</v>
      </c>
      <c r="BK359" s="147">
        <f>BK360</f>
        <v>0</v>
      </c>
    </row>
    <row r="360" spans="1:65" s="12" customFormat="1" ht="22.9" customHeight="1">
      <c r="B360" s="137"/>
      <c r="D360" s="138" t="s">
        <v>75</v>
      </c>
      <c r="E360" s="148" t="s">
        <v>475</v>
      </c>
      <c r="F360" s="148" t="s">
        <v>476</v>
      </c>
      <c r="I360" s="140"/>
      <c r="J360" s="149">
        <f>BK360</f>
        <v>0</v>
      </c>
      <c r="L360" s="137"/>
      <c r="M360" s="142"/>
      <c r="N360" s="143"/>
      <c r="O360" s="143"/>
      <c r="P360" s="144">
        <f>SUM(P361:P362)</f>
        <v>0</v>
      </c>
      <c r="Q360" s="143"/>
      <c r="R360" s="144">
        <f>SUM(R361:R362)</f>
        <v>0</v>
      </c>
      <c r="S360" s="143"/>
      <c r="T360" s="145">
        <f>SUM(T361:T362)</f>
        <v>0</v>
      </c>
      <c r="AR360" s="138" t="s">
        <v>85</v>
      </c>
      <c r="AT360" s="146" t="s">
        <v>75</v>
      </c>
      <c r="AU360" s="146" t="s">
        <v>83</v>
      </c>
      <c r="AY360" s="138" t="s">
        <v>174</v>
      </c>
      <c r="BK360" s="147">
        <f>SUM(BK361:BK362)</f>
        <v>0</v>
      </c>
    </row>
    <row r="361" spans="1:65" s="2" customFormat="1" ht="16.5" customHeight="1">
      <c r="A361" s="32"/>
      <c r="B361" s="150"/>
      <c r="C361" s="151" t="s">
        <v>1514</v>
      </c>
      <c r="D361" s="151" t="s">
        <v>176</v>
      </c>
      <c r="E361" s="152" t="s">
        <v>2092</v>
      </c>
      <c r="F361" s="153" t="s">
        <v>2093</v>
      </c>
      <c r="G361" s="154" t="s">
        <v>1058</v>
      </c>
      <c r="H361" s="155">
        <v>1</v>
      </c>
      <c r="I361" s="156"/>
      <c r="J361" s="157">
        <f>ROUND(I361*H361,2)</f>
        <v>0</v>
      </c>
      <c r="K361" s="158"/>
      <c r="L361" s="33"/>
      <c r="M361" s="159" t="s">
        <v>1</v>
      </c>
      <c r="N361" s="160" t="s">
        <v>41</v>
      </c>
      <c r="O361" s="58"/>
      <c r="P361" s="161">
        <f>O361*H361</f>
        <v>0</v>
      </c>
      <c r="Q361" s="161">
        <v>0</v>
      </c>
      <c r="R361" s="161">
        <f>Q361*H361</f>
        <v>0</v>
      </c>
      <c r="S361" s="161">
        <v>0</v>
      </c>
      <c r="T361" s="162">
        <f>S361*H361</f>
        <v>0</v>
      </c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R361" s="163" t="s">
        <v>287</v>
      </c>
      <c r="AT361" s="163" t="s">
        <v>176</v>
      </c>
      <c r="AU361" s="163" t="s">
        <v>85</v>
      </c>
      <c r="AY361" s="17" t="s">
        <v>174</v>
      </c>
      <c r="BE361" s="164">
        <f>IF(N361="základní",J361,0)</f>
        <v>0</v>
      </c>
      <c r="BF361" s="164">
        <f>IF(N361="snížená",J361,0)</f>
        <v>0</v>
      </c>
      <c r="BG361" s="164">
        <f>IF(N361="zákl. přenesená",J361,0)</f>
        <v>0</v>
      </c>
      <c r="BH361" s="164">
        <f>IF(N361="sníž. přenesená",J361,0)</f>
        <v>0</v>
      </c>
      <c r="BI361" s="164">
        <f>IF(N361="nulová",J361,0)</f>
        <v>0</v>
      </c>
      <c r="BJ361" s="17" t="s">
        <v>83</v>
      </c>
      <c r="BK361" s="164">
        <f>ROUND(I361*H361,2)</f>
        <v>0</v>
      </c>
      <c r="BL361" s="17" t="s">
        <v>287</v>
      </c>
      <c r="BM361" s="163" t="s">
        <v>2094</v>
      </c>
    </row>
    <row r="362" spans="1:65" s="2" customFormat="1" ht="19.5">
      <c r="A362" s="32"/>
      <c r="B362" s="33"/>
      <c r="C362" s="32"/>
      <c r="D362" s="165" t="s">
        <v>181</v>
      </c>
      <c r="E362" s="32"/>
      <c r="F362" s="166" t="s">
        <v>2095</v>
      </c>
      <c r="G362" s="32"/>
      <c r="H362" s="32"/>
      <c r="I362" s="167"/>
      <c r="J362" s="32"/>
      <c r="K362" s="32"/>
      <c r="L362" s="33"/>
      <c r="M362" s="197"/>
      <c r="N362" s="198"/>
      <c r="O362" s="199"/>
      <c r="P362" s="199"/>
      <c r="Q362" s="199"/>
      <c r="R362" s="199"/>
      <c r="S362" s="199"/>
      <c r="T362" s="200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T362" s="17" t="s">
        <v>181</v>
      </c>
      <c r="AU362" s="17" t="s">
        <v>85</v>
      </c>
    </row>
    <row r="363" spans="1:65" s="2" customFormat="1" ht="6.95" customHeight="1">
      <c r="A363" s="32"/>
      <c r="B363" s="47"/>
      <c r="C363" s="48"/>
      <c r="D363" s="48"/>
      <c r="E363" s="48"/>
      <c r="F363" s="48"/>
      <c r="G363" s="48"/>
      <c r="H363" s="48"/>
      <c r="I363" s="48"/>
      <c r="J363" s="48"/>
      <c r="K363" s="48"/>
      <c r="L363" s="33"/>
      <c r="M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</row>
  </sheetData>
  <autoFilter ref="C162:K362"/>
  <mergeCells count="15">
    <mergeCell ref="E149:H149"/>
    <mergeCell ref="E153:H153"/>
    <mergeCell ref="E151:H151"/>
    <mergeCell ref="E155:H155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6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7" t="s">
        <v>133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1:46" s="1" customFormat="1" ht="24.95" customHeight="1">
      <c r="B4" s="20"/>
      <c r="D4" s="21" t="s">
        <v>138</v>
      </c>
      <c r="L4" s="20"/>
      <c r="M4" s="99" t="s">
        <v>10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16</v>
      </c>
      <c r="L6" s="20"/>
    </row>
    <row r="7" spans="1:46" s="1" customFormat="1" ht="16.5" customHeight="1">
      <c r="B7" s="20"/>
      <c r="E7" s="263" t="str">
        <f>'Rekapitulace stavby'!K6</f>
        <v>Kyjov - chodník ul. Brandlova, U Vodojemu, Moravanská a Nětčická</v>
      </c>
      <c r="F7" s="264"/>
      <c r="G7" s="264"/>
      <c r="H7" s="264"/>
      <c r="L7" s="20"/>
    </row>
    <row r="8" spans="1:46" ht="12.75">
      <c r="B8" s="20"/>
      <c r="D8" s="27" t="s">
        <v>139</v>
      </c>
      <c r="L8" s="20"/>
    </row>
    <row r="9" spans="1:46" s="1" customFormat="1" ht="16.5" customHeight="1">
      <c r="B9" s="20"/>
      <c r="E9" s="263" t="s">
        <v>140</v>
      </c>
      <c r="F9" s="231"/>
      <c r="G9" s="231"/>
      <c r="H9" s="231"/>
      <c r="L9" s="20"/>
    </row>
    <row r="10" spans="1:46" s="1" customFormat="1" ht="12" customHeight="1">
      <c r="B10" s="20"/>
      <c r="D10" s="27" t="s">
        <v>141</v>
      </c>
      <c r="L10" s="20"/>
    </row>
    <row r="11" spans="1:46" s="2" customFormat="1" ht="16.5" customHeight="1">
      <c r="A11" s="32"/>
      <c r="B11" s="33"/>
      <c r="C11" s="32"/>
      <c r="D11" s="32"/>
      <c r="E11" s="265" t="s">
        <v>142</v>
      </c>
      <c r="F11" s="266"/>
      <c r="G11" s="266"/>
      <c r="H11" s="266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2096</v>
      </c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6.5" customHeight="1">
      <c r="A13" s="32"/>
      <c r="B13" s="33"/>
      <c r="C13" s="32"/>
      <c r="D13" s="32"/>
      <c r="E13" s="224" t="s">
        <v>2097</v>
      </c>
      <c r="F13" s="266"/>
      <c r="G13" s="266"/>
      <c r="H13" s="266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1.25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customHeight="1">
      <c r="A15" s="32"/>
      <c r="B15" s="33"/>
      <c r="C15" s="32"/>
      <c r="D15" s="27" t="s">
        <v>18</v>
      </c>
      <c r="E15" s="32"/>
      <c r="F15" s="25" t="s">
        <v>1</v>
      </c>
      <c r="G15" s="32"/>
      <c r="H15" s="32"/>
      <c r="I15" s="27" t="s">
        <v>19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20</v>
      </c>
      <c r="E16" s="32"/>
      <c r="F16" s="25" t="s">
        <v>21</v>
      </c>
      <c r="G16" s="32"/>
      <c r="H16" s="32"/>
      <c r="I16" s="27" t="s">
        <v>22</v>
      </c>
      <c r="J16" s="55" t="str">
        <f>'Rekapitulace stavby'!AN8</f>
        <v>1. 9. 2022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0.9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7" t="s">
        <v>24</v>
      </c>
      <c r="E18" s="32"/>
      <c r="F18" s="32"/>
      <c r="G18" s="32"/>
      <c r="H18" s="32"/>
      <c r="I18" s="27" t="s">
        <v>25</v>
      </c>
      <c r="J18" s="25" t="s">
        <v>1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5" t="s">
        <v>26</v>
      </c>
      <c r="F19" s="32"/>
      <c r="G19" s="32"/>
      <c r="H19" s="32"/>
      <c r="I19" s="27" t="s">
        <v>27</v>
      </c>
      <c r="J19" s="25" t="s">
        <v>1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7" t="s">
        <v>28</v>
      </c>
      <c r="E21" s="32"/>
      <c r="F21" s="32"/>
      <c r="G21" s="32"/>
      <c r="H21" s="32"/>
      <c r="I21" s="27" t="s">
        <v>25</v>
      </c>
      <c r="J21" s="28" t="str">
        <f>'Rekapitulace stavby'!AN13</f>
        <v>Vyplň údaj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67" t="str">
        <f>'Rekapitulace stavby'!E14</f>
        <v>Vyplň údaj</v>
      </c>
      <c r="F22" s="230"/>
      <c r="G22" s="230"/>
      <c r="H22" s="230"/>
      <c r="I22" s="27" t="s">
        <v>27</v>
      </c>
      <c r="J22" s="28" t="str">
        <f>'Rekapitulace stavby'!AN14</f>
        <v>Vyplň údaj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7" t="s">
        <v>30</v>
      </c>
      <c r="E24" s="32"/>
      <c r="F24" s="32"/>
      <c r="G24" s="32"/>
      <c r="H24" s="32"/>
      <c r="I24" s="2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customHeight="1">
      <c r="A25" s="32"/>
      <c r="B25" s="33"/>
      <c r="C25" s="32"/>
      <c r="D25" s="32"/>
      <c r="E25" s="25" t="s">
        <v>31</v>
      </c>
      <c r="F25" s="32"/>
      <c r="G25" s="32"/>
      <c r="H25" s="32"/>
      <c r="I25" s="27" t="s">
        <v>27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customHeight="1">
      <c r="A27" s="32"/>
      <c r="B27" s="33"/>
      <c r="C27" s="32"/>
      <c r="D27" s="27" t="s">
        <v>33</v>
      </c>
      <c r="E27" s="32"/>
      <c r="F27" s="32"/>
      <c r="G27" s="32"/>
      <c r="H27" s="32"/>
      <c r="I27" s="27" t="s">
        <v>25</v>
      </c>
      <c r="J27" s="25" t="str">
        <f>IF('Rekapitulace stavby'!AN19="","",'Rekapitulace stavby'!AN19)</f>
        <v/>
      </c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customHeight="1">
      <c r="A28" s="32"/>
      <c r="B28" s="33"/>
      <c r="C28" s="32"/>
      <c r="D28" s="32"/>
      <c r="E28" s="25" t="str">
        <f>IF('Rekapitulace stavby'!E20="","",'Rekapitulace stavby'!E20)</f>
        <v xml:space="preserve"> </v>
      </c>
      <c r="F28" s="32"/>
      <c r="G28" s="32"/>
      <c r="H28" s="32"/>
      <c r="I28" s="27" t="s">
        <v>27</v>
      </c>
      <c r="J28" s="25" t="str">
        <f>IF('Rekapitulace stavby'!AN20="","",'Rekapitulace stavby'!AN20)</f>
        <v/>
      </c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customHeight="1">
      <c r="A30" s="32"/>
      <c r="B30" s="33"/>
      <c r="C30" s="32"/>
      <c r="D30" s="27" t="s">
        <v>35</v>
      </c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customHeight="1">
      <c r="A31" s="101"/>
      <c r="B31" s="102"/>
      <c r="C31" s="101"/>
      <c r="D31" s="101"/>
      <c r="E31" s="235" t="s">
        <v>1</v>
      </c>
      <c r="F31" s="235"/>
      <c r="G31" s="235"/>
      <c r="H31" s="235"/>
      <c r="I31" s="101"/>
      <c r="J31" s="101"/>
      <c r="K31" s="101"/>
      <c r="L31" s="103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4" t="s">
        <v>36</v>
      </c>
      <c r="E34" s="32"/>
      <c r="F34" s="32"/>
      <c r="G34" s="32"/>
      <c r="H34" s="32"/>
      <c r="I34" s="32"/>
      <c r="J34" s="71">
        <f>ROUND(J128,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38</v>
      </c>
      <c r="G36" s="32"/>
      <c r="H36" s="32"/>
      <c r="I36" s="36" t="s">
        <v>37</v>
      </c>
      <c r="J36" s="36" t="s">
        <v>39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0" t="s">
        <v>40</v>
      </c>
      <c r="E37" s="27" t="s">
        <v>41</v>
      </c>
      <c r="F37" s="105">
        <f>ROUND((SUM(BE128:BE156)),  2)</f>
        <v>0</v>
      </c>
      <c r="G37" s="32"/>
      <c r="H37" s="32"/>
      <c r="I37" s="106">
        <v>0.21</v>
      </c>
      <c r="J37" s="105">
        <f>ROUND(((SUM(BE128:BE156))*I37),  2)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7" t="s">
        <v>42</v>
      </c>
      <c r="F38" s="105">
        <f>ROUND((SUM(BF128:BF156)),  2)</f>
        <v>0</v>
      </c>
      <c r="G38" s="32"/>
      <c r="H38" s="32"/>
      <c r="I38" s="106">
        <v>0.15</v>
      </c>
      <c r="J38" s="105">
        <f>ROUND(((SUM(BF128:BF156))*I38),  2)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43</v>
      </c>
      <c r="F39" s="105">
        <f>ROUND((SUM(BG128:BG156)),  2)</f>
        <v>0</v>
      </c>
      <c r="G39" s="32"/>
      <c r="H39" s="32"/>
      <c r="I39" s="106">
        <v>0.21</v>
      </c>
      <c r="J39" s="105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44</v>
      </c>
      <c r="F40" s="105">
        <f>ROUND((SUM(BH128:BH156)),  2)</f>
        <v>0</v>
      </c>
      <c r="G40" s="32"/>
      <c r="H40" s="32"/>
      <c r="I40" s="106">
        <v>0.15</v>
      </c>
      <c r="J40" s="105">
        <f>0</f>
        <v>0</v>
      </c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7" t="s">
        <v>45</v>
      </c>
      <c r="F41" s="105">
        <f>ROUND((SUM(BI128:BI156)),  2)</f>
        <v>0</v>
      </c>
      <c r="G41" s="32"/>
      <c r="H41" s="32"/>
      <c r="I41" s="106">
        <v>0</v>
      </c>
      <c r="J41" s="105">
        <f>0</f>
        <v>0</v>
      </c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7"/>
      <c r="D43" s="108" t="s">
        <v>46</v>
      </c>
      <c r="E43" s="60"/>
      <c r="F43" s="60"/>
      <c r="G43" s="109" t="s">
        <v>47</v>
      </c>
      <c r="H43" s="110" t="s">
        <v>48</v>
      </c>
      <c r="I43" s="60"/>
      <c r="J43" s="111">
        <f>SUM(J34:J41)</f>
        <v>0</v>
      </c>
      <c r="K43" s="112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51</v>
      </c>
      <c r="E61" s="35"/>
      <c r="F61" s="113" t="s">
        <v>52</v>
      </c>
      <c r="G61" s="45" t="s">
        <v>51</v>
      </c>
      <c r="H61" s="35"/>
      <c r="I61" s="35"/>
      <c r="J61" s="114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51</v>
      </c>
      <c r="E76" s="35"/>
      <c r="F76" s="113" t="s">
        <v>52</v>
      </c>
      <c r="G76" s="45" t="s">
        <v>51</v>
      </c>
      <c r="H76" s="35"/>
      <c r="I76" s="35"/>
      <c r="J76" s="114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63" t="str">
        <f>E7</f>
        <v>Kyjov - chodník ul. Brandlova, U Vodojemu, Moravanská a Nětčická</v>
      </c>
      <c r="F85" s="264"/>
      <c r="G85" s="264"/>
      <c r="H85" s="26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139</v>
      </c>
      <c r="L86" s="20"/>
    </row>
    <row r="87" spans="1:31" s="1" customFormat="1" ht="16.5" customHeight="1">
      <c r="B87" s="20"/>
      <c r="E87" s="263" t="s">
        <v>140</v>
      </c>
      <c r="F87" s="231"/>
      <c r="G87" s="231"/>
      <c r="H87" s="231"/>
      <c r="L87" s="20"/>
    </row>
    <row r="88" spans="1:31" s="1" customFormat="1" ht="12" customHeight="1">
      <c r="B88" s="20"/>
      <c r="C88" s="27" t="s">
        <v>141</v>
      </c>
      <c r="L88" s="20"/>
    </row>
    <row r="89" spans="1:31" s="2" customFormat="1" ht="16.5" customHeight="1">
      <c r="A89" s="32"/>
      <c r="B89" s="33"/>
      <c r="C89" s="32"/>
      <c r="D89" s="32"/>
      <c r="E89" s="265" t="s">
        <v>142</v>
      </c>
      <c r="F89" s="266"/>
      <c r="G89" s="266"/>
      <c r="H89" s="266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customHeight="1">
      <c r="A90" s="32"/>
      <c r="B90" s="33"/>
      <c r="C90" s="27" t="s">
        <v>2096</v>
      </c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6.5" customHeight="1">
      <c r="A91" s="32"/>
      <c r="B91" s="33"/>
      <c r="C91" s="32"/>
      <c r="D91" s="32"/>
      <c r="E91" s="224" t="str">
        <f>E13</f>
        <v>VRN - vedlejší rozpočtové náklady</v>
      </c>
      <c r="F91" s="266"/>
      <c r="G91" s="266"/>
      <c r="H91" s="266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2" customHeight="1">
      <c r="A93" s="32"/>
      <c r="B93" s="33"/>
      <c r="C93" s="27" t="s">
        <v>20</v>
      </c>
      <c r="D93" s="32"/>
      <c r="E93" s="32"/>
      <c r="F93" s="25" t="str">
        <f>F16</f>
        <v>Kyjov</v>
      </c>
      <c r="G93" s="32"/>
      <c r="H93" s="32"/>
      <c r="I93" s="27" t="s">
        <v>22</v>
      </c>
      <c r="J93" s="55" t="str">
        <f>IF(J16="","",J16)</f>
        <v>1. 9. 2022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6.95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5.2" customHeight="1">
      <c r="A95" s="32"/>
      <c r="B95" s="33"/>
      <c r="C95" s="27" t="s">
        <v>24</v>
      </c>
      <c r="D95" s="32"/>
      <c r="E95" s="32"/>
      <c r="F95" s="25" t="str">
        <f>E19</f>
        <v>město Kyjov</v>
      </c>
      <c r="G95" s="32"/>
      <c r="H95" s="32"/>
      <c r="I95" s="27" t="s">
        <v>30</v>
      </c>
      <c r="J95" s="30" t="str">
        <f>E25</f>
        <v>Projekce DS s.r.o.</v>
      </c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5.2" customHeight="1">
      <c r="A96" s="32"/>
      <c r="B96" s="33"/>
      <c r="C96" s="27" t="s">
        <v>28</v>
      </c>
      <c r="D96" s="32"/>
      <c r="E96" s="32"/>
      <c r="F96" s="25" t="str">
        <f>IF(E22="","",E22)</f>
        <v>Vyplň údaj</v>
      </c>
      <c r="G96" s="32"/>
      <c r="H96" s="32"/>
      <c r="I96" s="27" t="s">
        <v>33</v>
      </c>
      <c r="J96" s="30" t="str">
        <f>E28</f>
        <v xml:space="preserve"> 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9.25" customHeight="1">
      <c r="A98" s="32"/>
      <c r="B98" s="33"/>
      <c r="C98" s="115" t="s">
        <v>146</v>
      </c>
      <c r="D98" s="107"/>
      <c r="E98" s="107"/>
      <c r="F98" s="107"/>
      <c r="G98" s="107"/>
      <c r="H98" s="107"/>
      <c r="I98" s="107"/>
      <c r="J98" s="116" t="s">
        <v>147</v>
      </c>
      <c r="K98" s="107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10.35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47" s="2" customFormat="1" ht="22.9" customHeight="1">
      <c r="A100" s="32"/>
      <c r="B100" s="33"/>
      <c r="C100" s="117" t="s">
        <v>148</v>
      </c>
      <c r="D100" s="32"/>
      <c r="E100" s="32"/>
      <c r="F100" s="32"/>
      <c r="G100" s="32"/>
      <c r="H100" s="32"/>
      <c r="I100" s="32"/>
      <c r="J100" s="71">
        <f>J128</f>
        <v>0</v>
      </c>
      <c r="K100" s="32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U100" s="17" t="s">
        <v>149</v>
      </c>
    </row>
    <row r="101" spans="1:47" s="9" customFormat="1" ht="24.95" customHeight="1">
      <c r="B101" s="118"/>
      <c r="D101" s="119" t="s">
        <v>1073</v>
      </c>
      <c r="E101" s="120"/>
      <c r="F101" s="120"/>
      <c r="G101" s="120"/>
      <c r="H101" s="120"/>
      <c r="I101" s="120"/>
      <c r="J101" s="121">
        <f>J129</f>
        <v>0</v>
      </c>
      <c r="L101" s="118"/>
    </row>
    <row r="102" spans="1:47" s="10" customFormat="1" ht="19.899999999999999" customHeight="1">
      <c r="B102" s="122"/>
      <c r="D102" s="123" t="s">
        <v>1074</v>
      </c>
      <c r="E102" s="124"/>
      <c r="F102" s="124"/>
      <c r="G102" s="124"/>
      <c r="H102" s="124"/>
      <c r="I102" s="124"/>
      <c r="J102" s="125">
        <f>J130</f>
        <v>0</v>
      </c>
      <c r="L102" s="122"/>
    </row>
    <row r="103" spans="1:47" s="10" customFormat="1" ht="19.899999999999999" customHeight="1">
      <c r="B103" s="122"/>
      <c r="D103" s="123" t="s">
        <v>2098</v>
      </c>
      <c r="E103" s="124"/>
      <c r="F103" s="124"/>
      <c r="G103" s="124"/>
      <c r="H103" s="124"/>
      <c r="I103" s="124"/>
      <c r="J103" s="125">
        <f>J143</f>
        <v>0</v>
      </c>
      <c r="L103" s="122"/>
    </row>
    <row r="104" spans="1:47" s="10" customFormat="1" ht="19.899999999999999" customHeight="1">
      <c r="B104" s="122"/>
      <c r="D104" s="123" t="s">
        <v>1075</v>
      </c>
      <c r="E104" s="124"/>
      <c r="F104" s="124"/>
      <c r="G104" s="124"/>
      <c r="H104" s="124"/>
      <c r="I104" s="124"/>
      <c r="J104" s="125">
        <f>J152</f>
        <v>0</v>
      </c>
      <c r="L104" s="122"/>
    </row>
    <row r="105" spans="1:47" s="2" customFormat="1" ht="21.75" customHeight="1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47" s="2" customFormat="1" ht="6.95" customHeight="1">
      <c r="A106" s="32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10" spans="1:47" s="2" customFormat="1" ht="6.95" customHeight="1">
      <c r="A110" s="32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24.95" customHeight="1">
      <c r="A111" s="32"/>
      <c r="B111" s="33"/>
      <c r="C111" s="21" t="s">
        <v>159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6.95" customHeigh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12" customHeight="1">
      <c r="A113" s="32"/>
      <c r="B113" s="33"/>
      <c r="C113" s="27" t="s">
        <v>16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16.5" customHeight="1">
      <c r="A114" s="32"/>
      <c r="B114" s="33"/>
      <c r="C114" s="32"/>
      <c r="D114" s="32"/>
      <c r="E114" s="263" t="str">
        <f>E7</f>
        <v>Kyjov - chodník ul. Brandlova, U Vodojemu, Moravanská a Nětčická</v>
      </c>
      <c r="F114" s="264"/>
      <c r="G114" s="264"/>
      <c r="H114" s="264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1" customFormat="1" ht="12" customHeight="1">
      <c r="B115" s="20"/>
      <c r="C115" s="27" t="s">
        <v>139</v>
      </c>
      <c r="L115" s="20"/>
    </row>
    <row r="116" spans="1:63" s="1" customFormat="1" ht="16.5" customHeight="1">
      <c r="B116" s="20"/>
      <c r="E116" s="263" t="s">
        <v>140</v>
      </c>
      <c r="F116" s="231"/>
      <c r="G116" s="231"/>
      <c r="H116" s="231"/>
      <c r="L116" s="20"/>
    </row>
    <row r="117" spans="1:63" s="1" customFormat="1" ht="12" customHeight="1">
      <c r="B117" s="20"/>
      <c r="C117" s="27" t="s">
        <v>141</v>
      </c>
      <c r="L117" s="20"/>
    </row>
    <row r="118" spans="1:63" s="2" customFormat="1" ht="16.5" customHeight="1">
      <c r="A118" s="32"/>
      <c r="B118" s="33"/>
      <c r="C118" s="32"/>
      <c r="D118" s="32"/>
      <c r="E118" s="265" t="s">
        <v>142</v>
      </c>
      <c r="F118" s="266"/>
      <c r="G118" s="266"/>
      <c r="H118" s="266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>
      <c r="A119" s="32"/>
      <c r="B119" s="33"/>
      <c r="C119" s="27" t="s">
        <v>2096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6.5" customHeight="1">
      <c r="A120" s="32"/>
      <c r="B120" s="33"/>
      <c r="C120" s="32"/>
      <c r="D120" s="32"/>
      <c r="E120" s="224" t="str">
        <f>E13</f>
        <v>VRN - vedlejší rozpočtové náklady</v>
      </c>
      <c r="F120" s="266"/>
      <c r="G120" s="266"/>
      <c r="H120" s="266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>
      <c r="A122" s="32"/>
      <c r="B122" s="33"/>
      <c r="C122" s="27" t="s">
        <v>20</v>
      </c>
      <c r="D122" s="32"/>
      <c r="E122" s="32"/>
      <c r="F122" s="25" t="str">
        <f>F16</f>
        <v>Kyjov</v>
      </c>
      <c r="G122" s="32"/>
      <c r="H122" s="32"/>
      <c r="I122" s="27" t="s">
        <v>22</v>
      </c>
      <c r="J122" s="55" t="str">
        <f>IF(J16="","",J16)</f>
        <v>1. 9. 2022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" customHeight="1">
      <c r="A124" s="32"/>
      <c r="B124" s="33"/>
      <c r="C124" s="27" t="s">
        <v>24</v>
      </c>
      <c r="D124" s="32"/>
      <c r="E124" s="32"/>
      <c r="F124" s="25" t="str">
        <f>E19</f>
        <v>město Kyjov</v>
      </c>
      <c r="G124" s="32"/>
      <c r="H124" s="32"/>
      <c r="I124" s="27" t="s">
        <v>30</v>
      </c>
      <c r="J124" s="30" t="str">
        <f>E25</f>
        <v>Projekce DS s.r.o.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5.2" customHeight="1">
      <c r="A125" s="32"/>
      <c r="B125" s="33"/>
      <c r="C125" s="27" t="s">
        <v>28</v>
      </c>
      <c r="D125" s="32"/>
      <c r="E125" s="32"/>
      <c r="F125" s="25" t="str">
        <f>IF(E22="","",E22)</f>
        <v>Vyplň údaj</v>
      </c>
      <c r="G125" s="32"/>
      <c r="H125" s="32"/>
      <c r="I125" s="27" t="s">
        <v>33</v>
      </c>
      <c r="J125" s="30" t="str">
        <f>E28</f>
        <v xml:space="preserve"> 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3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>
      <c r="A127" s="126"/>
      <c r="B127" s="127"/>
      <c r="C127" s="128" t="s">
        <v>160</v>
      </c>
      <c r="D127" s="129" t="s">
        <v>61</v>
      </c>
      <c r="E127" s="129" t="s">
        <v>57</v>
      </c>
      <c r="F127" s="129" t="s">
        <v>58</v>
      </c>
      <c r="G127" s="129" t="s">
        <v>161</v>
      </c>
      <c r="H127" s="129" t="s">
        <v>162</v>
      </c>
      <c r="I127" s="129" t="s">
        <v>163</v>
      </c>
      <c r="J127" s="130" t="s">
        <v>147</v>
      </c>
      <c r="K127" s="131" t="s">
        <v>164</v>
      </c>
      <c r="L127" s="132"/>
      <c r="M127" s="62" t="s">
        <v>1</v>
      </c>
      <c r="N127" s="63" t="s">
        <v>40</v>
      </c>
      <c r="O127" s="63" t="s">
        <v>165</v>
      </c>
      <c r="P127" s="63" t="s">
        <v>166</v>
      </c>
      <c r="Q127" s="63" t="s">
        <v>167</v>
      </c>
      <c r="R127" s="63" t="s">
        <v>168</v>
      </c>
      <c r="S127" s="63" t="s">
        <v>169</v>
      </c>
      <c r="T127" s="64" t="s">
        <v>170</v>
      </c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</row>
    <row r="128" spans="1:63" s="2" customFormat="1" ht="22.9" customHeight="1">
      <c r="A128" s="32"/>
      <c r="B128" s="33"/>
      <c r="C128" s="69" t="s">
        <v>171</v>
      </c>
      <c r="D128" s="32"/>
      <c r="E128" s="32"/>
      <c r="F128" s="32"/>
      <c r="G128" s="32"/>
      <c r="H128" s="32"/>
      <c r="I128" s="32"/>
      <c r="J128" s="133">
        <f>BK128</f>
        <v>0</v>
      </c>
      <c r="K128" s="32"/>
      <c r="L128" s="33"/>
      <c r="M128" s="65"/>
      <c r="N128" s="56"/>
      <c r="O128" s="66"/>
      <c r="P128" s="134">
        <f>P129</f>
        <v>0</v>
      </c>
      <c r="Q128" s="66"/>
      <c r="R128" s="134">
        <f>R129</f>
        <v>0</v>
      </c>
      <c r="S128" s="66"/>
      <c r="T128" s="135">
        <f>T129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75</v>
      </c>
      <c r="AU128" s="17" t="s">
        <v>149</v>
      </c>
      <c r="BK128" s="136">
        <f>BK129</f>
        <v>0</v>
      </c>
    </row>
    <row r="129" spans="1:65" s="12" customFormat="1" ht="25.9" customHeight="1">
      <c r="B129" s="137"/>
      <c r="D129" s="138" t="s">
        <v>75</v>
      </c>
      <c r="E129" s="139" t="s">
        <v>131</v>
      </c>
      <c r="F129" s="139" t="s">
        <v>1721</v>
      </c>
      <c r="I129" s="140"/>
      <c r="J129" s="141">
        <f>BK129</f>
        <v>0</v>
      </c>
      <c r="L129" s="137"/>
      <c r="M129" s="142"/>
      <c r="N129" s="143"/>
      <c r="O129" s="143"/>
      <c r="P129" s="144">
        <f>P130+P143+P152</f>
        <v>0</v>
      </c>
      <c r="Q129" s="143"/>
      <c r="R129" s="144">
        <f>R130+R143+R152</f>
        <v>0</v>
      </c>
      <c r="S129" s="143"/>
      <c r="T129" s="145">
        <f>T130+T143+T152</f>
        <v>0</v>
      </c>
      <c r="AR129" s="138" t="s">
        <v>195</v>
      </c>
      <c r="AT129" s="146" t="s">
        <v>75</v>
      </c>
      <c r="AU129" s="146" t="s">
        <v>76</v>
      </c>
      <c r="AY129" s="138" t="s">
        <v>174</v>
      </c>
      <c r="BK129" s="147">
        <f>BK130+BK143+BK152</f>
        <v>0</v>
      </c>
    </row>
    <row r="130" spans="1:65" s="12" customFormat="1" ht="22.9" customHeight="1">
      <c r="B130" s="137"/>
      <c r="D130" s="138" t="s">
        <v>75</v>
      </c>
      <c r="E130" s="148" t="s">
        <v>1722</v>
      </c>
      <c r="F130" s="148" t="s">
        <v>1723</v>
      </c>
      <c r="I130" s="140"/>
      <c r="J130" s="149">
        <f>BK130</f>
        <v>0</v>
      </c>
      <c r="L130" s="137"/>
      <c r="M130" s="142"/>
      <c r="N130" s="143"/>
      <c r="O130" s="143"/>
      <c r="P130" s="144">
        <f>SUM(P131:P142)</f>
        <v>0</v>
      </c>
      <c r="Q130" s="143"/>
      <c r="R130" s="144">
        <f>SUM(R131:R142)</f>
        <v>0</v>
      </c>
      <c r="S130" s="143"/>
      <c r="T130" s="145">
        <f>SUM(T131:T142)</f>
        <v>0</v>
      </c>
      <c r="AR130" s="138" t="s">
        <v>195</v>
      </c>
      <c r="AT130" s="146" t="s">
        <v>75</v>
      </c>
      <c r="AU130" s="146" t="s">
        <v>83</v>
      </c>
      <c r="AY130" s="138" t="s">
        <v>174</v>
      </c>
      <c r="BK130" s="147">
        <f>SUM(BK131:BK142)</f>
        <v>0</v>
      </c>
    </row>
    <row r="131" spans="1:65" s="2" customFormat="1" ht="16.5" customHeight="1">
      <c r="A131" s="32"/>
      <c r="B131" s="150"/>
      <c r="C131" s="151" t="s">
        <v>262</v>
      </c>
      <c r="D131" s="151" t="s">
        <v>176</v>
      </c>
      <c r="E131" s="152" t="s">
        <v>2099</v>
      </c>
      <c r="F131" s="153" t="s">
        <v>2100</v>
      </c>
      <c r="G131" s="154" t="s">
        <v>2101</v>
      </c>
      <c r="H131" s="155">
        <v>1</v>
      </c>
      <c r="I131" s="156"/>
      <c r="J131" s="157">
        <f>ROUND(I131*H131,2)</f>
        <v>0</v>
      </c>
      <c r="K131" s="158"/>
      <c r="L131" s="33"/>
      <c r="M131" s="159" t="s">
        <v>1</v>
      </c>
      <c r="N131" s="160" t="s">
        <v>41</v>
      </c>
      <c r="O131" s="58"/>
      <c r="P131" s="161">
        <f>O131*H131</f>
        <v>0</v>
      </c>
      <c r="Q131" s="161">
        <v>0</v>
      </c>
      <c r="R131" s="161">
        <f>Q131*H131</f>
        <v>0</v>
      </c>
      <c r="S131" s="161">
        <v>0</v>
      </c>
      <c r="T131" s="162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3" t="s">
        <v>1727</v>
      </c>
      <c r="AT131" s="163" t="s">
        <v>176</v>
      </c>
      <c r="AU131" s="163" t="s">
        <v>85</v>
      </c>
      <c r="AY131" s="17" t="s">
        <v>174</v>
      </c>
      <c r="BE131" s="164">
        <f>IF(N131="základní",J131,0)</f>
        <v>0</v>
      </c>
      <c r="BF131" s="164">
        <f>IF(N131="snížená",J131,0)</f>
        <v>0</v>
      </c>
      <c r="BG131" s="164">
        <f>IF(N131="zákl. přenesená",J131,0)</f>
        <v>0</v>
      </c>
      <c r="BH131" s="164">
        <f>IF(N131="sníž. přenesená",J131,0)</f>
        <v>0</v>
      </c>
      <c r="BI131" s="164">
        <f>IF(N131="nulová",J131,0)</f>
        <v>0</v>
      </c>
      <c r="BJ131" s="17" t="s">
        <v>83</v>
      </c>
      <c r="BK131" s="164">
        <f>ROUND(I131*H131,2)</f>
        <v>0</v>
      </c>
      <c r="BL131" s="17" t="s">
        <v>1727</v>
      </c>
      <c r="BM131" s="163" t="s">
        <v>2102</v>
      </c>
    </row>
    <row r="132" spans="1:65" s="2" customFormat="1" ht="11.25">
      <c r="A132" s="32"/>
      <c r="B132" s="33"/>
      <c r="C132" s="32"/>
      <c r="D132" s="165" t="s">
        <v>181</v>
      </c>
      <c r="E132" s="32"/>
      <c r="F132" s="166" t="s">
        <v>2100</v>
      </c>
      <c r="G132" s="32"/>
      <c r="H132" s="32"/>
      <c r="I132" s="167"/>
      <c r="J132" s="32"/>
      <c r="K132" s="32"/>
      <c r="L132" s="33"/>
      <c r="M132" s="168"/>
      <c r="N132" s="169"/>
      <c r="O132" s="58"/>
      <c r="P132" s="58"/>
      <c r="Q132" s="58"/>
      <c r="R132" s="58"/>
      <c r="S132" s="58"/>
      <c r="T132" s="59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7" t="s">
        <v>181</v>
      </c>
      <c r="AU132" s="17" t="s">
        <v>85</v>
      </c>
    </row>
    <row r="133" spans="1:65" s="2" customFormat="1" ht="24.2" customHeight="1">
      <c r="A133" s="32"/>
      <c r="B133" s="150"/>
      <c r="C133" s="151" t="s">
        <v>276</v>
      </c>
      <c r="D133" s="151" t="s">
        <v>176</v>
      </c>
      <c r="E133" s="152" t="s">
        <v>2103</v>
      </c>
      <c r="F133" s="153" t="s">
        <v>2104</v>
      </c>
      <c r="G133" s="154" t="s">
        <v>2101</v>
      </c>
      <c r="H133" s="155">
        <v>1</v>
      </c>
      <c r="I133" s="156"/>
      <c r="J133" s="157">
        <f>ROUND(I133*H133,2)</f>
        <v>0</v>
      </c>
      <c r="K133" s="158"/>
      <c r="L133" s="33"/>
      <c r="M133" s="159" t="s">
        <v>1</v>
      </c>
      <c r="N133" s="160" t="s">
        <v>41</v>
      </c>
      <c r="O133" s="58"/>
      <c r="P133" s="161">
        <f>O133*H133</f>
        <v>0</v>
      </c>
      <c r="Q133" s="161">
        <v>0</v>
      </c>
      <c r="R133" s="161">
        <f>Q133*H133</f>
        <v>0</v>
      </c>
      <c r="S133" s="161">
        <v>0</v>
      </c>
      <c r="T133" s="162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3" t="s">
        <v>1727</v>
      </c>
      <c r="AT133" s="163" t="s">
        <v>176</v>
      </c>
      <c r="AU133" s="163" t="s">
        <v>85</v>
      </c>
      <c r="AY133" s="17" t="s">
        <v>174</v>
      </c>
      <c r="BE133" s="164">
        <f>IF(N133="základní",J133,0)</f>
        <v>0</v>
      </c>
      <c r="BF133" s="164">
        <f>IF(N133="snížená",J133,0)</f>
        <v>0</v>
      </c>
      <c r="BG133" s="164">
        <f>IF(N133="zákl. přenesená",J133,0)</f>
        <v>0</v>
      </c>
      <c r="BH133" s="164">
        <f>IF(N133="sníž. přenesená",J133,0)</f>
        <v>0</v>
      </c>
      <c r="BI133" s="164">
        <f>IF(N133="nulová",J133,0)</f>
        <v>0</v>
      </c>
      <c r="BJ133" s="17" t="s">
        <v>83</v>
      </c>
      <c r="BK133" s="164">
        <f>ROUND(I133*H133,2)</f>
        <v>0</v>
      </c>
      <c r="BL133" s="17" t="s">
        <v>1727</v>
      </c>
      <c r="BM133" s="163" t="s">
        <v>2105</v>
      </c>
    </row>
    <row r="134" spans="1:65" s="2" customFormat="1" ht="11.25">
      <c r="A134" s="32"/>
      <c r="B134" s="33"/>
      <c r="C134" s="32"/>
      <c r="D134" s="165" t="s">
        <v>181</v>
      </c>
      <c r="E134" s="32"/>
      <c r="F134" s="166" t="s">
        <v>2106</v>
      </c>
      <c r="G134" s="32"/>
      <c r="H134" s="32"/>
      <c r="I134" s="167"/>
      <c r="J134" s="32"/>
      <c r="K134" s="32"/>
      <c r="L134" s="33"/>
      <c r="M134" s="168"/>
      <c r="N134" s="169"/>
      <c r="O134" s="58"/>
      <c r="P134" s="58"/>
      <c r="Q134" s="58"/>
      <c r="R134" s="58"/>
      <c r="S134" s="58"/>
      <c r="T134" s="59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7" t="s">
        <v>181</v>
      </c>
      <c r="AU134" s="17" t="s">
        <v>85</v>
      </c>
    </row>
    <row r="135" spans="1:65" s="2" customFormat="1" ht="21.75" customHeight="1">
      <c r="A135" s="32"/>
      <c r="B135" s="150"/>
      <c r="C135" s="151" t="s">
        <v>8</v>
      </c>
      <c r="D135" s="151" t="s">
        <v>176</v>
      </c>
      <c r="E135" s="152" t="s">
        <v>1725</v>
      </c>
      <c r="F135" s="153" t="s">
        <v>2107</v>
      </c>
      <c r="G135" s="154" t="s">
        <v>2101</v>
      </c>
      <c r="H135" s="155">
        <v>1</v>
      </c>
      <c r="I135" s="156"/>
      <c r="J135" s="157">
        <f>ROUND(I135*H135,2)</f>
        <v>0</v>
      </c>
      <c r="K135" s="158"/>
      <c r="L135" s="33"/>
      <c r="M135" s="159" t="s">
        <v>1</v>
      </c>
      <c r="N135" s="160" t="s">
        <v>41</v>
      </c>
      <c r="O135" s="58"/>
      <c r="P135" s="161">
        <f>O135*H135</f>
        <v>0</v>
      </c>
      <c r="Q135" s="161">
        <v>0</v>
      </c>
      <c r="R135" s="161">
        <f>Q135*H135</f>
        <v>0</v>
      </c>
      <c r="S135" s="161">
        <v>0</v>
      </c>
      <c r="T135" s="162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3" t="s">
        <v>1727</v>
      </c>
      <c r="AT135" s="163" t="s">
        <v>176</v>
      </c>
      <c r="AU135" s="163" t="s">
        <v>85</v>
      </c>
      <c r="AY135" s="17" t="s">
        <v>174</v>
      </c>
      <c r="BE135" s="164">
        <f>IF(N135="základní",J135,0)</f>
        <v>0</v>
      </c>
      <c r="BF135" s="164">
        <f>IF(N135="snížená",J135,0)</f>
        <v>0</v>
      </c>
      <c r="BG135" s="164">
        <f>IF(N135="zákl. přenesená",J135,0)</f>
        <v>0</v>
      </c>
      <c r="BH135" s="164">
        <f>IF(N135="sníž. přenesená",J135,0)</f>
        <v>0</v>
      </c>
      <c r="BI135" s="164">
        <f>IF(N135="nulová",J135,0)</f>
        <v>0</v>
      </c>
      <c r="BJ135" s="17" t="s">
        <v>83</v>
      </c>
      <c r="BK135" s="164">
        <f>ROUND(I135*H135,2)</f>
        <v>0</v>
      </c>
      <c r="BL135" s="17" t="s">
        <v>1727</v>
      </c>
      <c r="BM135" s="163" t="s">
        <v>2108</v>
      </c>
    </row>
    <row r="136" spans="1:65" s="2" customFormat="1" ht="11.25">
      <c r="A136" s="32"/>
      <c r="B136" s="33"/>
      <c r="C136" s="32"/>
      <c r="D136" s="165" t="s">
        <v>181</v>
      </c>
      <c r="E136" s="32"/>
      <c r="F136" s="166" t="s">
        <v>1726</v>
      </c>
      <c r="G136" s="32"/>
      <c r="H136" s="32"/>
      <c r="I136" s="167"/>
      <c r="J136" s="32"/>
      <c r="K136" s="32"/>
      <c r="L136" s="33"/>
      <c r="M136" s="168"/>
      <c r="N136" s="169"/>
      <c r="O136" s="58"/>
      <c r="P136" s="58"/>
      <c r="Q136" s="58"/>
      <c r="R136" s="58"/>
      <c r="S136" s="58"/>
      <c r="T136" s="59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T136" s="17" t="s">
        <v>181</v>
      </c>
      <c r="AU136" s="17" t="s">
        <v>85</v>
      </c>
    </row>
    <row r="137" spans="1:65" s="2" customFormat="1" ht="24.2" customHeight="1">
      <c r="A137" s="32"/>
      <c r="B137" s="150"/>
      <c r="C137" s="151" t="s">
        <v>96</v>
      </c>
      <c r="D137" s="151" t="s">
        <v>176</v>
      </c>
      <c r="E137" s="152" t="s">
        <v>2109</v>
      </c>
      <c r="F137" s="153" t="s">
        <v>2110</v>
      </c>
      <c r="G137" s="154" t="s">
        <v>2101</v>
      </c>
      <c r="H137" s="155">
        <v>1</v>
      </c>
      <c r="I137" s="156"/>
      <c r="J137" s="157">
        <f>ROUND(I137*H137,2)</f>
        <v>0</v>
      </c>
      <c r="K137" s="158"/>
      <c r="L137" s="33"/>
      <c r="M137" s="159" t="s">
        <v>1</v>
      </c>
      <c r="N137" s="160" t="s">
        <v>41</v>
      </c>
      <c r="O137" s="58"/>
      <c r="P137" s="161">
        <f>O137*H137</f>
        <v>0</v>
      </c>
      <c r="Q137" s="161">
        <v>0</v>
      </c>
      <c r="R137" s="161">
        <f>Q137*H137</f>
        <v>0</v>
      </c>
      <c r="S137" s="161">
        <v>0</v>
      </c>
      <c r="T137" s="162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3" t="s">
        <v>1727</v>
      </c>
      <c r="AT137" s="163" t="s">
        <v>176</v>
      </c>
      <c r="AU137" s="163" t="s">
        <v>85</v>
      </c>
      <c r="AY137" s="17" t="s">
        <v>174</v>
      </c>
      <c r="BE137" s="164">
        <f>IF(N137="základní",J137,0)</f>
        <v>0</v>
      </c>
      <c r="BF137" s="164">
        <f>IF(N137="snížená",J137,0)</f>
        <v>0</v>
      </c>
      <c r="BG137" s="164">
        <f>IF(N137="zákl. přenesená",J137,0)</f>
        <v>0</v>
      </c>
      <c r="BH137" s="164">
        <f>IF(N137="sníž. přenesená",J137,0)</f>
        <v>0</v>
      </c>
      <c r="BI137" s="164">
        <f>IF(N137="nulová",J137,0)</f>
        <v>0</v>
      </c>
      <c r="BJ137" s="17" t="s">
        <v>83</v>
      </c>
      <c r="BK137" s="164">
        <f>ROUND(I137*H137,2)</f>
        <v>0</v>
      </c>
      <c r="BL137" s="17" t="s">
        <v>1727</v>
      </c>
      <c r="BM137" s="163" t="s">
        <v>2111</v>
      </c>
    </row>
    <row r="138" spans="1:65" s="2" customFormat="1" ht="11.25">
      <c r="A138" s="32"/>
      <c r="B138" s="33"/>
      <c r="C138" s="32"/>
      <c r="D138" s="165" t="s">
        <v>181</v>
      </c>
      <c r="E138" s="32"/>
      <c r="F138" s="166" t="s">
        <v>2112</v>
      </c>
      <c r="G138" s="32"/>
      <c r="H138" s="32"/>
      <c r="I138" s="167"/>
      <c r="J138" s="32"/>
      <c r="K138" s="32"/>
      <c r="L138" s="33"/>
      <c r="M138" s="168"/>
      <c r="N138" s="169"/>
      <c r="O138" s="58"/>
      <c r="P138" s="58"/>
      <c r="Q138" s="58"/>
      <c r="R138" s="58"/>
      <c r="S138" s="58"/>
      <c r="T138" s="59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7" t="s">
        <v>181</v>
      </c>
      <c r="AU138" s="17" t="s">
        <v>85</v>
      </c>
    </row>
    <row r="139" spans="1:65" s="2" customFormat="1" ht="16.5" customHeight="1">
      <c r="A139" s="32"/>
      <c r="B139" s="150"/>
      <c r="C139" s="151" t="s">
        <v>287</v>
      </c>
      <c r="D139" s="151" t="s">
        <v>176</v>
      </c>
      <c r="E139" s="152" t="s">
        <v>2113</v>
      </c>
      <c r="F139" s="153" t="s">
        <v>2114</v>
      </c>
      <c r="G139" s="154" t="s">
        <v>2101</v>
      </c>
      <c r="H139" s="155">
        <v>1</v>
      </c>
      <c r="I139" s="156"/>
      <c r="J139" s="157">
        <f>ROUND(I139*H139,2)</f>
        <v>0</v>
      </c>
      <c r="K139" s="158"/>
      <c r="L139" s="33"/>
      <c r="M139" s="159" t="s">
        <v>1</v>
      </c>
      <c r="N139" s="160" t="s">
        <v>41</v>
      </c>
      <c r="O139" s="58"/>
      <c r="P139" s="161">
        <f>O139*H139</f>
        <v>0</v>
      </c>
      <c r="Q139" s="161">
        <v>0</v>
      </c>
      <c r="R139" s="161">
        <f>Q139*H139</f>
        <v>0</v>
      </c>
      <c r="S139" s="161">
        <v>0</v>
      </c>
      <c r="T139" s="162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3" t="s">
        <v>1727</v>
      </c>
      <c r="AT139" s="163" t="s">
        <v>176</v>
      </c>
      <c r="AU139" s="163" t="s">
        <v>85</v>
      </c>
      <c r="AY139" s="17" t="s">
        <v>174</v>
      </c>
      <c r="BE139" s="164">
        <f>IF(N139="základní",J139,0)</f>
        <v>0</v>
      </c>
      <c r="BF139" s="164">
        <f>IF(N139="snížená",J139,0)</f>
        <v>0</v>
      </c>
      <c r="BG139" s="164">
        <f>IF(N139="zákl. přenesená",J139,0)</f>
        <v>0</v>
      </c>
      <c r="BH139" s="164">
        <f>IF(N139="sníž. přenesená",J139,0)</f>
        <v>0</v>
      </c>
      <c r="BI139" s="164">
        <f>IF(N139="nulová",J139,0)</f>
        <v>0</v>
      </c>
      <c r="BJ139" s="17" t="s">
        <v>83</v>
      </c>
      <c r="BK139" s="164">
        <f>ROUND(I139*H139,2)</f>
        <v>0</v>
      </c>
      <c r="BL139" s="17" t="s">
        <v>1727</v>
      </c>
      <c r="BM139" s="163" t="s">
        <v>2115</v>
      </c>
    </row>
    <row r="140" spans="1:65" s="2" customFormat="1" ht="11.25">
      <c r="A140" s="32"/>
      <c r="B140" s="33"/>
      <c r="C140" s="32"/>
      <c r="D140" s="165" t="s">
        <v>181</v>
      </c>
      <c r="E140" s="32"/>
      <c r="F140" s="166" t="s">
        <v>2116</v>
      </c>
      <c r="G140" s="32"/>
      <c r="H140" s="32"/>
      <c r="I140" s="167"/>
      <c r="J140" s="32"/>
      <c r="K140" s="32"/>
      <c r="L140" s="33"/>
      <c r="M140" s="168"/>
      <c r="N140" s="169"/>
      <c r="O140" s="58"/>
      <c r="P140" s="58"/>
      <c r="Q140" s="58"/>
      <c r="R140" s="58"/>
      <c r="S140" s="58"/>
      <c r="T140" s="59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T140" s="17" t="s">
        <v>181</v>
      </c>
      <c r="AU140" s="17" t="s">
        <v>85</v>
      </c>
    </row>
    <row r="141" spans="1:65" s="2" customFormat="1" ht="16.5" customHeight="1">
      <c r="A141" s="32"/>
      <c r="B141" s="150"/>
      <c r="C141" s="151" t="s">
        <v>293</v>
      </c>
      <c r="D141" s="151" t="s">
        <v>176</v>
      </c>
      <c r="E141" s="152" t="s">
        <v>1736</v>
      </c>
      <c r="F141" s="153" t="s">
        <v>2117</v>
      </c>
      <c r="G141" s="154" t="s">
        <v>2101</v>
      </c>
      <c r="H141" s="155">
        <v>1</v>
      </c>
      <c r="I141" s="156"/>
      <c r="J141" s="157">
        <f>ROUND(I141*H141,2)</f>
        <v>0</v>
      </c>
      <c r="K141" s="158"/>
      <c r="L141" s="33"/>
      <c r="M141" s="159" t="s">
        <v>1</v>
      </c>
      <c r="N141" s="160" t="s">
        <v>41</v>
      </c>
      <c r="O141" s="58"/>
      <c r="P141" s="161">
        <f>O141*H141</f>
        <v>0</v>
      </c>
      <c r="Q141" s="161">
        <v>0</v>
      </c>
      <c r="R141" s="161">
        <f>Q141*H141</f>
        <v>0</v>
      </c>
      <c r="S141" s="161">
        <v>0</v>
      </c>
      <c r="T141" s="162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3" t="s">
        <v>1727</v>
      </c>
      <c r="AT141" s="163" t="s">
        <v>176</v>
      </c>
      <c r="AU141" s="163" t="s">
        <v>85</v>
      </c>
      <c r="AY141" s="17" t="s">
        <v>174</v>
      </c>
      <c r="BE141" s="164">
        <f>IF(N141="základní",J141,0)</f>
        <v>0</v>
      </c>
      <c r="BF141" s="164">
        <f>IF(N141="snížená",J141,0)</f>
        <v>0</v>
      </c>
      <c r="BG141" s="164">
        <f>IF(N141="zákl. přenesená",J141,0)</f>
        <v>0</v>
      </c>
      <c r="BH141" s="164">
        <f>IF(N141="sníž. přenesená",J141,0)</f>
        <v>0</v>
      </c>
      <c r="BI141" s="164">
        <f>IF(N141="nulová",J141,0)</f>
        <v>0</v>
      </c>
      <c r="BJ141" s="17" t="s">
        <v>83</v>
      </c>
      <c r="BK141" s="164">
        <f>ROUND(I141*H141,2)</f>
        <v>0</v>
      </c>
      <c r="BL141" s="17" t="s">
        <v>1727</v>
      </c>
      <c r="BM141" s="163" t="s">
        <v>2118</v>
      </c>
    </row>
    <row r="142" spans="1:65" s="2" customFormat="1" ht="11.25">
      <c r="A142" s="32"/>
      <c r="B142" s="33"/>
      <c r="C142" s="32"/>
      <c r="D142" s="165" t="s">
        <v>181</v>
      </c>
      <c r="E142" s="32"/>
      <c r="F142" s="166" t="s">
        <v>2117</v>
      </c>
      <c r="G142" s="32"/>
      <c r="H142" s="32"/>
      <c r="I142" s="167"/>
      <c r="J142" s="32"/>
      <c r="K142" s="32"/>
      <c r="L142" s="33"/>
      <c r="M142" s="168"/>
      <c r="N142" s="169"/>
      <c r="O142" s="58"/>
      <c r="P142" s="58"/>
      <c r="Q142" s="58"/>
      <c r="R142" s="58"/>
      <c r="S142" s="58"/>
      <c r="T142" s="59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T142" s="17" t="s">
        <v>181</v>
      </c>
      <c r="AU142" s="17" t="s">
        <v>85</v>
      </c>
    </row>
    <row r="143" spans="1:65" s="12" customFormat="1" ht="22.9" customHeight="1">
      <c r="B143" s="137"/>
      <c r="D143" s="138" t="s">
        <v>75</v>
      </c>
      <c r="E143" s="148" t="s">
        <v>2119</v>
      </c>
      <c r="F143" s="148" t="s">
        <v>2120</v>
      </c>
      <c r="I143" s="140"/>
      <c r="J143" s="149">
        <f>BK143</f>
        <v>0</v>
      </c>
      <c r="L143" s="137"/>
      <c r="M143" s="142"/>
      <c r="N143" s="143"/>
      <c r="O143" s="143"/>
      <c r="P143" s="144">
        <f>SUM(P144:P151)</f>
        <v>0</v>
      </c>
      <c r="Q143" s="143"/>
      <c r="R143" s="144">
        <f>SUM(R144:R151)</f>
        <v>0</v>
      </c>
      <c r="S143" s="143"/>
      <c r="T143" s="145">
        <f>SUM(T144:T151)</f>
        <v>0</v>
      </c>
      <c r="AR143" s="138" t="s">
        <v>195</v>
      </c>
      <c r="AT143" s="146" t="s">
        <v>75</v>
      </c>
      <c r="AU143" s="146" t="s">
        <v>83</v>
      </c>
      <c r="AY143" s="138" t="s">
        <v>174</v>
      </c>
      <c r="BK143" s="147">
        <f>SUM(BK144:BK151)</f>
        <v>0</v>
      </c>
    </row>
    <row r="144" spans="1:65" s="2" customFormat="1" ht="16.5" customHeight="1">
      <c r="A144" s="32"/>
      <c r="B144" s="150"/>
      <c r="C144" s="151" t="s">
        <v>206</v>
      </c>
      <c r="D144" s="151" t="s">
        <v>176</v>
      </c>
      <c r="E144" s="152" t="s">
        <v>2121</v>
      </c>
      <c r="F144" s="153" t="s">
        <v>2120</v>
      </c>
      <c r="G144" s="154" t="s">
        <v>2101</v>
      </c>
      <c r="H144" s="155">
        <v>1</v>
      </c>
      <c r="I144" s="156"/>
      <c r="J144" s="157">
        <f>ROUND(I144*H144,2)</f>
        <v>0</v>
      </c>
      <c r="K144" s="158"/>
      <c r="L144" s="33"/>
      <c r="M144" s="159" t="s">
        <v>1</v>
      </c>
      <c r="N144" s="160" t="s">
        <v>41</v>
      </c>
      <c r="O144" s="58"/>
      <c r="P144" s="161">
        <f>O144*H144</f>
        <v>0</v>
      </c>
      <c r="Q144" s="161">
        <v>0</v>
      </c>
      <c r="R144" s="161">
        <f>Q144*H144</f>
        <v>0</v>
      </c>
      <c r="S144" s="161">
        <v>0</v>
      </c>
      <c r="T144" s="162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3" t="s">
        <v>1727</v>
      </c>
      <c r="AT144" s="163" t="s">
        <v>176</v>
      </c>
      <c r="AU144" s="163" t="s">
        <v>85</v>
      </c>
      <c r="AY144" s="17" t="s">
        <v>174</v>
      </c>
      <c r="BE144" s="164">
        <f>IF(N144="základní",J144,0)</f>
        <v>0</v>
      </c>
      <c r="BF144" s="164">
        <f>IF(N144="snížená",J144,0)</f>
        <v>0</v>
      </c>
      <c r="BG144" s="164">
        <f>IF(N144="zákl. přenesená",J144,0)</f>
        <v>0</v>
      </c>
      <c r="BH144" s="164">
        <f>IF(N144="sníž. přenesená",J144,0)</f>
        <v>0</v>
      </c>
      <c r="BI144" s="164">
        <f>IF(N144="nulová",J144,0)</f>
        <v>0</v>
      </c>
      <c r="BJ144" s="17" t="s">
        <v>83</v>
      </c>
      <c r="BK144" s="164">
        <f>ROUND(I144*H144,2)</f>
        <v>0</v>
      </c>
      <c r="BL144" s="17" t="s">
        <v>1727</v>
      </c>
      <c r="BM144" s="163" t="s">
        <v>2122</v>
      </c>
    </row>
    <row r="145" spans="1:65" s="2" customFormat="1" ht="11.25">
      <c r="A145" s="32"/>
      <c r="B145" s="33"/>
      <c r="C145" s="32"/>
      <c r="D145" s="165" t="s">
        <v>181</v>
      </c>
      <c r="E145" s="32"/>
      <c r="F145" s="166" t="s">
        <v>2120</v>
      </c>
      <c r="G145" s="32"/>
      <c r="H145" s="32"/>
      <c r="I145" s="167"/>
      <c r="J145" s="32"/>
      <c r="K145" s="32"/>
      <c r="L145" s="33"/>
      <c r="M145" s="168"/>
      <c r="N145" s="169"/>
      <c r="O145" s="58"/>
      <c r="P145" s="58"/>
      <c r="Q145" s="58"/>
      <c r="R145" s="58"/>
      <c r="S145" s="58"/>
      <c r="T145" s="59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T145" s="17" t="s">
        <v>181</v>
      </c>
      <c r="AU145" s="17" t="s">
        <v>85</v>
      </c>
    </row>
    <row r="146" spans="1:65" s="2" customFormat="1" ht="16.5" customHeight="1">
      <c r="A146" s="32"/>
      <c r="B146" s="150"/>
      <c r="C146" s="151" t="s">
        <v>211</v>
      </c>
      <c r="D146" s="151" t="s">
        <v>176</v>
      </c>
      <c r="E146" s="152" t="s">
        <v>2123</v>
      </c>
      <c r="F146" s="153" t="s">
        <v>2124</v>
      </c>
      <c r="G146" s="154" t="s">
        <v>2101</v>
      </c>
      <c r="H146" s="155">
        <v>1</v>
      </c>
      <c r="I146" s="156"/>
      <c r="J146" s="157">
        <f>ROUND(I146*H146,2)</f>
        <v>0</v>
      </c>
      <c r="K146" s="158"/>
      <c r="L146" s="33"/>
      <c r="M146" s="159" t="s">
        <v>1</v>
      </c>
      <c r="N146" s="160" t="s">
        <v>41</v>
      </c>
      <c r="O146" s="58"/>
      <c r="P146" s="161">
        <f>O146*H146</f>
        <v>0</v>
      </c>
      <c r="Q146" s="161">
        <v>0</v>
      </c>
      <c r="R146" s="161">
        <f>Q146*H146</f>
        <v>0</v>
      </c>
      <c r="S146" s="161">
        <v>0</v>
      </c>
      <c r="T146" s="162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3" t="s">
        <v>1727</v>
      </c>
      <c r="AT146" s="163" t="s">
        <v>176</v>
      </c>
      <c r="AU146" s="163" t="s">
        <v>85</v>
      </c>
      <c r="AY146" s="17" t="s">
        <v>174</v>
      </c>
      <c r="BE146" s="164">
        <f>IF(N146="základní",J146,0)</f>
        <v>0</v>
      </c>
      <c r="BF146" s="164">
        <f>IF(N146="snížená",J146,0)</f>
        <v>0</v>
      </c>
      <c r="BG146" s="164">
        <f>IF(N146="zákl. přenesená",J146,0)</f>
        <v>0</v>
      </c>
      <c r="BH146" s="164">
        <f>IF(N146="sníž. přenesená",J146,0)</f>
        <v>0</v>
      </c>
      <c r="BI146" s="164">
        <f>IF(N146="nulová",J146,0)</f>
        <v>0</v>
      </c>
      <c r="BJ146" s="17" t="s">
        <v>83</v>
      </c>
      <c r="BK146" s="164">
        <f>ROUND(I146*H146,2)</f>
        <v>0</v>
      </c>
      <c r="BL146" s="17" t="s">
        <v>1727</v>
      </c>
      <c r="BM146" s="163" t="s">
        <v>2125</v>
      </c>
    </row>
    <row r="147" spans="1:65" s="2" customFormat="1" ht="11.25">
      <c r="A147" s="32"/>
      <c r="B147" s="33"/>
      <c r="C147" s="32"/>
      <c r="D147" s="165" t="s">
        <v>181</v>
      </c>
      <c r="E147" s="32"/>
      <c r="F147" s="166" t="s">
        <v>2124</v>
      </c>
      <c r="G147" s="32"/>
      <c r="H147" s="32"/>
      <c r="I147" s="167"/>
      <c r="J147" s="32"/>
      <c r="K147" s="32"/>
      <c r="L147" s="33"/>
      <c r="M147" s="168"/>
      <c r="N147" s="169"/>
      <c r="O147" s="58"/>
      <c r="P147" s="58"/>
      <c r="Q147" s="58"/>
      <c r="R147" s="58"/>
      <c r="S147" s="58"/>
      <c r="T147" s="59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T147" s="17" t="s">
        <v>181</v>
      </c>
      <c r="AU147" s="17" t="s">
        <v>85</v>
      </c>
    </row>
    <row r="148" spans="1:65" s="2" customFormat="1" ht="16.5" customHeight="1">
      <c r="A148" s="32"/>
      <c r="B148" s="150"/>
      <c r="C148" s="151" t="s">
        <v>299</v>
      </c>
      <c r="D148" s="151" t="s">
        <v>176</v>
      </c>
      <c r="E148" s="152" t="s">
        <v>2126</v>
      </c>
      <c r="F148" s="153" t="s">
        <v>2127</v>
      </c>
      <c r="G148" s="154" t="s">
        <v>2101</v>
      </c>
      <c r="H148" s="155">
        <v>1</v>
      </c>
      <c r="I148" s="156"/>
      <c r="J148" s="157">
        <f>ROUND(I148*H148,2)</f>
        <v>0</v>
      </c>
      <c r="K148" s="158"/>
      <c r="L148" s="33"/>
      <c r="M148" s="159" t="s">
        <v>1</v>
      </c>
      <c r="N148" s="160" t="s">
        <v>41</v>
      </c>
      <c r="O148" s="58"/>
      <c r="P148" s="161">
        <f>O148*H148</f>
        <v>0</v>
      </c>
      <c r="Q148" s="161">
        <v>0</v>
      </c>
      <c r="R148" s="161">
        <f>Q148*H148</f>
        <v>0</v>
      </c>
      <c r="S148" s="161">
        <v>0</v>
      </c>
      <c r="T148" s="162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3" t="s">
        <v>1727</v>
      </c>
      <c r="AT148" s="163" t="s">
        <v>176</v>
      </c>
      <c r="AU148" s="163" t="s">
        <v>85</v>
      </c>
      <c r="AY148" s="17" t="s">
        <v>174</v>
      </c>
      <c r="BE148" s="164">
        <f>IF(N148="základní",J148,0)</f>
        <v>0</v>
      </c>
      <c r="BF148" s="164">
        <f>IF(N148="snížená",J148,0)</f>
        <v>0</v>
      </c>
      <c r="BG148" s="164">
        <f>IF(N148="zákl. přenesená",J148,0)</f>
        <v>0</v>
      </c>
      <c r="BH148" s="164">
        <f>IF(N148="sníž. přenesená",J148,0)</f>
        <v>0</v>
      </c>
      <c r="BI148" s="164">
        <f>IF(N148="nulová",J148,0)</f>
        <v>0</v>
      </c>
      <c r="BJ148" s="17" t="s">
        <v>83</v>
      </c>
      <c r="BK148" s="164">
        <f>ROUND(I148*H148,2)</f>
        <v>0</v>
      </c>
      <c r="BL148" s="17" t="s">
        <v>1727</v>
      </c>
      <c r="BM148" s="163" t="s">
        <v>2128</v>
      </c>
    </row>
    <row r="149" spans="1:65" s="2" customFormat="1" ht="11.25">
      <c r="A149" s="32"/>
      <c r="B149" s="33"/>
      <c r="C149" s="32"/>
      <c r="D149" s="165" t="s">
        <v>181</v>
      </c>
      <c r="E149" s="32"/>
      <c r="F149" s="166" t="s">
        <v>2127</v>
      </c>
      <c r="G149" s="32"/>
      <c r="H149" s="32"/>
      <c r="I149" s="167"/>
      <c r="J149" s="32"/>
      <c r="K149" s="32"/>
      <c r="L149" s="33"/>
      <c r="M149" s="168"/>
      <c r="N149" s="169"/>
      <c r="O149" s="58"/>
      <c r="P149" s="58"/>
      <c r="Q149" s="58"/>
      <c r="R149" s="58"/>
      <c r="S149" s="58"/>
      <c r="T149" s="59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T149" s="17" t="s">
        <v>181</v>
      </c>
      <c r="AU149" s="17" t="s">
        <v>85</v>
      </c>
    </row>
    <row r="150" spans="1:65" s="2" customFormat="1" ht="16.5" customHeight="1">
      <c r="A150" s="32"/>
      <c r="B150" s="150"/>
      <c r="C150" s="151" t="s">
        <v>224</v>
      </c>
      <c r="D150" s="151" t="s">
        <v>176</v>
      </c>
      <c r="E150" s="152" t="s">
        <v>2129</v>
      </c>
      <c r="F150" s="153" t="s">
        <v>2130</v>
      </c>
      <c r="G150" s="154" t="s">
        <v>2101</v>
      </c>
      <c r="H150" s="155">
        <v>1</v>
      </c>
      <c r="I150" s="156"/>
      <c r="J150" s="157">
        <f>ROUND(I150*H150,2)</f>
        <v>0</v>
      </c>
      <c r="K150" s="158"/>
      <c r="L150" s="33"/>
      <c r="M150" s="159" t="s">
        <v>1</v>
      </c>
      <c r="N150" s="160" t="s">
        <v>41</v>
      </c>
      <c r="O150" s="58"/>
      <c r="P150" s="161">
        <f>O150*H150</f>
        <v>0</v>
      </c>
      <c r="Q150" s="161">
        <v>0</v>
      </c>
      <c r="R150" s="161">
        <f>Q150*H150</f>
        <v>0</v>
      </c>
      <c r="S150" s="161">
        <v>0</v>
      </c>
      <c r="T150" s="162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3" t="s">
        <v>1727</v>
      </c>
      <c r="AT150" s="163" t="s">
        <v>176</v>
      </c>
      <c r="AU150" s="163" t="s">
        <v>85</v>
      </c>
      <c r="AY150" s="17" t="s">
        <v>174</v>
      </c>
      <c r="BE150" s="164">
        <f>IF(N150="základní",J150,0)</f>
        <v>0</v>
      </c>
      <c r="BF150" s="164">
        <f>IF(N150="snížená",J150,0)</f>
        <v>0</v>
      </c>
      <c r="BG150" s="164">
        <f>IF(N150="zákl. přenesená",J150,0)</f>
        <v>0</v>
      </c>
      <c r="BH150" s="164">
        <f>IF(N150="sníž. přenesená",J150,0)</f>
        <v>0</v>
      </c>
      <c r="BI150" s="164">
        <f>IF(N150="nulová",J150,0)</f>
        <v>0</v>
      </c>
      <c r="BJ150" s="17" t="s">
        <v>83</v>
      </c>
      <c r="BK150" s="164">
        <f>ROUND(I150*H150,2)</f>
        <v>0</v>
      </c>
      <c r="BL150" s="17" t="s">
        <v>1727</v>
      </c>
      <c r="BM150" s="163" t="s">
        <v>2131</v>
      </c>
    </row>
    <row r="151" spans="1:65" s="2" customFormat="1" ht="11.25">
      <c r="A151" s="32"/>
      <c r="B151" s="33"/>
      <c r="C151" s="32"/>
      <c r="D151" s="165" t="s">
        <v>181</v>
      </c>
      <c r="E151" s="32"/>
      <c r="F151" s="166" t="s">
        <v>2130</v>
      </c>
      <c r="G151" s="32"/>
      <c r="H151" s="32"/>
      <c r="I151" s="167"/>
      <c r="J151" s="32"/>
      <c r="K151" s="32"/>
      <c r="L151" s="33"/>
      <c r="M151" s="168"/>
      <c r="N151" s="169"/>
      <c r="O151" s="58"/>
      <c r="P151" s="58"/>
      <c r="Q151" s="58"/>
      <c r="R151" s="58"/>
      <c r="S151" s="58"/>
      <c r="T151" s="59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T151" s="17" t="s">
        <v>181</v>
      </c>
      <c r="AU151" s="17" t="s">
        <v>85</v>
      </c>
    </row>
    <row r="152" spans="1:65" s="12" customFormat="1" ht="22.9" customHeight="1">
      <c r="B152" s="137"/>
      <c r="D152" s="138" t="s">
        <v>75</v>
      </c>
      <c r="E152" s="148" t="s">
        <v>1740</v>
      </c>
      <c r="F152" s="148" t="s">
        <v>1741</v>
      </c>
      <c r="I152" s="140"/>
      <c r="J152" s="149">
        <f>BK152</f>
        <v>0</v>
      </c>
      <c r="L152" s="137"/>
      <c r="M152" s="142"/>
      <c r="N152" s="143"/>
      <c r="O152" s="143"/>
      <c r="P152" s="144">
        <f>SUM(P153:P156)</f>
        <v>0</v>
      </c>
      <c r="Q152" s="143"/>
      <c r="R152" s="144">
        <f>SUM(R153:R156)</f>
        <v>0</v>
      </c>
      <c r="S152" s="143"/>
      <c r="T152" s="145">
        <f>SUM(T153:T156)</f>
        <v>0</v>
      </c>
      <c r="AR152" s="138" t="s">
        <v>195</v>
      </c>
      <c r="AT152" s="146" t="s">
        <v>75</v>
      </c>
      <c r="AU152" s="146" t="s">
        <v>83</v>
      </c>
      <c r="AY152" s="138" t="s">
        <v>174</v>
      </c>
      <c r="BK152" s="147">
        <f>SUM(BK153:BK156)</f>
        <v>0</v>
      </c>
    </row>
    <row r="153" spans="1:65" s="2" customFormat="1" ht="16.5" customHeight="1">
      <c r="A153" s="32"/>
      <c r="B153" s="150"/>
      <c r="C153" s="151" t="s">
        <v>304</v>
      </c>
      <c r="D153" s="151" t="s">
        <v>176</v>
      </c>
      <c r="E153" s="152" t="s">
        <v>2132</v>
      </c>
      <c r="F153" s="153" t="s">
        <v>2133</v>
      </c>
      <c r="G153" s="154" t="s">
        <v>2101</v>
      </c>
      <c r="H153" s="155">
        <v>1</v>
      </c>
      <c r="I153" s="156"/>
      <c r="J153" s="157">
        <f>ROUND(I153*H153,2)</f>
        <v>0</v>
      </c>
      <c r="K153" s="158"/>
      <c r="L153" s="33"/>
      <c r="M153" s="159" t="s">
        <v>1</v>
      </c>
      <c r="N153" s="160" t="s">
        <v>41</v>
      </c>
      <c r="O153" s="58"/>
      <c r="P153" s="161">
        <f>O153*H153</f>
        <v>0</v>
      </c>
      <c r="Q153" s="161">
        <v>0</v>
      </c>
      <c r="R153" s="161">
        <f>Q153*H153</f>
        <v>0</v>
      </c>
      <c r="S153" s="161">
        <v>0</v>
      </c>
      <c r="T153" s="162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3" t="s">
        <v>1727</v>
      </c>
      <c r="AT153" s="163" t="s">
        <v>176</v>
      </c>
      <c r="AU153" s="163" t="s">
        <v>85</v>
      </c>
      <c r="AY153" s="17" t="s">
        <v>174</v>
      </c>
      <c r="BE153" s="164">
        <f>IF(N153="základní",J153,0)</f>
        <v>0</v>
      </c>
      <c r="BF153" s="164">
        <f>IF(N153="snížená",J153,0)</f>
        <v>0</v>
      </c>
      <c r="BG153" s="164">
        <f>IF(N153="zákl. přenesená",J153,0)</f>
        <v>0</v>
      </c>
      <c r="BH153" s="164">
        <f>IF(N153="sníž. přenesená",J153,0)</f>
        <v>0</v>
      </c>
      <c r="BI153" s="164">
        <f>IF(N153="nulová",J153,0)</f>
        <v>0</v>
      </c>
      <c r="BJ153" s="17" t="s">
        <v>83</v>
      </c>
      <c r="BK153" s="164">
        <f>ROUND(I153*H153,2)</f>
        <v>0</v>
      </c>
      <c r="BL153" s="17" t="s">
        <v>1727</v>
      </c>
      <c r="BM153" s="163" t="s">
        <v>2134</v>
      </c>
    </row>
    <row r="154" spans="1:65" s="2" customFormat="1" ht="11.25">
      <c r="A154" s="32"/>
      <c r="B154" s="33"/>
      <c r="C154" s="32"/>
      <c r="D154" s="165" t="s">
        <v>181</v>
      </c>
      <c r="E154" s="32"/>
      <c r="F154" s="166" t="s">
        <v>2133</v>
      </c>
      <c r="G154" s="32"/>
      <c r="H154" s="32"/>
      <c r="I154" s="167"/>
      <c r="J154" s="32"/>
      <c r="K154" s="32"/>
      <c r="L154" s="33"/>
      <c r="M154" s="168"/>
      <c r="N154" s="169"/>
      <c r="O154" s="58"/>
      <c r="P154" s="58"/>
      <c r="Q154" s="58"/>
      <c r="R154" s="58"/>
      <c r="S154" s="58"/>
      <c r="T154" s="59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T154" s="17" t="s">
        <v>181</v>
      </c>
      <c r="AU154" s="17" t="s">
        <v>85</v>
      </c>
    </row>
    <row r="155" spans="1:65" s="2" customFormat="1" ht="16.5" customHeight="1">
      <c r="A155" s="32"/>
      <c r="B155" s="150"/>
      <c r="C155" s="151" t="s">
        <v>238</v>
      </c>
      <c r="D155" s="151" t="s">
        <v>176</v>
      </c>
      <c r="E155" s="152" t="s">
        <v>1743</v>
      </c>
      <c r="F155" s="153" t="s">
        <v>2135</v>
      </c>
      <c r="G155" s="154" t="s">
        <v>2101</v>
      </c>
      <c r="H155" s="155">
        <v>1</v>
      </c>
      <c r="I155" s="156"/>
      <c r="J155" s="157">
        <f>ROUND(I155*H155,2)</f>
        <v>0</v>
      </c>
      <c r="K155" s="158"/>
      <c r="L155" s="33"/>
      <c r="M155" s="159" t="s">
        <v>1</v>
      </c>
      <c r="N155" s="160" t="s">
        <v>41</v>
      </c>
      <c r="O155" s="58"/>
      <c r="P155" s="161">
        <f>O155*H155</f>
        <v>0</v>
      </c>
      <c r="Q155" s="161">
        <v>0</v>
      </c>
      <c r="R155" s="161">
        <f>Q155*H155</f>
        <v>0</v>
      </c>
      <c r="S155" s="161">
        <v>0</v>
      </c>
      <c r="T155" s="162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3" t="s">
        <v>1727</v>
      </c>
      <c r="AT155" s="163" t="s">
        <v>176</v>
      </c>
      <c r="AU155" s="163" t="s">
        <v>85</v>
      </c>
      <c r="AY155" s="17" t="s">
        <v>174</v>
      </c>
      <c r="BE155" s="164">
        <f>IF(N155="základní",J155,0)</f>
        <v>0</v>
      </c>
      <c r="BF155" s="164">
        <f>IF(N155="snížená",J155,0)</f>
        <v>0</v>
      </c>
      <c r="BG155" s="164">
        <f>IF(N155="zákl. přenesená",J155,0)</f>
        <v>0</v>
      </c>
      <c r="BH155" s="164">
        <f>IF(N155="sníž. přenesená",J155,0)</f>
        <v>0</v>
      </c>
      <c r="BI155" s="164">
        <f>IF(N155="nulová",J155,0)</f>
        <v>0</v>
      </c>
      <c r="BJ155" s="17" t="s">
        <v>83</v>
      </c>
      <c r="BK155" s="164">
        <f>ROUND(I155*H155,2)</f>
        <v>0</v>
      </c>
      <c r="BL155" s="17" t="s">
        <v>1727</v>
      </c>
      <c r="BM155" s="163" t="s">
        <v>2136</v>
      </c>
    </row>
    <row r="156" spans="1:65" s="2" customFormat="1" ht="11.25">
      <c r="A156" s="32"/>
      <c r="B156" s="33"/>
      <c r="C156" s="32"/>
      <c r="D156" s="165" t="s">
        <v>181</v>
      </c>
      <c r="E156" s="32"/>
      <c r="F156" s="166" t="s">
        <v>2137</v>
      </c>
      <c r="G156" s="32"/>
      <c r="H156" s="32"/>
      <c r="I156" s="167"/>
      <c r="J156" s="32"/>
      <c r="K156" s="32"/>
      <c r="L156" s="33"/>
      <c r="M156" s="197"/>
      <c r="N156" s="198"/>
      <c r="O156" s="199"/>
      <c r="P156" s="199"/>
      <c r="Q156" s="199"/>
      <c r="R156" s="199"/>
      <c r="S156" s="199"/>
      <c r="T156" s="200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7" t="s">
        <v>181</v>
      </c>
      <c r="AU156" s="17" t="s">
        <v>85</v>
      </c>
    </row>
    <row r="157" spans="1:65" s="2" customFormat="1" ht="6.95" customHeight="1">
      <c r="A157" s="32"/>
      <c r="B157" s="47"/>
      <c r="C157" s="48"/>
      <c r="D157" s="48"/>
      <c r="E157" s="48"/>
      <c r="F157" s="48"/>
      <c r="G157" s="48"/>
      <c r="H157" s="48"/>
      <c r="I157" s="48"/>
      <c r="J157" s="48"/>
      <c r="K157" s="48"/>
      <c r="L157" s="33"/>
      <c r="M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</row>
  </sheetData>
  <autoFilter ref="C127:K156"/>
  <mergeCells count="15">
    <mergeCell ref="E114:H114"/>
    <mergeCell ref="E118:H118"/>
    <mergeCell ref="E116:H116"/>
    <mergeCell ref="E120:H12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6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8"/>
      <c r="C3" s="19"/>
      <c r="D3" s="19"/>
      <c r="E3" s="19"/>
      <c r="F3" s="19"/>
      <c r="G3" s="19"/>
      <c r="H3" s="20"/>
    </row>
    <row r="4" spans="1:8" s="1" customFormat="1" ht="24.95" customHeight="1">
      <c r="B4" s="20"/>
      <c r="C4" s="21" t="s">
        <v>2138</v>
      </c>
      <c r="H4" s="20"/>
    </row>
    <row r="5" spans="1:8" s="1" customFormat="1" ht="12" customHeight="1">
      <c r="B5" s="20"/>
      <c r="C5" s="24" t="s">
        <v>13</v>
      </c>
      <c r="D5" s="235" t="s">
        <v>14</v>
      </c>
      <c r="E5" s="231"/>
      <c r="F5" s="231"/>
      <c r="H5" s="20"/>
    </row>
    <row r="6" spans="1:8" s="1" customFormat="1" ht="36.950000000000003" customHeight="1">
      <c r="B6" s="20"/>
      <c r="C6" s="26" t="s">
        <v>16</v>
      </c>
      <c r="D6" s="232" t="s">
        <v>17</v>
      </c>
      <c r="E6" s="231"/>
      <c r="F6" s="231"/>
      <c r="H6" s="20"/>
    </row>
    <row r="7" spans="1:8" s="1" customFormat="1" ht="16.5" customHeight="1">
      <c r="B7" s="20"/>
      <c r="C7" s="27" t="s">
        <v>22</v>
      </c>
      <c r="D7" s="55" t="str">
        <f>'Rekapitulace stavby'!AN8</f>
        <v>1. 9. 2022</v>
      </c>
      <c r="H7" s="20"/>
    </row>
    <row r="8" spans="1:8" s="2" customFormat="1" ht="10.9" customHeight="1">
      <c r="A8" s="32"/>
      <c r="B8" s="33"/>
      <c r="C8" s="32"/>
      <c r="D8" s="32"/>
      <c r="E8" s="32"/>
      <c r="F8" s="32"/>
      <c r="G8" s="32"/>
      <c r="H8" s="33"/>
    </row>
    <row r="9" spans="1:8" s="11" customFormat="1" ht="29.25" customHeight="1">
      <c r="A9" s="126"/>
      <c r="B9" s="127"/>
      <c r="C9" s="128" t="s">
        <v>57</v>
      </c>
      <c r="D9" s="129" t="s">
        <v>58</v>
      </c>
      <c r="E9" s="129" t="s">
        <v>161</v>
      </c>
      <c r="F9" s="130" t="s">
        <v>2139</v>
      </c>
      <c r="G9" s="126"/>
      <c r="H9" s="127"/>
    </row>
    <row r="10" spans="1:8" s="2" customFormat="1" ht="26.45" customHeight="1">
      <c r="A10" s="32"/>
      <c r="B10" s="33"/>
      <c r="C10" s="211" t="s">
        <v>2140</v>
      </c>
      <c r="D10" s="211" t="s">
        <v>95</v>
      </c>
      <c r="E10" s="32"/>
      <c r="F10" s="32"/>
      <c r="G10" s="32"/>
      <c r="H10" s="33"/>
    </row>
    <row r="11" spans="1:8" s="2" customFormat="1" ht="16.899999999999999" customHeight="1">
      <c r="A11" s="32"/>
      <c r="B11" s="33"/>
      <c r="C11" s="212" t="s">
        <v>134</v>
      </c>
      <c r="D11" s="213" t="s">
        <v>134</v>
      </c>
      <c r="E11" s="214" t="s">
        <v>1</v>
      </c>
      <c r="F11" s="215">
        <v>16.739999999999998</v>
      </c>
      <c r="G11" s="32"/>
      <c r="H11" s="33"/>
    </row>
    <row r="12" spans="1:8" s="2" customFormat="1" ht="16.899999999999999" customHeight="1">
      <c r="A12" s="32"/>
      <c r="B12" s="33"/>
      <c r="C12" s="216" t="s">
        <v>134</v>
      </c>
      <c r="D12" s="216" t="s">
        <v>223</v>
      </c>
      <c r="E12" s="17" t="s">
        <v>1</v>
      </c>
      <c r="F12" s="217">
        <v>16.739999999999998</v>
      </c>
      <c r="G12" s="32"/>
      <c r="H12" s="33"/>
    </row>
    <row r="13" spans="1:8" s="2" customFormat="1" ht="16.899999999999999" customHeight="1">
      <c r="A13" s="32"/>
      <c r="B13" s="33"/>
      <c r="C13" s="218" t="s">
        <v>2141</v>
      </c>
      <c r="D13" s="32"/>
      <c r="E13" s="32"/>
      <c r="F13" s="32"/>
      <c r="G13" s="32"/>
      <c r="H13" s="33"/>
    </row>
    <row r="14" spans="1:8" s="2" customFormat="1" ht="22.5">
      <c r="A14" s="32"/>
      <c r="B14" s="33"/>
      <c r="C14" s="216" t="s">
        <v>218</v>
      </c>
      <c r="D14" s="216" t="s">
        <v>219</v>
      </c>
      <c r="E14" s="17" t="s">
        <v>220</v>
      </c>
      <c r="F14" s="217">
        <v>16.739999999999998</v>
      </c>
      <c r="G14" s="32"/>
      <c r="H14" s="33"/>
    </row>
    <row r="15" spans="1:8" s="2" customFormat="1" ht="22.5">
      <c r="A15" s="32"/>
      <c r="B15" s="33"/>
      <c r="C15" s="216" t="s">
        <v>225</v>
      </c>
      <c r="D15" s="216" t="s">
        <v>226</v>
      </c>
      <c r="E15" s="17" t="s">
        <v>220</v>
      </c>
      <c r="F15" s="217">
        <v>6.74</v>
      </c>
      <c r="G15" s="32"/>
      <c r="H15" s="33"/>
    </row>
    <row r="16" spans="1:8" s="2" customFormat="1" ht="22.5">
      <c r="A16" s="32"/>
      <c r="B16" s="33"/>
      <c r="C16" s="216" t="s">
        <v>233</v>
      </c>
      <c r="D16" s="216" t="s">
        <v>234</v>
      </c>
      <c r="E16" s="17" t="s">
        <v>220</v>
      </c>
      <c r="F16" s="217">
        <v>47.18</v>
      </c>
      <c r="G16" s="32"/>
      <c r="H16" s="33"/>
    </row>
    <row r="17" spans="1:8" s="2" customFormat="1" ht="16.899999999999999" customHeight="1">
      <c r="A17" s="32"/>
      <c r="B17" s="33"/>
      <c r="C17" s="212" t="s">
        <v>136</v>
      </c>
      <c r="D17" s="213" t="s">
        <v>137</v>
      </c>
      <c r="E17" s="214" t="s">
        <v>1</v>
      </c>
      <c r="F17" s="215">
        <v>2</v>
      </c>
      <c r="G17" s="32"/>
      <c r="H17" s="33"/>
    </row>
    <row r="18" spans="1:8" s="2" customFormat="1" ht="16.899999999999999" customHeight="1">
      <c r="A18" s="32"/>
      <c r="B18" s="33"/>
      <c r="C18" s="216" t="s">
        <v>136</v>
      </c>
      <c r="D18" s="216" t="s">
        <v>243</v>
      </c>
      <c r="E18" s="17" t="s">
        <v>1</v>
      </c>
      <c r="F18" s="217">
        <v>2</v>
      </c>
      <c r="G18" s="32"/>
      <c r="H18" s="33"/>
    </row>
    <row r="19" spans="1:8" s="2" customFormat="1" ht="16.899999999999999" customHeight="1">
      <c r="A19" s="32"/>
      <c r="B19" s="33"/>
      <c r="C19" s="218" t="s">
        <v>2141</v>
      </c>
      <c r="D19" s="32"/>
      <c r="E19" s="32"/>
      <c r="F19" s="32"/>
      <c r="G19" s="32"/>
      <c r="H19" s="33"/>
    </row>
    <row r="20" spans="1:8" s="2" customFormat="1" ht="16.899999999999999" customHeight="1">
      <c r="A20" s="32"/>
      <c r="B20" s="33"/>
      <c r="C20" s="216" t="s">
        <v>239</v>
      </c>
      <c r="D20" s="216" t="s">
        <v>240</v>
      </c>
      <c r="E20" s="17" t="s">
        <v>220</v>
      </c>
      <c r="F20" s="217">
        <v>2</v>
      </c>
      <c r="G20" s="32"/>
      <c r="H20" s="33"/>
    </row>
    <row r="21" spans="1:8" s="2" customFormat="1" ht="22.5">
      <c r="A21" s="32"/>
      <c r="B21" s="33"/>
      <c r="C21" s="216" t="s">
        <v>225</v>
      </c>
      <c r="D21" s="216" t="s">
        <v>226</v>
      </c>
      <c r="E21" s="17" t="s">
        <v>220</v>
      </c>
      <c r="F21" s="217">
        <v>6.74</v>
      </c>
      <c r="G21" s="32"/>
      <c r="H21" s="33"/>
    </row>
    <row r="22" spans="1:8" s="2" customFormat="1" ht="22.5">
      <c r="A22" s="32"/>
      <c r="B22" s="33"/>
      <c r="C22" s="216" t="s">
        <v>233</v>
      </c>
      <c r="D22" s="216" t="s">
        <v>234</v>
      </c>
      <c r="E22" s="17" t="s">
        <v>220</v>
      </c>
      <c r="F22" s="217">
        <v>47.18</v>
      </c>
      <c r="G22" s="32"/>
      <c r="H22" s="33"/>
    </row>
    <row r="23" spans="1:8" s="2" customFormat="1" ht="26.45" customHeight="1">
      <c r="A23" s="32"/>
      <c r="B23" s="33"/>
      <c r="C23" s="211" t="s">
        <v>2142</v>
      </c>
      <c r="D23" s="211" t="s">
        <v>99</v>
      </c>
      <c r="E23" s="32"/>
      <c r="F23" s="32"/>
      <c r="G23" s="32"/>
      <c r="H23" s="33"/>
    </row>
    <row r="24" spans="1:8" s="2" customFormat="1" ht="16.899999999999999" customHeight="1">
      <c r="A24" s="32"/>
      <c r="B24" s="33"/>
      <c r="C24" s="212" t="s">
        <v>134</v>
      </c>
      <c r="D24" s="213" t="s">
        <v>134</v>
      </c>
      <c r="E24" s="214" t="s">
        <v>1</v>
      </c>
      <c r="F24" s="215">
        <v>6.75</v>
      </c>
      <c r="G24" s="32"/>
      <c r="H24" s="33"/>
    </row>
    <row r="25" spans="1:8" s="2" customFormat="1" ht="16.899999999999999" customHeight="1">
      <c r="A25" s="32"/>
      <c r="B25" s="33"/>
      <c r="C25" s="216" t="s">
        <v>134</v>
      </c>
      <c r="D25" s="216" t="s">
        <v>508</v>
      </c>
      <c r="E25" s="17" t="s">
        <v>1</v>
      </c>
      <c r="F25" s="217">
        <v>6.75</v>
      </c>
      <c r="G25" s="32"/>
      <c r="H25" s="33"/>
    </row>
    <row r="26" spans="1:8" s="2" customFormat="1" ht="16.899999999999999" customHeight="1">
      <c r="A26" s="32"/>
      <c r="B26" s="33"/>
      <c r="C26" s="218" t="s">
        <v>2141</v>
      </c>
      <c r="D26" s="32"/>
      <c r="E26" s="32"/>
      <c r="F26" s="32"/>
      <c r="G26" s="32"/>
      <c r="H26" s="33"/>
    </row>
    <row r="27" spans="1:8" s="2" customFormat="1" ht="22.5">
      <c r="A27" s="32"/>
      <c r="B27" s="33"/>
      <c r="C27" s="216" t="s">
        <v>218</v>
      </c>
      <c r="D27" s="216" t="s">
        <v>219</v>
      </c>
      <c r="E27" s="17" t="s">
        <v>220</v>
      </c>
      <c r="F27" s="217">
        <v>6.75</v>
      </c>
      <c r="G27" s="32"/>
      <c r="H27" s="33"/>
    </row>
    <row r="28" spans="1:8" s="2" customFormat="1" ht="22.5">
      <c r="A28" s="32"/>
      <c r="B28" s="33"/>
      <c r="C28" s="216" t="s">
        <v>225</v>
      </c>
      <c r="D28" s="216" t="s">
        <v>226</v>
      </c>
      <c r="E28" s="17" t="s">
        <v>220</v>
      </c>
      <c r="F28" s="217">
        <v>5.56</v>
      </c>
      <c r="G28" s="32"/>
      <c r="H28" s="33"/>
    </row>
    <row r="29" spans="1:8" s="2" customFormat="1" ht="22.5">
      <c r="A29" s="32"/>
      <c r="B29" s="33"/>
      <c r="C29" s="216" t="s">
        <v>233</v>
      </c>
      <c r="D29" s="216" t="s">
        <v>234</v>
      </c>
      <c r="E29" s="17" t="s">
        <v>220</v>
      </c>
      <c r="F29" s="217">
        <v>38.92</v>
      </c>
      <c r="G29" s="32"/>
      <c r="H29" s="33"/>
    </row>
    <row r="30" spans="1:8" s="2" customFormat="1" ht="16.899999999999999" customHeight="1">
      <c r="A30" s="32"/>
      <c r="B30" s="33"/>
      <c r="C30" s="212" t="s">
        <v>136</v>
      </c>
      <c r="D30" s="213" t="s">
        <v>137</v>
      </c>
      <c r="E30" s="214" t="s">
        <v>1</v>
      </c>
      <c r="F30" s="215">
        <v>0.59</v>
      </c>
      <c r="G30" s="32"/>
      <c r="H30" s="33"/>
    </row>
    <row r="31" spans="1:8" s="2" customFormat="1" ht="16.899999999999999" customHeight="1">
      <c r="A31" s="32"/>
      <c r="B31" s="33"/>
      <c r="C31" s="216" t="s">
        <v>136</v>
      </c>
      <c r="D31" s="216" t="s">
        <v>514</v>
      </c>
      <c r="E31" s="17" t="s">
        <v>1</v>
      </c>
      <c r="F31" s="217">
        <v>0.59</v>
      </c>
      <c r="G31" s="32"/>
      <c r="H31" s="33"/>
    </row>
    <row r="32" spans="1:8" s="2" customFormat="1" ht="16.899999999999999" customHeight="1">
      <c r="A32" s="32"/>
      <c r="B32" s="33"/>
      <c r="C32" s="218" t="s">
        <v>2141</v>
      </c>
      <c r="D32" s="32"/>
      <c r="E32" s="32"/>
      <c r="F32" s="32"/>
      <c r="G32" s="32"/>
      <c r="H32" s="33"/>
    </row>
    <row r="33" spans="1:8" s="2" customFormat="1" ht="16.899999999999999" customHeight="1">
      <c r="A33" s="32"/>
      <c r="B33" s="33"/>
      <c r="C33" s="216" t="s">
        <v>239</v>
      </c>
      <c r="D33" s="216" t="s">
        <v>240</v>
      </c>
      <c r="E33" s="17" t="s">
        <v>220</v>
      </c>
      <c r="F33" s="217">
        <v>0.59</v>
      </c>
      <c r="G33" s="32"/>
      <c r="H33" s="33"/>
    </row>
    <row r="34" spans="1:8" s="2" customFormat="1" ht="22.5">
      <c r="A34" s="32"/>
      <c r="B34" s="33"/>
      <c r="C34" s="216" t="s">
        <v>225</v>
      </c>
      <c r="D34" s="216" t="s">
        <v>226</v>
      </c>
      <c r="E34" s="17" t="s">
        <v>220</v>
      </c>
      <c r="F34" s="217">
        <v>5.56</v>
      </c>
      <c r="G34" s="32"/>
      <c r="H34" s="33"/>
    </row>
    <row r="35" spans="1:8" s="2" customFormat="1" ht="22.5">
      <c r="A35" s="32"/>
      <c r="B35" s="33"/>
      <c r="C35" s="216" t="s">
        <v>233</v>
      </c>
      <c r="D35" s="216" t="s">
        <v>234</v>
      </c>
      <c r="E35" s="17" t="s">
        <v>220</v>
      </c>
      <c r="F35" s="217">
        <v>38.92</v>
      </c>
      <c r="G35" s="32"/>
      <c r="H35" s="33"/>
    </row>
    <row r="36" spans="1:8" s="2" customFormat="1" ht="26.45" customHeight="1">
      <c r="A36" s="32"/>
      <c r="B36" s="33"/>
      <c r="C36" s="211" t="s">
        <v>2143</v>
      </c>
      <c r="D36" s="211" t="s">
        <v>102</v>
      </c>
      <c r="E36" s="32"/>
      <c r="F36" s="32"/>
      <c r="G36" s="32"/>
      <c r="H36" s="33"/>
    </row>
    <row r="37" spans="1:8" s="2" customFormat="1" ht="16.899999999999999" customHeight="1">
      <c r="A37" s="32"/>
      <c r="B37" s="33"/>
      <c r="C37" s="212" t="s">
        <v>134</v>
      </c>
      <c r="D37" s="213" t="s">
        <v>134</v>
      </c>
      <c r="E37" s="214" t="s">
        <v>1</v>
      </c>
      <c r="F37" s="215">
        <v>172.65</v>
      </c>
      <c r="G37" s="32"/>
      <c r="H37" s="33"/>
    </row>
    <row r="38" spans="1:8" s="2" customFormat="1" ht="16.899999999999999" customHeight="1">
      <c r="A38" s="32"/>
      <c r="B38" s="33"/>
      <c r="C38" s="216" t="s">
        <v>134</v>
      </c>
      <c r="D38" s="216" t="s">
        <v>635</v>
      </c>
      <c r="E38" s="17" t="s">
        <v>1</v>
      </c>
      <c r="F38" s="217">
        <v>172.65</v>
      </c>
      <c r="G38" s="32"/>
      <c r="H38" s="33"/>
    </row>
    <row r="39" spans="1:8" s="2" customFormat="1" ht="16.899999999999999" customHeight="1">
      <c r="A39" s="32"/>
      <c r="B39" s="33"/>
      <c r="C39" s="218" t="s">
        <v>2141</v>
      </c>
      <c r="D39" s="32"/>
      <c r="E39" s="32"/>
      <c r="F39" s="32"/>
      <c r="G39" s="32"/>
      <c r="H39" s="33"/>
    </row>
    <row r="40" spans="1:8" s="2" customFormat="1" ht="22.5">
      <c r="A40" s="32"/>
      <c r="B40" s="33"/>
      <c r="C40" s="216" t="s">
        <v>631</v>
      </c>
      <c r="D40" s="216" t="s">
        <v>632</v>
      </c>
      <c r="E40" s="17" t="s">
        <v>220</v>
      </c>
      <c r="F40" s="217">
        <v>172.65</v>
      </c>
      <c r="G40" s="32"/>
      <c r="H40" s="33"/>
    </row>
    <row r="41" spans="1:8" s="2" customFormat="1" ht="22.5">
      <c r="A41" s="32"/>
      <c r="B41" s="33"/>
      <c r="C41" s="216" t="s">
        <v>225</v>
      </c>
      <c r="D41" s="216" t="s">
        <v>226</v>
      </c>
      <c r="E41" s="17" t="s">
        <v>220</v>
      </c>
      <c r="F41" s="217">
        <v>100.55</v>
      </c>
      <c r="G41" s="32"/>
      <c r="H41" s="33"/>
    </row>
    <row r="42" spans="1:8" s="2" customFormat="1" ht="22.5">
      <c r="A42" s="32"/>
      <c r="B42" s="33"/>
      <c r="C42" s="216" t="s">
        <v>233</v>
      </c>
      <c r="D42" s="216" t="s">
        <v>234</v>
      </c>
      <c r="E42" s="17" t="s">
        <v>220</v>
      </c>
      <c r="F42" s="217">
        <v>703.85</v>
      </c>
      <c r="G42" s="32"/>
      <c r="H42" s="33"/>
    </row>
    <row r="43" spans="1:8" s="2" customFormat="1" ht="16.899999999999999" customHeight="1">
      <c r="A43" s="32"/>
      <c r="B43" s="33"/>
      <c r="C43" s="212" t="s">
        <v>136</v>
      </c>
      <c r="D43" s="213" t="s">
        <v>137</v>
      </c>
      <c r="E43" s="214" t="s">
        <v>1</v>
      </c>
      <c r="F43" s="215">
        <v>14.42</v>
      </c>
      <c r="G43" s="32"/>
      <c r="H43" s="33"/>
    </row>
    <row r="44" spans="1:8" s="2" customFormat="1" ht="16.899999999999999" customHeight="1">
      <c r="A44" s="32"/>
      <c r="B44" s="33"/>
      <c r="C44" s="216" t="s">
        <v>136</v>
      </c>
      <c r="D44" s="216" t="s">
        <v>642</v>
      </c>
      <c r="E44" s="17" t="s">
        <v>1</v>
      </c>
      <c r="F44" s="217">
        <v>14.42</v>
      </c>
      <c r="G44" s="32"/>
      <c r="H44" s="33"/>
    </row>
    <row r="45" spans="1:8" s="2" customFormat="1" ht="16.899999999999999" customHeight="1">
      <c r="A45" s="32"/>
      <c r="B45" s="33"/>
      <c r="C45" s="218" t="s">
        <v>2141</v>
      </c>
      <c r="D45" s="32"/>
      <c r="E45" s="32"/>
      <c r="F45" s="32"/>
      <c r="G45" s="32"/>
      <c r="H45" s="33"/>
    </row>
    <row r="46" spans="1:8" s="2" customFormat="1" ht="16.899999999999999" customHeight="1">
      <c r="A46" s="32"/>
      <c r="B46" s="33"/>
      <c r="C46" s="216" t="s">
        <v>239</v>
      </c>
      <c r="D46" s="216" t="s">
        <v>240</v>
      </c>
      <c r="E46" s="17" t="s">
        <v>220</v>
      </c>
      <c r="F46" s="217">
        <v>14.42</v>
      </c>
      <c r="G46" s="32"/>
      <c r="H46" s="33"/>
    </row>
    <row r="47" spans="1:8" s="2" customFormat="1" ht="22.5">
      <c r="A47" s="32"/>
      <c r="B47" s="33"/>
      <c r="C47" s="216" t="s">
        <v>225</v>
      </c>
      <c r="D47" s="216" t="s">
        <v>226</v>
      </c>
      <c r="E47" s="17" t="s">
        <v>220</v>
      </c>
      <c r="F47" s="217">
        <v>100.55</v>
      </c>
      <c r="G47" s="32"/>
      <c r="H47" s="33"/>
    </row>
    <row r="48" spans="1:8" s="2" customFormat="1" ht="22.5">
      <c r="A48" s="32"/>
      <c r="B48" s="33"/>
      <c r="C48" s="216" t="s">
        <v>233</v>
      </c>
      <c r="D48" s="216" t="s">
        <v>234</v>
      </c>
      <c r="E48" s="17" t="s">
        <v>220</v>
      </c>
      <c r="F48" s="217">
        <v>703.85</v>
      </c>
      <c r="G48" s="32"/>
      <c r="H48" s="33"/>
    </row>
    <row r="49" spans="1:8" s="2" customFormat="1" ht="26.45" customHeight="1">
      <c r="A49" s="32"/>
      <c r="B49" s="33"/>
      <c r="C49" s="211" t="s">
        <v>2144</v>
      </c>
      <c r="D49" s="211" t="s">
        <v>105</v>
      </c>
      <c r="E49" s="32"/>
      <c r="F49" s="32"/>
      <c r="G49" s="32"/>
      <c r="H49" s="33"/>
    </row>
    <row r="50" spans="1:8" s="2" customFormat="1" ht="16.899999999999999" customHeight="1">
      <c r="A50" s="32"/>
      <c r="B50" s="33"/>
      <c r="C50" s="212" t="s">
        <v>134</v>
      </c>
      <c r="D50" s="213" t="s">
        <v>134</v>
      </c>
      <c r="E50" s="214" t="s">
        <v>1</v>
      </c>
      <c r="F50" s="215">
        <v>107.37</v>
      </c>
      <c r="G50" s="32"/>
      <c r="H50" s="33"/>
    </row>
    <row r="51" spans="1:8" s="2" customFormat="1" ht="16.899999999999999" customHeight="1">
      <c r="A51" s="32"/>
      <c r="B51" s="33"/>
      <c r="C51" s="216" t="s">
        <v>134</v>
      </c>
      <c r="D51" s="216" t="s">
        <v>756</v>
      </c>
      <c r="E51" s="17" t="s">
        <v>1</v>
      </c>
      <c r="F51" s="217">
        <v>107.37</v>
      </c>
      <c r="G51" s="32"/>
      <c r="H51" s="33"/>
    </row>
    <row r="52" spans="1:8" s="2" customFormat="1" ht="16.899999999999999" customHeight="1">
      <c r="A52" s="32"/>
      <c r="B52" s="33"/>
      <c r="C52" s="218" t="s">
        <v>2141</v>
      </c>
      <c r="D52" s="32"/>
      <c r="E52" s="32"/>
      <c r="F52" s="32"/>
      <c r="G52" s="32"/>
      <c r="H52" s="33"/>
    </row>
    <row r="53" spans="1:8" s="2" customFormat="1" ht="22.5">
      <c r="A53" s="32"/>
      <c r="B53" s="33"/>
      <c r="C53" s="216" t="s">
        <v>631</v>
      </c>
      <c r="D53" s="216" t="s">
        <v>632</v>
      </c>
      <c r="E53" s="17" t="s">
        <v>220</v>
      </c>
      <c r="F53" s="217">
        <v>107.37</v>
      </c>
      <c r="G53" s="32"/>
      <c r="H53" s="33"/>
    </row>
    <row r="54" spans="1:8" s="2" customFormat="1" ht="22.5">
      <c r="A54" s="32"/>
      <c r="B54" s="33"/>
      <c r="C54" s="216" t="s">
        <v>225</v>
      </c>
      <c r="D54" s="216" t="s">
        <v>226</v>
      </c>
      <c r="E54" s="17" t="s">
        <v>220</v>
      </c>
      <c r="F54" s="217">
        <v>53.645000000000003</v>
      </c>
      <c r="G54" s="32"/>
      <c r="H54" s="33"/>
    </row>
    <row r="55" spans="1:8" s="2" customFormat="1" ht="22.5">
      <c r="A55" s="32"/>
      <c r="B55" s="33"/>
      <c r="C55" s="216" t="s">
        <v>233</v>
      </c>
      <c r="D55" s="216" t="s">
        <v>234</v>
      </c>
      <c r="E55" s="17" t="s">
        <v>220</v>
      </c>
      <c r="F55" s="217">
        <v>375.51499999999999</v>
      </c>
      <c r="G55" s="32"/>
      <c r="H55" s="33"/>
    </row>
    <row r="56" spans="1:8" s="2" customFormat="1" ht="16.899999999999999" customHeight="1">
      <c r="A56" s="32"/>
      <c r="B56" s="33"/>
      <c r="C56" s="212" t="s">
        <v>136</v>
      </c>
      <c r="D56" s="213" t="s">
        <v>137</v>
      </c>
      <c r="E56" s="214" t="s">
        <v>1</v>
      </c>
      <c r="F56" s="215">
        <v>10.744999999999999</v>
      </c>
      <c r="G56" s="32"/>
      <c r="H56" s="33"/>
    </row>
    <row r="57" spans="1:8" s="2" customFormat="1" ht="16.899999999999999" customHeight="1">
      <c r="A57" s="32"/>
      <c r="B57" s="33"/>
      <c r="C57" s="216" t="s">
        <v>136</v>
      </c>
      <c r="D57" s="216" t="s">
        <v>762</v>
      </c>
      <c r="E57" s="17" t="s">
        <v>1</v>
      </c>
      <c r="F57" s="217">
        <v>10.744999999999999</v>
      </c>
      <c r="G57" s="32"/>
      <c r="H57" s="33"/>
    </row>
    <row r="58" spans="1:8" s="2" customFormat="1" ht="16.899999999999999" customHeight="1">
      <c r="A58" s="32"/>
      <c r="B58" s="33"/>
      <c r="C58" s="218" t="s">
        <v>2141</v>
      </c>
      <c r="D58" s="32"/>
      <c r="E58" s="32"/>
      <c r="F58" s="32"/>
      <c r="G58" s="32"/>
      <c r="H58" s="33"/>
    </row>
    <row r="59" spans="1:8" s="2" customFormat="1" ht="16.899999999999999" customHeight="1">
      <c r="A59" s="32"/>
      <c r="B59" s="33"/>
      <c r="C59" s="216" t="s">
        <v>239</v>
      </c>
      <c r="D59" s="216" t="s">
        <v>240</v>
      </c>
      <c r="E59" s="17" t="s">
        <v>220</v>
      </c>
      <c r="F59" s="217">
        <v>10.744999999999999</v>
      </c>
      <c r="G59" s="32"/>
      <c r="H59" s="33"/>
    </row>
    <row r="60" spans="1:8" s="2" customFormat="1" ht="22.5">
      <c r="A60" s="32"/>
      <c r="B60" s="33"/>
      <c r="C60" s="216" t="s">
        <v>225</v>
      </c>
      <c r="D60" s="216" t="s">
        <v>226</v>
      </c>
      <c r="E60" s="17" t="s">
        <v>220</v>
      </c>
      <c r="F60" s="217">
        <v>53.645000000000003</v>
      </c>
      <c r="G60" s="32"/>
      <c r="H60" s="33"/>
    </row>
    <row r="61" spans="1:8" s="2" customFormat="1" ht="22.5">
      <c r="A61" s="32"/>
      <c r="B61" s="33"/>
      <c r="C61" s="216" t="s">
        <v>233</v>
      </c>
      <c r="D61" s="216" t="s">
        <v>234</v>
      </c>
      <c r="E61" s="17" t="s">
        <v>220</v>
      </c>
      <c r="F61" s="217">
        <v>375.51499999999999</v>
      </c>
      <c r="G61" s="32"/>
      <c r="H61" s="33"/>
    </row>
    <row r="62" spans="1:8" s="2" customFormat="1" ht="26.45" customHeight="1">
      <c r="A62" s="32"/>
      <c r="B62" s="33"/>
      <c r="C62" s="211" t="s">
        <v>2145</v>
      </c>
      <c r="D62" s="211" t="s">
        <v>108</v>
      </c>
      <c r="E62" s="32"/>
      <c r="F62" s="32"/>
      <c r="G62" s="32"/>
      <c r="H62" s="33"/>
    </row>
    <row r="63" spans="1:8" s="2" customFormat="1" ht="16.899999999999999" customHeight="1">
      <c r="A63" s="32"/>
      <c r="B63" s="33"/>
      <c r="C63" s="212" t="s">
        <v>831</v>
      </c>
      <c r="D63" s="213" t="s">
        <v>831</v>
      </c>
      <c r="E63" s="214" t="s">
        <v>1</v>
      </c>
      <c r="F63" s="215">
        <v>27.195</v>
      </c>
      <c r="G63" s="32"/>
      <c r="H63" s="33"/>
    </row>
    <row r="64" spans="1:8" s="2" customFormat="1" ht="16.899999999999999" customHeight="1">
      <c r="A64" s="32"/>
      <c r="B64" s="33"/>
      <c r="C64" s="216" t="s">
        <v>1</v>
      </c>
      <c r="D64" s="216" t="s">
        <v>862</v>
      </c>
      <c r="E64" s="17" t="s">
        <v>1</v>
      </c>
      <c r="F64" s="217">
        <v>13.5</v>
      </c>
      <c r="G64" s="32"/>
      <c r="H64" s="33"/>
    </row>
    <row r="65" spans="1:8" s="2" customFormat="1" ht="16.899999999999999" customHeight="1">
      <c r="A65" s="32"/>
      <c r="B65" s="33"/>
      <c r="C65" s="216" t="s">
        <v>1</v>
      </c>
      <c r="D65" s="216" t="s">
        <v>863</v>
      </c>
      <c r="E65" s="17" t="s">
        <v>1</v>
      </c>
      <c r="F65" s="217">
        <v>13.695</v>
      </c>
      <c r="G65" s="32"/>
      <c r="H65" s="33"/>
    </row>
    <row r="66" spans="1:8" s="2" customFormat="1" ht="16.899999999999999" customHeight="1">
      <c r="A66" s="32"/>
      <c r="B66" s="33"/>
      <c r="C66" s="216" t="s">
        <v>831</v>
      </c>
      <c r="D66" s="216" t="s">
        <v>231</v>
      </c>
      <c r="E66" s="17" t="s">
        <v>1</v>
      </c>
      <c r="F66" s="217">
        <v>27.195</v>
      </c>
      <c r="G66" s="32"/>
      <c r="H66" s="33"/>
    </row>
    <row r="67" spans="1:8" s="2" customFormat="1" ht="16.899999999999999" customHeight="1">
      <c r="A67" s="32"/>
      <c r="B67" s="33"/>
      <c r="C67" s="218" t="s">
        <v>2141</v>
      </c>
      <c r="D67" s="32"/>
      <c r="E67" s="32"/>
      <c r="F67" s="32"/>
      <c r="G67" s="32"/>
      <c r="H67" s="33"/>
    </row>
    <row r="68" spans="1:8" s="2" customFormat="1" ht="22.5">
      <c r="A68" s="32"/>
      <c r="B68" s="33"/>
      <c r="C68" s="216" t="s">
        <v>858</v>
      </c>
      <c r="D68" s="216" t="s">
        <v>859</v>
      </c>
      <c r="E68" s="17" t="s">
        <v>220</v>
      </c>
      <c r="F68" s="217">
        <v>27.195</v>
      </c>
      <c r="G68" s="32"/>
      <c r="H68" s="33"/>
    </row>
    <row r="69" spans="1:8" s="2" customFormat="1" ht="22.5">
      <c r="A69" s="32"/>
      <c r="B69" s="33"/>
      <c r="C69" s="216" t="s">
        <v>225</v>
      </c>
      <c r="D69" s="216" t="s">
        <v>226</v>
      </c>
      <c r="E69" s="17" t="s">
        <v>220</v>
      </c>
      <c r="F69" s="217">
        <v>91.909000000000006</v>
      </c>
      <c r="G69" s="32"/>
      <c r="H69" s="33"/>
    </row>
    <row r="70" spans="1:8" s="2" customFormat="1" ht="22.5">
      <c r="A70" s="32"/>
      <c r="B70" s="33"/>
      <c r="C70" s="216" t="s">
        <v>233</v>
      </c>
      <c r="D70" s="216" t="s">
        <v>234</v>
      </c>
      <c r="E70" s="17" t="s">
        <v>220</v>
      </c>
      <c r="F70" s="217">
        <v>643.36300000000006</v>
      </c>
      <c r="G70" s="32"/>
      <c r="H70" s="33"/>
    </row>
    <row r="71" spans="1:8" s="2" customFormat="1" ht="16.899999999999999" customHeight="1">
      <c r="A71" s="32"/>
      <c r="B71" s="33"/>
      <c r="C71" s="212" t="s">
        <v>134</v>
      </c>
      <c r="D71" s="213" t="s">
        <v>134</v>
      </c>
      <c r="E71" s="214" t="s">
        <v>1</v>
      </c>
      <c r="F71" s="215">
        <v>204.82900000000001</v>
      </c>
      <c r="G71" s="32"/>
      <c r="H71" s="33"/>
    </row>
    <row r="72" spans="1:8" s="2" customFormat="1" ht="16.899999999999999" customHeight="1">
      <c r="A72" s="32"/>
      <c r="B72" s="33"/>
      <c r="C72" s="216" t="s">
        <v>134</v>
      </c>
      <c r="D72" s="216" t="s">
        <v>852</v>
      </c>
      <c r="E72" s="17" t="s">
        <v>1</v>
      </c>
      <c r="F72" s="217">
        <v>204.82900000000001</v>
      </c>
      <c r="G72" s="32"/>
      <c r="H72" s="33"/>
    </row>
    <row r="73" spans="1:8" s="2" customFormat="1" ht="16.899999999999999" customHeight="1">
      <c r="A73" s="32"/>
      <c r="B73" s="33"/>
      <c r="C73" s="218" t="s">
        <v>2141</v>
      </c>
      <c r="D73" s="32"/>
      <c r="E73" s="32"/>
      <c r="F73" s="32"/>
      <c r="G73" s="32"/>
      <c r="H73" s="33"/>
    </row>
    <row r="74" spans="1:8" s="2" customFormat="1" ht="22.5">
      <c r="A74" s="32"/>
      <c r="B74" s="33"/>
      <c r="C74" s="216" t="s">
        <v>631</v>
      </c>
      <c r="D74" s="216" t="s">
        <v>632</v>
      </c>
      <c r="E74" s="17" t="s">
        <v>220</v>
      </c>
      <c r="F74" s="217">
        <v>204.82900000000001</v>
      </c>
      <c r="G74" s="32"/>
      <c r="H74" s="33"/>
    </row>
    <row r="75" spans="1:8" s="2" customFormat="1" ht="22.5">
      <c r="A75" s="32"/>
      <c r="B75" s="33"/>
      <c r="C75" s="216" t="s">
        <v>225</v>
      </c>
      <c r="D75" s="216" t="s">
        <v>226</v>
      </c>
      <c r="E75" s="17" t="s">
        <v>220</v>
      </c>
      <c r="F75" s="217">
        <v>91.909000000000006</v>
      </c>
      <c r="G75" s="32"/>
      <c r="H75" s="33"/>
    </row>
    <row r="76" spans="1:8" s="2" customFormat="1" ht="22.5">
      <c r="A76" s="32"/>
      <c r="B76" s="33"/>
      <c r="C76" s="216" t="s">
        <v>233</v>
      </c>
      <c r="D76" s="216" t="s">
        <v>234</v>
      </c>
      <c r="E76" s="17" t="s">
        <v>220</v>
      </c>
      <c r="F76" s="217">
        <v>643.36300000000006</v>
      </c>
      <c r="G76" s="32"/>
      <c r="H76" s="33"/>
    </row>
    <row r="77" spans="1:8" s="2" customFormat="1" ht="16.899999999999999" customHeight="1">
      <c r="A77" s="32"/>
      <c r="B77" s="33"/>
      <c r="C77" s="212" t="s">
        <v>136</v>
      </c>
      <c r="D77" s="213" t="s">
        <v>137</v>
      </c>
      <c r="E77" s="214" t="s">
        <v>1</v>
      </c>
      <c r="F77" s="215">
        <v>17.145</v>
      </c>
      <c r="G77" s="32"/>
      <c r="H77" s="33"/>
    </row>
    <row r="78" spans="1:8" s="2" customFormat="1" ht="16.899999999999999" customHeight="1">
      <c r="A78" s="32"/>
      <c r="B78" s="33"/>
      <c r="C78" s="216" t="s">
        <v>136</v>
      </c>
      <c r="D78" s="216" t="s">
        <v>865</v>
      </c>
      <c r="E78" s="17" t="s">
        <v>1</v>
      </c>
      <c r="F78" s="217">
        <v>17.145</v>
      </c>
      <c r="G78" s="32"/>
      <c r="H78" s="33"/>
    </row>
    <row r="79" spans="1:8" s="2" customFormat="1" ht="16.899999999999999" customHeight="1">
      <c r="A79" s="32"/>
      <c r="B79" s="33"/>
      <c r="C79" s="218" t="s">
        <v>2141</v>
      </c>
      <c r="D79" s="32"/>
      <c r="E79" s="32"/>
      <c r="F79" s="32"/>
      <c r="G79" s="32"/>
      <c r="H79" s="33"/>
    </row>
    <row r="80" spans="1:8" s="2" customFormat="1" ht="16.899999999999999" customHeight="1">
      <c r="A80" s="32"/>
      <c r="B80" s="33"/>
      <c r="C80" s="216" t="s">
        <v>239</v>
      </c>
      <c r="D80" s="216" t="s">
        <v>240</v>
      </c>
      <c r="E80" s="17" t="s">
        <v>220</v>
      </c>
      <c r="F80" s="217">
        <v>17.145</v>
      </c>
      <c r="G80" s="32"/>
      <c r="H80" s="33"/>
    </row>
    <row r="81" spans="1:8" s="2" customFormat="1" ht="22.5">
      <c r="A81" s="32"/>
      <c r="B81" s="33"/>
      <c r="C81" s="216" t="s">
        <v>225</v>
      </c>
      <c r="D81" s="216" t="s">
        <v>226</v>
      </c>
      <c r="E81" s="17" t="s">
        <v>220</v>
      </c>
      <c r="F81" s="217">
        <v>91.909000000000006</v>
      </c>
      <c r="G81" s="32"/>
      <c r="H81" s="33"/>
    </row>
    <row r="82" spans="1:8" s="2" customFormat="1" ht="22.5">
      <c r="A82" s="32"/>
      <c r="B82" s="33"/>
      <c r="C82" s="216" t="s">
        <v>233</v>
      </c>
      <c r="D82" s="216" t="s">
        <v>234</v>
      </c>
      <c r="E82" s="17" t="s">
        <v>220</v>
      </c>
      <c r="F82" s="217">
        <v>643.36300000000006</v>
      </c>
      <c r="G82" s="32"/>
      <c r="H82" s="33"/>
    </row>
    <row r="83" spans="1:8" s="2" customFormat="1" ht="26.45" customHeight="1">
      <c r="A83" s="32"/>
      <c r="B83" s="33"/>
      <c r="C83" s="211" t="s">
        <v>2146</v>
      </c>
      <c r="D83" s="211" t="s">
        <v>114</v>
      </c>
      <c r="E83" s="32"/>
      <c r="F83" s="32"/>
      <c r="G83" s="32"/>
      <c r="H83" s="33"/>
    </row>
    <row r="84" spans="1:8" s="2" customFormat="1" ht="16.899999999999999" customHeight="1">
      <c r="A84" s="32"/>
      <c r="B84" s="33"/>
      <c r="C84" s="212" t="s">
        <v>134</v>
      </c>
      <c r="D84" s="213" t="s">
        <v>134</v>
      </c>
      <c r="E84" s="214" t="s">
        <v>1</v>
      </c>
      <c r="F84" s="215">
        <v>79.888000000000005</v>
      </c>
      <c r="G84" s="32"/>
      <c r="H84" s="33"/>
    </row>
    <row r="85" spans="1:8" s="2" customFormat="1" ht="16.899999999999999" customHeight="1">
      <c r="A85" s="32"/>
      <c r="B85" s="33"/>
      <c r="C85" s="216" t="s">
        <v>1</v>
      </c>
      <c r="D85" s="216" t="s">
        <v>955</v>
      </c>
      <c r="E85" s="17" t="s">
        <v>1</v>
      </c>
      <c r="F85" s="217">
        <v>72</v>
      </c>
      <c r="G85" s="32"/>
      <c r="H85" s="33"/>
    </row>
    <row r="86" spans="1:8" s="2" customFormat="1" ht="16.899999999999999" customHeight="1">
      <c r="A86" s="32"/>
      <c r="B86" s="33"/>
      <c r="C86" s="216" t="s">
        <v>1</v>
      </c>
      <c r="D86" s="216" t="s">
        <v>956</v>
      </c>
      <c r="E86" s="17" t="s">
        <v>1</v>
      </c>
      <c r="F86" s="217">
        <v>7.8879999999999999</v>
      </c>
      <c r="G86" s="32"/>
      <c r="H86" s="33"/>
    </row>
    <row r="87" spans="1:8" s="2" customFormat="1" ht="16.899999999999999" customHeight="1">
      <c r="A87" s="32"/>
      <c r="B87" s="33"/>
      <c r="C87" s="216" t="s">
        <v>134</v>
      </c>
      <c r="D87" s="216" t="s">
        <v>231</v>
      </c>
      <c r="E87" s="17" t="s">
        <v>1</v>
      </c>
      <c r="F87" s="217">
        <v>79.888000000000005</v>
      </c>
      <c r="G87" s="32"/>
      <c r="H87" s="33"/>
    </row>
    <row r="88" spans="1:8" s="2" customFormat="1" ht="16.899999999999999" customHeight="1">
      <c r="A88" s="32"/>
      <c r="B88" s="33"/>
      <c r="C88" s="218" t="s">
        <v>2141</v>
      </c>
      <c r="D88" s="32"/>
      <c r="E88" s="32"/>
      <c r="F88" s="32"/>
      <c r="G88" s="32"/>
      <c r="H88" s="33"/>
    </row>
    <row r="89" spans="1:8" s="2" customFormat="1" ht="22.5">
      <c r="A89" s="32"/>
      <c r="B89" s="33"/>
      <c r="C89" s="216" t="s">
        <v>631</v>
      </c>
      <c r="D89" s="216" t="s">
        <v>632</v>
      </c>
      <c r="E89" s="17" t="s">
        <v>220</v>
      </c>
      <c r="F89" s="217">
        <v>79.888000000000005</v>
      </c>
      <c r="G89" s="32"/>
      <c r="H89" s="33"/>
    </row>
    <row r="90" spans="1:8" s="2" customFormat="1" ht="22.5">
      <c r="A90" s="32"/>
      <c r="B90" s="33"/>
      <c r="C90" s="216" t="s">
        <v>225</v>
      </c>
      <c r="D90" s="216" t="s">
        <v>226</v>
      </c>
      <c r="E90" s="17" t="s">
        <v>220</v>
      </c>
      <c r="F90" s="217">
        <v>61.2</v>
      </c>
      <c r="G90" s="32"/>
      <c r="H90" s="33"/>
    </row>
    <row r="91" spans="1:8" s="2" customFormat="1" ht="22.5">
      <c r="A91" s="32"/>
      <c r="B91" s="33"/>
      <c r="C91" s="216" t="s">
        <v>233</v>
      </c>
      <c r="D91" s="216" t="s">
        <v>234</v>
      </c>
      <c r="E91" s="17" t="s">
        <v>220</v>
      </c>
      <c r="F91" s="217">
        <v>428.4</v>
      </c>
      <c r="G91" s="32"/>
      <c r="H91" s="33"/>
    </row>
    <row r="92" spans="1:8" s="2" customFormat="1" ht="16.899999999999999" customHeight="1">
      <c r="A92" s="32"/>
      <c r="B92" s="33"/>
      <c r="C92" s="212" t="s">
        <v>136</v>
      </c>
      <c r="D92" s="213" t="s">
        <v>136</v>
      </c>
      <c r="E92" s="214" t="s">
        <v>1</v>
      </c>
      <c r="F92" s="215">
        <v>18.687999999999999</v>
      </c>
      <c r="G92" s="32"/>
      <c r="H92" s="33"/>
    </row>
    <row r="93" spans="1:8" s="2" customFormat="1" ht="16.899999999999999" customHeight="1">
      <c r="A93" s="32"/>
      <c r="B93" s="33"/>
      <c r="C93" s="216" t="s">
        <v>1</v>
      </c>
      <c r="D93" s="216" t="s">
        <v>964</v>
      </c>
      <c r="E93" s="17" t="s">
        <v>1</v>
      </c>
      <c r="F93" s="217">
        <v>10.8</v>
      </c>
      <c r="G93" s="32"/>
      <c r="H93" s="33"/>
    </row>
    <row r="94" spans="1:8" s="2" customFormat="1" ht="16.899999999999999" customHeight="1">
      <c r="A94" s="32"/>
      <c r="B94" s="33"/>
      <c r="C94" s="216" t="s">
        <v>1</v>
      </c>
      <c r="D94" s="216" t="s">
        <v>965</v>
      </c>
      <c r="E94" s="17" t="s">
        <v>1</v>
      </c>
      <c r="F94" s="217">
        <v>7.8879999999999999</v>
      </c>
      <c r="G94" s="32"/>
      <c r="H94" s="33"/>
    </row>
    <row r="95" spans="1:8" s="2" customFormat="1" ht="16.899999999999999" customHeight="1">
      <c r="A95" s="32"/>
      <c r="B95" s="33"/>
      <c r="C95" s="216" t="s">
        <v>136</v>
      </c>
      <c r="D95" s="216" t="s">
        <v>231</v>
      </c>
      <c r="E95" s="17" t="s">
        <v>1</v>
      </c>
      <c r="F95" s="217">
        <v>18.687999999999999</v>
      </c>
      <c r="G95" s="32"/>
      <c r="H95" s="33"/>
    </row>
    <row r="96" spans="1:8" s="2" customFormat="1" ht="16.899999999999999" customHeight="1">
      <c r="A96" s="32"/>
      <c r="B96" s="33"/>
      <c r="C96" s="218" t="s">
        <v>2141</v>
      </c>
      <c r="D96" s="32"/>
      <c r="E96" s="32"/>
      <c r="F96" s="32"/>
      <c r="G96" s="32"/>
      <c r="H96" s="33"/>
    </row>
    <row r="97" spans="1:8" s="2" customFormat="1" ht="16.899999999999999" customHeight="1">
      <c r="A97" s="32"/>
      <c r="B97" s="33"/>
      <c r="C97" s="216" t="s">
        <v>960</v>
      </c>
      <c r="D97" s="216" t="s">
        <v>961</v>
      </c>
      <c r="E97" s="17" t="s">
        <v>220</v>
      </c>
      <c r="F97" s="217">
        <v>18.687999999999999</v>
      </c>
      <c r="G97" s="32"/>
      <c r="H97" s="33"/>
    </row>
    <row r="98" spans="1:8" s="2" customFormat="1" ht="22.5">
      <c r="A98" s="32"/>
      <c r="B98" s="33"/>
      <c r="C98" s="216" t="s">
        <v>225</v>
      </c>
      <c r="D98" s="216" t="s">
        <v>226</v>
      </c>
      <c r="E98" s="17" t="s">
        <v>220</v>
      </c>
      <c r="F98" s="217">
        <v>61.2</v>
      </c>
      <c r="G98" s="32"/>
      <c r="H98" s="33"/>
    </row>
    <row r="99" spans="1:8" s="2" customFormat="1" ht="22.5">
      <c r="A99" s="32"/>
      <c r="B99" s="33"/>
      <c r="C99" s="216" t="s">
        <v>233</v>
      </c>
      <c r="D99" s="216" t="s">
        <v>234</v>
      </c>
      <c r="E99" s="17" t="s">
        <v>220</v>
      </c>
      <c r="F99" s="217">
        <v>428.4</v>
      </c>
      <c r="G99" s="32"/>
      <c r="H99" s="33"/>
    </row>
    <row r="100" spans="1:8" s="2" customFormat="1" ht="26.45" customHeight="1">
      <c r="A100" s="32"/>
      <c r="B100" s="33"/>
      <c r="C100" s="211" t="s">
        <v>2147</v>
      </c>
      <c r="D100" s="211" t="s">
        <v>117</v>
      </c>
      <c r="E100" s="32"/>
      <c r="F100" s="32"/>
      <c r="G100" s="32"/>
      <c r="H100" s="33"/>
    </row>
    <row r="101" spans="1:8" s="2" customFormat="1" ht="16.899999999999999" customHeight="1">
      <c r="A101" s="32"/>
      <c r="B101" s="33"/>
      <c r="C101" s="212" t="s">
        <v>134</v>
      </c>
      <c r="D101" s="213" t="s">
        <v>134</v>
      </c>
      <c r="E101" s="214" t="s">
        <v>1</v>
      </c>
      <c r="F101" s="215">
        <v>119.27500000000001</v>
      </c>
      <c r="G101" s="32"/>
      <c r="H101" s="33"/>
    </row>
    <row r="102" spans="1:8" s="2" customFormat="1" ht="16.899999999999999" customHeight="1">
      <c r="A102" s="32"/>
      <c r="B102" s="33"/>
      <c r="C102" s="216" t="s">
        <v>1</v>
      </c>
      <c r="D102" s="216" t="s">
        <v>1003</v>
      </c>
      <c r="E102" s="17" t="s">
        <v>1</v>
      </c>
      <c r="F102" s="217">
        <v>108</v>
      </c>
      <c r="G102" s="32"/>
      <c r="H102" s="33"/>
    </row>
    <row r="103" spans="1:8" s="2" customFormat="1" ht="16.899999999999999" customHeight="1">
      <c r="A103" s="32"/>
      <c r="B103" s="33"/>
      <c r="C103" s="216" t="s">
        <v>1</v>
      </c>
      <c r="D103" s="216" t="s">
        <v>1004</v>
      </c>
      <c r="E103" s="17" t="s">
        <v>1</v>
      </c>
      <c r="F103" s="217">
        <v>11.275</v>
      </c>
      <c r="G103" s="32"/>
      <c r="H103" s="33"/>
    </row>
    <row r="104" spans="1:8" s="2" customFormat="1" ht="16.899999999999999" customHeight="1">
      <c r="A104" s="32"/>
      <c r="B104" s="33"/>
      <c r="C104" s="216" t="s">
        <v>134</v>
      </c>
      <c r="D104" s="216" t="s">
        <v>231</v>
      </c>
      <c r="E104" s="17" t="s">
        <v>1</v>
      </c>
      <c r="F104" s="217">
        <v>119.27500000000001</v>
      </c>
      <c r="G104" s="32"/>
      <c r="H104" s="33"/>
    </row>
    <row r="105" spans="1:8" s="2" customFormat="1" ht="16.899999999999999" customHeight="1">
      <c r="A105" s="32"/>
      <c r="B105" s="33"/>
      <c r="C105" s="218" t="s">
        <v>2141</v>
      </c>
      <c r="D105" s="32"/>
      <c r="E105" s="32"/>
      <c r="F105" s="32"/>
      <c r="G105" s="32"/>
      <c r="H105" s="33"/>
    </row>
    <row r="106" spans="1:8" s="2" customFormat="1" ht="22.5">
      <c r="A106" s="32"/>
      <c r="B106" s="33"/>
      <c r="C106" s="216" t="s">
        <v>631</v>
      </c>
      <c r="D106" s="216" t="s">
        <v>632</v>
      </c>
      <c r="E106" s="17" t="s">
        <v>220</v>
      </c>
      <c r="F106" s="217">
        <v>119.27500000000001</v>
      </c>
      <c r="G106" s="32"/>
      <c r="H106" s="33"/>
    </row>
    <row r="107" spans="1:8" s="2" customFormat="1" ht="22.5">
      <c r="A107" s="32"/>
      <c r="B107" s="33"/>
      <c r="C107" s="216" t="s">
        <v>225</v>
      </c>
      <c r="D107" s="216" t="s">
        <v>226</v>
      </c>
      <c r="E107" s="17" t="s">
        <v>220</v>
      </c>
      <c r="F107" s="217">
        <v>91.8</v>
      </c>
      <c r="G107" s="32"/>
      <c r="H107" s="33"/>
    </row>
    <row r="108" spans="1:8" s="2" customFormat="1" ht="22.5">
      <c r="A108" s="32"/>
      <c r="B108" s="33"/>
      <c r="C108" s="216" t="s">
        <v>233</v>
      </c>
      <c r="D108" s="216" t="s">
        <v>234</v>
      </c>
      <c r="E108" s="17" t="s">
        <v>220</v>
      </c>
      <c r="F108" s="217">
        <v>642.6</v>
      </c>
      <c r="G108" s="32"/>
      <c r="H108" s="33"/>
    </row>
    <row r="109" spans="1:8" s="2" customFormat="1" ht="16.899999999999999" customHeight="1">
      <c r="A109" s="32"/>
      <c r="B109" s="33"/>
      <c r="C109" s="212" t="s">
        <v>136</v>
      </c>
      <c r="D109" s="213" t="s">
        <v>136</v>
      </c>
      <c r="E109" s="214" t="s">
        <v>1</v>
      </c>
      <c r="F109" s="215">
        <v>27.475000000000001</v>
      </c>
      <c r="G109" s="32"/>
      <c r="H109" s="33"/>
    </row>
    <row r="110" spans="1:8" s="2" customFormat="1" ht="16.899999999999999" customHeight="1">
      <c r="A110" s="32"/>
      <c r="B110" s="33"/>
      <c r="C110" s="216" t="s">
        <v>1</v>
      </c>
      <c r="D110" s="216" t="s">
        <v>1009</v>
      </c>
      <c r="E110" s="17" t="s">
        <v>1</v>
      </c>
      <c r="F110" s="217">
        <v>16.2</v>
      </c>
      <c r="G110" s="32"/>
      <c r="H110" s="33"/>
    </row>
    <row r="111" spans="1:8" s="2" customFormat="1" ht="16.899999999999999" customHeight="1">
      <c r="A111" s="32"/>
      <c r="B111" s="33"/>
      <c r="C111" s="216" t="s">
        <v>1</v>
      </c>
      <c r="D111" s="216" t="s">
        <v>1010</v>
      </c>
      <c r="E111" s="17" t="s">
        <v>1</v>
      </c>
      <c r="F111" s="217">
        <v>11.275</v>
      </c>
      <c r="G111" s="32"/>
      <c r="H111" s="33"/>
    </row>
    <row r="112" spans="1:8" s="2" customFormat="1" ht="16.899999999999999" customHeight="1">
      <c r="A112" s="32"/>
      <c r="B112" s="33"/>
      <c r="C112" s="216" t="s">
        <v>136</v>
      </c>
      <c r="D112" s="216" t="s">
        <v>231</v>
      </c>
      <c r="E112" s="17" t="s">
        <v>1</v>
      </c>
      <c r="F112" s="217">
        <v>27.475000000000001</v>
      </c>
      <c r="G112" s="32"/>
      <c r="H112" s="33"/>
    </row>
    <row r="113" spans="1:8" s="2" customFormat="1" ht="16.899999999999999" customHeight="1">
      <c r="A113" s="32"/>
      <c r="B113" s="33"/>
      <c r="C113" s="218" t="s">
        <v>2141</v>
      </c>
      <c r="D113" s="32"/>
      <c r="E113" s="32"/>
      <c r="F113" s="32"/>
      <c r="G113" s="32"/>
      <c r="H113" s="33"/>
    </row>
    <row r="114" spans="1:8" s="2" customFormat="1" ht="16.899999999999999" customHeight="1">
      <c r="A114" s="32"/>
      <c r="B114" s="33"/>
      <c r="C114" s="216" t="s">
        <v>960</v>
      </c>
      <c r="D114" s="216" t="s">
        <v>961</v>
      </c>
      <c r="E114" s="17" t="s">
        <v>220</v>
      </c>
      <c r="F114" s="217">
        <v>27.475000000000001</v>
      </c>
      <c r="G114" s="32"/>
      <c r="H114" s="33"/>
    </row>
    <row r="115" spans="1:8" s="2" customFormat="1" ht="22.5">
      <c r="A115" s="32"/>
      <c r="B115" s="33"/>
      <c r="C115" s="216" t="s">
        <v>225</v>
      </c>
      <c r="D115" s="216" t="s">
        <v>226</v>
      </c>
      <c r="E115" s="17" t="s">
        <v>220</v>
      </c>
      <c r="F115" s="217">
        <v>91.8</v>
      </c>
      <c r="G115" s="32"/>
      <c r="H115" s="33"/>
    </row>
    <row r="116" spans="1:8" s="2" customFormat="1" ht="22.5">
      <c r="A116" s="32"/>
      <c r="B116" s="33"/>
      <c r="C116" s="216" t="s">
        <v>233</v>
      </c>
      <c r="D116" s="216" t="s">
        <v>234</v>
      </c>
      <c r="E116" s="17" t="s">
        <v>220</v>
      </c>
      <c r="F116" s="217">
        <v>642.6</v>
      </c>
      <c r="G116" s="32"/>
      <c r="H116" s="33"/>
    </row>
    <row r="117" spans="1:8" s="2" customFormat="1" ht="26.45" customHeight="1">
      <c r="A117" s="32"/>
      <c r="B117" s="33"/>
      <c r="C117" s="211" t="s">
        <v>2148</v>
      </c>
      <c r="D117" s="211" t="s">
        <v>120</v>
      </c>
      <c r="E117" s="32"/>
      <c r="F117" s="32"/>
      <c r="G117" s="32"/>
      <c r="H117" s="33"/>
    </row>
    <row r="118" spans="1:8" s="2" customFormat="1" ht="16.899999999999999" customHeight="1">
      <c r="A118" s="32"/>
      <c r="B118" s="33"/>
      <c r="C118" s="212" t="s">
        <v>134</v>
      </c>
      <c r="D118" s="213" t="s">
        <v>134</v>
      </c>
      <c r="E118" s="214" t="s">
        <v>1</v>
      </c>
      <c r="F118" s="215">
        <v>114.548</v>
      </c>
      <c r="G118" s="32"/>
      <c r="H118" s="33"/>
    </row>
    <row r="119" spans="1:8" s="2" customFormat="1" ht="16.899999999999999" customHeight="1">
      <c r="A119" s="32"/>
      <c r="B119" s="33"/>
      <c r="C119" s="216" t="s">
        <v>1</v>
      </c>
      <c r="D119" s="216" t="s">
        <v>1034</v>
      </c>
      <c r="E119" s="17" t="s">
        <v>1</v>
      </c>
      <c r="F119" s="217">
        <v>111.36</v>
      </c>
      <c r="G119" s="32"/>
      <c r="H119" s="33"/>
    </row>
    <row r="120" spans="1:8" s="2" customFormat="1" ht="16.899999999999999" customHeight="1">
      <c r="A120" s="32"/>
      <c r="B120" s="33"/>
      <c r="C120" s="216" t="s">
        <v>1</v>
      </c>
      <c r="D120" s="216" t="s">
        <v>1035</v>
      </c>
      <c r="E120" s="17" t="s">
        <v>1</v>
      </c>
      <c r="F120" s="217">
        <v>3.1880000000000002</v>
      </c>
      <c r="G120" s="32"/>
      <c r="H120" s="33"/>
    </row>
    <row r="121" spans="1:8" s="2" customFormat="1" ht="16.899999999999999" customHeight="1">
      <c r="A121" s="32"/>
      <c r="B121" s="33"/>
      <c r="C121" s="216" t="s">
        <v>134</v>
      </c>
      <c r="D121" s="216" t="s">
        <v>231</v>
      </c>
      <c r="E121" s="17" t="s">
        <v>1</v>
      </c>
      <c r="F121" s="217">
        <v>114.548</v>
      </c>
      <c r="G121" s="32"/>
      <c r="H121" s="33"/>
    </row>
    <row r="122" spans="1:8" s="2" customFormat="1" ht="16.899999999999999" customHeight="1">
      <c r="A122" s="32"/>
      <c r="B122" s="33"/>
      <c r="C122" s="218" t="s">
        <v>2141</v>
      </c>
      <c r="D122" s="32"/>
      <c r="E122" s="32"/>
      <c r="F122" s="32"/>
      <c r="G122" s="32"/>
      <c r="H122" s="33"/>
    </row>
    <row r="123" spans="1:8" s="2" customFormat="1" ht="22.5">
      <c r="A123" s="32"/>
      <c r="B123" s="33"/>
      <c r="C123" s="216" t="s">
        <v>631</v>
      </c>
      <c r="D123" s="216" t="s">
        <v>632</v>
      </c>
      <c r="E123" s="17" t="s">
        <v>220</v>
      </c>
      <c r="F123" s="217">
        <v>114.548</v>
      </c>
      <c r="G123" s="32"/>
      <c r="H123" s="33"/>
    </row>
    <row r="124" spans="1:8" s="2" customFormat="1" ht="22.5">
      <c r="A124" s="32"/>
      <c r="B124" s="33"/>
      <c r="C124" s="216" t="s">
        <v>225</v>
      </c>
      <c r="D124" s="216" t="s">
        <v>226</v>
      </c>
      <c r="E124" s="17" t="s">
        <v>220</v>
      </c>
      <c r="F124" s="217">
        <v>62.188000000000002</v>
      </c>
      <c r="G124" s="32"/>
      <c r="H124" s="33"/>
    </row>
    <row r="125" spans="1:8" s="2" customFormat="1" ht="22.5">
      <c r="A125" s="32"/>
      <c r="B125" s="33"/>
      <c r="C125" s="216" t="s">
        <v>233</v>
      </c>
      <c r="D125" s="216" t="s">
        <v>234</v>
      </c>
      <c r="E125" s="17" t="s">
        <v>220</v>
      </c>
      <c r="F125" s="217">
        <v>435.31599999999997</v>
      </c>
      <c r="G125" s="32"/>
      <c r="H125" s="33"/>
    </row>
    <row r="126" spans="1:8" s="2" customFormat="1" ht="16.899999999999999" customHeight="1">
      <c r="A126" s="32"/>
      <c r="B126" s="33"/>
      <c r="C126" s="212" t="s">
        <v>136</v>
      </c>
      <c r="D126" s="213" t="s">
        <v>136</v>
      </c>
      <c r="E126" s="214" t="s">
        <v>1</v>
      </c>
      <c r="F126" s="215">
        <v>52.36</v>
      </c>
      <c r="G126" s="32"/>
      <c r="H126" s="33"/>
    </row>
    <row r="127" spans="1:8" s="2" customFormat="1" ht="16.899999999999999" customHeight="1">
      <c r="A127" s="32"/>
      <c r="B127" s="33"/>
      <c r="C127" s="216" t="s">
        <v>1</v>
      </c>
      <c r="D127" s="216" t="s">
        <v>1040</v>
      </c>
      <c r="E127" s="17" t="s">
        <v>1</v>
      </c>
      <c r="F127" s="217">
        <v>22.271999999999998</v>
      </c>
      <c r="G127" s="32"/>
      <c r="H127" s="33"/>
    </row>
    <row r="128" spans="1:8" s="2" customFormat="1" ht="16.899999999999999" customHeight="1">
      <c r="A128" s="32"/>
      <c r="B128" s="33"/>
      <c r="C128" s="216" t="s">
        <v>1</v>
      </c>
      <c r="D128" s="216" t="s">
        <v>1041</v>
      </c>
      <c r="E128" s="17" t="s">
        <v>1</v>
      </c>
      <c r="F128" s="217">
        <v>26.9</v>
      </c>
      <c r="G128" s="32"/>
      <c r="H128" s="33"/>
    </row>
    <row r="129" spans="1:8" s="2" customFormat="1" ht="16.899999999999999" customHeight="1">
      <c r="A129" s="32"/>
      <c r="B129" s="33"/>
      <c r="C129" s="216" t="s">
        <v>1</v>
      </c>
      <c r="D129" s="216" t="s">
        <v>1042</v>
      </c>
      <c r="E129" s="17" t="s">
        <v>1</v>
      </c>
      <c r="F129" s="217">
        <v>3.1880000000000002</v>
      </c>
      <c r="G129" s="32"/>
      <c r="H129" s="33"/>
    </row>
    <row r="130" spans="1:8" s="2" customFormat="1" ht="16.899999999999999" customHeight="1">
      <c r="A130" s="32"/>
      <c r="B130" s="33"/>
      <c r="C130" s="216" t="s">
        <v>136</v>
      </c>
      <c r="D130" s="216" t="s">
        <v>231</v>
      </c>
      <c r="E130" s="17" t="s">
        <v>1</v>
      </c>
      <c r="F130" s="217">
        <v>52.36</v>
      </c>
      <c r="G130" s="32"/>
      <c r="H130" s="33"/>
    </row>
    <row r="131" spans="1:8" s="2" customFormat="1" ht="16.899999999999999" customHeight="1">
      <c r="A131" s="32"/>
      <c r="B131" s="33"/>
      <c r="C131" s="218" t="s">
        <v>2141</v>
      </c>
      <c r="D131" s="32"/>
      <c r="E131" s="32"/>
      <c r="F131" s="32"/>
      <c r="G131" s="32"/>
      <c r="H131" s="33"/>
    </row>
    <row r="132" spans="1:8" s="2" customFormat="1" ht="16.899999999999999" customHeight="1">
      <c r="A132" s="32"/>
      <c r="B132" s="33"/>
      <c r="C132" s="216" t="s">
        <v>960</v>
      </c>
      <c r="D132" s="216" t="s">
        <v>961</v>
      </c>
      <c r="E132" s="17" t="s">
        <v>220</v>
      </c>
      <c r="F132" s="217">
        <v>52.36</v>
      </c>
      <c r="G132" s="32"/>
      <c r="H132" s="33"/>
    </row>
    <row r="133" spans="1:8" s="2" customFormat="1" ht="22.5">
      <c r="A133" s="32"/>
      <c r="B133" s="33"/>
      <c r="C133" s="216" t="s">
        <v>225</v>
      </c>
      <c r="D133" s="216" t="s">
        <v>226</v>
      </c>
      <c r="E133" s="17" t="s">
        <v>220</v>
      </c>
      <c r="F133" s="217">
        <v>62.188000000000002</v>
      </c>
      <c r="G133" s="32"/>
      <c r="H133" s="33"/>
    </row>
    <row r="134" spans="1:8" s="2" customFormat="1" ht="22.5">
      <c r="A134" s="32"/>
      <c r="B134" s="33"/>
      <c r="C134" s="216" t="s">
        <v>233</v>
      </c>
      <c r="D134" s="216" t="s">
        <v>234</v>
      </c>
      <c r="E134" s="17" t="s">
        <v>220</v>
      </c>
      <c r="F134" s="217">
        <v>435.31599999999997</v>
      </c>
      <c r="G134" s="32"/>
      <c r="H134" s="33"/>
    </row>
    <row r="135" spans="1:8" s="2" customFormat="1" ht="7.35" customHeight="1">
      <c r="A135" s="32"/>
      <c r="B135" s="47"/>
      <c r="C135" s="48"/>
      <c r="D135" s="48"/>
      <c r="E135" s="48"/>
      <c r="F135" s="48"/>
      <c r="G135" s="48"/>
      <c r="H135" s="33"/>
    </row>
    <row r="136" spans="1:8" s="2" customFormat="1" ht="11.25">
      <c r="A136" s="32"/>
      <c r="B136" s="32"/>
      <c r="C136" s="32"/>
      <c r="D136" s="32"/>
      <c r="E136" s="32"/>
      <c r="F136" s="32"/>
      <c r="G136" s="32"/>
      <c r="H136" s="32"/>
    </row>
  </sheetData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0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46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7" t="s">
        <v>97</v>
      </c>
      <c r="AZ2" s="98" t="s">
        <v>134</v>
      </c>
      <c r="BA2" s="98" t="s">
        <v>134</v>
      </c>
      <c r="BB2" s="98" t="s">
        <v>1</v>
      </c>
      <c r="BC2" s="98" t="s">
        <v>135</v>
      </c>
      <c r="BD2" s="98" t="s">
        <v>85</v>
      </c>
    </row>
    <row r="3" spans="1:5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  <c r="AZ3" s="98" t="s">
        <v>136</v>
      </c>
      <c r="BA3" s="98" t="s">
        <v>137</v>
      </c>
      <c r="BB3" s="98" t="s">
        <v>1</v>
      </c>
      <c r="BC3" s="98" t="s">
        <v>85</v>
      </c>
      <c r="BD3" s="98" t="s">
        <v>85</v>
      </c>
    </row>
    <row r="4" spans="1:56" s="1" customFormat="1" ht="24.95" customHeight="1">
      <c r="B4" s="20"/>
      <c r="D4" s="21" t="s">
        <v>138</v>
      </c>
      <c r="L4" s="20"/>
      <c r="M4" s="99" t="s">
        <v>10</v>
      </c>
      <c r="AT4" s="17" t="s">
        <v>3</v>
      </c>
    </row>
    <row r="5" spans="1:56" s="1" customFormat="1" ht="6.95" customHeight="1">
      <c r="B5" s="20"/>
      <c r="L5" s="20"/>
    </row>
    <row r="6" spans="1:56" s="1" customFormat="1" ht="12" customHeight="1">
      <c r="B6" s="20"/>
      <c r="D6" s="27" t="s">
        <v>16</v>
      </c>
      <c r="L6" s="20"/>
    </row>
    <row r="7" spans="1:56" s="1" customFormat="1" ht="16.5" customHeight="1">
      <c r="B7" s="20"/>
      <c r="E7" s="263" t="str">
        <f>'Rekapitulace stavby'!K6</f>
        <v>Kyjov - chodník ul. Brandlova, U Vodojemu, Moravanská a Nětčická</v>
      </c>
      <c r="F7" s="264"/>
      <c r="G7" s="264"/>
      <c r="H7" s="264"/>
      <c r="L7" s="20"/>
    </row>
    <row r="8" spans="1:56" ht="12.75">
      <c r="B8" s="20"/>
      <c r="D8" s="27" t="s">
        <v>139</v>
      </c>
      <c r="L8" s="20"/>
    </row>
    <row r="9" spans="1:56" s="1" customFormat="1" ht="16.5" customHeight="1">
      <c r="B9" s="20"/>
      <c r="E9" s="263" t="s">
        <v>140</v>
      </c>
      <c r="F9" s="231"/>
      <c r="G9" s="231"/>
      <c r="H9" s="231"/>
      <c r="L9" s="20"/>
    </row>
    <row r="10" spans="1:56" s="1" customFormat="1" ht="12" customHeight="1">
      <c r="B10" s="20"/>
      <c r="D10" s="27" t="s">
        <v>141</v>
      </c>
      <c r="L10" s="20"/>
    </row>
    <row r="11" spans="1:56" s="2" customFormat="1" ht="16.5" customHeight="1">
      <c r="A11" s="32"/>
      <c r="B11" s="33"/>
      <c r="C11" s="32"/>
      <c r="D11" s="32"/>
      <c r="E11" s="265" t="s">
        <v>142</v>
      </c>
      <c r="F11" s="266"/>
      <c r="G11" s="266"/>
      <c r="H11" s="266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56" s="2" customFormat="1" ht="12" customHeight="1">
      <c r="A12" s="32"/>
      <c r="B12" s="33"/>
      <c r="C12" s="32"/>
      <c r="D12" s="27" t="s">
        <v>143</v>
      </c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56" s="2" customFormat="1" ht="16.5" customHeight="1">
      <c r="A13" s="32"/>
      <c r="B13" s="33"/>
      <c r="C13" s="32"/>
      <c r="D13" s="32"/>
      <c r="E13" s="224" t="s">
        <v>144</v>
      </c>
      <c r="F13" s="266"/>
      <c r="G13" s="266"/>
      <c r="H13" s="266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56" s="2" customFormat="1" ht="11.25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56" s="2" customFormat="1" ht="12" customHeight="1">
      <c r="A15" s="32"/>
      <c r="B15" s="33"/>
      <c r="C15" s="32"/>
      <c r="D15" s="27" t="s">
        <v>18</v>
      </c>
      <c r="E15" s="32"/>
      <c r="F15" s="25" t="s">
        <v>1</v>
      </c>
      <c r="G15" s="32"/>
      <c r="H15" s="32"/>
      <c r="I15" s="27" t="s">
        <v>19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56" s="2" customFormat="1" ht="12" customHeight="1">
      <c r="A16" s="32"/>
      <c r="B16" s="33"/>
      <c r="C16" s="32"/>
      <c r="D16" s="27" t="s">
        <v>20</v>
      </c>
      <c r="E16" s="32"/>
      <c r="F16" s="25" t="s">
        <v>21</v>
      </c>
      <c r="G16" s="32"/>
      <c r="H16" s="32"/>
      <c r="I16" s="27" t="s">
        <v>22</v>
      </c>
      <c r="J16" s="55" t="str">
        <f>'Rekapitulace stavby'!AN8</f>
        <v>1. 9. 2022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0.9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7" t="s">
        <v>24</v>
      </c>
      <c r="E18" s="32"/>
      <c r="F18" s="32"/>
      <c r="G18" s="32"/>
      <c r="H18" s="32"/>
      <c r="I18" s="27" t="s">
        <v>25</v>
      </c>
      <c r="J18" s="25" t="s">
        <v>1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5" t="s">
        <v>26</v>
      </c>
      <c r="F19" s="32"/>
      <c r="G19" s="32"/>
      <c r="H19" s="32"/>
      <c r="I19" s="27" t="s">
        <v>27</v>
      </c>
      <c r="J19" s="25" t="s">
        <v>1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7" t="s">
        <v>28</v>
      </c>
      <c r="E21" s="32"/>
      <c r="F21" s="32"/>
      <c r="G21" s="32"/>
      <c r="H21" s="32"/>
      <c r="I21" s="27" t="s">
        <v>25</v>
      </c>
      <c r="J21" s="28" t="str">
        <f>'Rekapitulace stavby'!AN13</f>
        <v>Vyplň údaj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67" t="str">
        <f>'Rekapitulace stavby'!E14</f>
        <v>Vyplň údaj</v>
      </c>
      <c r="F22" s="230"/>
      <c r="G22" s="230"/>
      <c r="H22" s="230"/>
      <c r="I22" s="27" t="s">
        <v>27</v>
      </c>
      <c r="J22" s="28" t="str">
        <f>'Rekapitulace stavby'!AN14</f>
        <v>Vyplň údaj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7" t="s">
        <v>30</v>
      </c>
      <c r="E24" s="32"/>
      <c r="F24" s="32"/>
      <c r="G24" s="32"/>
      <c r="H24" s="32"/>
      <c r="I24" s="2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customHeight="1">
      <c r="A25" s="32"/>
      <c r="B25" s="33"/>
      <c r="C25" s="32"/>
      <c r="D25" s="32"/>
      <c r="E25" s="25" t="s">
        <v>31</v>
      </c>
      <c r="F25" s="32"/>
      <c r="G25" s="32"/>
      <c r="H25" s="32"/>
      <c r="I25" s="27" t="s">
        <v>27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customHeight="1">
      <c r="A27" s="32"/>
      <c r="B27" s="33"/>
      <c r="C27" s="32"/>
      <c r="D27" s="27" t="s">
        <v>33</v>
      </c>
      <c r="E27" s="32"/>
      <c r="F27" s="32"/>
      <c r="G27" s="32"/>
      <c r="H27" s="32"/>
      <c r="I27" s="27" t="s">
        <v>25</v>
      </c>
      <c r="J27" s="25" t="str">
        <f>IF('Rekapitulace stavby'!AN19="","",'Rekapitulace stavby'!AN19)</f>
        <v/>
      </c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customHeight="1">
      <c r="A28" s="32"/>
      <c r="B28" s="33"/>
      <c r="C28" s="32"/>
      <c r="D28" s="32"/>
      <c r="E28" s="25" t="str">
        <f>IF('Rekapitulace stavby'!E20="","",'Rekapitulace stavby'!E20)</f>
        <v xml:space="preserve"> </v>
      </c>
      <c r="F28" s="32"/>
      <c r="G28" s="32"/>
      <c r="H28" s="32"/>
      <c r="I28" s="27" t="s">
        <v>27</v>
      </c>
      <c r="J28" s="25" t="str">
        <f>IF('Rekapitulace stavby'!AN20="","",'Rekapitulace stavby'!AN20)</f>
        <v/>
      </c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customHeight="1">
      <c r="A30" s="32"/>
      <c r="B30" s="33"/>
      <c r="C30" s="32"/>
      <c r="D30" s="27" t="s">
        <v>35</v>
      </c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customHeight="1">
      <c r="A31" s="101"/>
      <c r="B31" s="102"/>
      <c r="C31" s="101"/>
      <c r="D31" s="101"/>
      <c r="E31" s="235" t="s">
        <v>1</v>
      </c>
      <c r="F31" s="235"/>
      <c r="G31" s="235"/>
      <c r="H31" s="235"/>
      <c r="I31" s="101"/>
      <c r="J31" s="101"/>
      <c r="K31" s="101"/>
      <c r="L31" s="103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4" t="s">
        <v>36</v>
      </c>
      <c r="E34" s="32"/>
      <c r="F34" s="32"/>
      <c r="G34" s="32"/>
      <c r="H34" s="32"/>
      <c r="I34" s="32"/>
      <c r="J34" s="71">
        <f>ROUND(J133,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38</v>
      </c>
      <c r="G36" s="32"/>
      <c r="H36" s="32"/>
      <c r="I36" s="36" t="s">
        <v>37</v>
      </c>
      <c r="J36" s="36" t="s">
        <v>39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0" t="s">
        <v>40</v>
      </c>
      <c r="E37" s="27" t="s">
        <v>41</v>
      </c>
      <c r="F37" s="105">
        <f>ROUND((SUM(BE133:BE306)),  2)</f>
        <v>0</v>
      </c>
      <c r="G37" s="32"/>
      <c r="H37" s="32"/>
      <c r="I37" s="106">
        <v>0.21</v>
      </c>
      <c r="J37" s="105">
        <f>ROUND(((SUM(BE133:BE306))*I37),  2)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7" t="s">
        <v>42</v>
      </c>
      <c r="F38" s="105">
        <f>ROUND((SUM(BF133:BF306)),  2)</f>
        <v>0</v>
      </c>
      <c r="G38" s="32"/>
      <c r="H38" s="32"/>
      <c r="I38" s="106">
        <v>0.15</v>
      </c>
      <c r="J38" s="105">
        <f>ROUND(((SUM(BF133:BF306))*I38),  2)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43</v>
      </c>
      <c r="F39" s="105">
        <f>ROUND((SUM(BG133:BG306)),  2)</f>
        <v>0</v>
      </c>
      <c r="G39" s="32"/>
      <c r="H39" s="32"/>
      <c r="I39" s="106">
        <v>0.21</v>
      </c>
      <c r="J39" s="105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44</v>
      </c>
      <c r="F40" s="105">
        <f>ROUND((SUM(BH133:BH306)),  2)</f>
        <v>0</v>
      </c>
      <c r="G40" s="32"/>
      <c r="H40" s="32"/>
      <c r="I40" s="106">
        <v>0.15</v>
      </c>
      <c r="J40" s="105">
        <f>0</f>
        <v>0</v>
      </c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7" t="s">
        <v>45</v>
      </c>
      <c r="F41" s="105">
        <f>ROUND((SUM(BI133:BI306)),  2)</f>
        <v>0</v>
      </c>
      <c r="G41" s="32"/>
      <c r="H41" s="32"/>
      <c r="I41" s="106">
        <v>0</v>
      </c>
      <c r="J41" s="105">
        <f>0</f>
        <v>0</v>
      </c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7"/>
      <c r="D43" s="108" t="s">
        <v>46</v>
      </c>
      <c r="E43" s="60"/>
      <c r="F43" s="60"/>
      <c r="G43" s="109" t="s">
        <v>47</v>
      </c>
      <c r="H43" s="110" t="s">
        <v>48</v>
      </c>
      <c r="I43" s="60"/>
      <c r="J43" s="111">
        <f>SUM(J34:J41)</f>
        <v>0</v>
      </c>
      <c r="K43" s="112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51</v>
      </c>
      <c r="E61" s="35"/>
      <c r="F61" s="113" t="s">
        <v>52</v>
      </c>
      <c r="G61" s="45" t="s">
        <v>51</v>
      </c>
      <c r="H61" s="35"/>
      <c r="I61" s="35"/>
      <c r="J61" s="114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51</v>
      </c>
      <c r="E76" s="35"/>
      <c r="F76" s="113" t="s">
        <v>52</v>
      </c>
      <c r="G76" s="45" t="s">
        <v>51</v>
      </c>
      <c r="H76" s="35"/>
      <c r="I76" s="35"/>
      <c r="J76" s="114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63" t="str">
        <f>E7</f>
        <v>Kyjov - chodník ul. Brandlova, U Vodojemu, Moravanská a Nětčická</v>
      </c>
      <c r="F85" s="264"/>
      <c r="G85" s="264"/>
      <c r="H85" s="26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139</v>
      </c>
      <c r="L86" s="20"/>
    </row>
    <row r="87" spans="1:31" s="1" customFormat="1" ht="16.5" customHeight="1">
      <c r="B87" s="20"/>
      <c r="E87" s="263" t="s">
        <v>140</v>
      </c>
      <c r="F87" s="231"/>
      <c r="G87" s="231"/>
      <c r="H87" s="231"/>
      <c r="L87" s="20"/>
    </row>
    <row r="88" spans="1:31" s="1" customFormat="1" ht="12" customHeight="1">
      <c r="B88" s="20"/>
      <c r="C88" s="27" t="s">
        <v>141</v>
      </c>
      <c r="L88" s="20"/>
    </row>
    <row r="89" spans="1:31" s="2" customFormat="1" ht="16.5" customHeight="1">
      <c r="A89" s="32"/>
      <c r="B89" s="33"/>
      <c r="C89" s="32"/>
      <c r="D89" s="32"/>
      <c r="E89" s="265" t="s">
        <v>142</v>
      </c>
      <c r="F89" s="266"/>
      <c r="G89" s="266"/>
      <c r="H89" s="266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customHeight="1">
      <c r="A90" s="32"/>
      <c r="B90" s="33"/>
      <c r="C90" s="27" t="s">
        <v>143</v>
      </c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6.5" customHeight="1">
      <c r="A91" s="32"/>
      <c r="B91" s="33"/>
      <c r="C91" s="32"/>
      <c r="D91" s="32"/>
      <c r="E91" s="224" t="str">
        <f>E13</f>
        <v>A1 - zastávka směr centrum obce + přechod pro chodce</v>
      </c>
      <c r="F91" s="266"/>
      <c r="G91" s="266"/>
      <c r="H91" s="266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2" customHeight="1">
      <c r="A93" s="32"/>
      <c r="B93" s="33"/>
      <c r="C93" s="27" t="s">
        <v>20</v>
      </c>
      <c r="D93" s="32"/>
      <c r="E93" s="32"/>
      <c r="F93" s="25" t="str">
        <f>F16</f>
        <v>Kyjov</v>
      </c>
      <c r="G93" s="32"/>
      <c r="H93" s="32"/>
      <c r="I93" s="27" t="s">
        <v>22</v>
      </c>
      <c r="J93" s="55" t="str">
        <f>IF(J16="","",J16)</f>
        <v>1. 9. 2022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6.95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5.2" customHeight="1">
      <c r="A95" s="32"/>
      <c r="B95" s="33"/>
      <c r="C95" s="27" t="s">
        <v>24</v>
      </c>
      <c r="D95" s="32"/>
      <c r="E95" s="32"/>
      <c r="F95" s="25" t="str">
        <f>E19</f>
        <v>město Kyjov</v>
      </c>
      <c r="G95" s="32"/>
      <c r="H95" s="32"/>
      <c r="I95" s="27" t="s">
        <v>30</v>
      </c>
      <c r="J95" s="30" t="str">
        <f>E25</f>
        <v>Projekce DS s.r.o.</v>
      </c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5.2" customHeight="1">
      <c r="A96" s="32"/>
      <c r="B96" s="33"/>
      <c r="C96" s="27" t="s">
        <v>28</v>
      </c>
      <c r="D96" s="32"/>
      <c r="E96" s="32"/>
      <c r="F96" s="25" t="str">
        <f>IF(E22="","",E22)</f>
        <v>Vyplň údaj</v>
      </c>
      <c r="G96" s="32"/>
      <c r="H96" s="32"/>
      <c r="I96" s="27" t="s">
        <v>33</v>
      </c>
      <c r="J96" s="30" t="str">
        <f>E28</f>
        <v xml:space="preserve"> 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9.25" customHeight="1">
      <c r="A98" s="32"/>
      <c r="B98" s="33"/>
      <c r="C98" s="115" t="s">
        <v>146</v>
      </c>
      <c r="D98" s="107"/>
      <c r="E98" s="107"/>
      <c r="F98" s="107"/>
      <c r="G98" s="107"/>
      <c r="H98" s="107"/>
      <c r="I98" s="107"/>
      <c r="J98" s="116" t="s">
        <v>147</v>
      </c>
      <c r="K98" s="107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10.35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47" s="2" customFormat="1" ht="22.9" customHeight="1">
      <c r="A100" s="32"/>
      <c r="B100" s="33"/>
      <c r="C100" s="117" t="s">
        <v>148</v>
      </c>
      <c r="D100" s="32"/>
      <c r="E100" s="32"/>
      <c r="F100" s="32"/>
      <c r="G100" s="32"/>
      <c r="H100" s="32"/>
      <c r="I100" s="32"/>
      <c r="J100" s="71">
        <f>J133</f>
        <v>0</v>
      </c>
      <c r="K100" s="32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U100" s="17" t="s">
        <v>149</v>
      </c>
    </row>
    <row r="101" spans="1:47" s="9" customFormat="1" ht="24.95" customHeight="1">
      <c r="B101" s="118"/>
      <c r="D101" s="119" t="s">
        <v>150</v>
      </c>
      <c r="E101" s="120"/>
      <c r="F101" s="120"/>
      <c r="G101" s="120"/>
      <c r="H101" s="120"/>
      <c r="I101" s="120"/>
      <c r="J101" s="121">
        <f>J134</f>
        <v>0</v>
      </c>
      <c r="L101" s="118"/>
    </row>
    <row r="102" spans="1:47" s="10" customFormat="1" ht="19.899999999999999" customHeight="1">
      <c r="B102" s="122"/>
      <c r="D102" s="123" t="s">
        <v>151</v>
      </c>
      <c r="E102" s="124"/>
      <c r="F102" s="124"/>
      <c r="G102" s="124"/>
      <c r="H102" s="124"/>
      <c r="I102" s="124"/>
      <c r="J102" s="125">
        <f>J135</f>
        <v>0</v>
      </c>
      <c r="L102" s="122"/>
    </row>
    <row r="103" spans="1:47" s="10" customFormat="1" ht="19.899999999999999" customHeight="1">
      <c r="B103" s="122"/>
      <c r="D103" s="123" t="s">
        <v>152</v>
      </c>
      <c r="E103" s="124"/>
      <c r="F103" s="124"/>
      <c r="G103" s="124"/>
      <c r="H103" s="124"/>
      <c r="I103" s="124"/>
      <c r="J103" s="125">
        <f>J186</f>
        <v>0</v>
      </c>
      <c r="L103" s="122"/>
    </row>
    <row r="104" spans="1:47" s="10" customFormat="1" ht="19.899999999999999" customHeight="1">
      <c r="B104" s="122"/>
      <c r="D104" s="123" t="s">
        <v>153</v>
      </c>
      <c r="E104" s="124"/>
      <c r="F104" s="124"/>
      <c r="G104" s="124"/>
      <c r="H104" s="124"/>
      <c r="I104" s="124"/>
      <c r="J104" s="125">
        <f>J189</f>
        <v>0</v>
      </c>
      <c r="L104" s="122"/>
    </row>
    <row r="105" spans="1:47" s="10" customFormat="1" ht="19.899999999999999" customHeight="1">
      <c r="B105" s="122"/>
      <c r="D105" s="123" t="s">
        <v>154</v>
      </c>
      <c r="E105" s="124"/>
      <c r="F105" s="124"/>
      <c r="G105" s="124"/>
      <c r="H105" s="124"/>
      <c r="I105" s="124"/>
      <c r="J105" s="125">
        <f>J230</f>
        <v>0</v>
      </c>
      <c r="L105" s="122"/>
    </row>
    <row r="106" spans="1:47" s="10" customFormat="1" ht="19.899999999999999" customHeight="1">
      <c r="B106" s="122"/>
      <c r="D106" s="123" t="s">
        <v>155</v>
      </c>
      <c r="E106" s="124"/>
      <c r="F106" s="124"/>
      <c r="G106" s="124"/>
      <c r="H106" s="124"/>
      <c r="I106" s="124"/>
      <c r="J106" s="125">
        <f>J284</f>
        <v>0</v>
      </c>
      <c r="L106" s="122"/>
    </row>
    <row r="107" spans="1:47" s="10" customFormat="1" ht="19.899999999999999" customHeight="1">
      <c r="B107" s="122"/>
      <c r="D107" s="123" t="s">
        <v>156</v>
      </c>
      <c r="E107" s="124"/>
      <c r="F107" s="124"/>
      <c r="G107" s="124"/>
      <c r="H107" s="124"/>
      <c r="I107" s="124"/>
      <c r="J107" s="125">
        <f>J300</f>
        <v>0</v>
      </c>
      <c r="L107" s="122"/>
    </row>
    <row r="108" spans="1:47" s="9" customFormat="1" ht="24.95" customHeight="1">
      <c r="B108" s="118"/>
      <c r="D108" s="119" t="s">
        <v>157</v>
      </c>
      <c r="E108" s="120"/>
      <c r="F108" s="120"/>
      <c r="G108" s="120"/>
      <c r="H108" s="120"/>
      <c r="I108" s="120"/>
      <c r="J108" s="121">
        <f>J303</f>
        <v>0</v>
      </c>
      <c r="L108" s="118"/>
    </row>
    <row r="109" spans="1:47" s="10" customFormat="1" ht="19.899999999999999" customHeight="1">
      <c r="B109" s="122"/>
      <c r="D109" s="123" t="s">
        <v>158</v>
      </c>
      <c r="E109" s="124"/>
      <c r="F109" s="124"/>
      <c r="G109" s="124"/>
      <c r="H109" s="124"/>
      <c r="I109" s="124"/>
      <c r="J109" s="125">
        <f>J304</f>
        <v>0</v>
      </c>
      <c r="L109" s="122"/>
    </row>
    <row r="110" spans="1:47" s="2" customFormat="1" ht="21.75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6.95" customHeight="1">
      <c r="A111" s="32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5" spans="1:31" s="2" customFormat="1" ht="6.95" customHeight="1">
      <c r="A115" s="32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24.95" customHeight="1">
      <c r="A116" s="32"/>
      <c r="B116" s="33"/>
      <c r="C116" s="21" t="s">
        <v>159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12" customHeight="1">
      <c r="A118" s="32"/>
      <c r="B118" s="33"/>
      <c r="C118" s="27" t="s">
        <v>16</v>
      </c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16.5" customHeight="1">
      <c r="A119" s="32"/>
      <c r="B119" s="33"/>
      <c r="C119" s="32"/>
      <c r="D119" s="32"/>
      <c r="E119" s="263" t="str">
        <f>E7</f>
        <v>Kyjov - chodník ul. Brandlova, U Vodojemu, Moravanská a Nětčická</v>
      </c>
      <c r="F119" s="264"/>
      <c r="G119" s="264"/>
      <c r="H119" s="264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1" customFormat="1" ht="12" customHeight="1">
      <c r="B120" s="20"/>
      <c r="C120" s="27" t="s">
        <v>139</v>
      </c>
      <c r="L120" s="20"/>
    </row>
    <row r="121" spans="1:31" s="1" customFormat="1" ht="16.5" customHeight="1">
      <c r="B121" s="20"/>
      <c r="E121" s="263" t="s">
        <v>140</v>
      </c>
      <c r="F121" s="231"/>
      <c r="G121" s="231"/>
      <c r="H121" s="231"/>
      <c r="L121" s="20"/>
    </row>
    <row r="122" spans="1:31" s="1" customFormat="1" ht="12" customHeight="1">
      <c r="B122" s="20"/>
      <c r="C122" s="27" t="s">
        <v>141</v>
      </c>
      <c r="L122" s="20"/>
    </row>
    <row r="123" spans="1:31" s="2" customFormat="1" ht="16.5" customHeight="1">
      <c r="A123" s="32"/>
      <c r="B123" s="33"/>
      <c r="C123" s="32"/>
      <c r="D123" s="32"/>
      <c r="E123" s="265" t="s">
        <v>142</v>
      </c>
      <c r="F123" s="266"/>
      <c r="G123" s="266"/>
      <c r="H123" s="266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2" customHeight="1">
      <c r="A124" s="32"/>
      <c r="B124" s="33"/>
      <c r="C124" s="27" t="s">
        <v>143</v>
      </c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6.5" customHeight="1">
      <c r="A125" s="32"/>
      <c r="B125" s="33"/>
      <c r="C125" s="32"/>
      <c r="D125" s="32"/>
      <c r="E125" s="224" t="str">
        <f>E13</f>
        <v>A1 - zastávka směr centrum obce + přechod pro chodce</v>
      </c>
      <c r="F125" s="266"/>
      <c r="G125" s="266"/>
      <c r="H125" s="266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6.9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2" customHeight="1">
      <c r="A127" s="32"/>
      <c r="B127" s="33"/>
      <c r="C127" s="27" t="s">
        <v>20</v>
      </c>
      <c r="D127" s="32"/>
      <c r="E127" s="32"/>
      <c r="F127" s="25" t="str">
        <f>F16</f>
        <v>Kyjov</v>
      </c>
      <c r="G127" s="32"/>
      <c r="H127" s="32"/>
      <c r="I127" s="27" t="s">
        <v>22</v>
      </c>
      <c r="J127" s="55" t="str">
        <f>IF(J16="","",J16)</f>
        <v>1. 9. 2022</v>
      </c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6.95" customHeight="1">
      <c r="A128" s="32"/>
      <c r="B128" s="33"/>
      <c r="C128" s="32"/>
      <c r="D128" s="32"/>
      <c r="E128" s="32"/>
      <c r="F128" s="32"/>
      <c r="G128" s="32"/>
      <c r="H128" s="32"/>
      <c r="I128" s="32"/>
      <c r="J128" s="32"/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5.2" customHeight="1">
      <c r="A129" s="32"/>
      <c r="B129" s="33"/>
      <c r="C129" s="27" t="s">
        <v>24</v>
      </c>
      <c r="D129" s="32"/>
      <c r="E129" s="32"/>
      <c r="F129" s="25" t="str">
        <f>E19</f>
        <v>město Kyjov</v>
      </c>
      <c r="G129" s="32"/>
      <c r="H129" s="32"/>
      <c r="I129" s="27" t="s">
        <v>30</v>
      </c>
      <c r="J129" s="30" t="str">
        <f>E25</f>
        <v>Projekce DS s.r.o.</v>
      </c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15.2" customHeight="1">
      <c r="A130" s="32"/>
      <c r="B130" s="33"/>
      <c r="C130" s="27" t="s">
        <v>28</v>
      </c>
      <c r="D130" s="32"/>
      <c r="E130" s="32"/>
      <c r="F130" s="25" t="str">
        <f>IF(E22="","",E22)</f>
        <v>Vyplň údaj</v>
      </c>
      <c r="G130" s="32"/>
      <c r="H130" s="32"/>
      <c r="I130" s="27" t="s">
        <v>33</v>
      </c>
      <c r="J130" s="30" t="str">
        <f>E28</f>
        <v xml:space="preserve"> </v>
      </c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10.35" customHeight="1">
      <c r="A131" s="32"/>
      <c r="B131" s="33"/>
      <c r="C131" s="32"/>
      <c r="D131" s="32"/>
      <c r="E131" s="32"/>
      <c r="F131" s="32"/>
      <c r="G131" s="32"/>
      <c r="H131" s="32"/>
      <c r="I131" s="32"/>
      <c r="J131" s="32"/>
      <c r="K131" s="32"/>
      <c r="L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11" customFormat="1" ht="29.25" customHeight="1">
      <c r="A132" s="126"/>
      <c r="B132" s="127"/>
      <c r="C132" s="128" t="s">
        <v>160</v>
      </c>
      <c r="D132" s="129" t="s">
        <v>61</v>
      </c>
      <c r="E132" s="129" t="s">
        <v>57</v>
      </c>
      <c r="F132" s="129" t="s">
        <v>58</v>
      </c>
      <c r="G132" s="129" t="s">
        <v>161</v>
      </c>
      <c r="H132" s="129" t="s">
        <v>162</v>
      </c>
      <c r="I132" s="129" t="s">
        <v>163</v>
      </c>
      <c r="J132" s="130" t="s">
        <v>147</v>
      </c>
      <c r="K132" s="131" t="s">
        <v>164</v>
      </c>
      <c r="L132" s="132"/>
      <c r="M132" s="62" t="s">
        <v>1</v>
      </c>
      <c r="N132" s="63" t="s">
        <v>40</v>
      </c>
      <c r="O132" s="63" t="s">
        <v>165</v>
      </c>
      <c r="P132" s="63" t="s">
        <v>166</v>
      </c>
      <c r="Q132" s="63" t="s">
        <v>167</v>
      </c>
      <c r="R132" s="63" t="s">
        <v>168</v>
      </c>
      <c r="S132" s="63" t="s">
        <v>169</v>
      </c>
      <c r="T132" s="64" t="s">
        <v>170</v>
      </c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</row>
    <row r="133" spans="1:65" s="2" customFormat="1" ht="22.9" customHeight="1">
      <c r="A133" s="32"/>
      <c r="B133" s="33"/>
      <c r="C133" s="69" t="s">
        <v>171</v>
      </c>
      <c r="D133" s="32"/>
      <c r="E133" s="32"/>
      <c r="F133" s="32"/>
      <c r="G133" s="32"/>
      <c r="H133" s="32"/>
      <c r="I133" s="32"/>
      <c r="J133" s="133">
        <f>BK133</f>
        <v>0</v>
      </c>
      <c r="K133" s="32"/>
      <c r="L133" s="33"/>
      <c r="M133" s="65"/>
      <c r="N133" s="56"/>
      <c r="O133" s="66"/>
      <c r="P133" s="134">
        <f>P134+P303</f>
        <v>0</v>
      </c>
      <c r="Q133" s="66"/>
      <c r="R133" s="134">
        <f>R134+R303</f>
        <v>192.52859599999999</v>
      </c>
      <c r="S133" s="66"/>
      <c r="T133" s="135">
        <f>T134+T303</f>
        <v>103.73710000000001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T133" s="17" t="s">
        <v>75</v>
      </c>
      <c r="AU133" s="17" t="s">
        <v>149</v>
      </c>
      <c r="BK133" s="136">
        <f>BK134+BK303</f>
        <v>0</v>
      </c>
    </row>
    <row r="134" spans="1:65" s="12" customFormat="1" ht="25.9" customHeight="1">
      <c r="B134" s="137"/>
      <c r="D134" s="138" t="s">
        <v>75</v>
      </c>
      <c r="E134" s="139" t="s">
        <v>172</v>
      </c>
      <c r="F134" s="139" t="s">
        <v>173</v>
      </c>
      <c r="I134" s="140"/>
      <c r="J134" s="141">
        <f>BK134</f>
        <v>0</v>
      </c>
      <c r="L134" s="137"/>
      <c r="M134" s="142"/>
      <c r="N134" s="143"/>
      <c r="O134" s="143"/>
      <c r="P134" s="144">
        <f>P135+P186+P189+P230+P284+P300</f>
        <v>0</v>
      </c>
      <c r="Q134" s="143"/>
      <c r="R134" s="144">
        <f>R135+R186+R189+R230+R284+R300</f>
        <v>192.52859599999999</v>
      </c>
      <c r="S134" s="143"/>
      <c r="T134" s="145">
        <f>T135+T186+T189+T230+T284+T300</f>
        <v>103.73710000000001</v>
      </c>
      <c r="AR134" s="138" t="s">
        <v>83</v>
      </c>
      <c r="AT134" s="146" t="s">
        <v>75</v>
      </c>
      <c r="AU134" s="146" t="s">
        <v>76</v>
      </c>
      <c r="AY134" s="138" t="s">
        <v>174</v>
      </c>
      <c r="BK134" s="147">
        <f>BK135+BK186+BK189+BK230+BK284+BK300</f>
        <v>0</v>
      </c>
    </row>
    <row r="135" spans="1:65" s="12" customFormat="1" ht="22.9" customHeight="1">
      <c r="B135" s="137"/>
      <c r="D135" s="138" t="s">
        <v>75</v>
      </c>
      <c r="E135" s="148" t="s">
        <v>83</v>
      </c>
      <c r="F135" s="148" t="s">
        <v>175</v>
      </c>
      <c r="I135" s="140"/>
      <c r="J135" s="149">
        <f>BK135</f>
        <v>0</v>
      </c>
      <c r="L135" s="137"/>
      <c r="M135" s="142"/>
      <c r="N135" s="143"/>
      <c r="O135" s="143"/>
      <c r="P135" s="144">
        <f>SUM(P136:P185)</f>
        <v>0</v>
      </c>
      <c r="Q135" s="143"/>
      <c r="R135" s="144">
        <f>SUM(R136:R185)</f>
        <v>1.1999999999999999E-3</v>
      </c>
      <c r="S135" s="143"/>
      <c r="T135" s="145">
        <f>SUM(T136:T185)</f>
        <v>103.72150000000001</v>
      </c>
      <c r="AR135" s="138" t="s">
        <v>83</v>
      </c>
      <c r="AT135" s="146" t="s">
        <v>75</v>
      </c>
      <c r="AU135" s="146" t="s">
        <v>83</v>
      </c>
      <c r="AY135" s="138" t="s">
        <v>174</v>
      </c>
      <c r="BK135" s="147">
        <f>SUM(BK136:BK185)</f>
        <v>0</v>
      </c>
    </row>
    <row r="136" spans="1:65" s="2" customFormat="1" ht="33" customHeight="1">
      <c r="A136" s="32"/>
      <c r="B136" s="150"/>
      <c r="C136" s="151" t="s">
        <v>83</v>
      </c>
      <c r="D136" s="151" t="s">
        <v>176</v>
      </c>
      <c r="E136" s="152" t="s">
        <v>177</v>
      </c>
      <c r="F136" s="153" t="s">
        <v>178</v>
      </c>
      <c r="G136" s="154" t="s">
        <v>179</v>
      </c>
      <c r="H136" s="155">
        <v>31.5</v>
      </c>
      <c r="I136" s="156"/>
      <c r="J136" s="157">
        <f>ROUND(I136*H136,2)</f>
        <v>0</v>
      </c>
      <c r="K136" s="158"/>
      <c r="L136" s="33"/>
      <c r="M136" s="159" t="s">
        <v>1</v>
      </c>
      <c r="N136" s="160" t="s">
        <v>41</v>
      </c>
      <c r="O136" s="58"/>
      <c r="P136" s="161">
        <f>O136*H136</f>
        <v>0</v>
      </c>
      <c r="Q136" s="161">
        <v>0</v>
      </c>
      <c r="R136" s="161">
        <f>Q136*H136</f>
        <v>0</v>
      </c>
      <c r="S136" s="161">
        <v>0</v>
      </c>
      <c r="T136" s="162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3" t="s">
        <v>96</v>
      </c>
      <c r="AT136" s="163" t="s">
        <v>176</v>
      </c>
      <c r="AU136" s="163" t="s">
        <v>85</v>
      </c>
      <c r="AY136" s="17" t="s">
        <v>174</v>
      </c>
      <c r="BE136" s="164">
        <f>IF(N136="základní",J136,0)</f>
        <v>0</v>
      </c>
      <c r="BF136" s="164">
        <f>IF(N136="snížená",J136,0)</f>
        <v>0</v>
      </c>
      <c r="BG136" s="164">
        <f>IF(N136="zákl. přenesená",J136,0)</f>
        <v>0</v>
      </c>
      <c r="BH136" s="164">
        <f>IF(N136="sníž. přenesená",J136,0)</f>
        <v>0</v>
      </c>
      <c r="BI136" s="164">
        <f>IF(N136="nulová",J136,0)</f>
        <v>0</v>
      </c>
      <c r="BJ136" s="17" t="s">
        <v>83</v>
      </c>
      <c r="BK136" s="164">
        <f>ROUND(I136*H136,2)</f>
        <v>0</v>
      </c>
      <c r="BL136" s="17" t="s">
        <v>96</v>
      </c>
      <c r="BM136" s="163" t="s">
        <v>180</v>
      </c>
    </row>
    <row r="137" spans="1:65" s="2" customFormat="1" ht="29.25">
      <c r="A137" s="32"/>
      <c r="B137" s="33"/>
      <c r="C137" s="32"/>
      <c r="D137" s="165" t="s">
        <v>181</v>
      </c>
      <c r="E137" s="32"/>
      <c r="F137" s="166" t="s">
        <v>182</v>
      </c>
      <c r="G137" s="32"/>
      <c r="H137" s="32"/>
      <c r="I137" s="167"/>
      <c r="J137" s="32"/>
      <c r="K137" s="32"/>
      <c r="L137" s="33"/>
      <c r="M137" s="168"/>
      <c r="N137" s="169"/>
      <c r="O137" s="58"/>
      <c r="P137" s="58"/>
      <c r="Q137" s="58"/>
      <c r="R137" s="58"/>
      <c r="S137" s="58"/>
      <c r="T137" s="59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7" t="s">
        <v>181</v>
      </c>
      <c r="AU137" s="17" t="s">
        <v>85</v>
      </c>
    </row>
    <row r="138" spans="1:65" s="13" customFormat="1" ht="11.25">
      <c r="B138" s="170"/>
      <c r="D138" s="165" t="s">
        <v>183</v>
      </c>
      <c r="E138" s="171" t="s">
        <v>1</v>
      </c>
      <c r="F138" s="172" t="s">
        <v>184</v>
      </c>
      <c r="H138" s="173">
        <v>31.5</v>
      </c>
      <c r="I138" s="174"/>
      <c r="L138" s="170"/>
      <c r="M138" s="175"/>
      <c r="N138" s="176"/>
      <c r="O138" s="176"/>
      <c r="P138" s="176"/>
      <c r="Q138" s="176"/>
      <c r="R138" s="176"/>
      <c r="S138" s="176"/>
      <c r="T138" s="177"/>
      <c r="AT138" s="171" t="s">
        <v>183</v>
      </c>
      <c r="AU138" s="171" t="s">
        <v>85</v>
      </c>
      <c r="AV138" s="13" t="s">
        <v>85</v>
      </c>
      <c r="AW138" s="13" t="s">
        <v>32</v>
      </c>
      <c r="AX138" s="13" t="s">
        <v>83</v>
      </c>
      <c r="AY138" s="171" t="s">
        <v>174</v>
      </c>
    </row>
    <row r="139" spans="1:65" s="2" customFormat="1" ht="24.2" customHeight="1">
      <c r="A139" s="32"/>
      <c r="B139" s="150"/>
      <c r="C139" s="151" t="s">
        <v>85</v>
      </c>
      <c r="D139" s="151" t="s">
        <v>176</v>
      </c>
      <c r="E139" s="152" t="s">
        <v>185</v>
      </c>
      <c r="F139" s="153" t="s">
        <v>186</v>
      </c>
      <c r="G139" s="154" t="s">
        <v>179</v>
      </c>
      <c r="H139" s="155">
        <v>70.400000000000006</v>
      </c>
      <c r="I139" s="156"/>
      <c r="J139" s="157">
        <f>ROUND(I139*H139,2)</f>
        <v>0</v>
      </c>
      <c r="K139" s="158"/>
      <c r="L139" s="33"/>
      <c r="M139" s="159" t="s">
        <v>1</v>
      </c>
      <c r="N139" s="160" t="s">
        <v>41</v>
      </c>
      <c r="O139" s="58"/>
      <c r="P139" s="161">
        <f>O139*H139</f>
        <v>0</v>
      </c>
      <c r="Q139" s="161">
        <v>0</v>
      </c>
      <c r="R139" s="161">
        <f>Q139*H139</f>
        <v>0</v>
      </c>
      <c r="S139" s="161">
        <v>0.26</v>
      </c>
      <c r="T139" s="162">
        <f>S139*H139</f>
        <v>18.304000000000002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3" t="s">
        <v>96</v>
      </c>
      <c r="AT139" s="163" t="s">
        <v>176</v>
      </c>
      <c r="AU139" s="163" t="s">
        <v>85</v>
      </c>
      <c r="AY139" s="17" t="s">
        <v>174</v>
      </c>
      <c r="BE139" s="164">
        <f>IF(N139="základní",J139,0)</f>
        <v>0</v>
      </c>
      <c r="BF139" s="164">
        <f>IF(N139="snížená",J139,0)</f>
        <v>0</v>
      </c>
      <c r="BG139" s="164">
        <f>IF(N139="zákl. přenesená",J139,0)</f>
        <v>0</v>
      </c>
      <c r="BH139" s="164">
        <f>IF(N139="sníž. přenesená",J139,0)</f>
        <v>0</v>
      </c>
      <c r="BI139" s="164">
        <f>IF(N139="nulová",J139,0)</f>
        <v>0</v>
      </c>
      <c r="BJ139" s="17" t="s">
        <v>83</v>
      </c>
      <c r="BK139" s="164">
        <f>ROUND(I139*H139,2)</f>
        <v>0</v>
      </c>
      <c r="BL139" s="17" t="s">
        <v>96</v>
      </c>
      <c r="BM139" s="163" t="s">
        <v>187</v>
      </c>
    </row>
    <row r="140" spans="1:65" s="2" customFormat="1" ht="39">
      <c r="A140" s="32"/>
      <c r="B140" s="33"/>
      <c r="C140" s="32"/>
      <c r="D140" s="165" t="s">
        <v>181</v>
      </c>
      <c r="E140" s="32"/>
      <c r="F140" s="166" t="s">
        <v>188</v>
      </c>
      <c r="G140" s="32"/>
      <c r="H140" s="32"/>
      <c r="I140" s="167"/>
      <c r="J140" s="32"/>
      <c r="K140" s="32"/>
      <c r="L140" s="33"/>
      <c r="M140" s="168"/>
      <c r="N140" s="169"/>
      <c r="O140" s="58"/>
      <c r="P140" s="58"/>
      <c r="Q140" s="58"/>
      <c r="R140" s="58"/>
      <c r="S140" s="58"/>
      <c r="T140" s="59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T140" s="17" t="s">
        <v>181</v>
      </c>
      <c r="AU140" s="17" t="s">
        <v>85</v>
      </c>
    </row>
    <row r="141" spans="1:65" s="2" customFormat="1" ht="24.2" customHeight="1">
      <c r="A141" s="32"/>
      <c r="B141" s="150"/>
      <c r="C141" s="151" t="s">
        <v>91</v>
      </c>
      <c r="D141" s="151" t="s">
        <v>176</v>
      </c>
      <c r="E141" s="152" t="s">
        <v>189</v>
      </c>
      <c r="F141" s="153" t="s">
        <v>190</v>
      </c>
      <c r="G141" s="154" t="s">
        <v>179</v>
      </c>
      <c r="H141" s="155">
        <v>57.65</v>
      </c>
      <c r="I141" s="156"/>
      <c r="J141" s="157">
        <f>ROUND(I141*H141,2)</f>
        <v>0</v>
      </c>
      <c r="K141" s="158"/>
      <c r="L141" s="33"/>
      <c r="M141" s="159" t="s">
        <v>1</v>
      </c>
      <c r="N141" s="160" t="s">
        <v>41</v>
      </c>
      <c r="O141" s="58"/>
      <c r="P141" s="161">
        <f>O141*H141</f>
        <v>0</v>
      </c>
      <c r="Q141" s="161">
        <v>0</v>
      </c>
      <c r="R141" s="161">
        <f>Q141*H141</f>
        <v>0</v>
      </c>
      <c r="S141" s="161">
        <v>0.44</v>
      </c>
      <c r="T141" s="162">
        <f>S141*H141</f>
        <v>25.366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3" t="s">
        <v>96</v>
      </c>
      <c r="AT141" s="163" t="s">
        <v>176</v>
      </c>
      <c r="AU141" s="163" t="s">
        <v>85</v>
      </c>
      <c r="AY141" s="17" t="s">
        <v>174</v>
      </c>
      <c r="BE141" s="164">
        <f>IF(N141="základní",J141,0)</f>
        <v>0</v>
      </c>
      <c r="BF141" s="164">
        <f>IF(N141="snížená",J141,0)</f>
        <v>0</v>
      </c>
      <c r="BG141" s="164">
        <f>IF(N141="zákl. přenesená",J141,0)</f>
        <v>0</v>
      </c>
      <c r="BH141" s="164">
        <f>IF(N141="sníž. přenesená",J141,0)</f>
        <v>0</v>
      </c>
      <c r="BI141" s="164">
        <f>IF(N141="nulová",J141,0)</f>
        <v>0</v>
      </c>
      <c r="BJ141" s="17" t="s">
        <v>83</v>
      </c>
      <c r="BK141" s="164">
        <f>ROUND(I141*H141,2)</f>
        <v>0</v>
      </c>
      <c r="BL141" s="17" t="s">
        <v>96</v>
      </c>
      <c r="BM141" s="163" t="s">
        <v>191</v>
      </c>
    </row>
    <row r="142" spans="1:65" s="2" customFormat="1" ht="39">
      <c r="A142" s="32"/>
      <c r="B142" s="33"/>
      <c r="C142" s="32"/>
      <c r="D142" s="165" t="s">
        <v>181</v>
      </c>
      <c r="E142" s="32"/>
      <c r="F142" s="166" t="s">
        <v>192</v>
      </c>
      <c r="G142" s="32"/>
      <c r="H142" s="32"/>
      <c r="I142" s="167"/>
      <c r="J142" s="32"/>
      <c r="K142" s="32"/>
      <c r="L142" s="33"/>
      <c r="M142" s="168"/>
      <c r="N142" s="169"/>
      <c r="O142" s="58"/>
      <c r="P142" s="58"/>
      <c r="Q142" s="58"/>
      <c r="R142" s="58"/>
      <c r="S142" s="58"/>
      <c r="T142" s="59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T142" s="17" t="s">
        <v>181</v>
      </c>
      <c r="AU142" s="17" t="s">
        <v>85</v>
      </c>
    </row>
    <row r="143" spans="1:65" s="13" customFormat="1" ht="11.25">
      <c r="B143" s="170"/>
      <c r="D143" s="165" t="s">
        <v>183</v>
      </c>
      <c r="E143" s="171" t="s">
        <v>1</v>
      </c>
      <c r="F143" s="172" t="s">
        <v>193</v>
      </c>
      <c r="H143" s="173">
        <v>57.65</v>
      </c>
      <c r="I143" s="174"/>
      <c r="L143" s="170"/>
      <c r="M143" s="175"/>
      <c r="N143" s="176"/>
      <c r="O143" s="176"/>
      <c r="P143" s="176"/>
      <c r="Q143" s="176"/>
      <c r="R143" s="176"/>
      <c r="S143" s="176"/>
      <c r="T143" s="177"/>
      <c r="AT143" s="171" t="s">
        <v>183</v>
      </c>
      <c r="AU143" s="171" t="s">
        <v>85</v>
      </c>
      <c r="AV143" s="13" t="s">
        <v>85</v>
      </c>
      <c r="AW143" s="13" t="s">
        <v>32</v>
      </c>
      <c r="AX143" s="13" t="s">
        <v>83</v>
      </c>
      <c r="AY143" s="171" t="s">
        <v>174</v>
      </c>
    </row>
    <row r="144" spans="1:65" s="2" customFormat="1" ht="24.2" customHeight="1">
      <c r="A144" s="32"/>
      <c r="B144" s="150"/>
      <c r="C144" s="151" t="s">
        <v>96</v>
      </c>
      <c r="D144" s="151" t="s">
        <v>176</v>
      </c>
      <c r="E144" s="152" t="s">
        <v>189</v>
      </c>
      <c r="F144" s="153" t="s">
        <v>190</v>
      </c>
      <c r="G144" s="154" t="s">
        <v>179</v>
      </c>
      <c r="H144" s="155">
        <v>70.400000000000006</v>
      </c>
      <c r="I144" s="156"/>
      <c r="J144" s="157">
        <f>ROUND(I144*H144,2)</f>
        <v>0</v>
      </c>
      <c r="K144" s="158"/>
      <c r="L144" s="33"/>
      <c r="M144" s="159" t="s">
        <v>1</v>
      </c>
      <c r="N144" s="160" t="s">
        <v>41</v>
      </c>
      <c r="O144" s="58"/>
      <c r="P144" s="161">
        <f>O144*H144</f>
        <v>0</v>
      </c>
      <c r="Q144" s="161">
        <v>0</v>
      </c>
      <c r="R144" s="161">
        <f>Q144*H144</f>
        <v>0</v>
      </c>
      <c r="S144" s="161">
        <v>0.44</v>
      </c>
      <c r="T144" s="162">
        <f>S144*H144</f>
        <v>30.976000000000003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3" t="s">
        <v>96</v>
      </c>
      <c r="AT144" s="163" t="s">
        <v>176</v>
      </c>
      <c r="AU144" s="163" t="s">
        <v>85</v>
      </c>
      <c r="AY144" s="17" t="s">
        <v>174</v>
      </c>
      <c r="BE144" s="164">
        <f>IF(N144="základní",J144,0)</f>
        <v>0</v>
      </c>
      <c r="BF144" s="164">
        <f>IF(N144="snížená",J144,0)</f>
        <v>0</v>
      </c>
      <c r="BG144" s="164">
        <f>IF(N144="zákl. přenesená",J144,0)</f>
        <v>0</v>
      </c>
      <c r="BH144" s="164">
        <f>IF(N144="sníž. přenesená",J144,0)</f>
        <v>0</v>
      </c>
      <c r="BI144" s="164">
        <f>IF(N144="nulová",J144,0)</f>
        <v>0</v>
      </c>
      <c r="BJ144" s="17" t="s">
        <v>83</v>
      </c>
      <c r="BK144" s="164">
        <f>ROUND(I144*H144,2)</f>
        <v>0</v>
      </c>
      <c r="BL144" s="17" t="s">
        <v>96</v>
      </c>
      <c r="BM144" s="163" t="s">
        <v>194</v>
      </c>
    </row>
    <row r="145" spans="1:65" s="2" customFormat="1" ht="39">
      <c r="A145" s="32"/>
      <c r="B145" s="33"/>
      <c r="C145" s="32"/>
      <c r="D145" s="165" t="s">
        <v>181</v>
      </c>
      <c r="E145" s="32"/>
      <c r="F145" s="166" t="s">
        <v>192</v>
      </c>
      <c r="G145" s="32"/>
      <c r="H145" s="32"/>
      <c r="I145" s="167"/>
      <c r="J145" s="32"/>
      <c r="K145" s="32"/>
      <c r="L145" s="33"/>
      <c r="M145" s="168"/>
      <c r="N145" s="169"/>
      <c r="O145" s="58"/>
      <c r="P145" s="58"/>
      <c r="Q145" s="58"/>
      <c r="R145" s="58"/>
      <c r="S145" s="58"/>
      <c r="T145" s="59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T145" s="17" t="s">
        <v>181</v>
      </c>
      <c r="AU145" s="17" t="s">
        <v>85</v>
      </c>
    </row>
    <row r="146" spans="1:65" s="2" customFormat="1" ht="24.2" customHeight="1">
      <c r="A146" s="32"/>
      <c r="B146" s="150"/>
      <c r="C146" s="151" t="s">
        <v>195</v>
      </c>
      <c r="D146" s="151" t="s">
        <v>176</v>
      </c>
      <c r="E146" s="152" t="s">
        <v>196</v>
      </c>
      <c r="F146" s="153" t="s">
        <v>197</v>
      </c>
      <c r="G146" s="154" t="s">
        <v>179</v>
      </c>
      <c r="H146" s="155">
        <v>57.65</v>
      </c>
      <c r="I146" s="156"/>
      <c r="J146" s="157">
        <f>ROUND(I146*H146,2)</f>
        <v>0</v>
      </c>
      <c r="K146" s="158"/>
      <c r="L146" s="33"/>
      <c r="M146" s="159" t="s">
        <v>1</v>
      </c>
      <c r="N146" s="160" t="s">
        <v>41</v>
      </c>
      <c r="O146" s="58"/>
      <c r="P146" s="161">
        <f>O146*H146</f>
        <v>0</v>
      </c>
      <c r="Q146" s="161">
        <v>0</v>
      </c>
      <c r="R146" s="161">
        <f>Q146*H146</f>
        <v>0</v>
      </c>
      <c r="S146" s="161">
        <v>0.22</v>
      </c>
      <c r="T146" s="162">
        <f>S146*H146</f>
        <v>12.683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3" t="s">
        <v>96</v>
      </c>
      <c r="AT146" s="163" t="s">
        <v>176</v>
      </c>
      <c r="AU146" s="163" t="s">
        <v>85</v>
      </c>
      <c r="AY146" s="17" t="s">
        <v>174</v>
      </c>
      <c r="BE146" s="164">
        <f>IF(N146="základní",J146,0)</f>
        <v>0</v>
      </c>
      <c r="BF146" s="164">
        <f>IF(N146="snížená",J146,0)</f>
        <v>0</v>
      </c>
      <c r="BG146" s="164">
        <f>IF(N146="zákl. přenesená",J146,0)</f>
        <v>0</v>
      </c>
      <c r="BH146" s="164">
        <f>IF(N146="sníž. přenesená",J146,0)</f>
        <v>0</v>
      </c>
      <c r="BI146" s="164">
        <f>IF(N146="nulová",J146,0)</f>
        <v>0</v>
      </c>
      <c r="BJ146" s="17" t="s">
        <v>83</v>
      </c>
      <c r="BK146" s="164">
        <f>ROUND(I146*H146,2)</f>
        <v>0</v>
      </c>
      <c r="BL146" s="17" t="s">
        <v>96</v>
      </c>
      <c r="BM146" s="163" t="s">
        <v>198</v>
      </c>
    </row>
    <row r="147" spans="1:65" s="2" customFormat="1" ht="39">
      <c r="A147" s="32"/>
      <c r="B147" s="33"/>
      <c r="C147" s="32"/>
      <c r="D147" s="165" t="s">
        <v>181</v>
      </c>
      <c r="E147" s="32"/>
      <c r="F147" s="166" t="s">
        <v>199</v>
      </c>
      <c r="G147" s="32"/>
      <c r="H147" s="32"/>
      <c r="I147" s="167"/>
      <c r="J147" s="32"/>
      <c r="K147" s="32"/>
      <c r="L147" s="33"/>
      <c r="M147" s="168"/>
      <c r="N147" s="169"/>
      <c r="O147" s="58"/>
      <c r="P147" s="58"/>
      <c r="Q147" s="58"/>
      <c r="R147" s="58"/>
      <c r="S147" s="58"/>
      <c r="T147" s="59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T147" s="17" t="s">
        <v>181</v>
      </c>
      <c r="AU147" s="17" t="s">
        <v>85</v>
      </c>
    </row>
    <row r="148" spans="1:65" s="13" customFormat="1" ht="11.25">
      <c r="B148" s="170"/>
      <c r="D148" s="165" t="s">
        <v>183</v>
      </c>
      <c r="E148" s="171" t="s">
        <v>1</v>
      </c>
      <c r="F148" s="172" t="s">
        <v>193</v>
      </c>
      <c r="H148" s="173">
        <v>57.65</v>
      </c>
      <c r="I148" s="174"/>
      <c r="L148" s="170"/>
      <c r="M148" s="175"/>
      <c r="N148" s="176"/>
      <c r="O148" s="176"/>
      <c r="P148" s="176"/>
      <c r="Q148" s="176"/>
      <c r="R148" s="176"/>
      <c r="S148" s="176"/>
      <c r="T148" s="177"/>
      <c r="AT148" s="171" t="s">
        <v>183</v>
      </c>
      <c r="AU148" s="171" t="s">
        <v>85</v>
      </c>
      <c r="AV148" s="13" t="s">
        <v>85</v>
      </c>
      <c r="AW148" s="13" t="s">
        <v>32</v>
      </c>
      <c r="AX148" s="13" t="s">
        <v>83</v>
      </c>
      <c r="AY148" s="171" t="s">
        <v>174</v>
      </c>
    </row>
    <row r="149" spans="1:65" s="2" customFormat="1" ht="16.5" customHeight="1">
      <c r="A149" s="32"/>
      <c r="B149" s="150"/>
      <c r="C149" s="151" t="s">
        <v>200</v>
      </c>
      <c r="D149" s="151" t="s">
        <v>176</v>
      </c>
      <c r="E149" s="152" t="s">
        <v>201</v>
      </c>
      <c r="F149" s="153" t="s">
        <v>202</v>
      </c>
      <c r="G149" s="154" t="s">
        <v>203</v>
      </c>
      <c r="H149" s="155">
        <v>36</v>
      </c>
      <c r="I149" s="156"/>
      <c r="J149" s="157">
        <f>ROUND(I149*H149,2)</f>
        <v>0</v>
      </c>
      <c r="K149" s="158"/>
      <c r="L149" s="33"/>
      <c r="M149" s="159" t="s">
        <v>1</v>
      </c>
      <c r="N149" s="160" t="s">
        <v>41</v>
      </c>
      <c r="O149" s="58"/>
      <c r="P149" s="161">
        <f>O149*H149</f>
        <v>0</v>
      </c>
      <c r="Q149" s="161">
        <v>0</v>
      </c>
      <c r="R149" s="161">
        <f>Q149*H149</f>
        <v>0</v>
      </c>
      <c r="S149" s="161">
        <v>0.28999999999999998</v>
      </c>
      <c r="T149" s="162">
        <f>S149*H149</f>
        <v>10.44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3" t="s">
        <v>96</v>
      </c>
      <c r="AT149" s="163" t="s">
        <v>176</v>
      </c>
      <c r="AU149" s="163" t="s">
        <v>85</v>
      </c>
      <c r="AY149" s="17" t="s">
        <v>174</v>
      </c>
      <c r="BE149" s="164">
        <f>IF(N149="základní",J149,0)</f>
        <v>0</v>
      </c>
      <c r="BF149" s="164">
        <f>IF(N149="snížená",J149,0)</f>
        <v>0</v>
      </c>
      <c r="BG149" s="164">
        <f>IF(N149="zákl. přenesená",J149,0)</f>
        <v>0</v>
      </c>
      <c r="BH149" s="164">
        <f>IF(N149="sníž. přenesená",J149,0)</f>
        <v>0</v>
      </c>
      <c r="BI149" s="164">
        <f>IF(N149="nulová",J149,0)</f>
        <v>0</v>
      </c>
      <c r="BJ149" s="17" t="s">
        <v>83</v>
      </c>
      <c r="BK149" s="164">
        <f>ROUND(I149*H149,2)</f>
        <v>0</v>
      </c>
      <c r="BL149" s="17" t="s">
        <v>96</v>
      </c>
      <c r="BM149" s="163" t="s">
        <v>204</v>
      </c>
    </row>
    <row r="150" spans="1:65" s="2" customFormat="1" ht="29.25">
      <c r="A150" s="32"/>
      <c r="B150" s="33"/>
      <c r="C150" s="32"/>
      <c r="D150" s="165" t="s">
        <v>181</v>
      </c>
      <c r="E150" s="32"/>
      <c r="F150" s="166" t="s">
        <v>205</v>
      </c>
      <c r="G150" s="32"/>
      <c r="H150" s="32"/>
      <c r="I150" s="167"/>
      <c r="J150" s="32"/>
      <c r="K150" s="32"/>
      <c r="L150" s="33"/>
      <c r="M150" s="168"/>
      <c r="N150" s="169"/>
      <c r="O150" s="58"/>
      <c r="P150" s="58"/>
      <c r="Q150" s="58"/>
      <c r="R150" s="58"/>
      <c r="S150" s="58"/>
      <c r="T150" s="59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T150" s="17" t="s">
        <v>181</v>
      </c>
      <c r="AU150" s="17" t="s">
        <v>85</v>
      </c>
    </row>
    <row r="151" spans="1:65" s="2" customFormat="1" ht="16.5" customHeight="1">
      <c r="A151" s="32"/>
      <c r="B151" s="150"/>
      <c r="C151" s="151" t="s">
        <v>206</v>
      </c>
      <c r="D151" s="151" t="s">
        <v>176</v>
      </c>
      <c r="E151" s="152" t="s">
        <v>207</v>
      </c>
      <c r="F151" s="153" t="s">
        <v>208</v>
      </c>
      <c r="G151" s="154" t="s">
        <v>203</v>
      </c>
      <c r="H151" s="155">
        <v>21.7</v>
      </c>
      <c r="I151" s="156"/>
      <c r="J151" s="157">
        <f>ROUND(I151*H151,2)</f>
        <v>0</v>
      </c>
      <c r="K151" s="158"/>
      <c r="L151" s="33"/>
      <c r="M151" s="159" t="s">
        <v>1</v>
      </c>
      <c r="N151" s="160" t="s">
        <v>41</v>
      </c>
      <c r="O151" s="58"/>
      <c r="P151" s="161">
        <f>O151*H151</f>
        <v>0</v>
      </c>
      <c r="Q151" s="161">
        <v>0</v>
      </c>
      <c r="R151" s="161">
        <f>Q151*H151</f>
        <v>0</v>
      </c>
      <c r="S151" s="161">
        <v>0.20499999999999999</v>
      </c>
      <c r="T151" s="162">
        <f>S151*H151</f>
        <v>4.4484999999999992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3" t="s">
        <v>96</v>
      </c>
      <c r="AT151" s="163" t="s">
        <v>176</v>
      </c>
      <c r="AU151" s="163" t="s">
        <v>85</v>
      </c>
      <c r="AY151" s="17" t="s">
        <v>174</v>
      </c>
      <c r="BE151" s="164">
        <f>IF(N151="základní",J151,0)</f>
        <v>0</v>
      </c>
      <c r="BF151" s="164">
        <f>IF(N151="snížená",J151,0)</f>
        <v>0</v>
      </c>
      <c r="BG151" s="164">
        <f>IF(N151="zákl. přenesená",J151,0)</f>
        <v>0</v>
      </c>
      <c r="BH151" s="164">
        <f>IF(N151="sníž. přenesená",J151,0)</f>
        <v>0</v>
      </c>
      <c r="BI151" s="164">
        <f>IF(N151="nulová",J151,0)</f>
        <v>0</v>
      </c>
      <c r="BJ151" s="17" t="s">
        <v>83</v>
      </c>
      <c r="BK151" s="164">
        <f>ROUND(I151*H151,2)</f>
        <v>0</v>
      </c>
      <c r="BL151" s="17" t="s">
        <v>96</v>
      </c>
      <c r="BM151" s="163" t="s">
        <v>209</v>
      </c>
    </row>
    <row r="152" spans="1:65" s="2" customFormat="1" ht="29.25">
      <c r="A152" s="32"/>
      <c r="B152" s="33"/>
      <c r="C152" s="32"/>
      <c r="D152" s="165" t="s">
        <v>181</v>
      </c>
      <c r="E152" s="32"/>
      <c r="F152" s="166" t="s">
        <v>210</v>
      </c>
      <c r="G152" s="32"/>
      <c r="H152" s="32"/>
      <c r="I152" s="167"/>
      <c r="J152" s="32"/>
      <c r="K152" s="32"/>
      <c r="L152" s="33"/>
      <c r="M152" s="168"/>
      <c r="N152" s="169"/>
      <c r="O152" s="58"/>
      <c r="P152" s="58"/>
      <c r="Q152" s="58"/>
      <c r="R152" s="58"/>
      <c r="S152" s="58"/>
      <c r="T152" s="59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T152" s="17" t="s">
        <v>181</v>
      </c>
      <c r="AU152" s="17" t="s">
        <v>85</v>
      </c>
    </row>
    <row r="153" spans="1:65" s="2" customFormat="1" ht="16.5" customHeight="1">
      <c r="A153" s="32"/>
      <c r="B153" s="150"/>
      <c r="C153" s="151" t="s">
        <v>211</v>
      </c>
      <c r="D153" s="151" t="s">
        <v>176</v>
      </c>
      <c r="E153" s="152" t="s">
        <v>212</v>
      </c>
      <c r="F153" s="153" t="s">
        <v>213</v>
      </c>
      <c r="G153" s="154" t="s">
        <v>203</v>
      </c>
      <c r="H153" s="155">
        <v>37.6</v>
      </c>
      <c r="I153" s="156"/>
      <c r="J153" s="157">
        <f>ROUND(I153*H153,2)</f>
        <v>0</v>
      </c>
      <c r="K153" s="158"/>
      <c r="L153" s="33"/>
      <c r="M153" s="159" t="s">
        <v>1</v>
      </c>
      <c r="N153" s="160" t="s">
        <v>41</v>
      </c>
      <c r="O153" s="58"/>
      <c r="P153" s="161">
        <f>O153*H153</f>
        <v>0</v>
      </c>
      <c r="Q153" s="161">
        <v>0</v>
      </c>
      <c r="R153" s="161">
        <f>Q153*H153</f>
        <v>0</v>
      </c>
      <c r="S153" s="161">
        <v>0.04</v>
      </c>
      <c r="T153" s="162">
        <f>S153*H153</f>
        <v>1.504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3" t="s">
        <v>96</v>
      </c>
      <c r="AT153" s="163" t="s">
        <v>176</v>
      </c>
      <c r="AU153" s="163" t="s">
        <v>85</v>
      </c>
      <c r="AY153" s="17" t="s">
        <v>174</v>
      </c>
      <c r="BE153" s="164">
        <f>IF(N153="základní",J153,0)</f>
        <v>0</v>
      </c>
      <c r="BF153" s="164">
        <f>IF(N153="snížená",J153,0)</f>
        <v>0</v>
      </c>
      <c r="BG153" s="164">
        <f>IF(N153="zákl. přenesená",J153,0)</f>
        <v>0</v>
      </c>
      <c r="BH153" s="164">
        <f>IF(N153="sníž. přenesená",J153,0)</f>
        <v>0</v>
      </c>
      <c r="BI153" s="164">
        <f>IF(N153="nulová",J153,0)</f>
        <v>0</v>
      </c>
      <c r="BJ153" s="17" t="s">
        <v>83</v>
      </c>
      <c r="BK153" s="164">
        <f>ROUND(I153*H153,2)</f>
        <v>0</v>
      </c>
      <c r="BL153" s="17" t="s">
        <v>96</v>
      </c>
      <c r="BM153" s="163" t="s">
        <v>214</v>
      </c>
    </row>
    <row r="154" spans="1:65" s="2" customFormat="1" ht="29.25">
      <c r="A154" s="32"/>
      <c r="B154" s="33"/>
      <c r="C154" s="32"/>
      <c r="D154" s="165" t="s">
        <v>181</v>
      </c>
      <c r="E154" s="32"/>
      <c r="F154" s="166" t="s">
        <v>215</v>
      </c>
      <c r="G154" s="32"/>
      <c r="H154" s="32"/>
      <c r="I154" s="167"/>
      <c r="J154" s="32"/>
      <c r="K154" s="32"/>
      <c r="L154" s="33"/>
      <c r="M154" s="168"/>
      <c r="N154" s="169"/>
      <c r="O154" s="58"/>
      <c r="P154" s="58"/>
      <c r="Q154" s="58"/>
      <c r="R154" s="58"/>
      <c r="S154" s="58"/>
      <c r="T154" s="59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T154" s="17" t="s">
        <v>181</v>
      </c>
      <c r="AU154" s="17" t="s">
        <v>85</v>
      </c>
    </row>
    <row r="155" spans="1:65" s="13" customFormat="1" ht="11.25">
      <c r="B155" s="170"/>
      <c r="D155" s="165" t="s">
        <v>183</v>
      </c>
      <c r="E155" s="171" t="s">
        <v>1</v>
      </c>
      <c r="F155" s="172" t="s">
        <v>216</v>
      </c>
      <c r="H155" s="173">
        <v>37.6</v>
      </c>
      <c r="I155" s="174"/>
      <c r="L155" s="170"/>
      <c r="M155" s="175"/>
      <c r="N155" s="176"/>
      <c r="O155" s="176"/>
      <c r="P155" s="176"/>
      <c r="Q155" s="176"/>
      <c r="R155" s="176"/>
      <c r="S155" s="176"/>
      <c r="T155" s="177"/>
      <c r="AT155" s="171" t="s">
        <v>183</v>
      </c>
      <c r="AU155" s="171" t="s">
        <v>85</v>
      </c>
      <c r="AV155" s="13" t="s">
        <v>85</v>
      </c>
      <c r="AW155" s="13" t="s">
        <v>32</v>
      </c>
      <c r="AX155" s="13" t="s">
        <v>83</v>
      </c>
      <c r="AY155" s="171" t="s">
        <v>174</v>
      </c>
    </row>
    <row r="156" spans="1:65" s="2" customFormat="1" ht="33" customHeight="1">
      <c r="A156" s="32"/>
      <c r="B156" s="150"/>
      <c r="C156" s="151" t="s">
        <v>217</v>
      </c>
      <c r="D156" s="151" t="s">
        <v>176</v>
      </c>
      <c r="E156" s="152" t="s">
        <v>218</v>
      </c>
      <c r="F156" s="153" t="s">
        <v>219</v>
      </c>
      <c r="G156" s="154" t="s">
        <v>220</v>
      </c>
      <c r="H156" s="155">
        <v>16.739999999999998</v>
      </c>
      <c r="I156" s="156"/>
      <c r="J156" s="157">
        <f>ROUND(I156*H156,2)</f>
        <v>0</v>
      </c>
      <c r="K156" s="158"/>
      <c r="L156" s="33"/>
      <c r="M156" s="159" t="s">
        <v>1</v>
      </c>
      <c r="N156" s="160" t="s">
        <v>41</v>
      </c>
      <c r="O156" s="58"/>
      <c r="P156" s="161">
        <f>O156*H156</f>
        <v>0</v>
      </c>
      <c r="Q156" s="161">
        <v>0</v>
      </c>
      <c r="R156" s="161">
        <f>Q156*H156</f>
        <v>0</v>
      </c>
      <c r="S156" s="161">
        <v>0</v>
      </c>
      <c r="T156" s="162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3" t="s">
        <v>96</v>
      </c>
      <c r="AT156" s="163" t="s">
        <v>176</v>
      </c>
      <c r="AU156" s="163" t="s">
        <v>85</v>
      </c>
      <c r="AY156" s="17" t="s">
        <v>174</v>
      </c>
      <c r="BE156" s="164">
        <f>IF(N156="základní",J156,0)</f>
        <v>0</v>
      </c>
      <c r="BF156" s="164">
        <f>IF(N156="snížená",J156,0)</f>
        <v>0</v>
      </c>
      <c r="BG156" s="164">
        <f>IF(N156="zákl. přenesená",J156,0)</f>
        <v>0</v>
      </c>
      <c r="BH156" s="164">
        <f>IF(N156="sníž. přenesená",J156,0)</f>
        <v>0</v>
      </c>
      <c r="BI156" s="164">
        <f>IF(N156="nulová",J156,0)</f>
        <v>0</v>
      </c>
      <c r="BJ156" s="17" t="s">
        <v>83</v>
      </c>
      <c r="BK156" s="164">
        <f>ROUND(I156*H156,2)</f>
        <v>0</v>
      </c>
      <c r="BL156" s="17" t="s">
        <v>96</v>
      </c>
      <c r="BM156" s="163" t="s">
        <v>221</v>
      </c>
    </row>
    <row r="157" spans="1:65" s="2" customFormat="1" ht="19.5">
      <c r="A157" s="32"/>
      <c r="B157" s="33"/>
      <c r="C157" s="32"/>
      <c r="D157" s="165" t="s">
        <v>181</v>
      </c>
      <c r="E157" s="32"/>
      <c r="F157" s="166" t="s">
        <v>222</v>
      </c>
      <c r="G157" s="32"/>
      <c r="H157" s="32"/>
      <c r="I157" s="167"/>
      <c r="J157" s="32"/>
      <c r="K157" s="32"/>
      <c r="L157" s="33"/>
      <c r="M157" s="168"/>
      <c r="N157" s="169"/>
      <c r="O157" s="58"/>
      <c r="P157" s="58"/>
      <c r="Q157" s="58"/>
      <c r="R157" s="58"/>
      <c r="S157" s="58"/>
      <c r="T157" s="59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T157" s="17" t="s">
        <v>181</v>
      </c>
      <c r="AU157" s="17" t="s">
        <v>85</v>
      </c>
    </row>
    <row r="158" spans="1:65" s="13" customFormat="1" ht="11.25">
      <c r="B158" s="170"/>
      <c r="D158" s="165" t="s">
        <v>183</v>
      </c>
      <c r="E158" s="171" t="s">
        <v>134</v>
      </c>
      <c r="F158" s="172" t="s">
        <v>223</v>
      </c>
      <c r="H158" s="173">
        <v>16.739999999999998</v>
      </c>
      <c r="I158" s="174"/>
      <c r="L158" s="170"/>
      <c r="M158" s="175"/>
      <c r="N158" s="176"/>
      <c r="O158" s="176"/>
      <c r="P158" s="176"/>
      <c r="Q158" s="176"/>
      <c r="R158" s="176"/>
      <c r="S158" s="176"/>
      <c r="T158" s="177"/>
      <c r="AT158" s="171" t="s">
        <v>183</v>
      </c>
      <c r="AU158" s="171" t="s">
        <v>85</v>
      </c>
      <c r="AV158" s="13" t="s">
        <v>85</v>
      </c>
      <c r="AW158" s="13" t="s">
        <v>32</v>
      </c>
      <c r="AX158" s="13" t="s">
        <v>83</v>
      </c>
      <c r="AY158" s="171" t="s">
        <v>174</v>
      </c>
    </row>
    <row r="159" spans="1:65" s="2" customFormat="1" ht="33" customHeight="1">
      <c r="A159" s="32"/>
      <c r="B159" s="150"/>
      <c r="C159" s="151" t="s">
        <v>224</v>
      </c>
      <c r="D159" s="151" t="s">
        <v>176</v>
      </c>
      <c r="E159" s="152" t="s">
        <v>225</v>
      </c>
      <c r="F159" s="153" t="s">
        <v>226</v>
      </c>
      <c r="G159" s="154" t="s">
        <v>220</v>
      </c>
      <c r="H159" s="155">
        <v>6.74</v>
      </c>
      <c r="I159" s="156"/>
      <c r="J159" s="157">
        <f>ROUND(I159*H159,2)</f>
        <v>0</v>
      </c>
      <c r="K159" s="158"/>
      <c r="L159" s="33"/>
      <c r="M159" s="159" t="s">
        <v>1</v>
      </c>
      <c r="N159" s="160" t="s">
        <v>41</v>
      </c>
      <c r="O159" s="58"/>
      <c r="P159" s="161">
        <f>O159*H159</f>
        <v>0</v>
      </c>
      <c r="Q159" s="161">
        <v>0</v>
      </c>
      <c r="R159" s="161">
        <f>Q159*H159</f>
        <v>0</v>
      </c>
      <c r="S159" s="161">
        <v>0</v>
      </c>
      <c r="T159" s="162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3" t="s">
        <v>96</v>
      </c>
      <c r="AT159" s="163" t="s">
        <v>176</v>
      </c>
      <c r="AU159" s="163" t="s">
        <v>85</v>
      </c>
      <c r="AY159" s="17" t="s">
        <v>174</v>
      </c>
      <c r="BE159" s="164">
        <f>IF(N159="základní",J159,0)</f>
        <v>0</v>
      </c>
      <c r="BF159" s="164">
        <f>IF(N159="snížená",J159,0)</f>
        <v>0</v>
      </c>
      <c r="BG159" s="164">
        <f>IF(N159="zákl. přenesená",J159,0)</f>
        <v>0</v>
      </c>
      <c r="BH159" s="164">
        <f>IF(N159="sníž. přenesená",J159,0)</f>
        <v>0</v>
      </c>
      <c r="BI159" s="164">
        <f>IF(N159="nulová",J159,0)</f>
        <v>0</v>
      </c>
      <c r="BJ159" s="17" t="s">
        <v>83</v>
      </c>
      <c r="BK159" s="164">
        <f>ROUND(I159*H159,2)</f>
        <v>0</v>
      </c>
      <c r="BL159" s="17" t="s">
        <v>96</v>
      </c>
      <c r="BM159" s="163" t="s">
        <v>227</v>
      </c>
    </row>
    <row r="160" spans="1:65" s="2" customFormat="1" ht="48.75">
      <c r="A160" s="32"/>
      <c r="B160" s="33"/>
      <c r="C160" s="32"/>
      <c r="D160" s="165" t="s">
        <v>181</v>
      </c>
      <c r="E160" s="32"/>
      <c r="F160" s="166" t="s">
        <v>228</v>
      </c>
      <c r="G160" s="32"/>
      <c r="H160" s="32"/>
      <c r="I160" s="167"/>
      <c r="J160" s="32"/>
      <c r="K160" s="32"/>
      <c r="L160" s="33"/>
      <c r="M160" s="168"/>
      <c r="N160" s="169"/>
      <c r="O160" s="58"/>
      <c r="P160" s="58"/>
      <c r="Q160" s="58"/>
      <c r="R160" s="58"/>
      <c r="S160" s="58"/>
      <c r="T160" s="59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T160" s="17" t="s">
        <v>181</v>
      </c>
      <c r="AU160" s="17" t="s">
        <v>85</v>
      </c>
    </row>
    <row r="161" spans="1:65" s="13" customFormat="1" ht="11.25">
      <c r="B161" s="170"/>
      <c r="D161" s="165" t="s">
        <v>183</v>
      </c>
      <c r="E161" s="171" t="s">
        <v>1</v>
      </c>
      <c r="F161" s="172" t="s">
        <v>134</v>
      </c>
      <c r="H161" s="173">
        <v>16.739999999999998</v>
      </c>
      <c r="I161" s="174"/>
      <c r="L161" s="170"/>
      <c r="M161" s="175"/>
      <c r="N161" s="176"/>
      <c r="O161" s="176"/>
      <c r="P161" s="176"/>
      <c r="Q161" s="176"/>
      <c r="R161" s="176"/>
      <c r="S161" s="176"/>
      <c r="T161" s="177"/>
      <c r="AT161" s="171" t="s">
        <v>183</v>
      </c>
      <c r="AU161" s="171" t="s">
        <v>85</v>
      </c>
      <c r="AV161" s="13" t="s">
        <v>85</v>
      </c>
      <c r="AW161" s="13" t="s">
        <v>32</v>
      </c>
      <c r="AX161" s="13" t="s">
        <v>76</v>
      </c>
      <c r="AY161" s="171" t="s">
        <v>174</v>
      </c>
    </row>
    <row r="162" spans="1:65" s="13" customFormat="1" ht="11.25">
      <c r="B162" s="170"/>
      <c r="D162" s="165" t="s">
        <v>183</v>
      </c>
      <c r="E162" s="171" t="s">
        <v>1</v>
      </c>
      <c r="F162" s="172" t="s">
        <v>229</v>
      </c>
      <c r="H162" s="173">
        <v>-2</v>
      </c>
      <c r="I162" s="174"/>
      <c r="L162" s="170"/>
      <c r="M162" s="175"/>
      <c r="N162" s="176"/>
      <c r="O162" s="176"/>
      <c r="P162" s="176"/>
      <c r="Q162" s="176"/>
      <c r="R162" s="176"/>
      <c r="S162" s="176"/>
      <c r="T162" s="177"/>
      <c r="AT162" s="171" t="s">
        <v>183</v>
      </c>
      <c r="AU162" s="171" t="s">
        <v>85</v>
      </c>
      <c r="AV162" s="13" t="s">
        <v>85</v>
      </c>
      <c r="AW162" s="13" t="s">
        <v>32</v>
      </c>
      <c r="AX162" s="13" t="s">
        <v>76</v>
      </c>
      <c r="AY162" s="171" t="s">
        <v>174</v>
      </c>
    </row>
    <row r="163" spans="1:65" s="13" customFormat="1" ht="11.25">
      <c r="B163" s="170"/>
      <c r="D163" s="165" t="s">
        <v>183</v>
      </c>
      <c r="E163" s="171" t="s">
        <v>1</v>
      </c>
      <c r="F163" s="172" t="s">
        <v>230</v>
      </c>
      <c r="H163" s="173">
        <v>-8</v>
      </c>
      <c r="I163" s="174"/>
      <c r="L163" s="170"/>
      <c r="M163" s="175"/>
      <c r="N163" s="176"/>
      <c r="O163" s="176"/>
      <c r="P163" s="176"/>
      <c r="Q163" s="176"/>
      <c r="R163" s="176"/>
      <c r="S163" s="176"/>
      <c r="T163" s="177"/>
      <c r="AT163" s="171" t="s">
        <v>183</v>
      </c>
      <c r="AU163" s="171" t="s">
        <v>85</v>
      </c>
      <c r="AV163" s="13" t="s">
        <v>85</v>
      </c>
      <c r="AW163" s="13" t="s">
        <v>32</v>
      </c>
      <c r="AX163" s="13" t="s">
        <v>76</v>
      </c>
      <c r="AY163" s="171" t="s">
        <v>174</v>
      </c>
    </row>
    <row r="164" spans="1:65" s="14" customFormat="1" ht="11.25">
      <c r="B164" s="178"/>
      <c r="D164" s="165" t="s">
        <v>183</v>
      </c>
      <c r="E164" s="179" t="s">
        <v>1</v>
      </c>
      <c r="F164" s="180" t="s">
        <v>231</v>
      </c>
      <c r="H164" s="181">
        <v>6.74</v>
      </c>
      <c r="I164" s="182"/>
      <c r="L164" s="178"/>
      <c r="M164" s="183"/>
      <c r="N164" s="184"/>
      <c r="O164" s="184"/>
      <c r="P164" s="184"/>
      <c r="Q164" s="184"/>
      <c r="R164" s="184"/>
      <c r="S164" s="184"/>
      <c r="T164" s="185"/>
      <c r="AT164" s="179" t="s">
        <v>183</v>
      </c>
      <c r="AU164" s="179" t="s">
        <v>85</v>
      </c>
      <c r="AV164" s="14" t="s">
        <v>96</v>
      </c>
      <c r="AW164" s="14" t="s">
        <v>32</v>
      </c>
      <c r="AX164" s="14" t="s">
        <v>83</v>
      </c>
      <c r="AY164" s="179" t="s">
        <v>174</v>
      </c>
    </row>
    <row r="165" spans="1:65" s="2" customFormat="1" ht="37.9" customHeight="1">
      <c r="A165" s="32"/>
      <c r="B165" s="150"/>
      <c r="C165" s="151" t="s">
        <v>232</v>
      </c>
      <c r="D165" s="151" t="s">
        <v>176</v>
      </c>
      <c r="E165" s="152" t="s">
        <v>233</v>
      </c>
      <c r="F165" s="153" t="s">
        <v>234</v>
      </c>
      <c r="G165" s="154" t="s">
        <v>220</v>
      </c>
      <c r="H165" s="155">
        <v>47.18</v>
      </c>
      <c r="I165" s="156"/>
      <c r="J165" s="157">
        <f>ROUND(I165*H165,2)</f>
        <v>0</v>
      </c>
      <c r="K165" s="158"/>
      <c r="L165" s="33"/>
      <c r="M165" s="159" t="s">
        <v>1</v>
      </c>
      <c r="N165" s="160" t="s">
        <v>41</v>
      </c>
      <c r="O165" s="58"/>
      <c r="P165" s="161">
        <f>O165*H165</f>
        <v>0</v>
      </c>
      <c r="Q165" s="161">
        <v>0</v>
      </c>
      <c r="R165" s="161">
        <f>Q165*H165</f>
        <v>0</v>
      </c>
      <c r="S165" s="161">
        <v>0</v>
      </c>
      <c r="T165" s="162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3" t="s">
        <v>96</v>
      </c>
      <c r="AT165" s="163" t="s">
        <v>176</v>
      </c>
      <c r="AU165" s="163" t="s">
        <v>85</v>
      </c>
      <c r="AY165" s="17" t="s">
        <v>174</v>
      </c>
      <c r="BE165" s="164">
        <f>IF(N165="základní",J165,0)</f>
        <v>0</v>
      </c>
      <c r="BF165" s="164">
        <f>IF(N165="snížená",J165,0)</f>
        <v>0</v>
      </c>
      <c r="BG165" s="164">
        <f>IF(N165="zákl. přenesená",J165,0)</f>
        <v>0</v>
      </c>
      <c r="BH165" s="164">
        <f>IF(N165="sníž. přenesená",J165,0)</f>
        <v>0</v>
      </c>
      <c r="BI165" s="164">
        <f>IF(N165="nulová",J165,0)</f>
        <v>0</v>
      </c>
      <c r="BJ165" s="17" t="s">
        <v>83</v>
      </c>
      <c r="BK165" s="164">
        <f>ROUND(I165*H165,2)</f>
        <v>0</v>
      </c>
      <c r="BL165" s="17" t="s">
        <v>96</v>
      </c>
      <c r="BM165" s="163" t="s">
        <v>235</v>
      </c>
    </row>
    <row r="166" spans="1:65" s="2" customFormat="1" ht="48.75">
      <c r="A166" s="32"/>
      <c r="B166" s="33"/>
      <c r="C166" s="32"/>
      <c r="D166" s="165" t="s">
        <v>181</v>
      </c>
      <c r="E166" s="32"/>
      <c r="F166" s="166" t="s">
        <v>236</v>
      </c>
      <c r="G166" s="32"/>
      <c r="H166" s="32"/>
      <c r="I166" s="167"/>
      <c r="J166" s="32"/>
      <c r="K166" s="32"/>
      <c r="L166" s="33"/>
      <c r="M166" s="168"/>
      <c r="N166" s="169"/>
      <c r="O166" s="58"/>
      <c r="P166" s="58"/>
      <c r="Q166" s="58"/>
      <c r="R166" s="58"/>
      <c r="S166" s="58"/>
      <c r="T166" s="59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T166" s="17" t="s">
        <v>181</v>
      </c>
      <c r="AU166" s="17" t="s">
        <v>85</v>
      </c>
    </row>
    <row r="167" spans="1:65" s="13" customFormat="1" ht="11.25">
      <c r="B167" s="170"/>
      <c r="D167" s="165" t="s">
        <v>183</v>
      </c>
      <c r="E167" s="171" t="s">
        <v>1</v>
      </c>
      <c r="F167" s="172" t="s">
        <v>134</v>
      </c>
      <c r="H167" s="173">
        <v>16.739999999999998</v>
      </c>
      <c r="I167" s="174"/>
      <c r="L167" s="170"/>
      <c r="M167" s="175"/>
      <c r="N167" s="176"/>
      <c r="O167" s="176"/>
      <c r="P167" s="176"/>
      <c r="Q167" s="176"/>
      <c r="R167" s="176"/>
      <c r="S167" s="176"/>
      <c r="T167" s="177"/>
      <c r="AT167" s="171" t="s">
        <v>183</v>
      </c>
      <c r="AU167" s="171" t="s">
        <v>85</v>
      </c>
      <c r="AV167" s="13" t="s">
        <v>85</v>
      </c>
      <c r="AW167" s="13" t="s">
        <v>32</v>
      </c>
      <c r="AX167" s="13" t="s">
        <v>76</v>
      </c>
      <c r="AY167" s="171" t="s">
        <v>174</v>
      </c>
    </row>
    <row r="168" spans="1:65" s="13" customFormat="1" ht="11.25">
      <c r="B168" s="170"/>
      <c r="D168" s="165" t="s">
        <v>183</v>
      </c>
      <c r="E168" s="171" t="s">
        <v>1</v>
      </c>
      <c r="F168" s="172" t="s">
        <v>229</v>
      </c>
      <c r="H168" s="173">
        <v>-2</v>
      </c>
      <c r="I168" s="174"/>
      <c r="L168" s="170"/>
      <c r="M168" s="175"/>
      <c r="N168" s="176"/>
      <c r="O168" s="176"/>
      <c r="P168" s="176"/>
      <c r="Q168" s="176"/>
      <c r="R168" s="176"/>
      <c r="S168" s="176"/>
      <c r="T168" s="177"/>
      <c r="AT168" s="171" t="s">
        <v>183</v>
      </c>
      <c r="AU168" s="171" t="s">
        <v>85</v>
      </c>
      <c r="AV168" s="13" t="s">
        <v>85</v>
      </c>
      <c r="AW168" s="13" t="s">
        <v>32</v>
      </c>
      <c r="AX168" s="13" t="s">
        <v>76</v>
      </c>
      <c r="AY168" s="171" t="s">
        <v>174</v>
      </c>
    </row>
    <row r="169" spans="1:65" s="13" customFormat="1" ht="11.25">
      <c r="B169" s="170"/>
      <c r="D169" s="165" t="s">
        <v>183</v>
      </c>
      <c r="E169" s="171" t="s">
        <v>1</v>
      </c>
      <c r="F169" s="172" t="s">
        <v>230</v>
      </c>
      <c r="H169" s="173">
        <v>-8</v>
      </c>
      <c r="I169" s="174"/>
      <c r="L169" s="170"/>
      <c r="M169" s="175"/>
      <c r="N169" s="176"/>
      <c r="O169" s="176"/>
      <c r="P169" s="176"/>
      <c r="Q169" s="176"/>
      <c r="R169" s="176"/>
      <c r="S169" s="176"/>
      <c r="T169" s="177"/>
      <c r="AT169" s="171" t="s">
        <v>183</v>
      </c>
      <c r="AU169" s="171" t="s">
        <v>85</v>
      </c>
      <c r="AV169" s="13" t="s">
        <v>85</v>
      </c>
      <c r="AW169" s="13" t="s">
        <v>32</v>
      </c>
      <c r="AX169" s="13" t="s">
        <v>76</v>
      </c>
      <c r="AY169" s="171" t="s">
        <v>174</v>
      </c>
    </row>
    <row r="170" spans="1:65" s="14" customFormat="1" ht="11.25">
      <c r="B170" s="178"/>
      <c r="D170" s="165" t="s">
        <v>183</v>
      </c>
      <c r="E170" s="179" t="s">
        <v>1</v>
      </c>
      <c r="F170" s="180" t="s">
        <v>231</v>
      </c>
      <c r="H170" s="181">
        <v>6.74</v>
      </c>
      <c r="I170" s="182"/>
      <c r="L170" s="178"/>
      <c r="M170" s="183"/>
      <c r="N170" s="184"/>
      <c r="O170" s="184"/>
      <c r="P170" s="184"/>
      <c r="Q170" s="184"/>
      <c r="R170" s="184"/>
      <c r="S170" s="184"/>
      <c r="T170" s="185"/>
      <c r="AT170" s="179" t="s">
        <v>183</v>
      </c>
      <c r="AU170" s="179" t="s">
        <v>85</v>
      </c>
      <c r="AV170" s="14" t="s">
        <v>96</v>
      </c>
      <c r="AW170" s="14" t="s">
        <v>32</v>
      </c>
      <c r="AX170" s="14" t="s">
        <v>83</v>
      </c>
      <c r="AY170" s="179" t="s">
        <v>174</v>
      </c>
    </row>
    <row r="171" spans="1:65" s="13" customFormat="1" ht="11.25">
      <c r="B171" s="170"/>
      <c r="D171" s="165" t="s">
        <v>183</v>
      </c>
      <c r="F171" s="172" t="s">
        <v>237</v>
      </c>
      <c r="H171" s="173">
        <v>47.18</v>
      </c>
      <c r="I171" s="174"/>
      <c r="L171" s="170"/>
      <c r="M171" s="175"/>
      <c r="N171" s="176"/>
      <c r="O171" s="176"/>
      <c r="P171" s="176"/>
      <c r="Q171" s="176"/>
      <c r="R171" s="176"/>
      <c r="S171" s="176"/>
      <c r="T171" s="177"/>
      <c r="AT171" s="171" t="s">
        <v>183</v>
      </c>
      <c r="AU171" s="171" t="s">
        <v>85</v>
      </c>
      <c r="AV171" s="13" t="s">
        <v>85</v>
      </c>
      <c r="AW171" s="13" t="s">
        <v>3</v>
      </c>
      <c r="AX171" s="13" t="s">
        <v>83</v>
      </c>
      <c r="AY171" s="171" t="s">
        <v>174</v>
      </c>
    </row>
    <row r="172" spans="1:65" s="2" customFormat="1" ht="24.2" customHeight="1">
      <c r="A172" s="32"/>
      <c r="B172" s="150"/>
      <c r="C172" s="151" t="s">
        <v>238</v>
      </c>
      <c r="D172" s="151" t="s">
        <v>176</v>
      </c>
      <c r="E172" s="152" t="s">
        <v>239</v>
      </c>
      <c r="F172" s="153" t="s">
        <v>240</v>
      </c>
      <c r="G172" s="154" t="s">
        <v>220</v>
      </c>
      <c r="H172" s="155">
        <v>2</v>
      </c>
      <c r="I172" s="156"/>
      <c r="J172" s="157">
        <f>ROUND(I172*H172,2)</f>
        <v>0</v>
      </c>
      <c r="K172" s="158"/>
      <c r="L172" s="33"/>
      <c r="M172" s="159" t="s">
        <v>1</v>
      </c>
      <c r="N172" s="160" t="s">
        <v>41</v>
      </c>
      <c r="O172" s="58"/>
      <c r="P172" s="161">
        <f>O172*H172</f>
        <v>0</v>
      </c>
      <c r="Q172" s="161">
        <v>0</v>
      </c>
      <c r="R172" s="161">
        <f>Q172*H172</f>
        <v>0</v>
      </c>
      <c r="S172" s="161">
        <v>0</v>
      </c>
      <c r="T172" s="162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3" t="s">
        <v>96</v>
      </c>
      <c r="AT172" s="163" t="s">
        <v>176</v>
      </c>
      <c r="AU172" s="163" t="s">
        <v>85</v>
      </c>
      <c r="AY172" s="17" t="s">
        <v>174</v>
      </c>
      <c r="BE172" s="164">
        <f>IF(N172="základní",J172,0)</f>
        <v>0</v>
      </c>
      <c r="BF172" s="164">
        <f>IF(N172="snížená",J172,0)</f>
        <v>0</v>
      </c>
      <c r="BG172" s="164">
        <f>IF(N172="zákl. přenesená",J172,0)</f>
        <v>0</v>
      </c>
      <c r="BH172" s="164">
        <f>IF(N172="sníž. přenesená",J172,0)</f>
        <v>0</v>
      </c>
      <c r="BI172" s="164">
        <f>IF(N172="nulová",J172,0)</f>
        <v>0</v>
      </c>
      <c r="BJ172" s="17" t="s">
        <v>83</v>
      </c>
      <c r="BK172" s="164">
        <f>ROUND(I172*H172,2)</f>
        <v>0</v>
      </c>
      <c r="BL172" s="17" t="s">
        <v>96</v>
      </c>
      <c r="BM172" s="163" t="s">
        <v>241</v>
      </c>
    </row>
    <row r="173" spans="1:65" s="2" customFormat="1" ht="29.25">
      <c r="A173" s="32"/>
      <c r="B173" s="33"/>
      <c r="C173" s="32"/>
      <c r="D173" s="165" t="s">
        <v>181</v>
      </c>
      <c r="E173" s="32"/>
      <c r="F173" s="166" t="s">
        <v>242</v>
      </c>
      <c r="G173" s="32"/>
      <c r="H173" s="32"/>
      <c r="I173" s="167"/>
      <c r="J173" s="32"/>
      <c r="K173" s="32"/>
      <c r="L173" s="33"/>
      <c r="M173" s="168"/>
      <c r="N173" s="169"/>
      <c r="O173" s="58"/>
      <c r="P173" s="58"/>
      <c r="Q173" s="58"/>
      <c r="R173" s="58"/>
      <c r="S173" s="58"/>
      <c r="T173" s="59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T173" s="17" t="s">
        <v>181</v>
      </c>
      <c r="AU173" s="17" t="s">
        <v>85</v>
      </c>
    </row>
    <row r="174" spans="1:65" s="13" customFormat="1" ht="11.25">
      <c r="B174" s="170"/>
      <c r="D174" s="165" t="s">
        <v>183</v>
      </c>
      <c r="E174" s="171" t="s">
        <v>136</v>
      </c>
      <c r="F174" s="172" t="s">
        <v>243</v>
      </c>
      <c r="H174" s="173">
        <v>2</v>
      </c>
      <c r="I174" s="174"/>
      <c r="L174" s="170"/>
      <c r="M174" s="175"/>
      <c r="N174" s="176"/>
      <c r="O174" s="176"/>
      <c r="P174" s="176"/>
      <c r="Q174" s="176"/>
      <c r="R174" s="176"/>
      <c r="S174" s="176"/>
      <c r="T174" s="177"/>
      <c r="AT174" s="171" t="s">
        <v>183</v>
      </c>
      <c r="AU174" s="171" t="s">
        <v>85</v>
      </c>
      <c r="AV174" s="13" t="s">
        <v>85</v>
      </c>
      <c r="AW174" s="13" t="s">
        <v>32</v>
      </c>
      <c r="AX174" s="13" t="s">
        <v>83</v>
      </c>
      <c r="AY174" s="171" t="s">
        <v>174</v>
      </c>
    </row>
    <row r="175" spans="1:65" s="2" customFormat="1" ht="24.2" customHeight="1">
      <c r="A175" s="32"/>
      <c r="B175" s="150"/>
      <c r="C175" s="151" t="s">
        <v>244</v>
      </c>
      <c r="D175" s="151" t="s">
        <v>176</v>
      </c>
      <c r="E175" s="152" t="s">
        <v>245</v>
      </c>
      <c r="F175" s="153" t="s">
        <v>246</v>
      </c>
      <c r="G175" s="154" t="s">
        <v>179</v>
      </c>
      <c r="H175" s="155">
        <v>40</v>
      </c>
      <c r="I175" s="156"/>
      <c r="J175" s="157">
        <f>ROUND(I175*H175,2)</f>
        <v>0</v>
      </c>
      <c r="K175" s="158"/>
      <c r="L175" s="33"/>
      <c r="M175" s="159" t="s">
        <v>1</v>
      </c>
      <c r="N175" s="160" t="s">
        <v>41</v>
      </c>
      <c r="O175" s="58"/>
      <c r="P175" s="161">
        <f>O175*H175</f>
        <v>0</v>
      </c>
      <c r="Q175" s="161">
        <v>0</v>
      </c>
      <c r="R175" s="161">
        <f>Q175*H175</f>
        <v>0</v>
      </c>
      <c r="S175" s="161">
        <v>0</v>
      </c>
      <c r="T175" s="162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3" t="s">
        <v>96</v>
      </c>
      <c r="AT175" s="163" t="s">
        <v>176</v>
      </c>
      <c r="AU175" s="163" t="s">
        <v>85</v>
      </c>
      <c r="AY175" s="17" t="s">
        <v>174</v>
      </c>
      <c r="BE175" s="164">
        <f>IF(N175="základní",J175,0)</f>
        <v>0</v>
      </c>
      <c r="BF175" s="164">
        <f>IF(N175="snížená",J175,0)</f>
        <v>0</v>
      </c>
      <c r="BG175" s="164">
        <f>IF(N175="zákl. přenesená",J175,0)</f>
        <v>0</v>
      </c>
      <c r="BH175" s="164">
        <f>IF(N175="sníž. přenesená",J175,0)</f>
        <v>0</v>
      </c>
      <c r="BI175" s="164">
        <f>IF(N175="nulová",J175,0)</f>
        <v>0</v>
      </c>
      <c r="BJ175" s="17" t="s">
        <v>83</v>
      </c>
      <c r="BK175" s="164">
        <f>ROUND(I175*H175,2)</f>
        <v>0</v>
      </c>
      <c r="BL175" s="17" t="s">
        <v>96</v>
      </c>
      <c r="BM175" s="163" t="s">
        <v>247</v>
      </c>
    </row>
    <row r="176" spans="1:65" s="2" customFormat="1" ht="19.5">
      <c r="A176" s="32"/>
      <c r="B176" s="33"/>
      <c r="C176" s="32"/>
      <c r="D176" s="165" t="s">
        <v>181</v>
      </c>
      <c r="E176" s="32"/>
      <c r="F176" s="166" t="s">
        <v>248</v>
      </c>
      <c r="G176" s="32"/>
      <c r="H176" s="32"/>
      <c r="I176" s="167"/>
      <c r="J176" s="32"/>
      <c r="K176" s="32"/>
      <c r="L176" s="33"/>
      <c r="M176" s="168"/>
      <c r="N176" s="169"/>
      <c r="O176" s="58"/>
      <c r="P176" s="58"/>
      <c r="Q176" s="58"/>
      <c r="R176" s="58"/>
      <c r="S176" s="58"/>
      <c r="T176" s="59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T176" s="17" t="s">
        <v>181</v>
      </c>
      <c r="AU176" s="17" t="s">
        <v>85</v>
      </c>
    </row>
    <row r="177" spans="1:65" s="13" customFormat="1" ht="11.25">
      <c r="B177" s="170"/>
      <c r="D177" s="165" t="s">
        <v>183</v>
      </c>
      <c r="E177" s="171" t="s">
        <v>1</v>
      </c>
      <c r="F177" s="172" t="s">
        <v>249</v>
      </c>
      <c r="H177" s="173">
        <v>40</v>
      </c>
      <c r="I177" s="174"/>
      <c r="L177" s="170"/>
      <c r="M177" s="175"/>
      <c r="N177" s="176"/>
      <c r="O177" s="176"/>
      <c r="P177" s="176"/>
      <c r="Q177" s="176"/>
      <c r="R177" s="176"/>
      <c r="S177" s="176"/>
      <c r="T177" s="177"/>
      <c r="AT177" s="171" t="s">
        <v>183</v>
      </c>
      <c r="AU177" s="171" t="s">
        <v>85</v>
      </c>
      <c r="AV177" s="13" t="s">
        <v>85</v>
      </c>
      <c r="AW177" s="13" t="s">
        <v>32</v>
      </c>
      <c r="AX177" s="13" t="s">
        <v>83</v>
      </c>
      <c r="AY177" s="171" t="s">
        <v>174</v>
      </c>
    </row>
    <row r="178" spans="1:65" s="2" customFormat="1" ht="24.2" customHeight="1">
      <c r="A178" s="32"/>
      <c r="B178" s="150"/>
      <c r="C178" s="151" t="s">
        <v>250</v>
      </c>
      <c r="D178" s="151" t="s">
        <v>176</v>
      </c>
      <c r="E178" s="152" t="s">
        <v>251</v>
      </c>
      <c r="F178" s="153" t="s">
        <v>252</v>
      </c>
      <c r="G178" s="154" t="s">
        <v>179</v>
      </c>
      <c r="H178" s="155">
        <v>40</v>
      </c>
      <c r="I178" s="156"/>
      <c r="J178" s="157">
        <f>ROUND(I178*H178,2)</f>
        <v>0</v>
      </c>
      <c r="K178" s="158"/>
      <c r="L178" s="33"/>
      <c r="M178" s="159" t="s">
        <v>1</v>
      </c>
      <c r="N178" s="160" t="s">
        <v>41</v>
      </c>
      <c r="O178" s="58"/>
      <c r="P178" s="161">
        <f>O178*H178</f>
        <v>0</v>
      </c>
      <c r="Q178" s="161">
        <v>0</v>
      </c>
      <c r="R178" s="161">
        <f>Q178*H178</f>
        <v>0</v>
      </c>
      <c r="S178" s="161">
        <v>0</v>
      </c>
      <c r="T178" s="162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3" t="s">
        <v>96</v>
      </c>
      <c r="AT178" s="163" t="s">
        <v>176</v>
      </c>
      <c r="AU178" s="163" t="s">
        <v>85</v>
      </c>
      <c r="AY178" s="17" t="s">
        <v>174</v>
      </c>
      <c r="BE178" s="164">
        <f>IF(N178="základní",J178,0)</f>
        <v>0</v>
      </c>
      <c r="BF178" s="164">
        <f>IF(N178="snížená",J178,0)</f>
        <v>0</v>
      </c>
      <c r="BG178" s="164">
        <f>IF(N178="zákl. přenesená",J178,0)</f>
        <v>0</v>
      </c>
      <c r="BH178" s="164">
        <f>IF(N178="sníž. přenesená",J178,0)</f>
        <v>0</v>
      </c>
      <c r="BI178" s="164">
        <f>IF(N178="nulová",J178,0)</f>
        <v>0</v>
      </c>
      <c r="BJ178" s="17" t="s">
        <v>83</v>
      </c>
      <c r="BK178" s="164">
        <f>ROUND(I178*H178,2)</f>
        <v>0</v>
      </c>
      <c r="BL178" s="17" t="s">
        <v>96</v>
      </c>
      <c r="BM178" s="163" t="s">
        <v>253</v>
      </c>
    </row>
    <row r="179" spans="1:65" s="2" customFormat="1" ht="19.5">
      <c r="A179" s="32"/>
      <c r="B179" s="33"/>
      <c r="C179" s="32"/>
      <c r="D179" s="165" t="s">
        <v>181</v>
      </c>
      <c r="E179" s="32"/>
      <c r="F179" s="166" t="s">
        <v>254</v>
      </c>
      <c r="G179" s="32"/>
      <c r="H179" s="32"/>
      <c r="I179" s="167"/>
      <c r="J179" s="32"/>
      <c r="K179" s="32"/>
      <c r="L179" s="33"/>
      <c r="M179" s="168"/>
      <c r="N179" s="169"/>
      <c r="O179" s="58"/>
      <c r="P179" s="58"/>
      <c r="Q179" s="58"/>
      <c r="R179" s="58"/>
      <c r="S179" s="58"/>
      <c r="T179" s="59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T179" s="17" t="s">
        <v>181</v>
      </c>
      <c r="AU179" s="17" t="s">
        <v>85</v>
      </c>
    </row>
    <row r="180" spans="1:65" s="2" customFormat="1" ht="16.5" customHeight="1">
      <c r="A180" s="32"/>
      <c r="B180" s="150"/>
      <c r="C180" s="186" t="s">
        <v>255</v>
      </c>
      <c r="D180" s="186" t="s">
        <v>256</v>
      </c>
      <c r="E180" s="187" t="s">
        <v>257</v>
      </c>
      <c r="F180" s="188" t="s">
        <v>258</v>
      </c>
      <c r="G180" s="189" t="s">
        <v>259</v>
      </c>
      <c r="H180" s="190">
        <v>1.2</v>
      </c>
      <c r="I180" s="191"/>
      <c r="J180" s="192">
        <f>ROUND(I180*H180,2)</f>
        <v>0</v>
      </c>
      <c r="K180" s="193"/>
      <c r="L180" s="194"/>
      <c r="M180" s="195" t="s">
        <v>1</v>
      </c>
      <c r="N180" s="196" t="s">
        <v>41</v>
      </c>
      <c r="O180" s="58"/>
      <c r="P180" s="161">
        <f>O180*H180</f>
        <v>0</v>
      </c>
      <c r="Q180" s="161">
        <v>1E-3</v>
      </c>
      <c r="R180" s="161">
        <f>Q180*H180</f>
        <v>1.1999999999999999E-3</v>
      </c>
      <c r="S180" s="161">
        <v>0</v>
      </c>
      <c r="T180" s="162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3" t="s">
        <v>211</v>
      </c>
      <c r="AT180" s="163" t="s">
        <v>256</v>
      </c>
      <c r="AU180" s="163" t="s">
        <v>85</v>
      </c>
      <c r="AY180" s="17" t="s">
        <v>174</v>
      </c>
      <c r="BE180" s="164">
        <f>IF(N180="základní",J180,0)</f>
        <v>0</v>
      </c>
      <c r="BF180" s="164">
        <f>IF(N180="snížená",J180,0)</f>
        <v>0</v>
      </c>
      <c r="BG180" s="164">
        <f>IF(N180="zákl. přenesená",J180,0)</f>
        <v>0</v>
      </c>
      <c r="BH180" s="164">
        <f>IF(N180="sníž. přenesená",J180,0)</f>
        <v>0</v>
      </c>
      <c r="BI180" s="164">
        <f>IF(N180="nulová",J180,0)</f>
        <v>0</v>
      </c>
      <c r="BJ180" s="17" t="s">
        <v>83</v>
      </c>
      <c r="BK180" s="164">
        <f>ROUND(I180*H180,2)</f>
        <v>0</v>
      </c>
      <c r="BL180" s="17" t="s">
        <v>96</v>
      </c>
      <c r="BM180" s="163" t="s">
        <v>260</v>
      </c>
    </row>
    <row r="181" spans="1:65" s="2" customFormat="1" ht="11.25">
      <c r="A181" s="32"/>
      <c r="B181" s="33"/>
      <c r="C181" s="32"/>
      <c r="D181" s="165" t="s">
        <v>181</v>
      </c>
      <c r="E181" s="32"/>
      <c r="F181" s="166" t="s">
        <v>258</v>
      </c>
      <c r="G181" s="32"/>
      <c r="H181" s="32"/>
      <c r="I181" s="167"/>
      <c r="J181" s="32"/>
      <c r="K181" s="32"/>
      <c r="L181" s="33"/>
      <c r="M181" s="168"/>
      <c r="N181" s="169"/>
      <c r="O181" s="58"/>
      <c r="P181" s="58"/>
      <c r="Q181" s="58"/>
      <c r="R181" s="58"/>
      <c r="S181" s="58"/>
      <c r="T181" s="59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T181" s="17" t="s">
        <v>181</v>
      </c>
      <c r="AU181" s="17" t="s">
        <v>85</v>
      </c>
    </row>
    <row r="182" spans="1:65" s="13" customFormat="1" ht="11.25">
      <c r="B182" s="170"/>
      <c r="D182" s="165" t="s">
        <v>183</v>
      </c>
      <c r="F182" s="172" t="s">
        <v>261</v>
      </c>
      <c r="H182" s="173">
        <v>1.2</v>
      </c>
      <c r="I182" s="174"/>
      <c r="L182" s="170"/>
      <c r="M182" s="175"/>
      <c r="N182" s="176"/>
      <c r="O182" s="176"/>
      <c r="P182" s="176"/>
      <c r="Q182" s="176"/>
      <c r="R182" s="176"/>
      <c r="S182" s="176"/>
      <c r="T182" s="177"/>
      <c r="AT182" s="171" t="s">
        <v>183</v>
      </c>
      <c r="AU182" s="171" t="s">
        <v>85</v>
      </c>
      <c r="AV182" s="13" t="s">
        <v>85</v>
      </c>
      <c r="AW182" s="13" t="s">
        <v>3</v>
      </c>
      <c r="AX182" s="13" t="s">
        <v>83</v>
      </c>
      <c r="AY182" s="171" t="s">
        <v>174</v>
      </c>
    </row>
    <row r="183" spans="1:65" s="2" customFormat="1" ht="24.2" customHeight="1">
      <c r="A183" s="32"/>
      <c r="B183" s="150"/>
      <c r="C183" s="151" t="s">
        <v>262</v>
      </c>
      <c r="D183" s="151" t="s">
        <v>176</v>
      </c>
      <c r="E183" s="152" t="s">
        <v>263</v>
      </c>
      <c r="F183" s="153" t="s">
        <v>264</v>
      </c>
      <c r="G183" s="154" t="s">
        <v>179</v>
      </c>
      <c r="H183" s="155">
        <v>81.584999999999994</v>
      </c>
      <c r="I183" s="156"/>
      <c r="J183" s="157">
        <f>ROUND(I183*H183,2)</f>
        <v>0</v>
      </c>
      <c r="K183" s="158"/>
      <c r="L183" s="33"/>
      <c r="M183" s="159" t="s">
        <v>1</v>
      </c>
      <c r="N183" s="160" t="s">
        <v>41</v>
      </c>
      <c r="O183" s="58"/>
      <c r="P183" s="161">
        <f>O183*H183</f>
        <v>0</v>
      </c>
      <c r="Q183" s="161">
        <v>0</v>
      </c>
      <c r="R183" s="161">
        <f>Q183*H183</f>
        <v>0</v>
      </c>
      <c r="S183" s="161">
        <v>0</v>
      </c>
      <c r="T183" s="162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3" t="s">
        <v>96</v>
      </c>
      <c r="AT183" s="163" t="s">
        <v>176</v>
      </c>
      <c r="AU183" s="163" t="s">
        <v>85</v>
      </c>
      <c r="AY183" s="17" t="s">
        <v>174</v>
      </c>
      <c r="BE183" s="164">
        <f>IF(N183="základní",J183,0)</f>
        <v>0</v>
      </c>
      <c r="BF183" s="164">
        <f>IF(N183="snížená",J183,0)</f>
        <v>0</v>
      </c>
      <c r="BG183" s="164">
        <f>IF(N183="zákl. přenesená",J183,0)</f>
        <v>0</v>
      </c>
      <c r="BH183" s="164">
        <f>IF(N183="sníž. přenesená",J183,0)</f>
        <v>0</v>
      </c>
      <c r="BI183" s="164">
        <f>IF(N183="nulová",J183,0)</f>
        <v>0</v>
      </c>
      <c r="BJ183" s="17" t="s">
        <v>83</v>
      </c>
      <c r="BK183" s="164">
        <f>ROUND(I183*H183,2)</f>
        <v>0</v>
      </c>
      <c r="BL183" s="17" t="s">
        <v>96</v>
      </c>
      <c r="BM183" s="163" t="s">
        <v>265</v>
      </c>
    </row>
    <row r="184" spans="1:65" s="2" customFormat="1" ht="19.5">
      <c r="A184" s="32"/>
      <c r="B184" s="33"/>
      <c r="C184" s="32"/>
      <c r="D184" s="165" t="s">
        <v>181</v>
      </c>
      <c r="E184" s="32"/>
      <c r="F184" s="166" t="s">
        <v>266</v>
      </c>
      <c r="G184" s="32"/>
      <c r="H184" s="32"/>
      <c r="I184" s="167"/>
      <c r="J184" s="32"/>
      <c r="K184" s="32"/>
      <c r="L184" s="33"/>
      <c r="M184" s="168"/>
      <c r="N184" s="169"/>
      <c r="O184" s="58"/>
      <c r="P184" s="58"/>
      <c r="Q184" s="58"/>
      <c r="R184" s="58"/>
      <c r="S184" s="58"/>
      <c r="T184" s="59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T184" s="17" t="s">
        <v>181</v>
      </c>
      <c r="AU184" s="17" t="s">
        <v>85</v>
      </c>
    </row>
    <row r="185" spans="1:65" s="13" customFormat="1" ht="11.25">
      <c r="B185" s="170"/>
      <c r="D185" s="165" t="s">
        <v>183</v>
      </c>
      <c r="F185" s="172" t="s">
        <v>267</v>
      </c>
      <c r="H185" s="173">
        <v>81.584999999999994</v>
      </c>
      <c r="I185" s="174"/>
      <c r="L185" s="170"/>
      <c r="M185" s="175"/>
      <c r="N185" s="176"/>
      <c r="O185" s="176"/>
      <c r="P185" s="176"/>
      <c r="Q185" s="176"/>
      <c r="R185" s="176"/>
      <c r="S185" s="176"/>
      <c r="T185" s="177"/>
      <c r="AT185" s="171" t="s">
        <v>183</v>
      </c>
      <c r="AU185" s="171" t="s">
        <v>85</v>
      </c>
      <c r="AV185" s="13" t="s">
        <v>85</v>
      </c>
      <c r="AW185" s="13" t="s">
        <v>3</v>
      </c>
      <c r="AX185" s="13" t="s">
        <v>83</v>
      </c>
      <c r="AY185" s="171" t="s">
        <v>174</v>
      </c>
    </row>
    <row r="186" spans="1:65" s="12" customFormat="1" ht="22.9" customHeight="1">
      <c r="B186" s="137"/>
      <c r="D186" s="138" t="s">
        <v>75</v>
      </c>
      <c r="E186" s="148" t="s">
        <v>85</v>
      </c>
      <c r="F186" s="148" t="s">
        <v>268</v>
      </c>
      <c r="I186" s="140"/>
      <c r="J186" s="149">
        <f>BK186</f>
        <v>0</v>
      </c>
      <c r="L186" s="137"/>
      <c r="M186" s="142"/>
      <c r="N186" s="143"/>
      <c r="O186" s="143"/>
      <c r="P186" s="144">
        <f>SUM(P187:P188)</f>
        <v>0</v>
      </c>
      <c r="Q186" s="143"/>
      <c r="R186" s="144">
        <f>SUM(R187:R188)</f>
        <v>0</v>
      </c>
      <c r="S186" s="143"/>
      <c r="T186" s="145">
        <f>SUM(T187:T188)</f>
        <v>0</v>
      </c>
      <c r="AR186" s="138" t="s">
        <v>83</v>
      </c>
      <c r="AT186" s="146" t="s">
        <v>75</v>
      </c>
      <c r="AU186" s="146" t="s">
        <v>83</v>
      </c>
      <c r="AY186" s="138" t="s">
        <v>174</v>
      </c>
      <c r="BK186" s="147">
        <f>SUM(BK187:BK188)</f>
        <v>0</v>
      </c>
    </row>
    <row r="187" spans="1:65" s="2" customFormat="1" ht="16.5" customHeight="1">
      <c r="A187" s="32"/>
      <c r="B187" s="150"/>
      <c r="C187" s="151" t="s">
        <v>269</v>
      </c>
      <c r="D187" s="151" t="s">
        <v>176</v>
      </c>
      <c r="E187" s="152" t="s">
        <v>270</v>
      </c>
      <c r="F187" s="153" t="s">
        <v>271</v>
      </c>
      <c r="G187" s="154" t="s">
        <v>272</v>
      </c>
      <c r="H187" s="155">
        <v>1</v>
      </c>
      <c r="I187" s="156"/>
      <c r="J187" s="157">
        <f>ROUND(I187*H187,2)</f>
        <v>0</v>
      </c>
      <c r="K187" s="158"/>
      <c r="L187" s="33"/>
      <c r="M187" s="159" t="s">
        <v>1</v>
      </c>
      <c r="N187" s="160" t="s">
        <v>41</v>
      </c>
      <c r="O187" s="58"/>
      <c r="P187" s="161">
        <f>O187*H187</f>
        <v>0</v>
      </c>
      <c r="Q187" s="161">
        <v>0</v>
      </c>
      <c r="R187" s="161">
        <f>Q187*H187</f>
        <v>0</v>
      </c>
      <c r="S187" s="161">
        <v>0</v>
      </c>
      <c r="T187" s="162">
        <f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3" t="s">
        <v>96</v>
      </c>
      <c r="AT187" s="163" t="s">
        <v>176</v>
      </c>
      <c r="AU187" s="163" t="s">
        <v>85</v>
      </c>
      <c r="AY187" s="17" t="s">
        <v>174</v>
      </c>
      <c r="BE187" s="164">
        <f>IF(N187="základní",J187,0)</f>
        <v>0</v>
      </c>
      <c r="BF187" s="164">
        <f>IF(N187="snížená",J187,0)</f>
        <v>0</v>
      </c>
      <c r="BG187" s="164">
        <f>IF(N187="zákl. přenesená",J187,0)</f>
        <v>0</v>
      </c>
      <c r="BH187" s="164">
        <f>IF(N187="sníž. přenesená",J187,0)</f>
        <v>0</v>
      </c>
      <c r="BI187" s="164">
        <f>IF(N187="nulová",J187,0)</f>
        <v>0</v>
      </c>
      <c r="BJ187" s="17" t="s">
        <v>83</v>
      </c>
      <c r="BK187" s="164">
        <f>ROUND(I187*H187,2)</f>
        <v>0</v>
      </c>
      <c r="BL187" s="17" t="s">
        <v>96</v>
      </c>
      <c r="BM187" s="163" t="s">
        <v>273</v>
      </c>
    </row>
    <row r="188" spans="1:65" s="2" customFormat="1" ht="11.25">
      <c r="A188" s="32"/>
      <c r="B188" s="33"/>
      <c r="C188" s="32"/>
      <c r="D188" s="165" t="s">
        <v>181</v>
      </c>
      <c r="E188" s="32"/>
      <c r="F188" s="166" t="s">
        <v>274</v>
      </c>
      <c r="G188" s="32"/>
      <c r="H188" s="32"/>
      <c r="I188" s="167"/>
      <c r="J188" s="32"/>
      <c r="K188" s="32"/>
      <c r="L188" s="33"/>
      <c r="M188" s="168"/>
      <c r="N188" s="169"/>
      <c r="O188" s="58"/>
      <c r="P188" s="58"/>
      <c r="Q188" s="58"/>
      <c r="R188" s="58"/>
      <c r="S188" s="58"/>
      <c r="T188" s="59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T188" s="17" t="s">
        <v>181</v>
      </c>
      <c r="AU188" s="17" t="s">
        <v>85</v>
      </c>
    </row>
    <row r="189" spans="1:65" s="12" customFormat="1" ht="22.9" customHeight="1">
      <c r="B189" s="137"/>
      <c r="D189" s="138" t="s">
        <v>75</v>
      </c>
      <c r="E189" s="148" t="s">
        <v>195</v>
      </c>
      <c r="F189" s="148" t="s">
        <v>275</v>
      </c>
      <c r="I189" s="140"/>
      <c r="J189" s="149">
        <f>BK189</f>
        <v>0</v>
      </c>
      <c r="L189" s="137"/>
      <c r="M189" s="142"/>
      <c r="N189" s="143"/>
      <c r="O189" s="143"/>
      <c r="P189" s="144">
        <f>SUM(P190:P229)</f>
        <v>0</v>
      </c>
      <c r="Q189" s="143"/>
      <c r="R189" s="144">
        <f>SUM(R190:R229)</f>
        <v>161.54550999999998</v>
      </c>
      <c r="S189" s="143"/>
      <c r="T189" s="145">
        <f>SUM(T190:T229)</f>
        <v>0</v>
      </c>
      <c r="AR189" s="138" t="s">
        <v>83</v>
      </c>
      <c r="AT189" s="146" t="s">
        <v>75</v>
      </c>
      <c r="AU189" s="146" t="s">
        <v>83</v>
      </c>
      <c r="AY189" s="138" t="s">
        <v>174</v>
      </c>
      <c r="BK189" s="147">
        <f>SUM(BK190:BK229)</f>
        <v>0</v>
      </c>
    </row>
    <row r="190" spans="1:65" s="2" customFormat="1" ht="16.5" customHeight="1">
      <c r="A190" s="32"/>
      <c r="B190" s="150"/>
      <c r="C190" s="151" t="s">
        <v>276</v>
      </c>
      <c r="D190" s="151" t="s">
        <v>176</v>
      </c>
      <c r="E190" s="152" t="s">
        <v>277</v>
      </c>
      <c r="F190" s="153" t="s">
        <v>278</v>
      </c>
      <c r="G190" s="154" t="s">
        <v>179</v>
      </c>
      <c r="H190" s="155">
        <v>142.4</v>
      </c>
      <c r="I190" s="156"/>
      <c r="J190" s="157">
        <f>ROUND(I190*H190,2)</f>
        <v>0</v>
      </c>
      <c r="K190" s="158"/>
      <c r="L190" s="33"/>
      <c r="M190" s="159" t="s">
        <v>1</v>
      </c>
      <c r="N190" s="160" t="s">
        <v>41</v>
      </c>
      <c r="O190" s="58"/>
      <c r="P190" s="161">
        <f>O190*H190</f>
        <v>0</v>
      </c>
      <c r="Q190" s="161">
        <v>9.1999999999999998E-2</v>
      </c>
      <c r="R190" s="161">
        <f>Q190*H190</f>
        <v>13.1008</v>
      </c>
      <c r="S190" s="161">
        <v>0</v>
      </c>
      <c r="T190" s="162">
        <f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3" t="s">
        <v>96</v>
      </c>
      <c r="AT190" s="163" t="s">
        <v>176</v>
      </c>
      <c r="AU190" s="163" t="s">
        <v>85</v>
      </c>
      <c r="AY190" s="17" t="s">
        <v>174</v>
      </c>
      <c r="BE190" s="164">
        <f>IF(N190="základní",J190,0)</f>
        <v>0</v>
      </c>
      <c r="BF190" s="164">
        <f>IF(N190="snížená",J190,0)</f>
        <v>0</v>
      </c>
      <c r="BG190" s="164">
        <f>IF(N190="zákl. přenesená",J190,0)</f>
        <v>0</v>
      </c>
      <c r="BH190" s="164">
        <f>IF(N190="sníž. přenesená",J190,0)</f>
        <v>0</v>
      </c>
      <c r="BI190" s="164">
        <f>IF(N190="nulová",J190,0)</f>
        <v>0</v>
      </c>
      <c r="BJ190" s="17" t="s">
        <v>83</v>
      </c>
      <c r="BK190" s="164">
        <f>ROUND(I190*H190,2)</f>
        <v>0</v>
      </c>
      <c r="BL190" s="17" t="s">
        <v>96</v>
      </c>
      <c r="BM190" s="163" t="s">
        <v>279</v>
      </c>
    </row>
    <row r="191" spans="1:65" s="2" customFormat="1" ht="11.25">
      <c r="A191" s="32"/>
      <c r="B191" s="33"/>
      <c r="C191" s="32"/>
      <c r="D191" s="165" t="s">
        <v>181</v>
      </c>
      <c r="E191" s="32"/>
      <c r="F191" s="166" t="s">
        <v>280</v>
      </c>
      <c r="G191" s="32"/>
      <c r="H191" s="32"/>
      <c r="I191" s="167"/>
      <c r="J191" s="32"/>
      <c r="K191" s="32"/>
      <c r="L191" s="33"/>
      <c r="M191" s="168"/>
      <c r="N191" s="169"/>
      <c r="O191" s="58"/>
      <c r="P191" s="58"/>
      <c r="Q191" s="58"/>
      <c r="R191" s="58"/>
      <c r="S191" s="58"/>
      <c r="T191" s="59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T191" s="17" t="s">
        <v>181</v>
      </c>
      <c r="AU191" s="17" t="s">
        <v>85</v>
      </c>
    </row>
    <row r="192" spans="1:65" s="13" customFormat="1" ht="11.25">
      <c r="B192" s="170"/>
      <c r="D192" s="165" t="s">
        <v>183</v>
      </c>
      <c r="E192" s="171" t="s">
        <v>1</v>
      </c>
      <c r="F192" s="172" t="s">
        <v>281</v>
      </c>
      <c r="H192" s="173">
        <v>64.7</v>
      </c>
      <c r="I192" s="174"/>
      <c r="L192" s="170"/>
      <c r="M192" s="175"/>
      <c r="N192" s="176"/>
      <c r="O192" s="176"/>
      <c r="P192" s="176"/>
      <c r="Q192" s="176"/>
      <c r="R192" s="176"/>
      <c r="S192" s="176"/>
      <c r="T192" s="177"/>
      <c r="AT192" s="171" t="s">
        <v>183</v>
      </c>
      <c r="AU192" s="171" t="s">
        <v>85</v>
      </c>
      <c r="AV192" s="13" t="s">
        <v>85</v>
      </c>
      <c r="AW192" s="13" t="s">
        <v>32</v>
      </c>
      <c r="AX192" s="13" t="s">
        <v>76</v>
      </c>
      <c r="AY192" s="171" t="s">
        <v>174</v>
      </c>
    </row>
    <row r="193" spans="1:65" s="13" customFormat="1" ht="11.25">
      <c r="B193" s="170"/>
      <c r="D193" s="165" t="s">
        <v>183</v>
      </c>
      <c r="E193" s="171" t="s">
        <v>1</v>
      </c>
      <c r="F193" s="172" t="s">
        <v>282</v>
      </c>
      <c r="H193" s="173">
        <v>77.7</v>
      </c>
      <c r="I193" s="174"/>
      <c r="L193" s="170"/>
      <c r="M193" s="175"/>
      <c r="N193" s="176"/>
      <c r="O193" s="176"/>
      <c r="P193" s="176"/>
      <c r="Q193" s="176"/>
      <c r="R193" s="176"/>
      <c r="S193" s="176"/>
      <c r="T193" s="177"/>
      <c r="AT193" s="171" t="s">
        <v>183</v>
      </c>
      <c r="AU193" s="171" t="s">
        <v>85</v>
      </c>
      <c r="AV193" s="13" t="s">
        <v>85</v>
      </c>
      <c r="AW193" s="13" t="s">
        <v>32</v>
      </c>
      <c r="AX193" s="13" t="s">
        <v>76</v>
      </c>
      <c r="AY193" s="171" t="s">
        <v>174</v>
      </c>
    </row>
    <row r="194" spans="1:65" s="14" customFormat="1" ht="11.25">
      <c r="B194" s="178"/>
      <c r="D194" s="165" t="s">
        <v>183</v>
      </c>
      <c r="E194" s="179" t="s">
        <v>1</v>
      </c>
      <c r="F194" s="180" t="s">
        <v>231</v>
      </c>
      <c r="H194" s="181">
        <v>142.4</v>
      </c>
      <c r="I194" s="182"/>
      <c r="L194" s="178"/>
      <c r="M194" s="183"/>
      <c r="N194" s="184"/>
      <c r="O194" s="184"/>
      <c r="P194" s="184"/>
      <c r="Q194" s="184"/>
      <c r="R194" s="184"/>
      <c r="S194" s="184"/>
      <c r="T194" s="185"/>
      <c r="AT194" s="179" t="s">
        <v>183</v>
      </c>
      <c r="AU194" s="179" t="s">
        <v>85</v>
      </c>
      <c r="AV194" s="14" t="s">
        <v>96</v>
      </c>
      <c r="AW194" s="14" t="s">
        <v>32</v>
      </c>
      <c r="AX194" s="14" t="s">
        <v>83</v>
      </c>
      <c r="AY194" s="179" t="s">
        <v>174</v>
      </c>
    </row>
    <row r="195" spans="1:65" s="2" customFormat="1" ht="16.5" customHeight="1">
      <c r="A195" s="32"/>
      <c r="B195" s="150"/>
      <c r="C195" s="151" t="s">
        <v>8</v>
      </c>
      <c r="D195" s="151" t="s">
        <v>176</v>
      </c>
      <c r="E195" s="152" t="s">
        <v>283</v>
      </c>
      <c r="F195" s="153" t="s">
        <v>284</v>
      </c>
      <c r="G195" s="154" t="s">
        <v>179</v>
      </c>
      <c r="H195" s="155">
        <v>81.584999999999994</v>
      </c>
      <c r="I195" s="156"/>
      <c r="J195" s="157">
        <f>ROUND(I195*H195,2)</f>
        <v>0</v>
      </c>
      <c r="K195" s="158"/>
      <c r="L195" s="33"/>
      <c r="M195" s="159" t="s">
        <v>1</v>
      </c>
      <c r="N195" s="160" t="s">
        <v>41</v>
      </c>
      <c r="O195" s="58"/>
      <c r="P195" s="161">
        <f>O195*H195</f>
        <v>0</v>
      </c>
      <c r="Q195" s="161">
        <v>0.46</v>
      </c>
      <c r="R195" s="161">
        <f>Q195*H195</f>
        <v>37.5291</v>
      </c>
      <c r="S195" s="161">
        <v>0</v>
      </c>
      <c r="T195" s="162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3" t="s">
        <v>96</v>
      </c>
      <c r="AT195" s="163" t="s">
        <v>176</v>
      </c>
      <c r="AU195" s="163" t="s">
        <v>85</v>
      </c>
      <c r="AY195" s="17" t="s">
        <v>174</v>
      </c>
      <c r="BE195" s="164">
        <f>IF(N195="základní",J195,0)</f>
        <v>0</v>
      </c>
      <c r="BF195" s="164">
        <f>IF(N195="snížená",J195,0)</f>
        <v>0</v>
      </c>
      <c r="BG195" s="164">
        <f>IF(N195="zákl. přenesená",J195,0)</f>
        <v>0</v>
      </c>
      <c r="BH195" s="164">
        <f>IF(N195="sníž. přenesená",J195,0)</f>
        <v>0</v>
      </c>
      <c r="BI195" s="164">
        <f>IF(N195="nulová",J195,0)</f>
        <v>0</v>
      </c>
      <c r="BJ195" s="17" t="s">
        <v>83</v>
      </c>
      <c r="BK195" s="164">
        <f>ROUND(I195*H195,2)</f>
        <v>0</v>
      </c>
      <c r="BL195" s="17" t="s">
        <v>96</v>
      </c>
      <c r="BM195" s="163" t="s">
        <v>285</v>
      </c>
    </row>
    <row r="196" spans="1:65" s="2" customFormat="1" ht="19.5">
      <c r="A196" s="32"/>
      <c r="B196" s="33"/>
      <c r="C196" s="32"/>
      <c r="D196" s="165" t="s">
        <v>181</v>
      </c>
      <c r="E196" s="32"/>
      <c r="F196" s="166" t="s">
        <v>286</v>
      </c>
      <c r="G196" s="32"/>
      <c r="H196" s="32"/>
      <c r="I196" s="167"/>
      <c r="J196" s="32"/>
      <c r="K196" s="32"/>
      <c r="L196" s="33"/>
      <c r="M196" s="168"/>
      <c r="N196" s="169"/>
      <c r="O196" s="58"/>
      <c r="P196" s="58"/>
      <c r="Q196" s="58"/>
      <c r="R196" s="58"/>
      <c r="S196" s="58"/>
      <c r="T196" s="59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T196" s="17" t="s">
        <v>181</v>
      </c>
      <c r="AU196" s="17" t="s">
        <v>85</v>
      </c>
    </row>
    <row r="197" spans="1:65" s="13" customFormat="1" ht="11.25">
      <c r="B197" s="170"/>
      <c r="D197" s="165" t="s">
        <v>183</v>
      </c>
      <c r="E197" s="171" t="s">
        <v>1</v>
      </c>
      <c r="F197" s="172" t="s">
        <v>282</v>
      </c>
      <c r="H197" s="173">
        <v>77.7</v>
      </c>
      <c r="I197" s="174"/>
      <c r="L197" s="170"/>
      <c r="M197" s="175"/>
      <c r="N197" s="176"/>
      <c r="O197" s="176"/>
      <c r="P197" s="176"/>
      <c r="Q197" s="176"/>
      <c r="R197" s="176"/>
      <c r="S197" s="176"/>
      <c r="T197" s="177"/>
      <c r="AT197" s="171" t="s">
        <v>183</v>
      </c>
      <c r="AU197" s="171" t="s">
        <v>85</v>
      </c>
      <c r="AV197" s="13" t="s">
        <v>85</v>
      </c>
      <c r="AW197" s="13" t="s">
        <v>32</v>
      </c>
      <c r="AX197" s="13" t="s">
        <v>83</v>
      </c>
      <c r="AY197" s="171" t="s">
        <v>174</v>
      </c>
    </row>
    <row r="198" spans="1:65" s="13" customFormat="1" ht="11.25">
      <c r="B198" s="170"/>
      <c r="D198" s="165" t="s">
        <v>183</v>
      </c>
      <c r="F198" s="172" t="s">
        <v>267</v>
      </c>
      <c r="H198" s="173">
        <v>81.584999999999994</v>
      </c>
      <c r="I198" s="174"/>
      <c r="L198" s="170"/>
      <c r="M198" s="175"/>
      <c r="N198" s="176"/>
      <c r="O198" s="176"/>
      <c r="P198" s="176"/>
      <c r="Q198" s="176"/>
      <c r="R198" s="176"/>
      <c r="S198" s="176"/>
      <c r="T198" s="177"/>
      <c r="AT198" s="171" t="s">
        <v>183</v>
      </c>
      <c r="AU198" s="171" t="s">
        <v>85</v>
      </c>
      <c r="AV198" s="13" t="s">
        <v>85</v>
      </c>
      <c r="AW198" s="13" t="s">
        <v>3</v>
      </c>
      <c r="AX198" s="13" t="s">
        <v>83</v>
      </c>
      <c r="AY198" s="171" t="s">
        <v>174</v>
      </c>
    </row>
    <row r="199" spans="1:65" s="2" customFormat="1" ht="21.75" customHeight="1">
      <c r="A199" s="32"/>
      <c r="B199" s="150"/>
      <c r="C199" s="151" t="s">
        <v>287</v>
      </c>
      <c r="D199" s="151" t="s">
        <v>176</v>
      </c>
      <c r="E199" s="152" t="s">
        <v>288</v>
      </c>
      <c r="F199" s="153" t="s">
        <v>289</v>
      </c>
      <c r="G199" s="154" t="s">
        <v>179</v>
      </c>
      <c r="H199" s="155">
        <v>67.935000000000002</v>
      </c>
      <c r="I199" s="156"/>
      <c r="J199" s="157">
        <f>ROUND(I199*H199,2)</f>
        <v>0</v>
      </c>
      <c r="K199" s="158"/>
      <c r="L199" s="33"/>
      <c r="M199" s="159" t="s">
        <v>1</v>
      </c>
      <c r="N199" s="160" t="s">
        <v>41</v>
      </c>
      <c r="O199" s="58"/>
      <c r="P199" s="161">
        <f>O199*H199</f>
        <v>0</v>
      </c>
      <c r="Q199" s="161">
        <v>0.57499999999999996</v>
      </c>
      <c r="R199" s="161">
        <f>Q199*H199</f>
        <v>39.062624999999997</v>
      </c>
      <c r="S199" s="161">
        <v>0</v>
      </c>
      <c r="T199" s="162">
        <f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3" t="s">
        <v>96</v>
      </c>
      <c r="AT199" s="163" t="s">
        <v>176</v>
      </c>
      <c r="AU199" s="163" t="s">
        <v>85</v>
      </c>
      <c r="AY199" s="17" t="s">
        <v>174</v>
      </c>
      <c r="BE199" s="164">
        <f>IF(N199="základní",J199,0)</f>
        <v>0</v>
      </c>
      <c r="BF199" s="164">
        <f>IF(N199="snížená",J199,0)</f>
        <v>0</v>
      </c>
      <c r="BG199" s="164">
        <f>IF(N199="zákl. přenesená",J199,0)</f>
        <v>0</v>
      </c>
      <c r="BH199" s="164">
        <f>IF(N199="sníž. přenesená",J199,0)</f>
        <v>0</v>
      </c>
      <c r="BI199" s="164">
        <f>IF(N199="nulová",J199,0)</f>
        <v>0</v>
      </c>
      <c r="BJ199" s="17" t="s">
        <v>83</v>
      </c>
      <c r="BK199" s="164">
        <f>ROUND(I199*H199,2)</f>
        <v>0</v>
      </c>
      <c r="BL199" s="17" t="s">
        <v>96</v>
      </c>
      <c r="BM199" s="163" t="s">
        <v>290</v>
      </c>
    </row>
    <row r="200" spans="1:65" s="2" customFormat="1" ht="19.5">
      <c r="A200" s="32"/>
      <c r="B200" s="33"/>
      <c r="C200" s="32"/>
      <c r="D200" s="165" t="s">
        <v>181</v>
      </c>
      <c r="E200" s="32"/>
      <c r="F200" s="166" t="s">
        <v>291</v>
      </c>
      <c r="G200" s="32"/>
      <c r="H200" s="32"/>
      <c r="I200" s="167"/>
      <c r="J200" s="32"/>
      <c r="K200" s="32"/>
      <c r="L200" s="33"/>
      <c r="M200" s="168"/>
      <c r="N200" s="169"/>
      <c r="O200" s="58"/>
      <c r="P200" s="58"/>
      <c r="Q200" s="58"/>
      <c r="R200" s="58"/>
      <c r="S200" s="58"/>
      <c r="T200" s="59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T200" s="17" t="s">
        <v>181</v>
      </c>
      <c r="AU200" s="17" t="s">
        <v>85</v>
      </c>
    </row>
    <row r="201" spans="1:65" s="13" customFormat="1" ht="11.25">
      <c r="B201" s="170"/>
      <c r="D201" s="165" t="s">
        <v>183</v>
      </c>
      <c r="F201" s="172" t="s">
        <v>292</v>
      </c>
      <c r="H201" s="173">
        <v>67.935000000000002</v>
      </c>
      <c r="I201" s="174"/>
      <c r="L201" s="170"/>
      <c r="M201" s="175"/>
      <c r="N201" s="176"/>
      <c r="O201" s="176"/>
      <c r="P201" s="176"/>
      <c r="Q201" s="176"/>
      <c r="R201" s="176"/>
      <c r="S201" s="176"/>
      <c r="T201" s="177"/>
      <c r="AT201" s="171" t="s">
        <v>183</v>
      </c>
      <c r="AU201" s="171" t="s">
        <v>85</v>
      </c>
      <c r="AV201" s="13" t="s">
        <v>85</v>
      </c>
      <c r="AW201" s="13" t="s">
        <v>3</v>
      </c>
      <c r="AX201" s="13" t="s">
        <v>83</v>
      </c>
      <c r="AY201" s="171" t="s">
        <v>174</v>
      </c>
    </row>
    <row r="202" spans="1:65" s="2" customFormat="1" ht="33" customHeight="1">
      <c r="A202" s="32"/>
      <c r="B202" s="150"/>
      <c r="C202" s="151" t="s">
        <v>293</v>
      </c>
      <c r="D202" s="151" t="s">
        <v>176</v>
      </c>
      <c r="E202" s="152" t="s">
        <v>294</v>
      </c>
      <c r="F202" s="153" t="s">
        <v>295</v>
      </c>
      <c r="G202" s="154" t="s">
        <v>179</v>
      </c>
      <c r="H202" s="155">
        <v>7.5</v>
      </c>
      <c r="I202" s="156"/>
      <c r="J202" s="157">
        <f>ROUND(I202*H202,2)</f>
        <v>0</v>
      </c>
      <c r="K202" s="158"/>
      <c r="L202" s="33"/>
      <c r="M202" s="159" t="s">
        <v>1</v>
      </c>
      <c r="N202" s="160" t="s">
        <v>41</v>
      </c>
      <c r="O202" s="58"/>
      <c r="P202" s="161">
        <f>O202*H202</f>
        <v>0</v>
      </c>
      <c r="Q202" s="161">
        <v>0.26375999999999999</v>
      </c>
      <c r="R202" s="161">
        <f>Q202*H202</f>
        <v>1.9782</v>
      </c>
      <c r="S202" s="161">
        <v>0</v>
      </c>
      <c r="T202" s="162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3" t="s">
        <v>96</v>
      </c>
      <c r="AT202" s="163" t="s">
        <v>176</v>
      </c>
      <c r="AU202" s="163" t="s">
        <v>85</v>
      </c>
      <c r="AY202" s="17" t="s">
        <v>174</v>
      </c>
      <c r="BE202" s="164">
        <f>IF(N202="základní",J202,0)</f>
        <v>0</v>
      </c>
      <c r="BF202" s="164">
        <f>IF(N202="snížená",J202,0)</f>
        <v>0</v>
      </c>
      <c r="BG202" s="164">
        <f>IF(N202="zákl. přenesená",J202,0)</f>
        <v>0</v>
      </c>
      <c r="BH202" s="164">
        <f>IF(N202="sníž. přenesená",J202,0)</f>
        <v>0</v>
      </c>
      <c r="BI202" s="164">
        <f>IF(N202="nulová",J202,0)</f>
        <v>0</v>
      </c>
      <c r="BJ202" s="17" t="s">
        <v>83</v>
      </c>
      <c r="BK202" s="164">
        <f>ROUND(I202*H202,2)</f>
        <v>0</v>
      </c>
      <c r="BL202" s="17" t="s">
        <v>96</v>
      </c>
      <c r="BM202" s="163" t="s">
        <v>296</v>
      </c>
    </row>
    <row r="203" spans="1:65" s="2" customFormat="1" ht="29.25">
      <c r="A203" s="32"/>
      <c r="B203" s="33"/>
      <c r="C203" s="32"/>
      <c r="D203" s="165" t="s">
        <v>181</v>
      </c>
      <c r="E203" s="32"/>
      <c r="F203" s="166" t="s">
        <v>297</v>
      </c>
      <c r="G203" s="32"/>
      <c r="H203" s="32"/>
      <c r="I203" s="167"/>
      <c r="J203" s="32"/>
      <c r="K203" s="32"/>
      <c r="L203" s="33"/>
      <c r="M203" s="168"/>
      <c r="N203" s="169"/>
      <c r="O203" s="58"/>
      <c r="P203" s="58"/>
      <c r="Q203" s="58"/>
      <c r="R203" s="58"/>
      <c r="S203" s="58"/>
      <c r="T203" s="59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T203" s="17" t="s">
        <v>181</v>
      </c>
      <c r="AU203" s="17" t="s">
        <v>85</v>
      </c>
    </row>
    <row r="204" spans="1:65" s="13" customFormat="1" ht="11.25">
      <c r="B204" s="170"/>
      <c r="D204" s="165" t="s">
        <v>183</v>
      </c>
      <c r="E204" s="171" t="s">
        <v>1</v>
      </c>
      <c r="F204" s="172" t="s">
        <v>298</v>
      </c>
      <c r="H204" s="173">
        <v>7.5</v>
      </c>
      <c r="I204" s="174"/>
      <c r="L204" s="170"/>
      <c r="M204" s="175"/>
      <c r="N204" s="176"/>
      <c r="O204" s="176"/>
      <c r="P204" s="176"/>
      <c r="Q204" s="176"/>
      <c r="R204" s="176"/>
      <c r="S204" s="176"/>
      <c r="T204" s="177"/>
      <c r="AT204" s="171" t="s">
        <v>183</v>
      </c>
      <c r="AU204" s="171" t="s">
        <v>85</v>
      </c>
      <c r="AV204" s="13" t="s">
        <v>85</v>
      </c>
      <c r="AW204" s="13" t="s">
        <v>32</v>
      </c>
      <c r="AX204" s="13" t="s">
        <v>83</v>
      </c>
      <c r="AY204" s="171" t="s">
        <v>174</v>
      </c>
    </row>
    <row r="205" spans="1:65" s="2" customFormat="1" ht="37.9" customHeight="1">
      <c r="A205" s="32"/>
      <c r="B205" s="150"/>
      <c r="C205" s="151" t="s">
        <v>299</v>
      </c>
      <c r="D205" s="151" t="s">
        <v>176</v>
      </c>
      <c r="E205" s="152" t="s">
        <v>300</v>
      </c>
      <c r="F205" s="153" t="s">
        <v>301</v>
      </c>
      <c r="G205" s="154" t="s">
        <v>179</v>
      </c>
      <c r="H205" s="155">
        <v>7.5</v>
      </c>
      <c r="I205" s="156"/>
      <c r="J205" s="157">
        <f>ROUND(I205*H205,2)</f>
        <v>0</v>
      </c>
      <c r="K205" s="158"/>
      <c r="L205" s="33"/>
      <c r="M205" s="159" t="s">
        <v>1</v>
      </c>
      <c r="N205" s="160" t="s">
        <v>41</v>
      </c>
      <c r="O205" s="58"/>
      <c r="P205" s="161">
        <f>O205*H205</f>
        <v>0</v>
      </c>
      <c r="Q205" s="161">
        <v>0.49985000000000002</v>
      </c>
      <c r="R205" s="161">
        <f>Q205*H205</f>
        <v>3.748875</v>
      </c>
      <c r="S205" s="161">
        <v>0</v>
      </c>
      <c r="T205" s="162">
        <f>S205*H205</f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3" t="s">
        <v>96</v>
      </c>
      <c r="AT205" s="163" t="s">
        <v>176</v>
      </c>
      <c r="AU205" s="163" t="s">
        <v>85</v>
      </c>
      <c r="AY205" s="17" t="s">
        <v>174</v>
      </c>
      <c r="BE205" s="164">
        <f>IF(N205="základní",J205,0)</f>
        <v>0</v>
      </c>
      <c r="BF205" s="164">
        <f>IF(N205="snížená",J205,0)</f>
        <v>0</v>
      </c>
      <c r="BG205" s="164">
        <f>IF(N205="zákl. přenesená",J205,0)</f>
        <v>0</v>
      </c>
      <c r="BH205" s="164">
        <f>IF(N205="sníž. přenesená",J205,0)</f>
        <v>0</v>
      </c>
      <c r="BI205" s="164">
        <f>IF(N205="nulová",J205,0)</f>
        <v>0</v>
      </c>
      <c r="BJ205" s="17" t="s">
        <v>83</v>
      </c>
      <c r="BK205" s="164">
        <f>ROUND(I205*H205,2)</f>
        <v>0</v>
      </c>
      <c r="BL205" s="17" t="s">
        <v>96</v>
      </c>
      <c r="BM205" s="163" t="s">
        <v>302</v>
      </c>
    </row>
    <row r="206" spans="1:65" s="2" customFormat="1" ht="29.25">
      <c r="A206" s="32"/>
      <c r="B206" s="33"/>
      <c r="C206" s="32"/>
      <c r="D206" s="165" t="s">
        <v>181</v>
      </c>
      <c r="E206" s="32"/>
      <c r="F206" s="166" t="s">
        <v>303</v>
      </c>
      <c r="G206" s="32"/>
      <c r="H206" s="32"/>
      <c r="I206" s="167"/>
      <c r="J206" s="32"/>
      <c r="K206" s="32"/>
      <c r="L206" s="33"/>
      <c r="M206" s="168"/>
      <c r="N206" s="169"/>
      <c r="O206" s="58"/>
      <c r="P206" s="58"/>
      <c r="Q206" s="58"/>
      <c r="R206" s="58"/>
      <c r="S206" s="58"/>
      <c r="T206" s="59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T206" s="17" t="s">
        <v>181</v>
      </c>
      <c r="AU206" s="17" t="s">
        <v>85</v>
      </c>
    </row>
    <row r="207" spans="1:65" s="13" customFormat="1" ht="11.25">
      <c r="B207" s="170"/>
      <c r="D207" s="165" t="s">
        <v>183</v>
      </c>
      <c r="E207" s="171" t="s">
        <v>1</v>
      </c>
      <c r="F207" s="172" t="s">
        <v>298</v>
      </c>
      <c r="H207" s="173">
        <v>7.5</v>
      </c>
      <c r="I207" s="174"/>
      <c r="L207" s="170"/>
      <c r="M207" s="175"/>
      <c r="N207" s="176"/>
      <c r="O207" s="176"/>
      <c r="P207" s="176"/>
      <c r="Q207" s="176"/>
      <c r="R207" s="176"/>
      <c r="S207" s="176"/>
      <c r="T207" s="177"/>
      <c r="AT207" s="171" t="s">
        <v>183</v>
      </c>
      <c r="AU207" s="171" t="s">
        <v>85</v>
      </c>
      <c r="AV207" s="13" t="s">
        <v>85</v>
      </c>
      <c r="AW207" s="13" t="s">
        <v>32</v>
      </c>
      <c r="AX207" s="13" t="s">
        <v>83</v>
      </c>
      <c r="AY207" s="171" t="s">
        <v>174</v>
      </c>
    </row>
    <row r="208" spans="1:65" s="2" customFormat="1" ht="24.2" customHeight="1">
      <c r="A208" s="32"/>
      <c r="B208" s="150"/>
      <c r="C208" s="151" t="s">
        <v>304</v>
      </c>
      <c r="D208" s="151" t="s">
        <v>176</v>
      </c>
      <c r="E208" s="152" t="s">
        <v>305</v>
      </c>
      <c r="F208" s="153" t="s">
        <v>306</v>
      </c>
      <c r="G208" s="154" t="s">
        <v>179</v>
      </c>
      <c r="H208" s="155">
        <v>64.7</v>
      </c>
      <c r="I208" s="156"/>
      <c r="J208" s="157">
        <f>ROUND(I208*H208,2)</f>
        <v>0</v>
      </c>
      <c r="K208" s="158"/>
      <c r="L208" s="33"/>
      <c r="M208" s="159" t="s">
        <v>1</v>
      </c>
      <c r="N208" s="160" t="s">
        <v>41</v>
      </c>
      <c r="O208" s="58"/>
      <c r="P208" s="161">
        <f>O208*H208</f>
        <v>0</v>
      </c>
      <c r="Q208" s="161">
        <v>0.34538000000000002</v>
      </c>
      <c r="R208" s="161">
        <f>Q208*H208</f>
        <v>22.346086000000003</v>
      </c>
      <c r="S208" s="161">
        <v>0</v>
      </c>
      <c r="T208" s="162">
        <f>S208*H208</f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3" t="s">
        <v>96</v>
      </c>
      <c r="AT208" s="163" t="s">
        <v>176</v>
      </c>
      <c r="AU208" s="163" t="s">
        <v>85</v>
      </c>
      <c r="AY208" s="17" t="s">
        <v>174</v>
      </c>
      <c r="BE208" s="164">
        <f>IF(N208="základní",J208,0)</f>
        <v>0</v>
      </c>
      <c r="BF208" s="164">
        <f>IF(N208="snížená",J208,0)</f>
        <v>0</v>
      </c>
      <c r="BG208" s="164">
        <f>IF(N208="zákl. přenesená",J208,0)</f>
        <v>0</v>
      </c>
      <c r="BH208" s="164">
        <f>IF(N208="sníž. přenesená",J208,0)</f>
        <v>0</v>
      </c>
      <c r="BI208" s="164">
        <f>IF(N208="nulová",J208,0)</f>
        <v>0</v>
      </c>
      <c r="BJ208" s="17" t="s">
        <v>83</v>
      </c>
      <c r="BK208" s="164">
        <f>ROUND(I208*H208,2)</f>
        <v>0</v>
      </c>
      <c r="BL208" s="17" t="s">
        <v>96</v>
      </c>
      <c r="BM208" s="163" t="s">
        <v>307</v>
      </c>
    </row>
    <row r="209" spans="1:65" s="2" customFormat="1" ht="29.25">
      <c r="A209" s="32"/>
      <c r="B209" s="33"/>
      <c r="C209" s="32"/>
      <c r="D209" s="165" t="s">
        <v>181</v>
      </c>
      <c r="E209" s="32"/>
      <c r="F209" s="166" t="s">
        <v>308</v>
      </c>
      <c r="G209" s="32"/>
      <c r="H209" s="32"/>
      <c r="I209" s="167"/>
      <c r="J209" s="32"/>
      <c r="K209" s="32"/>
      <c r="L209" s="33"/>
      <c r="M209" s="168"/>
      <c r="N209" s="169"/>
      <c r="O209" s="58"/>
      <c r="P209" s="58"/>
      <c r="Q209" s="58"/>
      <c r="R209" s="58"/>
      <c r="S209" s="58"/>
      <c r="T209" s="59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T209" s="17" t="s">
        <v>181</v>
      </c>
      <c r="AU209" s="17" t="s">
        <v>85</v>
      </c>
    </row>
    <row r="210" spans="1:65" s="2" customFormat="1" ht="33" customHeight="1">
      <c r="A210" s="32"/>
      <c r="B210" s="150"/>
      <c r="C210" s="151" t="s">
        <v>309</v>
      </c>
      <c r="D210" s="151" t="s">
        <v>176</v>
      </c>
      <c r="E210" s="152" t="s">
        <v>310</v>
      </c>
      <c r="F210" s="153" t="s">
        <v>311</v>
      </c>
      <c r="G210" s="154" t="s">
        <v>179</v>
      </c>
      <c r="H210" s="155">
        <v>64.7</v>
      </c>
      <c r="I210" s="156"/>
      <c r="J210" s="157">
        <f>ROUND(I210*H210,2)</f>
        <v>0</v>
      </c>
      <c r="K210" s="158"/>
      <c r="L210" s="33"/>
      <c r="M210" s="159" t="s">
        <v>1</v>
      </c>
      <c r="N210" s="160" t="s">
        <v>41</v>
      </c>
      <c r="O210" s="58"/>
      <c r="P210" s="161">
        <f>O210*H210</f>
        <v>0</v>
      </c>
      <c r="Q210" s="161">
        <v>0.1837</v>
      </c>
      <c r="R210" s="161">
        <f>Q210*H210</f>
        <v>11.885390000000001</v>
      </c>
      <c r="S210" s="161">
        <v>0</v>
      </c>
      <c r="T210" s="162">
        <f>S210*H210</f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3" t="s">
        <v>96</v>
      </c>
      <c r="AT210" s="163" t="s">
        <v>176</v>
      </c>
      <c r="AU210" s="163" t="s">
        <v>85</v>
      </c>
      <c r="AY210" s="17" t="s">
        <v>174</v>
      </c>
      <c r="BE210" s="164">
        <f>IF(N210="základní",J210,0)</f>
        <v>0</v>
      </c>
      <c r="BF210" s="164">
        <f>IF(N210="snížená",J210,0)</f>
        <v>0</v>
      </c>
      <c r="BG210" s="164">
        <f>IF(N210="zákl. přenesená",J210,0)</f>
        <v>0</v>
      </c>
      <c r="BH210" s="164">
        <f>IF(N210="sníž. přenesená",J210,0)</f>
        <v>0</v>
      </c>
      <c r="BI210" s="164">
        <f>IF(N210="nulová",J210,0)</f>
        <v>0</v>
      </c>
      <c r="BJ210" s="17" t="s">
        <v>83</v>
      </c>
      <c r="BK210" s="164">
        <f>ROUND(I210*H210,2)</f>
        <v>0</v>
      </c>
      <c r="BL210" s="17" t="s">
        <v>96</v>
      </c>
      <c r="BM210" s="163" t="s">
        <v>312</v>
      </c>
    </row>
    <row r="211" spans="1:65" s="2" customFormat="1" ht="39">
      <c r="A211" s="32"/>
      <c r="B211" s="33"/>
      <c r="C211" s="32"/>
      <c r="D211" s="165" t="s">
        <v>181</v>
      </c>
      <c r="E211" s="32"/>
      <c r="F211" s="166" t="s">
        <v>313</v>
      </c>
      <c r="G211" s="32"/>
      <c r="H211" s="32"/>
      <c r="I211" s="167"/>
      <c r="J211" s="32"/>
      <c r="K211" s="32"/>
      <c r="L211" s="33"/>
      <c r="M211" s="168"/>
      <c r="N211" s="169"/>
      <c r="O211" s="58"/>
      <c r="P211" s="58"/>
      <c r="Q211" s="58"/>
      <c r="R211" s="58"/>
      <c r="S211" s="58"/>
      <c r="T211" s="59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T211" s="17" t="s">
        <v>181</v>
      </c>
      <c r="AU211" s="17" t="s">
        <v>85</v>
      </c>
    </row>
    <row r="212" spans="1:65" s="2" customFormat="1" ht="16.5" customHeight="1">
      <c r="A212" s="32"/>
      <c r="B212" s="150"/>
      <c r="C212" s="186" t="s">
        <v>7</v>
      </c>
      <c r="D212" s="186" t="s">
        <v>256</v>
      </c>
      <c r="E212" s="187" t="s">
        <v>314</v>
      </c>
      <c r="F212" s="188" t="s">
        <v>315</v>
      </c>
      <c r="G212" s="189" t="s">
        <v>179</v>
      </c>
      <c r="H212" s="190">
        <v>65.994</v>
      </c>
      <c r="I212" s="191"/>
      <c r="J212" s="192">
        <f>ROUND(I212*H212,2)</f>
        <v>0</v>
      </c>
      <c r="K212" s="193"/>
      <c r="L212" s="194"/>
      <c r="M212" s="195" t="s">
        <v>1</v>
      </c>
      <c r="N212" s="196" t="s">
        <v>41</v>
      </c>
      <c r="O212" s="58"/>
      <c r="P212" s="161">
        <f>O212*H212</f>
        <v>0</v>
      </c>
      <c r="Q212" s="161">
        <v>0.222</v>
      </c>
      <c r="R212" s="161">
        <f>Q212*H212</f>
        <v>14.650668</v>
      </c>
      <c r="S212" s="161">
        <v>0</v>
      </c>
      <c r="T212" s="162">
        <f>S212*H212</f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3" t="s">
        <v>211</v>
      </c>
      <c r="AT212" s="163" t="s">
        <v>256</v>
      </c>
      <c r="AU212" s="163" t="s">
        <v>85</v>
      </c>
      <c r="AY212" s="17" t="s">
        <v>174</v>
      </c>
      <c r="BE212" s="164">
        <f>IF(N212="základní",J212,0)</f>
        <v>0</v>
      </c>
      <c r="BF212" s="164">
        <f>IF(N212="snížená",J212,0)</f>
        <v>0</v>
      </c>
      <c r="BG212" s="164">
        <f>IF(N212="zákl. přenesená",J212,0)</f>
        <v>0</v>
      </c>
      <c r="BH212" s="164">
        <f>IF(N212="sníž. přenesená",J212,0)</f>
        <v>0</v>
      </c>
      <c r="BI212" s="164">
        <f>IF(N212="nulová",J212,0)</f>
        <v>0</v>
      </c>
      <c r="BJ212" s="17" t="s">
        <v>83</v>
      </c>
      <c r="BK212" s="164">
        <f>ROUND(I212*H212,2)</f>
        <v>0</v>
      </c>
      <c r="BL212" s="17" t="s">
        <v>96</v>
      </c>
      <c r="BM212" s="163" t="s">
        <v>316</v>
      </c>
    </row>
    <row r="213" spans="1:65" s="2" customFormat="1" ht="11.25">
      <c r="A213" s="32"/>
      <c r="B213" s="33"/>
      <c r="C213" s="32"/>
      <c r="D213" s="165" t="s">
        <v>181</v>
      </c>
      <c r="E213" s="32"/>
      <c r="F213" s="166" t="s">
        <v>315</v>
      </c>
      <c r="G213" s="32"/>
      <c r="H213" s="32"/>
      <c r="I213" s="167"/>
      <c r="J213" s="32"/>
      <c r="K213" s="32"/>
      <c r="L213" s="33"/>
      <c r="M213" s="168"/>
      <c r="N213" s="169"/>
      <c r="O213" s="58"/>
      <c r="P213" s="58"/>
      <c r="Q213" s="58"/>
      <c r="R213" s="58"/>
      <c r="S213" s="58"/>
      <c r="T213" s="59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T213" s="17" t="s">
        <v>181</v>
      </c>
      <c r="AU213" s="17" t="s">
        <v>85</v>
      </c>
    </row>
    <row r="214" spans="1:65" s="13" customFormat="1" ht="11.25">
      <c r="B214" s="170"/>
      <c r="D214" s="165" t="s">
        <v>183</v>
      </c>
      <c r="F214" s="172" t="s">
        <v>317</v>
      </c>
      <c r="H214" s="173">
        <v>65.994</v>
      </c>
      <c r="I214" s="174"/>
      <c r="L214" s="170"/>
      <c r="M214" s="175"/>
      <c r="N214" s="176"/>
      <c r="O214" s="176"/>
      <c r="P214" s="176"/>
      <c r="Q214" s="176"/>
      <c r="R214" s="176"/>
      <c r="S214" s="176"/>
      <c r="T214" s="177"/>
      <c r="AT214" s="171" t="s">
        <v>183</v>
      </c>
      <c r="AU214" s="171" t="s">
        <v>85</v>
      </c>
      <c r="AV214" s="13" t="s">
        <v>85</v>
      </c>
      <c r="AW214" s="13" t="s">
        <v>3</v>
      </c>
      <c r="AX214" s="13" t="s">
        <v>83</v>
      </c>
      <c r="AY214" s="171" t="s">
        <v>174</v>
      </c>
    </row>
    <row r="215" spans="1:65" s="2" customFormat="1" ht="24.2" customHeight="1">
      <c r="A215" s="32"/>
      <c r="B215" s="150"/>
      <c r="C215" s="151" t="s">
        <v>318</v>
      </c>
      <c r="D215" s="151" t="s">
        <v>176</v>
      </c>
      <c r="E215" s="152" t="s">
        <v>319</v>
      </c>
      <c r="F215" s="153" t="s">
        <v>320</v>
      </c>
      <c r="G215" s="154" t="s">
        <v>179</v>
      </c>
      <c r="H215" s="155">
        <v>77.7</v>
      </c>
      <c r="I215" s="156"/>
      <c r="J215" s="157">
        <f>ROUND(I215*H215,2)</f>
        <v>0</v>
      </c>
      <c r="K215" s="158"/>
      <c r="L215" s="33"/>
      <c r="M215" s="159" t="s">
        <v>1</v>
      </c>
      <c r="N215" s="160" t="s">
        <v>41</v>
      </c>
      <c r="O215" s="58"/>
      <c r="P215" s="161">
        <f>O215*H215</f>
        <v>0</v>
      </c>
      <c r="Q215" s="161">
        <v>8.4250000000000005E-2</v>
      </c>
      <c r="R215" s="161">
        <f>Q215*H215</f>
        <v>6.5462250000000006</v>
      </c>
      <c r="S215" s="161">
        <v>0</v>
      </c>
      <c r="T215" s="162">
        <f>S215*H215</f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3" t="s">
        <v>96</v>
      </c>
      <c r="AT215" s="163" t="s">
        <v>176</v>
      </c>
      <c r="AU215" s="163" t="s">
        <v>85</v>
      </c>
      <c r="AY215" s="17" t="s">
        <v>174</v>
      </c>
      <c r="BE215" s="164">
        <f>IF(N215="základní",J215,0)</f>
        <v>0</v>
      </c>
      <c r="BF215" s="164">
        <f>IF(N215="snížená",J215,0)</f>
        <v>0</v>
      </c>
      <c r="BG215" s="164">
        <f>IF(N215="zákl. přenesená",J215,0)</f>
        <v>0</v>
      </c>
      <c r="BH215" s="164">
        <f>IF(N215="sníž. přenesená",J215,0)</f>
        <v>0</v>
      </c>
      <c r="BI215" s="164">
        <f>IF(N215="nulová",J215,0)</f>
        <v>0</v>
      </c>
      <c r="BJ215" s="17" t="s">
        <v>83</v>
      </c>
      <c r="BK215" s="164">
        <f>ROUND(I215*H215,2)</f>
        <v>0</v>
      </c>
      <c r="BL215" s="17" t="s">
        <v>96</v>
      </c>
      <c r="BM215" s="163" t="s">
        <v>321</v>
      </c>
    </row>
    <row r="216" spans="1:65" s="2" customFormat="1" ht="48.75">
      <c r="A216" s="32"/>
      <c r="B216" s="33"/>
      <c r="C216" s="32"/>
      <c r="D216" s="165" t="s">
        <v>181</v>
      </c>
      <c r="E216" s="32"/>
      <c r="F216" s="166" t="s">
        <v>322</v>
      </c>
      <c r="G216" s="32"/>
      <c r="H216" s="32"/>
      <c r="I216" s="167"/>
      <c r="J216" s="32"/>
      <c r="K216" s="32"/>
      <c r="L216" s="33"/>
      <c r="M216" s="168"/>
      <c r="N216" s="169"/>
      <c r="O216" s="58"/>
      <c r="P216" s="58"/>
      <c r="Q216" s="58"/>
      <c r="R216" s="58"/>
      <c r="S216" s="58"/>
      <c r="T216" s="59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T216" s="17" t="s">
        <v>181</v>
      </c>
      <c r="AU216" s="17" t="s">
        <v>85</v>
      </c>
    </row>
    <row r="217" spans="1:65" s="2" customFormat="1" ht="21.75" customHeight="1">
      <c r="A217" s="32"/>
      <c r="B217" s="150"/>
      <c r="C217" s="186" t="s">
        <v>323</v>
      </c>
      <c r="D217" s="186" t="s">
        <v>256</v>
      </c>
      <c r="E217" s="187" t="s">
        <v>324</v>
      </c>
      <c r="F217" s="188" t="s">
        <v>325</v>
      </c>
      <c r="G217" s="189" t="s">
        <v>179</v>
      </c>
      <c r="H217" s="190">
        <v>69.628</v>
      </c>
      <c r="I217" s="191"/>
      <c r="J217" s="192">
        <f>ROUND(I217*H217,2)</f>
        <v>0</v>
      </c>
      <c r="K217" s="193"/>
      <c r="L217" s="194"/>
      <c r="M217" s="195" t="s">
        <v>1</v>
      </c>
      <c r="N217" s="196" t="s">
        <v>41</v>
      </c>
      <c r="O217" s="58"/>
      <c r="P217" s="161">
        <f>O217*H217</f>
        <v>0</v>
      </c>
      <c r="Q217" s="161">
        <v>0.13100000000000001</v>
      </c>
      <c r="R217" s="161">
        <f>Q217*H217</f>
        <v>9.1212680000000006</v>
      </c>
      <c r="S217" s="161">
        <v>0</v>
      </c>
      <c r="T217" s="162">
        <f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63" t="s">
        <v>211</v>
      </c>
      <c r="AT217" s="163" t="s">
        <v>256</v>
      </c>
      <c r="AU217" s="163" t="s">
        <v>85</v>
      </c>
      <c r="AY217" s="17" t="s">
        <v>174</v>
      </c>
      <c r="BE217" s="164">
        <f>IF(N217="základní",J217,0)</f>
        <v>0</v>
      </c>
      <c r="BF217" s="164">
        <f>IF(N217="snížená",J217,0)</f>
        <v>0</v>
      </c>
      <c r="BG217" s="164">
        <f>IF(N217="zákl. přenesená",J217,0)</f>
        <v>0</v>
      </c>
      <c r="BH217" s="164">
        <f>IF(N217="sníž. přenesená",J217,0)</f>
        <v>0</v>
      </c>
      <c r="BI217" s="164">
        <f>IF(N217="nulová",J217,0)</f>
        <v>0</v>
      </c>
      <c r="BJ217" s="17" t="s">
        <v>83</v>
      </c>
      <c r="BK217" s="164">
        <f>ROUND(I217*H217,2)</f>
        <v>0</v>
      </c>
      <c r="BL217" s="17" t="s">
        <v>96</v>
      </c>
      <c r="BM217" s="163" t="s">
        <v>326</v>
      </c>
    </row>
    <row r="218" spans="1:65" s="2" customFormat="1" ht="11.25">
      <c r="A218" s="32"/>
      <c r="B218" s="33"/>
      <c r="C218" s="32"/>
      <c r="D218" s="165" t="s">
        <v>181</v>
      </c>
      <c r="E218" s="32"/>
      <c r="F218" s="166" t="s">
        <v>325</v>
      </c>
      <c r="G218" s="32"/>
      <c r="H218" s="32"/>
      <c r="I218" s="167"/>
      <c r="J218" s="32"/>
      <c r="K218" s="32"/>
      <c r="L218" s="33"/>
      <c r="M218" s="168"/>
      <c r="N218" s="169"/>
      <c r="O218" s="58"/>
      <c r="P218" s="58"/>
      <c r="Q218" s="58"/>
      <c r="R218" s="58"/>
      <c r="S218" s="58"/>
      <c r="T218" s="59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T218" s="17" t="s">
        <v>181</v>
      </c>
      <c r="AU218" s="17" t="s">
        <v>85</v>
      </c>
    </row>
    <row r="219" spans="1:65" s="13" customFormat="1" ht="11.25">
      <c r="B219" s="170"/>
      <c r="D219" s="165" t="s">
        <v>183</v>
      </c>
      <c r="F219" s="172" t="s">
        <v>327</v>
      </c>
      <c r="H219" s="173">
        <v>69.628</v>
      </c>
      <c r="I219" s="174"/>
      <c r="L219" s="170"/>
      <c r="M219" s="175"/>
      <c r="N219" s="176"/>
      <c r="O219" s="176"/>
      <c r="P219" s="176"/>
      <c r="Q219" s="176"/>
      <c r="R219" s="176"/>
      <c r="S219" s="176"/>
      <c r="T219" s="177"/>
      <c r="AT219" s="171" t="s">
        <v>183</v>
      </c>
      <c r="AU219" s="171" t="s">
        <v>85</v>
      </c>
      <c r="AV219" s="13" t="s">
        <v>85</v>
      </c>
      <c r="AW219" s="13" t="s">
        <v>3</v>
      </c>
      <c r="AX219" s="13" t="s">
        <v>83</v>
      </c>
      <c r="AY219" s="171" t="s">
        <v>174</v>
      </c>
    </row>
    <row r="220" spans="1:65" s="2" customFormat="1" ht="24.2" customHeight="1">
      <c r="A220" s="32"/>
      <c r="B220" s="150"/>
      <c r="C220" s="186" t="s">
        <v>328</v>
      </c>
      <c r="D220" s="186" t="s">
        <v>256</v>
      </c>
      <c r="E220" s="187" t="s">
        <v>329</v>
      </c>
      <c r="F220" s="188" t="s">
        <v>330</v>
      </c>
      <c r="G220" s="189" t="s">
        <v>179</v>
      </c>
      <c r="H220" s="190">
        <v>5.3559999999999999</v>
      </c>
      <c r="I220" s="191"/>
      <c r="J220" s="192">
        <f>ROUND(I220*H220,2)</f>
        <v>0</v>
      </c>
      <c r="K220" s="193"/>
      <c r="L220" s="194"/>
      <c r="M220" s="195" t="s">
        <v>1</v>
      </c>
      <c r="N220" s="196" t="s">
        <v>41</v>
      </c>
      <c r="O220" s="58"/>
      <c r="P220" s="161">
        <f>O220*H220</f>
        <v>0</v>
      </c>
      <c r="Q220" s="161">
        <v>0.13100000000000001</v>
      </c>
      <c r="R220" s="161">
        <f>Q220*H220</f>
        <v>0.70163600000000004</v>
      </c>
      <c r="S220" s="161">
        <v>0</v>
      </c>
      <c r="T220" s="162">
        <f>S220*H220</f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63" t="s">
        <v>211</v>
      </c>
      <c r="AT220" s="163" t="s">
        <v>256</v>
      </c>
      <c r="AU220" s="163" t="s">
        <v>85</v>
      </c>
      <c r="AY220" s="17" t="s">
        <v>174</v>
      </c>
      <c r="BE220" s="164">
        <f>IF(N220="základní",J220,0)</f>
        <v>0</v>
      </c>
      <c r="BF220" s="164">
        <f>IF(N220="snížená",J220,0)</f>
        <v>0</v>
      </c>
      <c r="BG220" s="164">
        <f>IF(N220="zákl. přenesená",J220,0)</f>
        <v>0</v>
      </c>
      <c r="BH220" s="164">
        <f>IF(N220="sníž. přenesená",J220,0)</f>
        <v>0</v>
      </c>
      <c r="BI220" s="164">
        <f>IF(N220="nulová",J220,0)</f>
        <v>0</v>
      </c>
      <c r="BJ220" s="17" t="s">
        <v>83</v>
      </c>
      <c r="BK220" s="164">
        <f>ROUND(I220*H220,2)</f>
        <v>0</v>
      </c>
      <c r="BL220" s="17" t="s">
        <v>96</v>
      </c>
      <c r="BM220" s="163" t="s">
        <v>331</v>
      </c>
    </row>
    <row r="221" spans="1:65" s="2" customFormat="1" ht="11.25">
      <c r="A221" s="32"/>
      <c r="B221" s="33"/>
      <c r="C221" s="32"/>
      <c r="D221" s="165" t="s">
        <v>181</v>
      </c>
      <c r="E221" s="32"/>
      <c r="F221" s="166" t="s">
        <v>332</v>
      </c>
      <c r="G221" s="32"/>
      <c r="H221" s="32"/>
      <c r="I221" s="167"/>
      <c r="J221" s="32"/>
      <c r="K221" s="32"/>
      <c r="L221" s="33"/>
      <c r="M221" s="168"/>
      <c r="N221" s="169"/>
      <c r="O221" s="58"/>
      <c r="P221" s="58"/>
      <c r="Q221" s="58"/>
      <c r="R221" s="58"/>
      <c r="S221" s="58"/>
      <c r="T221" s="59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T221" s="17" t="s">
        <v>181</v>
      </c>
      <c r="AU221" s="17" t="s">
        <v>85</v>
      </c>
    </row>
    <row r="222" spans="1:65" s="13" customFormat="1" ht="11.25">
      <c r="B222" s="170"/>
      <c r="D222" s="165" t="s">
        <v>183</v>
      </c>
      <c r="F222" s="172" t="s">
        <v>333</v>
      </c>
      <c r="H222" s="173">
        <v>5.3559999999999999</v>
      </c>
      <c r="I222" s="174"/>
      <c r="L222" s="170"/>
      <c r="M222" s="175"/>
      <c r="N222" s="176"/>
      <c r="O222" s="176"/>
      <c r="P222" s="176"/>
      <c r="Q222" s="176"/>
      <c r="R222" s="176"/>
      <c r="S222" s="176"/>
      <c r="T222" s="177"/>
      <c r="AT222" s="171" t="s">
        <v>183</v>
      </c>
      <c r="AU222" s="171" t="s">
        <v>85</v>
      </c>
      <c r="AV222" s="13" t="s">
        <v>85</v>
      </c>
      <c r="AW222" s="13" t="s">
        <v>3</v>
      </c>
      <c r="AX222" s="13" t="s">
        <v>83</v>
      </c>
      <c r="AY222" s="171" t="s">
        <v>174</v>
      </c>
    </row>
    <row r="223" spans="1:65" s="2" customFormat="1" ht="24.2" customHeight="1">
      <c r="A223" s="32"/>
      <c r="B223" s="150"/>
      <c r="C223" s="186" t="s">
        <v>334</v>
      </c>
      <c r="D223" s="186" t="s">
        <v>256</v>
      </c>
      <c r="E223" s="187" t="s">
        <v>335</v>
      </c>
      <c r="F223" s="188" t="s">
        <v>336</v>
      </c>
      <c r="G223" s="189" t="s">
        <v>179</v>
      </c>
      <c r="H223" s="190">
        <v>5.0469999999999997</v>
      </c>
      <c r="I223" s="191"/>
      <c r="J223" s="192">
        <f>ROUND(I223*H223,2)</f>
        <v>0</v>
      </c>
      <c r="K223" s="193"/>
      <c r="L223" s="194"/>
      <c r="M223" s="195" t="s">
        <v>1</v>
      </c>
      <c r="N223" s="196" t="s">
        <v>41</v>
      </c>
      <c r="O223" s="58"/>
      <c r="P223" s="161">
        <f>O223*H223</f>
        <v>0</v>
      </c>
      <c r="Q223" s="161">
        <v>0.13100000000000001</v>
      </c>
      <c r="R223" s="161">
        <f>Q223*H223</f>
        <v>0.66115699999999999</v>
      </c>
      <c r="S223" s="161">
        <v>0</v>
      </c>
      <c r="T223" s="162">
        <f>S223*H223</f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3" t="s">
        <v>211</v>
      </c>
      <c r="AT223" s="163" t="s">
        <v>256</v>
      </c>
      <c r="AU223" s="163" t="s">
        <v>85</v>
      </c>
      <c r="AY223" s="17" t="s">
        <v>174</v>
      </c>
      <c r="BE223" s="164">
        <f>IF(N223="základní",J223,0)</f>
        <v>0</v>
      </c>
      <c r="BF223" s="164">
        <f>IF(N223="snížená",J223,0)</f>
        <v>0</v>
      </c>
      <c r="BG223" s="164">
        <f>IF(N223="zákl. přenesená",J223,0)</f>
        <v>0</v>
      </c>
      <c r="BH223" s="164">
        <f>IF(N223="sníž. přenesená",J223,0)</f>
        <v>0</v>
      </c>
      <c r="BI223" s="164">
        <f>IF(N223="nulová",J223,0)</f>
        <v>0</v>
      </c>
      <c r="BJ223" s="17" t="s">
        <v>83</v>
      </c>
      <c r="BK223" s="164">
        <f>ROUND(I223*H223,2)</f>
        <v>0</v>
      </c>
      <c r="BL223" s="17" t="s">
        <v>96</v>
      </c>
      <c r="BM223" s="163" t="s">
        <v>337</v>
      </c>
    </row>
    <row r="224" spans="1:65" s="2" customFormat="1" ht="19.5">
      <c r="A224" s="32"/>
      <c r="B224" s="33"/>
      <c r="C224" s="32"/>
      <c r="D224" s="165" t="s">
        <v>181</v>
      </c>
      <c r="E224" s="32"/>
      <c r="F224" s="166" t="s">
        <v>336</v>
      </c>
      <c r="G224" s="32"/>
      <c r="H224" s="32"/>
      <c r="I224" s="167"/>
      <c r="J224" s="32"/>
      <c r="K224" s="32"/>
      <c r="L224" s="33"/>
      <c r="M224" s="168"/>
      <c r="N224" s="169"/>
      <c r="O224" s="58"/>
      <c r="P224" s="58"/>
      <c r="Q224" s="58"/>
      <c r="R224" s="58"/>
      <c r="S224" s="58"/>
      <c r="T224" s="59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T224" s="17" t="s">
        <v>181</v>
      </c>
      <c r="AU224" s="17" t="s">
        <v>85</v>
      </c>
    </row>
    <row r="225" spans="1:65" s="13" customFormat="1" ht="11.25">
      <c r="B225" s="170"/>
      <c r="D225" s="165" t="s">
        <v>183</v>
      </c>
      <c r="E225" s="171" t="s">
        <v>1</v>
      </c>
      <c r="F225" s="172" t="s">
        <v>338</v>
      </c>
      <c r="H225" s="173">
        <v>4.9000000000000004</v>
      </c>
      <c r="I225" s="174"/>
      <c r="L225" s="170"/>
      <c r="M225" s="175"/>
      <c r="N225" s="176"/>
      <c r="O225" s="176"/>
      <c r="P225" s="176"/>
      <c r="Q225" s="176"/>
      <c r="R225" s="176"/>
      <c r="S225" s="176"/>
      <c r="T225" s="177"/>
      <c r="AT225" s="171" t="s">
        <v>183</v>
      </c>
      <c r="AU225" s="171" t="s">
        <v>85</v>
      </c>
      <c r="AV225" s="13" t="s">
        <v>85</v>
      </c>
      <c r="AW225" s="13" t="s">
        <v>32</v>
      </c>
      <c r="AX225" s="13" t="s">
        <v>83</v>
      </c>
      <c r="AY225" s="171" t="s">
        <v>174</v>
      </c>
    </row>
    <row r="226" spans="1:65" s="13" customFormat="1" ht="11.25">
      <c r="B226" s="170"/>
      <c r="D226" s="165" t="s">
        <v>183</v>
      </c>
      <c r="F226" s="172" t="s">
        <v>339</v>
      </c>
      <c r="H226" s="173">
        <v>5.0469999999999997</v>
      </c>
      <c r="I226" s="174"/>
      <c r="L226" s="170"/>
      <c r="M226" s="175"/>
      <c r="N226" s="176"/>
      <c r="O226" s="176"/>
      <c r="P226" s="176"/>
      <c r="Q226" s="176"/>
      <c r="R226" s="176"/>
      <c r="S226" s="176"/>
      <c r="T226" s="177"/>
      <c r="AT226" s="171" t="s">
        <v>183</v>
      </c>
      <c r="AU226" s="171" t="s">
        <v>85</v>
      </c>
      <c r="AV226" s="13" t="s">
        <v>85</v>
      </c>
      <c r="AW226" s="13" t="s">
        <v>3</v>
      </c>
      <c r="AX226" s="13" t="s">
        <v>83</v>
      </c>
      <c r="AY226" s="171" t="s">
        <v>174</v>
      </c>
    </row>
    <row r="227" spans="1:65" s="2" customFormat="1" ht="21.75" customHeight="1">
      <c r="A227" s="32"/>
      <c r="B227" s="150"/>
      <c r="C227" s="151" t="s">
        <v>340</v>
      </c>
      <c r="D227" s="151" t="s">
        <v>176</v>
      </c>
      <c r="E227" s="152" t="s">
        <v>341</v>
      </c>
      <c r="F227" s="153" t="s">
        <v>342</v>
      </c>
      <c r="G227" s="154" t="s">
        <v>203</v>
      </c>
      <c r="H227" s="155">
        <v>59.3</v>
      </c>
      <c r="I227" s="156"/>
      <c r="J227" s="157">
        <f>ROUND(I227*H227,2)</f>
        <v>0</v>
      </c>
      <c r="K227" s="158"/>
      <c r="L227" s="33"/>
      <c r="M227" s="159" t="s">
        <v>1</v>
      </c>
      <c r="N227" s="160" t="s">
        <v>41</v>
      </c>
      <c r="O227" s="58"/>
      <c r="P227" s="161">
        <f>O227*H227</f>
        <v>0</v>
      </c>
      <c r="Q227" s="161">
        <v>3.5999999999999999E-3</v>
      </c>
      <c r="R227" s="161">
        <f>Q227*H227</f>
        <v>0.21347999999999998</v>
      </c>
      <c r="S227" s="161">
        <v>0</v>
      </c>
      <c r="T227" s="162">
        <f>S227*H227</f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63" t="s">
        <v>96</v>
      </c>
      <c r="AT227" s="163" t="s">
        <v>176</v>
      </c>
      <c r="AU227" s="163" t="s">
        <v>85</v>
      </c>
      <c r="AY227" s="17" t="s">
        <v>174</v>
      </c>
      <c r="BE227" s="164">
        <f>IF(N227="základní",J227,0)</f>
        <v>0</v>
      </c>
      <c r="BF227" s="164">
        <f>IF(N227="snížená",J227,0)</f>
        <v>0</v>
      </c>
      <c r="BG227" s="164">
        <f>IF(N227="zákl. přenesená",J227,0)</f>
        <v>0</v>
      </c>
      <c r="BH227" s="164">
        <f>IF(N227="sníž. přenesená",J227,0)</f>
        <v>0</v>
      </c>
      <c r="BI227" s="164">
        <f>IF(N227="nulová",J227,0)</f>
        <v>0</v>
      </c>
      <c r="BJ227" s="17" t="s">
        <v>83</v>
      </c>
      <c r="BK227" s="164">
        <f>ROUND(I227*H227,2)</f>
        <v>0</v>
      </c>
      <c r="BL227" s="17" t="s">
        <v>96</v>
      </c>
      <c r="BM227" s="163" t="s">
        <v>343</v>
      </c>
    </row>
    <row r="228" spans="1:65" s="2" customFormat="1" ht="19.5">
      <c r="A228" s="32"/>
      <c r="B228" s="33"/>
      <c r="C228" s="32"/>
      <c r="D228" s="165" t="s">
        <v>181</v>
      </c>
      <c r="E228" s="32"/>
      <c r="F228" s="166" t="s">
        <v>344</v>
      </c>
      <c r="G228" s="32"/>
      <c r="H228" s="32"/>
      <c r="I228" s="167"/>
      <c r="J228" s="32"/>
      <c r="K228" s="32"/>
      <c r="L228" s="33"/>
      <c r="M228" s="168"/>
      <c r="N228" s="169"/>
      <c r="O228" s="58"/>
      <c r="P228" s="58"/>
      <c r="Q228" s="58"/>
      <c r="R228" s="58"/>
      <c r="S228" s="58"/>
      <c r="T228" s="59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T228" s="17" t="s">
        <v>181</v>
      </c>
      <c r="AU228" s="17" t="s">
        <v>85</v>
      </c>
    </row>
    <row r="229" spans="1:65" s="13" customFormat="1" ht="11.25">
      <c r="B229" s="170"/>
      <c r="D229" s="165" t="s">
        <v>183</v>
      </c>
      <c r="E229" s="171" t="s">
        <v>1</v>
      </c>
      <c r="F229" s="172" t="s">
        <v>345</v>
      </c>
      <c r="H229" s="173">
        <v>59.3</v>
      </c>
      <c r="I229" s="174"/>
      <c r="L229" s="170"/>
      <c r="M229" s="175"/>
      <c r="N229" s="176"/>
      <c r="O229" s="176"/>
      <c r="P229" s="176"/>
      <c r="Q229" s="176"/>
      <c r="R229" s="176"/>
      <c r="S229" s="176"/>
      <c r="T229" s="177"/>
      <c r="AT229" s="171" t="s">
        <v>183</v>
      </c>
      <c r="AU229" s="171" t="s">
        <v>85</v>
      </c>
      <c r="AV229" s="13" t="s">
        <v>85</v>
      </c>
      <c r="AW229" s="13" t="s">
        <v>32</v>
      </c>
      <c r="AX229" s="13" t="s">
        <v>83</v>
      </c>
      <c r="AY229" s="171" t="s">
        <v>174</v>
      </c>
    </row>
    <row r="230" spans="1:65" s="12" customFormat="1" ht="22.9" customHeight="1">
      <c r="B230" s="137"/>
      <c r="D230" s="138" t="s">
        <v>75</v>
      </c>
      <c r="E230" s="148" t="s">
        <v>217</v>
      </c>
      <c r="F230" s="148" t="s">
        <v>346</v>
      </c>
      <c r="I230" s="140"/>
      <c r="J230" s="149">
        <f>BK230</f>
        <v>0</v>
      </c>
      <c r="L230" s="137"/>
      <c r="M230" s="142"/>
      <c r="N230" s="143"/>
      <c r="O230" s="143"/>
      <c r="P230" s="144">
        <f>SUM(P231:P283)</f>
        <v>0</v>
      </c>
      <c r="Q230" s="143"/>
      <c r="R230" s="144">
        <f>SUM(R231:R283)</f>
        <v>30.981885999999996</v>
      </c>
      <c r="S230" s="143"/>
      <c r="T230" s="145">
        <f>SUM(T231:T283)</f>
        <v>1.5599999999999999E-2</v>
      </c>
      <c r="AR230" s="138" t="s">
        <v>83</v>
      </c>
      <c r="AT230" s="146" t="s">
        <v>75</v>
      </c>
      <c r="AU230" s="146" t="s">
        <v>83</v>
      </c>
      <c r="AY230" s="138" t="s">
        <v>174</v>
      </c>
      <c r="BK230" s="147">
        <f>SUM(BK231:BK283)</f>
        <v>0</v>
      </c>
    </row>
    <row r="231" spans="1:65" s="2" customFormat="1" ht="24.2" customHeight="1">
      <c r="A231" s="32"/>
      <c r="B231" s="150"/>
      <c r="C231" s="151" t="s">
        <v>347</v>
      </c>
      <c r="D231" s="151" t="s">
        <v>176</v>
      </c>
      <c r="E231" s="152" t="s">
        <v>348</v>
      </c>
      <c r="F231" s="153" t="s">
        <v>349</v>
      </c>
      <c r="G231" s="154" t="s">
        <v>272</v>
      </c>
      <c r="H231" s="155">
        <v>3</v>
      </c>
      <c r="I231" s="156"/>
      <c r="J231" s="157">
        <f>ROUND(I231*H231,2)</f>
        <v>0</v>
      </c>
      <c r="K231" s="158"/>
      <c r="L231" s="33"/>
      <c r="M231" s="159" t="s">
        <v>1</v>
      </c>
      <c r="N231" s="160" t="s">
        <v>41</v>
      </c>
      <c r="O231" s="58"/>
      <c r="P231" s="161">
        <f>O231*H231</f>
        <v>0</v>
      </c>
      <c r="Q231" s="161">
        <v>6.9999999999999999E-4</v>
      </c>
      <c r="R231" s="161">
        <f>Q231*H231</f>
        <v>2.0999999999999999E-3</v>
      </c>
      <c r="S231" s="161">
        <v>0</v>
      </c>
      <c r="T231" s="162">
        <f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63" t="s">
        <v>96</v>
      </c>
      <c r="AT231" s="163" t="s">
        <v>176</v>
      </c>
      <c r="AU231" s="163" t="s">
        <v>85</v>
      </c>
      <c r="AY231" s="17" t="s">
        <v>174</v>
      </c>
      <c r="BE231" s="164">
        <f>IF(N231="základní",J231,0)</f>
        <v>0</v>
      </c>
      <c r="BF231" s="164">
        <f>IF(N231="snížená",J231,0)</f>
        <v>0</v>
      </c>
      <c r="BG231" s="164">
        <f>IF(N231="zákl. přenesená",J231,0)</f>
        <v>0</v>
      </c>
      <c r="BH231" s="164">
        <f>IF(N231="sníž. přenesená",J231,0)</f>
        <v>0</v>
      </c>
      <c r="BI231" s="164">
        <f>IF(N231="nulová",J231,0)</f>
        <v>0</v>
      </c>
      <c r="BJ231" s="17" t="s">
        <v>83</v>
      </c>
      <c r="BK231" s="164">
        <f>ROUND(I231*H231,2)</f>
        <v>0</v>
      </c>
      <c r="BL231" s="17" t="s">
        <v>96</v>
      </c>
      <c r="BM231" s="163" t="s">
        <v>350</v>
      </c>
    </row>
    <row r="232" spans="1:65" s="2" customFormat="1" ht="29.25">
      <c r="A232" s="32"/>
      <c r="B232" s="33"/>
      <c r="C232" s="32"/>
      <c r="D232" s="165" t="s">
        <v>181</v>
      </c>
      <c r="E232" s="32"/>
      <c r="F232" s="166" t="s">
        <v>351</v>
      </c>
      <c r="G232" s="32"/>
      <c r="H232" s="32"/>
      <c r="I232" s="167"/>
      <c r="J232" s="32"/>
      <c r="K232" s="32"/>
      <c r="L232" s="33"/>
      <c r="M232" s="168"/>
      <c r="N232" s="169"/>
      <c r="O232" s="58"/>
      <c r="P232" s="58"/>
      <c r="Q232" s="58"/>
      <c r="R232" s="58"/>
      <c r="S232" s="58"/>
      <c r="T232" s="59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T232" s="17" t="s">
        <v>181</v>
      </c>
      <c r="AU232" s="17" t="s">
        <v>85</v>
      </c>
    </row>
    <row r="233" spans="1:65" s="13" customFormat="1" ht="11.25">
      <c r="B233" s="170"/>
      <c r="D233" s="165" t="s">
        <v>183</v>
      </c>
      <c r="E233" s="171" t="s">
        <v>1</v>
      </c>
      <c r="F233" s="172" t="s">
        <v>352</v>
      </c>
      <c r="H233" s="173">
        <v>2</v>
      </c>
      <c r="I233" s="174"/>
      <c r="L233" s="170"/>
      <c r="M233" s="175"/>
      <c r="N233" s="176"/>
      <c r="O233" s="176"/>
      <c r="P233" s="176"/>
      <c r="Q233" s="176"/>
      <c r="R233" s="176"/>
      <c r="S233" s="176"/>
      <c r="T233" s="177"/>
      <c r="AT233" s="171" t="s">
        <v>183</v>
      </c>
      <c r="AU233" s="171" t="s">
        <v>85</v>
      </c>
      <c r="AV233" s="13" t="s">
        <v>85</v>
      </c>
      <c r="AW233" s="13" t="s">
        <v>32</v>
      </c>
      <c r="AX233" s="13" t="s">
        <v>76</v>
      </c>
      <c r="AY233" s="171" t="s">
        <v>174</v>
      </c>
    </row>
    <row r="234" spans="1:65" s="13" customFormat="1" ht="11.25">
      <c r="B234" s="170"/>
      <c r="D234" s="165" t="s">
        <v>183</v>
      </c>
      <c r="E234" s="171" t="s">
        <v>1</v>
      </c>
      <c r="F234" s="172" t="s">
        <v>353</v>
      </c>
      <c r="H234" s="173">
        <v>1</v>
      </c>
      <c r="I234" s="174"/>
      <c r="L234" s="170"/>
      <c r="M234" s="175"/>
      <c r="N234" s="176"/>
      <c r="O234" s="176"/>
      <c r="P234" s="176"/>
      <c r="Q234" s="176"/>
      <c r="R234" s="176"/>
      <c r="S234" s="176"/>
      <c r="T234" s="177"/>
      <c r="AT234" s="171" t="s">
        <v>183</v>
      </c>
      <c r="AU234" s="171" t="s">
        <v>85</v>
      </c>
      <c r="AV234" s="13" t="s">
        <v>85</v>
      </c>
      <c r="AW234" s="13" t="s">
        <v>32</v>
      </c>
      <c r="AX234" s="13" t="s">
        <v>76</v>
      </c>
      <c r="AY234" s="171" t="s">
        <v>174</v>
      </c>
    </row>
    <row r="235" spans="1:65" s="14" customFormat="1" ht="11.25">
      <c r="B235" s="178"/>
      <c r="D235" s="165" t="s">
        <v>183</v>
      </c>
      <c r="E235" s="179" t="s">
        <v>1</v>
      </c>
      <c r="F235" s="180" t="s">
        <v>231</v>
      </c>
      <c r="H235" s="181">
        <v>3</v>
      </c>
      <c r="I235" s="182"/>
      <c r="L235" s="178"/>
      <c r="M235" s="183"/>
      <c r="N235" s="184"/>
      <c r="O235" s="184"/>
      <c r="P235" s="184"/>
      <c r="Q235" s="184"/>
      <c r="R235" s="184"/>
      <c r="S235" s="184"/>
      <c r="T235" s="185"/>
      <c r="AT235" s="179" t="s">
        <v>183</v>
      </c>
      <c r="AU235" s="179" t="s">
        <v>85</v>
      </c>
      <c r="AV235" s="14" t="s">
        <v>96</v>
      </c>
      <c r="AW235" s="14" t="s">
        <v>32</v>
      </c>
      <c r="AX235" s="14" t="s">
        <v>83</v>
      </c>
      <c r="AY235" s="179" t="s">
        <v>174</v>
      </c>
    </row>
    <row r="236" spans="1:65" s="2" customFormat="1" ht="24.2" customHeight="1">
      <c r="A236" s="32"/>
      <c r="B236" s="150"/>
      <c r="C236" s="151" t="s">
        <v>354</v>
      </c>
      <c r="D236" s="151" t="s">
        <v>176</v>
      </c>
      <c r="E236" s="152" t="s">
        <v>355</v>
      </c>
      <c r="F236" s="153" t="s">
        <v>356</v>
      </c>
      <c r="G236" s="154" t="s">
        <v>179</v>
      </c>
      <c r="H236" s="155">
        <v>26</v>
      </c>
      <c r="I236" s="156"/>
      <c r="J236" s="157">
        <f>ROUND(I236*H236,2)</f>
        <v>0</v>
      </c>
      <c r="K236" s="158"/>
      <c r="L236" s="33"/>
      <c r="M236" s="159" t="s">
        <v>1</v>
      </c>
      <c r="N236" s="160" t="s">
        <v>41</v>
      </c>
      <c r="O236" s="58"/>
      <c r="P236" s="161">
        <f>O236*H236</f>
        <v>0</v>
      </c>
      <c r="Q236" s="161">
        <v>5.9999999999999995E-4</v>
      </c>
      <c r="R236" s="161">
        <f>Q236*H236</f>
        <v>1.5599999999999999E-2</v>
      </c>
      <c r="S236" s="161">
        <v>0</v>
      </c>
      <c r="T236" s="162">
        <f>S236*H236</f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3" t="s">
        <v>96</v>
      </c>
      <c r="AT236" s="163" t="s">
        <v>176</v>
      </c>
      <c r="AU236" s="163" t="s">
        <v>85</v>
      </c>
      <c r="AY236" s="17" t="s">
        <v>174</v>
      </c>
      <c r="BE236" s="164">
        <f>IF(N236="základní",J236,0)</f>
        <v>0</v>
      </c>
      <c r="BF236" s="164">
        <f>IF(N236="snížená",J236,0)</f>
        <v>0</v>
      </c>
      <c r="BG236" s="164">
        <f>IF(N236="zákl. přenesená",J236,0)</f>
        <v>0</v>
      </c>
      <c r="BH236" s="164">
        <f>IF(N236="sníž. přenesená",J236,0)</f>
        <v>0</v>
      </c>
      <c r="BI236" s="164">
        <f>IF(N236="nulová",J236,0)</f>
        <v>0</v>
      </c>
      <c r="BJ236" s="17" t="s">
        <v>83</v>
      </c>
      <c r="BK236" s="164">
        <f>ROUND(I236*H236,2)</f>
        <v>0</v>
      </c>
      <c r="BL236" s="17" t="s">
        <v>96</v>
      </c>
      <c r="BM236" s="163" t="s">
        <v>357</v>
      </c>
    </row>
    <row r="237" spans="1:65" s="2" customFormat="1" ht="19.5">
      <c r="A237" s="32"/>
      <c r="B237" s="33"/>
      <c r="C237" s="32"/>
      <c r="D237" s="165" t="s">
        <v>181</v>
      </c>
      <c r="E237" s="32"/>
      <c r="F237" s="166" t="s">
        <v>358</v>
      </c>
      <c r="G237" s="32"/>
      <c r="H237" s="32"/>
      <c r="I237" s="167"/>
      <c r="J237" s="32"/>
      <c r="K237" s="32"/>
      <c r="L237" s="33"/>
      <c r="M237" s="168"/>
      <c r="N237" s="169"/>
      <c r="O237" s="58"/>
      <c r="P237" s="58"/>
      <c r="Q237" s="58"/>
      <c r="R237" s="58"/>
      <c r="S237" s="58"/>
      <c r="T237" s="59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T237" s="17" t="s">
        <v>181</v>
      </c>
      <c r="AU237" s="17" t="s">
        <v>85</v>
      </c>
    </row>
    <row r="238" spans="1:65" s="13" customFormat="1" ht="11.25">
      <c r="B238" s="170"/>
      <c r="D238" s="165" t="s">
        <v>183</v>
      </c>
      <c r="E238" s="171" t="s">
        <v>1</v>
      </c>
      <c r="F238" s="172" t="s">
        <v>359</v>
      </c>
      <c r="H238" s="173">
        <v>12</v>
      </c>
      <c r="I238" s="174"/>
      <c r="L238" s="170"/>
      <c r="M238" s="175"/>
      <c r="N238" s="176"/>
      <c r="O238" s="176"/>
      <c r="P238" s="176"/>
      <c r="Q238" s="176"/>
      <c r="R238" s="176"/>
      <c r="S238" s="176"/>
      <c r="T238" s="177"/>
      <c r="AT238" s="171" t="s">
        <v>183</v>
      </c>
      <c r="AU238" s="171" t="s">
        <v>85</v>
      </c>
      <c r="AV238" s="13" t="s">
        <v>85</v>
      </c>
      <c r="AW238" s="13" t="s">
        <v>32</v>
      </c>
      <c r="AX238" s="13" t="s">
        <v>76</v>
      </c>
      <c r="AY238" s="171" t="s">
        <v>174</v>
      </c>
    </row>
    <row r="239" spans="1:65" s="13" customFormat="1" ht="11.25">
      <c r="B239" s="170"/>
      <c r="D239" s="165" t="s">
        <v>183</v>
      </c>
      <c r="E239" s="171" t="s">
        <v>1</v>
      </c>
      <c r="F239" s="172" t="s">
        <v>360</v>
      </c>
      <c r="H239" s="173">
        <v>14</v>
      </c>
      <c r="I239" s="174"/>
      <c r="L239" s="170"/>
      <c r="M239" s="175"/>
      <c r="N239" s="176"/>
      <c r="O239" s="176"/>
      <c r="P239" s="176"/>
      <c r="Q239" s="176"/>
      <c r="R239" s="176"/>
      <c r="S239" s="176"/>
      <c r="T239" s="177"/>
      <c r="AT239" s="171" t="s">
        <v>183</v>
      </c>
      <c r="AU239" s="171" t="s">
        <v>85</v>
      </c>
      <c r="AV239" s="13" t="s">
        <v>85</v>
      </c>
      <c r="AW239" s="13" t="s">
        <v>32</v>
      </c>
      <c r="AX239" s="13" t="s">
        <v>76</v>
      </c>
      <c r="AY239" s="171" t="s">
        <v>174</v>
      </c>
    </row>
    <row r="240" spans="1:65" s="14" customFormat="1" ht="11.25">
      <c r="B240" s="178"/>
      <c r="D240" s="165" t="s">
        <v>183</v>
      </c>
      <c r="E240" s="179" t="s">
        <v>1</v>
      </c>
      <c r="F240" s="180" t="s">
        <v>231</v>
      </c>
      <c r="H240" s="181">
        <v>26</v>
      </c>
      <c r="I240" s="182"/>
      <c r="L240" s="178"/>
      <c r="M240" s="183"/>
      <c r="N240" s="184"/>
      <c r="O240" s="184"/>
      <c r="P240" s="184"/>
      <c r="Q240" s="184"/>
      <c r="R240" s="184"/>
      <c r="S240" s="184"/>
      <c r="T240" s="185"/>
      <c r="AT240" s="179" t="s">
        <v>183</v>
      </c>
      <c r="AU240" s="179" t="s">
        <v>85</v>
      </c>
      <c r="AV240" s="14" t="s">
        <v>96</v>
      </c>
      <c r="AW240" s="14" t="s">
        <v>32</v>
      </c>
      <c r="AX240" s="14" t="s">
        <v>83</v>
      </c>
      <c r="AY240" s="179" t="s">
        <v>174</v>
      </c>
    </row>
    <row r="241" spans="1:65" s="2" customFormat="1" ht="24.2" customHeight="1">
      <c r="A241" s="32"/>
      <c r="B241" s="150"/>
      <c r="C241" s="151" t="s">
        <v>361</v>
      </c>
      <c r="D241" s="151" t="s">
        <v>176</v>
      </c>
      <c r="E241" s="152" t="s">
        <v>362</v>
      </c>
      <c r="F241" s="153" t="s">
        <v>363</v>
      </c>
      <c r="G241" s="154" t="s">
        <v>203</v>
      </c>
      <c r="H241" s="155">
        <v>58.9</v>
      </c>
      <c r="I241" s="156"/>
      <c r="J241" s="157">
        <f>ROUND(I241*H241,2)</f>
        <v>0</v>
      </c>
      <c r="K241" s="158"/>
      <c r="L241" s="33"/>
      <c r="M241" s="159" t="s">
        <v>1</v>
      </c>
      <c r="N241" s="160" t="s">
        <v>41</v>
      </c>
      <c r="O241" s="58"/>
      <c r="P241" s="161">
        <f>O241*H241</f>
        <v>0</v>
      </c>
      <c r="Q241" s="161">
        <v>8.0879999999999994E-2</v>
      </c>
      <c r="R241" s="161">
        <f>Q241*H241</f>
        <v>4.7638319999999998</v>
      </c>
      <c r="S241" s="161">
        <v>0</v>
      </c>
      <c r="T241" s="162">
        <f>S241*H241</f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63" t="s">
        <v>96</v>
      </c>
      <c r="AT241" s="163" t="s">
        <v>176</v>
      </c>
      <c r="AU241" s="163" t="s">
        <v>85</v>
      </c>
      <c r="AY241" s="17" t="s">
        <v>174</v>
      </c>
      <c r="BE241" s="164">
        <f>IF(N241="základní",J241,0)</f>
        <v>0</v>
      </c>
      <c r="BF241" s="164">
        <f>IF(N241="snížená",J241,0)</f>
        <v>0</v>
      </c>
      <c r="BG241" s="164">
        <f>IF(N241="zákl. přenesená",J241,0)</f>
        <v>0</v>
      </c>
      <c r="BH241" s="164">
        <f>IF(N241="sníž. přenesená",J241,0)</f>
        <v>0</v>
      </c>
      <c r="BI241" s="164">
        <f>IF(N241="nulová",J241,0)</f>
        <v>0</v>
      </c>
      <c r="BJ241" s="17" t="s">
        <v>83</v>
      </c>
      <c r="BK241" s="164">
        <f>ROUND(I241*H241,2)</f>
        <v>0</v>
      </c>
      <c r="BL241" s="17" t="s">
        <v>96</v>
      </c>
      <c r="BM241" s="163" t="s">
        <v>364</v>
      </c>
    </row>
    <row r="242" spans="1:65" s="2" customFormat="1" ht="39">
      <c r="A242" s="32"/>
      <c r="B242" s="33"/>
      <c r="C242" s="32"/>
      <c r="D242" s="165" t="s">
        <v>181</v>
      </c>
      <c r="E242" s="32"/>
      <c r="F242" s="166" t="s">
        <v>365</v>
      </c>
      <c r="G242" s="32"/>
      <c r="H242" s="32"/>
      <c r="I242" s="167"/>
      <c r="J242" s="32"/>
      <c r="K242" s="32"/>
      <c r="L242" s="33"/>
      <c r="M242" s="168"/>
      <c r="N242" s="169"/>
      <c r="O242" s="58"/>
      <c r="P242" s="58"/>
      <c r="Q242" s="58"/>
      <c r="R242" s="58"/>
      <c r="S242" s="58"/>
      <c r="T242" s="59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T242" s="17" t="s">
        <v>181</v>
      </c>
      <c r="AU242" s="17" t="s">
        <v>85</v>
      </c>
    </row>
    <row r="243" spans="1:65" s="2" customFormat="1" ht="16.5" customHeight="1">
      <c r="A243" s="32"/>
      <c r="B243" s="150"/>
      <c r="C243" s="186" t="s">
        <v>366</v>
      </c>
      <c r="D243" s="186" t="s">
        <v>256</v>
      </c>
      <c r="E243" s="187" t="s">
        <v>367</v>
      </c>
      <c r="F243" s="188" t="s">
        <v>368</v>
      </c>
      <c r="G243" s="189" t="s">
        <v>203</v>
      </c>
      <c r="H243" s="190">
        <v>58.9</v>
      </c>
      <c r="I243" s="191"/>
      <c r="J243" s="192">
        <f>ROUND(I243*H243,2)</f>
        <v>0</v>
      </c>
      <c r="K243" s="193"/>
      <c r="L243" s="194"/>
      <c r="M243" s="195" t="s">
        <v>1</v>
      </c>
      <c r="N243" s="196" t="s">
        <v>41</v>
      </c>
      <c r="O243" s="58"/>
      <c r="P243" s="161">
        <f>O243*H243</f>
        <v>0</v>
      </c>
      <c r="Q243" s="161">
        <v>4.5999999999999999E-2</v>
      </c>
      <c r="R243" s="161">
        <f>Q243*H243</f>
        <v>2.7094</v>
      </c>
      <c r="S243" s="161">
        <v>0</v>
      </c>
      <c r="T243" s="162">
        <f>S243*H243</f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63" t="s">
        <v>211</v>
      </c>
      <c r="AT243" s="163" t="s">
        <v>256</v>
      </c>
      <c r="AU243" s="163" t="s">
        <v>85</v>
      </c>
      <c r="AY243" s="17" t="s">
        <v>174</v>
      </c>
      <c r="BE243" s="164">
        <f>IF(N243="základní",J243,0)</f>
        <v>0</v>
      </c>
      <c r="BF243" s="164">
        <f>IF(N243="snížená",J243,0)</f>
        <v>0</v>
      </c>
      <c r="BG243" s="164">
        <f>IF(N243="zákl. přenesená",J243,0)</f>
        <v>0</v>
      </c>
      <c r="BH243" s="164">
        <f>IF(N243="sníž. přenesená",J243,0)</f>
        <v>0</v>
      </c>
      <c r="BI243" s="164">
        <f>IF(N243="nulová",J243,0)</f>
        <v>0</v>
      </c>
      <c r="BJ243" s="17" t="s">
        <v>83</v>
      </c>
      <c r="BK243" s="164">
        <f>ROUND(I243*H243,2)</f>
        <v>0</v>
      </c>
      <c r="BL243" s="17" t="s">
        <v>96</v>
      </c>
      <c r="BM243" s="163" t="s">
        <v>369</v>
      </c>
    </row>
    <row r="244" spans="1:65" s="2" customFormat="1" ht="11.25">
      <c r="A244" s="32"/>
      <c r="B244" s="33"/>
      <c r="C244" s="32"/>
      <c r="D244" s="165" t="s">
        <v>181</v>
      </c>
      <c r="E244" s="32"/>
      <c r="F244" s="166" t="s">
        <v>368</v>
      </c>
      <c r="G244" s="32"/>
      <c r="H244" s="32"/>
      <c r="I244" s="167"/>
      <c r="J244" s="32"/>
      <c r="K244" s="32"/>
      <c r="L244" s="33"/>
      <c r="M244" s="168"/>
      <c r="N244" s="169"/>
      <c r="O244" s="58"/>
      <c r="P244" s="58"/>
      <c r="Q244" s="58"/>
      <c r="R244" s="58"/>
      <c r="S244" s="58"/>
      <c r="T244" s="59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T244" s="17" t="s">
        <v>181</v>
      </c>
      <c r="AU244" s="17" t="s">
        <v>85</v>
      </c>
    </row>
    <row r="245" spans="1:65" s="13" customFormat="1" ht="11.25">
      <c r="B245" s="170"/>
      <c r="D245" s="165" t="s">
        <v>183</v>
      </c>
      <c r="E245" s="171" t="s">
        <v>1</v>
      </c>
      <c r="F245" s="172" t="s">
        <v>370</v>
      </c>
      <c r="H245" s="173">
        <v>58.9</v>
      </c>
      <c r="I245" s="174"/>
      <c r="L245" s="170"/>
      <c r="M245" s="175"/>
      <c r="N245" s="176"/>
      <c r="O245" s="176"/>
      <c r="P245" s="176"/>
      <c r="Q245" s="176"/>
      <c r="R245" s="176"/>
      <c r="S245" s="176"/>
      <c r="T245" s="177"/>
      <c r="AT245" s="171" t="s">
        <v>183</v>
      </c>
      <c r="AU245" s="171" t="s">
        <v>85</v>
      </c>
      <c r="AV245" s="13" t="s">
        <v>85</v>
      </c>
      <c r="AW245" s="13" t="s">
        <v>32</v>
      </c>
      <c r="AX245" s="13" t="s">
        <v>83</v>
      </c>
      <c r="AY245" s="171" t="s">
        <v>174</v>
      </c>
    </row>
    <row r="246" spans="1:65" s="2" customFormat="1" ht="16.5" customHeight="1">
      <c r="A246" s="32"/>
      <c r="B246" s="150"/>
      <c r="C246" s="151" t="s">
        <v>371</v>
      </c>
      <c r="D246" s="151" t="s">
        <v>176</v>
      </c>
      <c r="E246" s="152" t="s">
        <v>372</v>
      </c>
      <c r="F246" s="153" t="s">
        <v>373</v>
      </c>
      <c r="G246" s="154" t="s">
        <v>179</v>
      </c>
      <c r="H246" s="155">
        <v>26</v>
      </c>
      <c r="I246" s="156"/>
      <c r="J246" s="157">
        <f>ROUND(I246*H246,2)</f>
        <v>0</v>
      </c>
      <c r="K246" s="158"/>
      <c r="L246" s="33"/>
      <c r="M246" s="159" t="s">
        <v>1</v>
      </c>
      <c r="N246" s="160" t="s">
        <v>41</v>
      </c>
      <c r="O246" s="58"/>
      <c r="P246" s="161">
        <f>O246*H246</f>
        <v>0</v>
      </c>
      <c r="Q246" s="161">
        <v>1.0000000000000001E-5</v>
      </c>
      <c r="R246" s="161">
        <f>Q246*H246</f>
        <v>2.6000000000000003E-4</v>
      </c>
      <c r="S246" s="161">
        <v>0</v>
      </c>
      <c r="T246" s="162">
        <f>S246*H246</f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63" t="s">
        <v>96</v>
      </c>
      <c r="AT246" s="163" t="s">
        <v>176</v>
      </c>
      <c r="AU246" s="163" t="s">
        <v>85</v>
      </c>
      <c r="AY246" s="17" t="s">
        <v>174</v>
      </c>
      <c r="BE246" s="164">
        <f>IF(N246="základní",J246,0)</f>
        <v>0</v>
      </c>
      <c r="BF246" s="164">
        <f>IF(N246="snížená",J246,0)</f>
        <v>0</v>
      </c>
      <c r="BG246" s="164">
        <f>IF(N246="zákl. přenesená",J246,0)</f>
        <v>0</v>
      </c>
      <c r="BH246" s="164">
        <f>IF(N246="sníž. přenesená",J246,0)</f>
        <v>0</v>
      </c>
      <c r="BI246" s="164">
        <f>IF(N246="nulová",J246,0)</f>
        <v>0</v>
      </c>
      <c r="BJ246" s="17" t="s">
        <v>83</v>
      </c>
      <c r="BK246" s="164">
        <f>ROUND(I246*H246,2)</f>
        <v>0</v>
      </c>
      <c r="BL246" s="17" t="s">
        <v>96</v>
      </c>
      <c r="BM246" s="163" t="s">
        <v>374</v>
      </c>
    </row>
    <row r="247" spans="1:65" s="2" customFormat="1" ht="19.5">
      <c r="A247" s="32"/>
      <c r="B247" s="33"/>
      <c r="C247" s="32"/>
      <c r="D247" s="165" t="s">
        <v>181</v>
      </c>
      <c r="E247" s="32"/>
      <c r="F247" s="166" t="s">
        <v>375</v>
      </c>
      <c r="G247" s="32"/>
      <c r="H247" s="32"/>
      <c r="I247" s="167"/>
      <c r="J247" s="32"/>
      <c r="K247" s="32"/>
      <c r="L247" s="33"/>
      <c r="M247" s="168"/>
      <c r="N247" s="169"/>
      <c r="O247" s="58"/>
      <c r="P247" s="58"/>
      <c r="Q247" s="58"/>
      <c r="R247" s="58"/>
      <c r="S247" s="58"/>
      <c r="T247" s="59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T247" s="17" t="s">
        <v>181</v>
      </c>
      <c r="AU247" s="17" t="s">
        <v>85</v>
      </c>
    </row>
    <row r="248" spans="1:65" s="13" customFormat="1" ht="11.25">
      <c r="B248" s="170"/>
      <c r="D248" s="165" t="s">
        <v>183</v>
      </c>
      <c r="E248" s="171" t="s">
        <v>1</v>
      </c>
      <c r="F248" s="172" t="s">
        <v>359</v>
      </c>
      <c r="H248" s="173">
        <v>12</v>
      </c>
      <c r="I248" s="174"/>
      <c r="L248" s="170"/>
      <c r="M248" s="175"/>
      <c r="N248" s="176"/>
      <c r="O248" s="176"/>
      <c r="P248" s="176"/>
      <c r="Q248" s="176"/>
      <c r="R248" s="176"/>
      <c r="S248" s="176"/>
      <c r="T248" s="177"/>
      <c r="AT248" s="171" t="s">
        <v>183</v>
      </c>
      <c r="AU248" s="171" t="s">
        <v>85</v>
      </c>
      <c r="AV248" s="13" t="s">
        <v>85</v>
      </c>
      <c r="AW248" s="13" t="s">
        <v>32</v>
      </c>
      <c r="AX248" s="13" t="s">
        <v>76</v>
      </c>
      <c r="AY248" s="171" t="s">
        <v>174</v>
      </c>
    </row>
    <row r="249" spans="1:65" s="13" customFormat="1" ht="11.25">
      <c r="B249" s="170"/>
      <c r="D249" s="165" t="s">
        <v>183</v>
      </c>
      <c r="E249" s="171" t="s">
        <v>1</v>
      </c>
      <c r="F249" s="172" t="s">
        <v>360</v>
      </c>
      <c r="H249" s="173">
        <v>14</v>
      </c>
      <c r="I249" s="174"/>
      <c r="L249" s="170"/>
      <c r="M249" s="175"/>
      <c r="N249" s="176"/>
      <c r="O249" s="176"/>
      <c r="P249" s="176"/>
      <c r="Q249" s="176"/>
      <c r="R249" s="176"/>
      <c r="S249" s="176"/>
      <c r="T249" s="177"/>
      <c r="AT249" s="171" t="s">
        <v>183</v>
      </c>
      <c r="AU249" s="171" t="s">
        <v>85</v>
      </c>
      <c r="AV249" s="13" t="s">
        <v>85</v>
      </c>
      <c r="AW249" s="13" t="s">
        <v>32</v>
      </c>
      <c r="AX249" s="13" t="s">
        <v>76</v>
      </c>
      <c r="AY249" s="171" t="s">
        <v>174</v>
      </c>
    </row>
    <row r="250" spans="1:65" s="14" customFormat="1" ht="11.25">
      <c r="B250" s="178"/>
      <c r="D250" s="165" t="s">
        <v>183</v>
      </c>
      <c r="E250" s="179" t="s">
        <v>1</v>
      </c>
      <c r="F250" s="180" t="s">
        <v>231</v>
      </c>
      <c r="H250" s="181">
        <v>26</v>
      </c>
      <c r="I250" s="182"/>
      <c r="L250" s="178"/>
      <c r="M250" s="183"/>
      <c r="N250" s="184"/>
      <c r="O250" s="184"/>
      <c r="P250" s="184"/>
      <c r="Q250" s="184"/>
      <c r="R250" s="184"/>
      <c r="S250" s="184"/>
      <c r="T250" s="185"/>
      <c r="AT250" s="179" t="s">
        <v>183</v>
      </c>
      <c r="AU250" s="179" t="s">
        <v>85</v>
      </c>
      <c r="AV250" s="14" t="s">
        <v>96</v>
      </c>
      <c r="AW250" s="14" t="s">
        <v>32</v>
      </c>
      <c r="AX250" s="14" t="s">
        <v>83</v>
      </c>
      <c r="AY250" s="179" t="s">
        <v>174</v>
      </c>
    </row>
    <row r="251" spans="1:65" s="2" customFormat="1" ht="24.2" customHeight="1">
      <c r="A251" s="32"/>
      <c r="B251" s="150"/>
      <c r="C251" s="151" t="s">
        <v>376</v>
      </c>
      <c r="D251" s="151" t="s">
        <v>176</v>
      </c>
      <c r="E251" s="152" t="s">
        <v>377</v>
      </c>
      <c r="F251" s="153" t="s">
        <v>378</v>
      </c>
      <c r="G251" s="154" t="s">
        <v>203</v>
      </c>
      <c r="H251" s="155">
        <v>29.3</v>
      </c>
      <c r="I251" s="156"/>
      <c r="J251" s="157">
        <f>ROUND(I251*H251,2)</f>
        <v>0</v>
      </c>
      <c r="K251" s="158"/>
      <c r="L251" s="33"/>
      <c r="M251" s="159" t="s">
        <v>1</v>
      </c>
      <c r="N251" s="160" t="s">
        <v>41</v>
      </c>
      <c r="O251" s="58"/>
      <c r="P251" s="161">
        <f>O251*H251</f>
        <v>0</v>
      </c>
      <c r="Q251" s="161">
        <v>8.9779999999999999E-2</v>
      </c>
      <c r="R251" s="161">
        <f>Q251*H251</f>
        <v>2.6305540000000001</v>
      </c>
      <c r="S251" s="161">
        <v>0</v>
      </c>
      <c r="T251" s="162">
        <f>S251*H251</f>
        <v>0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63" t="s">
        <v>96</v>
      </c>
      <c r="AT251" s="163" t="s">
        <v>176</v>
      </c>
      <c r="AU251" s="163" t="s">
        <v>85</v>
      </c>
      <c r="AY251" s="17" t="s">
        <v>174</v>
      </c>
      <c r="BE251" s="164">
        <f>IF(N251="základní",J251,0)</f>
        <v>0</v>
      </c>
      <c r="BF251" s="164">
        <f>IF(N251="snížená",J251,0)</f>
        <v>0</v>
      </c>
      <c r="BG251" s="164">
        <f>IF(N251="zákl. přenesená",J251,0)</f>
        <v>0</v>
      </c>
      <c r="BH251" s="164">
        <f>IF(N251="sníž. přenesená",J251,0)</f>
        <v>0</v>
      </c>
      <c r="BI251" s="164">
        <f>IF(N251="nulová",J251,0)</f>
        <v>0</v>
      </c>
      <c r="BJ251" s="17" t="s">
        <v>83</v>
      </c>
      <c r="BK251" s="164">
        <f>ROUND(I251*H251,2)</f>
        <v>0</v>
      </c>
      <c r="BL251" s="17" t="s">
        <v>96</v>
      </c>
      <c r="BM251" s="163" t="s">
        <v>379</v>
      </c>
    </row>
    <row r="252" spans="1:65" s="2" customFormat="1" ht="39">
      <c r="A252" s="32"/>
      <c r="B252" s="33"/>
      <c r="C252" s="32"/>
      <c r="D252" s="165" t="s">
        <v>181</v>
      </c>
      <c r="E252" s="32"/>
      <c r="F252" s="166" t="s">
        <v>380</v>
      </c>
      <c r="G252" s="32"/>
      <c r="H252" s="32"/>
      <c r="I252" s="167"/>
      <c r="J252" s="32"/>
      <c r="K252" s="32"/>
      <c r="L252" s="33"/>
      <c r="M252" s="168"/>
      <c r="N252" s="169"/>
      <c r="O252" s="58"/>
      <c r="P252" s="58"/>
      <c r="Q252" s="58"/>
      <c r="R252" s="58"/>
      <c r="S252" s="58"/>
      <c r="T252" s="59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T252" s="17" t="s">
        <v>181</v>
      </c>
      <c r="AU252" s="17" t="s">
        <v>85</v>
      </c>
    </row>
    <row r="253" spans="1:65" s="13" customFormat="1" ht="11.25">
      <c r="B253" s="170"/>
      <c r="D253" s="165" t="s">
        <v>183</v>
      </c>
      <c r="E253" s="171" t="s">
        <v>1</v>
      </c>
      <c r="F253" s="172" t="s">
        <v>381</v>
      </c>
      <c r="H253" s="173">
        <v>29.3</v>
      </c>
      <c r="I253" s="174"/>
      <c r="L253" s="170"/>
      <c r="M253" s="175"/>
      <c r="N253" s="176"/>
      <c r="O253" s="176"/>
      <c r="P253" s="176"/>
      <c r="Q253" s="176"/>
      <c r="R253" s="176"/>
      <c r="S253" s="176"/>
      <c r="T253" s="177"/>
      <c r="AT253" s="171" t="s">
        <v>183</v>
      </c>
      <c r="AU253" s="171" t="s">
        <v>85</v>
      </c>
      <c r="AV253" s="13" t="s">
        <v>85</v>
      </c>
      <c r="AW253" s="13" t="s">
        <v>32</v>
      </c>
      <c r="AX253" s="13" t="s">
        <v>83</v>
      </c>
      <c r="AY253" s="171" t="s">
        <v>174</v>
      </c>
    </row>
    <row r="254" spans="1:65" s="2" customFormat="1" ht="33" customHeight="1">
      <c r="A254" s="32"/>
      <c r="B254" s="150"/>
      <c r="C254" s="151" t="s">
        <v>382</v>
      </c>
      <c r="D254" s="151" t="s">
        <v>176</v>
      </c>
      <c r="E254" s="152" t="s">
        <v>383</v>
      </c>
      <c r="F254" s="153" t="s">
        <v>384</v>
      </c>
      <c r="G254" s="154" t="s">
        <v>203</v>
      </c>
      <c r="H254" s="155">
        <v>58.9</v>
      </c>
      <c r="I254" s="156"/>
      <c r="J254" s="157">
        <f>ROUND(I254*H254,2)</f>
        <v>0</v>
      </c>
      <c r="K254" s="158"/>
      <c r="L254" s="33"/>
      <c r="M254" s="159" t="s">
        <v>1</v>
      </c>
      <c r="N254" s="160" t="s">
        <v>41</v>
      </c>
      <c r="O254" s="58"/>
      <c r="P254" s="161">
        <f>O254*H254</f>
        <v>0</v>
      </c>
      <c r="Q254" s="161">
        <v>0.15540000000000001</v>
      </c>
      <c r="R254" s="161">
        <f>Q254*H254</f>
        <v>9.15306</v>
      </c>
      <c r="S254" s="161">
        <v>0</v>
      </c>
      <c r="T254" s="162">
        <f>S254*H254</f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63" t="s">
        <v>96</v>
      </c>
      <c r="AT254" s="163" t="s">
        <v>176</v>
      </c>
      <c r="AU254" s="163" t="s">
        <v>85</v>
      </c>
      <c r="AY254" s="17" t="s">
        <v>174</v>
      </c>
      <c r="BE254" s="164">
        <f>IF(N254="základní",J254,0)</f>
        <v>0</v>
      </c>
      <c r="BF254" s="164">
        <f>IF(N254="snížená",J254,0)</f>
        <v>0</v>
      </c>
      <c r="BG254" s="164">
        <f>IF(N254="zákl. přenesená",J254,0)</f>
        <v>0</v>
      </c>
      <c r="BH254" s="164">
        <f>IF(N254="sníž. přenesená",J254,0)</f>
        <v>0</v>
      </c>
      <c r="BI254" s="164">
        <f>IF(N254="nulová",J254,0)</f>
        <v>0</v>
      </c>
      <c r="BJ254" s="17" t="s">
        <v>83</v>
      </c>
      <c r="BK254" s="164">
        <f>ROUND(I254*H254,2)</f>
        <v>0</v>
      </c>
      <c r="BL254" s="17" t="s">
        <v>96</v>
      </c>
      <c r="BM254" s="163" t="s">
        <v>385</v>
      </c>
    </row>
    <row r="255" spans="1:65" s="2" customFormat="1" ht="29.25">
      <c r="A255" s="32"/>
      <c r="B255" s="33"/>
      <c r="C255" s="32"/>
      <c r="D255" s="165" t="s">
        <v>181</v>
      </c>
      <c r="E255" s="32"/>
      <c r="F255" s="166" t="s">
        <v>386</v>
      </c>
      <c r="G255" s="32"/>
      <c r="H255" s="32"/>
      <c r="I255" s="167"/>
      <c r="J255" s="32"/>
      <c r="K255" s="32"/>
      <c r="L255" s="33"/>
      <c r="M255" s="168"/>
      <c r="N255" s="169"/>
      <c r="O255" s="58"/>
      <c r="P255" s="58"/>
      <c r="Q255" s="58"/>
      <c r="R255" s="58"/>
      <c r="S255" s="58"/>
      <c r="T255" s="59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T255" s="17" t="s">
        <v>181</v>
      </c>
      <c r="AU255" s="17" t="s">
        <v>85</v>
      </c>
    </row>
    <row r="256" spans="1:65" s="2" customFormat="1" ht="16.5" customHeight="1">
      <c r="A256" s="32"/>
      <c r="B256" s="150"/>
      <c r="C256" s="186" t="s">
        <v>387</v>
      </c>
      <c r="D256" s="186" t="s">
        <v>256</v>
      </c>
      <c r="E256" s="187" t="s">
        <v>388</v>
      </c>
      <c r="F256" s="188" t="s">
        <v>389</v>
      </c>
      <c r="G256" s="189" t="s">
        <v>203</v>
      </c>
      <c r="H256" s="190">
        <v>13</v>
      </c>
      <c r="I256" s="191"/>
      <c r="J256" s="192">
        <f>ROUND(I256*H256,2)</f>
        <v>0</v>
      </c>
      <c r="K256" s="193"/>
      <c r="L256" s="194"/>
      <c r="M256" s="195" t="s">
        <v>1</v>
      </c>
      <c r="N256" s="196" t="s">
        <v>41</v>
      </c>
      <c r="O256" s="58"/>
      <c r="P256" s="161">
        <f>O256*H256</f>
        <v>0</v>
      </c>
      <c r="Q256" s="161">
        <v>0.10199999999999999</v>
      </c>
      <c r="R256" s="161">
        <f>Q256*H256</f>
        <v>1.3259999999999998</v>
      </c>
      <c r="S256" s="161">
        <v>0</v>
      </c>
      <c r="T256" s="162">
        <f>S256*H256</f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63" t="s">
        <v>211</v>
      </c>
      <c r="AT256" s="163" t="s">
        <v>256</v>
      </c>
      <c r="AU256" s="163" t="s">
        <v>85</v>
      </c>
      <c r="AY256" s="17" t="s">
        <v>174</v>
      </c>
      <c r="BE256" s="164">
        <f>IF(N256="základní",J256,0)</f>
        <v>0</v>
      </c>
      <c r="BF256" s="164">
        <f>IF(N256="snížená",J256,0)</f>
        <v>0</v>
      </c>
      <c r="BG256" s="164">
        <f>IF(N256="zákl. přenesená",J256,0)</f>
        <v>0</v>
      </c>
      <c r="BH256" s="164">
        <f>IF(N256="sníž. přenesená",J256,0)</f>
        <v>0</v>
      </c>
      <c r="BI256" s="164">
        <f>IF(N256="nulová",J256,0)</f>
        <v>0</v>
      </c>
      <c r="BJ256" s="17" t="s">
        <v>83</v>
      </c>
      <c r="BK256" s="164">
        <f>ROUND(I256*H256,2)</f>
        <v>0</v>
      </c>
      <c r="BL256" s="17" t="s">
        <v>96</v>
      </c>
      <c r="BM256" s="163" t="s">
        <v>390</v>
      </c>
    </row>
    <row r="257" spans="1:65" s="2" customFormat="1" ht="11.25">
      <c r="A257" s="32"/>
      <c r="B257" s="33"/>
      <c r="C257" s="32"/>
      <c r="D257" s="165" t="s">
        <v>181</v>
      </c>
      <c r="E257" s="32"/>
      <c r="F257" s="166" t="s">
        <v>389</v>
      </c>
      <c r="G257" s="32"/>
      <c r="H257" s="32"/>
      <c r="I257" s="167"/>
      <c r="J257" s="32"/>
      <c r="K257" s="32"/>
      <c r="L257" s="33"/>
      <c r="M257" s="168"/>
      <c r="N257" s="169"/>
      <c r="O257" s="58"/>
      <c r="P257" s="58"/>
      <c r="Q257" s="58"/>
      <c r="R257" s="58"/>
      <c r="S257" s="58"/>
      <c r="T257" s="59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T257" s="17" t="s">
        <v>181</v>
      </c>
      <c r="AU257" s="17" t="s">
        <v>85</v>
      </c>
    </row>
    <row r="258" spans="1:65" s="13" customFormat="1" ht="11.25">
      <c r="B258" s="170"/>
      <c r="D258" s="165" t="s">
        <v>183</v>
      </c>
      <c r="E258" s="171" t="s">
        <v>1</v>
      </c>
      <c r="F258" s="172" t="s">
        <v>391</v>
      </c>
      <c r="H258" s="173">
        <v>13</v>
      </c>
      <c r="I258" s="174"/>
      <c r="L258" s="170"/>
      <c r="M258" s="175"/>
      <c r="N258" s="176"/>
      <c r="O258" s="176"/>
      <c r="P258" s="176"/>
      <c r="Q258" s="176"/>
      <c r="R258" s="176"/>
      <c r="S258" s="176"/>
      <c r="T258" s="177"/>
      <c r="AT258" s="171" t="s">
        <v>183</v>
      </c>
      <c r="AU258" s="171" t="s">
        <v>85</v>
      </c>
      <c r="AV258" s="13" t="s">
        <v>85</v>
      </c>
      <c r="AW258" s="13" t="s">
        <v>32</v>
      </c>
      <c r="AX258" s="13" t="s">
        <v>83</v>
      </c>
      <c r="AY258" s="171" t="s">
        <v>174</v>
      </c>
    </row>
    <row r="259" spans="1:65" s="2" customFormat="1" ht="16.5" customHeight="1">
      <c r="A259" s="32"/>
      <c r="B259" s="150"/>
      <c r="C259" s="186" t="s">
        <v>392</v>
      </c>
      <c r="D259" s="186" t="s">
        <v>256</v>
      </c>
      <c r="E259" s="187" t="s">
        <v>393</v>
      </c>
      <c r="F259" s="188" t="s">
        <v>394</v>
      </c>
      <c r="G259" s="189" t="s">
        <v>203</v>
      </c>
      <c r="H259" s="190">
        <v>33.9</v>
      </c>
      <c r="I259" s="191"/>
      <c r="J259" s="192">
        <f>ROUND(I259*H259,2)</f>
        <v>0</v>
      </c>
      <c r="K259" s="193"/>
      <c r="L259" s="194"/>
      <c r="M259" s="195" t="s">
        <v>1</v>
      </c>
      <c r="N259" s="196" t="s">
        <v>41</v>
      </c>
      <c r="O259" s="58"/>
      <c r="P259" s="161">
        <f>O259*H259</f>
        <v>0</v>
      </c>
      <c r="Q259" s="161">
        <v>0.08</v>
      </c>
      <c r="R259" s="161">
        <f>Q259*H259</f>
        <v>2.7119999999999997</v>
      </c>
      <c r="S259" s="161">
        <v>0</v>
      </c>
      <c r="T259" s="162">
        <f>S259*H259</f>
        <v>0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63" t="s">
        <v>211</v>
      </c>
      <c r="AT259" s="163" t="s">
        <v>256</v>
      </c>
      <c r="AU259" s="163" t="s">
        <v>85</v>
      </c>
      <c r="AY259" s="17" t="s">
        <v>174</v>
      </c>
      <c r="BE259" s="164">
        <f>IF(N259="základní",J259,0)</f>
        <v>0</v>
      </c>
      <c r="BF259" s="164">
        <f>IF(N259="snížená",J259,0)</f>
        <v>0</v>
      </c>
      <c r="BG259" s="164">
        <f>IF(N259="zákl. přenesená",J259,0)</f>
        <v>0</v>
      </c>
      <c r="BH259" s="164">
        <f>IF(N259="sníž. přenesená",J259,0)</f>
        <v>0</v>
      </c>
      <c r="BI259" s="164">
        <f>IF(N259="nulová",J259,0)</f>
        <v>0</v>
      </c>
      <c r="BJ259" s="17" t="s">
        <v>83</v>
      </c>
      <c r="BK259" s="164">
        <f>ROUND(I259*H259,2)</f>
        <v>0</v>
      </c>
      <c r="BL259" s="17" t="s">
        <v>96</v>
      </c>
      <c r="BM259" s="163" t="s">
        <v>395</v>
      </c>
    </row>
    <row r="260" spans="1:65" s="2" customFormat="1" ht="11.25">
      <c r="A260" s="32"/>
      <c r="B260" s="33"/>
      <c r="C260" s="32"/>
      <c r="D260" s="165" t="s">
        <v>181</v>
      </c>
      <c r="E260" s="32"/>
      <c r="F260" s="166" t="s">
        <v>394</v>
      </c>
      <c r="G260" s="32"/>
      <c r="H260" s="32"/>
      <c r="I260" s="167"/>
      <c r="J260" s="32"/>
      <c r="K260" s="32"/>
      <c r="L260" s="33"/>
      <c r="M260" s="168"/>
      <c r="N260" s="169"/>
      <c r="O260" s="58"/>
      <c r="P260" s="58"/>
      <c r="Q260" s="58"/>
      <c r="R260" s="58"/>
      <c r="S260" s="58"/>
      <c r="T260" s="59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T260" s="17" t="s">
        <v>181</v>
      </c>
      <c r="AU260" s="17" t="s">
        <v>85</v>
      </c>
    </row>
    <row r="261" spans="1:65" s="13" customFormat="1" ht="11.25">
      <c r="B261" s="170"/>
      <c r="D261" s="165" t="s">
        <v>183</v>
      </c>
      <c r="E261" s="171" t="s">
        <v>1</v>
      </c>
      <c r="F261" s="172" t="s">
        <v>396</v>
      </c>
      <c r="H261" s="173">
        <v>33.9</v>
      </c>
      <c r="I261" s="174"/>
      <c r="L261" s="170"/>
      <c r="M261" s="175"/>
      <c r="N261" s="176"/>
      <c r="O261" s="176"/>
      <c r="P261" s="176"/>
      <c r="Q261" s="176"/>
      <c r="R261" s="176"/>
      <c r="S261" s="176"/>
      <c r="T261" s="177"/>
      <c r="AT261" s="171" t="s">
        <v>183</v>
      </c>
      <c r="AU261" s="171" t="s">
        <v>85</v>
      </c>
      <c r="AV261" s="13" t="s">
        <v>85</v>
      </c>
      <c r="AW261" s="13" t="s">
        <v>32</v>
      </c>
      <c r="AX261" s="13" t="s">
        <v>83</v>
      </c>
      <c r="AY261" s="171" t="s">
        <v>174</v>
      </c>
    </row>
    <row r="262" spans="1:65" s="2" customFormat="1" ht="24.2" customHeight="1">
      <c r="A262" s="32"/>
      <c r="B262" s="150"/>
      <c r="C262" s="186" t="s">
        <v>397</v>
      </c>
      <c r="D262" s="186" t="s">
        <v>256</v>
      </c>
      <c r="E262" s="187" t="s">
        <v>398</v>
      </c>
      <c r="F262" s="188" t="s">
        <v>399</v>
      </c>
      <c r="G262" s="189" t="s">
        <v>203</v>
      </c>
      <c r="H262" s="190">
        <v>8</v>
      </c>
      <c r="I262" s="191"/>
      <c r="J262" s="192">
        <f>ROUND(I262*H262,2)</f>
        <v>0</v>
      </c>
      <c r="K262" s="193"/>
      <c r="L262" s="194"/>
      <c r="M262" s="195" t="s">
        <v>1</v>
      </c>
      <c r="N262" s="196" t="s">
        <v>41</v>
      </c>
      <c r="O262" s="58"/>
      <c r="P262" s="161">
        <f>O262*H262</f>
        <v>0</v>
      </c>
      <c r="Q262" s="161">
        <v>4.8300000000000003E-2</v>
      </c>
      <c r="R262" s="161">
        <f>Q262*H262</f>
        <v>0.38640000000000002</v>
      </c>
      <c r="S262" s="161">
        <v>0</v>
      </c>
      <c r="T262" s="162">
        <f>S262*H262</f>
        <v>0</v>
      </c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63" t="s">
        <v>211</v>
      </c>
      <c r="AT262" s="163" t="s">
        <v>256</v>
      </c>
      <c r="AU262" s="163" t="s">
        <v>85</v>
      </c>
      <c r="AY262" s="17" t="s">
        <v>174</v>
      </c>
      <c r="BE262" s="164">
        <f>IF(N262="základní",J262,0)</f>
        <v>0</v>
      </c>
      <c r="BF262" s="164">
        <f>IF(N262="snížená",J262,0)</f>
        <v>0</v>
      </c>
      <c r="BG262" s="164">
        <f>IF(N262="zákl. přenesená",J262,0)</f>
        <v>0</v>
      </c>
      <c r="BH262" s="164">
        <f>IF(N262="sníž. přenesená",J262,0)</f>
        <v>0</v>
      </c>
      <c r="BI262" s="164">
        <f>IF(N262="nulová",J262,0)</f>
        <v>0</v>
      </c>
      <c r="BJ262" s="17" t="s">
        <v>83</v>
      </c>
      <c r="BK262" s="164">
        <f>ROUND(I262*H262,2)</f>
        <v>0</v>
      </c>
      <c r="BL262" s="17" t="s">
        <v>96</v>
      </c>
      <c r="BM262" s="163" t="s">
        <v>400</v>
      </c>
    </row>
    <row r="263" spans="1:65" s="2" customFormat="1" ht="11.25">
      <c r="A263" s="32"/>
      <c r="B263" s="33"/>
      <c r="C263" s="32"/>
      <c r="D263" s="165" t="s">
        <v>181</v>
      </c>
      <c r="E263" s="32"/>
      <c r="F263" s="166" t="s">
        <v>399</v>
      </c>
      <c r="G263" s="32"/>
      <c r="H263" s="32"/>
      <c r="I263" s="167"/>
      <c r="J263" s="32"/>
      <c r="K263" s="32"/>
      <c r="L263" s="33"/>
      <c r="M263" s="168"/>
      <c r="N263" s="169"/>
      <c r="O263" s="58"/>
      <c r="P263" s="58"/>
      <c r="Q263" s="58"/>
      <c r="R263" s="58"/>
      <c r="S263" s="58"/>
      <c r="T263" s="59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T263" s="17" t="s">
        <v>181</v>
      </c>
      <c r="AU263" s="17" t="s">
        <v>85</v>
      </c>
    </row>
    <row r="264" spans="1:65" s="13" customFormat="1" ht="11.25">
      <c r="B264" s="170"/>
      <c r="D264" s="165" t="s">
        <v>183</v>
      </c>
      <c r="E264" s="171" t="s">
        <v>1</v>
      </c>
      <c r="F264" s="172" t="s">
        <v>401</v>
      </c>
      <c r="H264" s="173">
        <v>8</v>
      </c>
      <c r="I264" s="174"/>
      <c r="L264" s="170"/>
      <c r="M264" s="175"/>
      <c r="N264" s="176"/>
      <c r="O264" s="176"/>
      <c r="P264" s="176"/>
      <c r="Q264" s="176"/>
      <c r="R264" s="176"/>
      <c r="S264" s="176"/>
      <c r="T264" s="177"/>
      <c r="AT264" s="171" t="s">
        <v>183</v>
      </c>
      <c r="AU264" s="171" t="s">
        <v>85</v>
      </c>
      <c r="AV264" s="13" t="s">
        <v>85</v>
      </c>
      <c r="AW264" s="13" t="s">
        <v>32</v>
      </c>
      <c r="AX264" s="13" t="s">
        <v>83</v>
      </c>
      <c r="AY264" s="171" t="s">
        <v>174</v>
      </c>
    </row>
    <row r="265" spans="1:65" s="2" customFormat="1" ht="24.2" customHeight="1">
      <c r="A265" s="32"/>
      <c r="B265" s="150"/>
      <c r="C265" s="186" t="s">
        <v>402</v>
      </c>
      <c r="D265" s="186" t="s">
        <v>256</v>
      </c>
      <c r="E265" s="187" t="s">
        <v>403</v>
      </c>
      <c r="F265" s="188" t="s">
        <v>404</v>
      </c>
      <c r="G265" s="189" t="s">
        <v>203</v>
      </c>
      <c r="H265" s="190">
        <v>4</v>
      </c>
      <c r="I265" s="191"/>
      <c r="J265" s="192">
        <f>ROUND(I265*H265,2)</f>
        <v>0</v>
      </c>
      <c r="K265" s="193"/>
      <c r="L265" s="194"/>
      <c r="M265" s="195" t="s">
        <v>1</v>
      </c>
      <c r="N265" s="196" t="s">
        <v>41</v>
      </c>
      <c r="O265" s="58"/>
      <c r="P265" s="161">
        <f>O265*H265</f>
        <v>0</v>
      </c>
      <c r="Q265" s="161">
        <v>6.5670000000000006E-2</v>
      </c>
      <c r="R265" s="161">
        <f>Q265*H265</f>
        <v>0.26268000000000002</v>
      </c>
      <c r="S265" s="161">
        <v>0</v>
      </c>
      <c r="T265" s="162">
        <f>S265*H265</f>
        <v>0</v>
      </c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R265" s="163" t="s">
        <v>211</v>
      </c>
      <c r="AT265" s="163" t="s">
        <v>256</v>
      </c>
      <c r="AU265" s="163" t="s">
        <v>85</v>
      </c>
      <c r="AY265" s="17" t="s">
        <v>174</v>
      </c>
      <c r="BE265" s="164">
        <f>IF(N265="základní",J265,0)</f>
        <v>0</v>
      </c>
      <c r="BF265" s="164">
        <f>IF(N265="snížená",J265,0)</f>
        <v>0</v>
      </c>
      <c r="BG265" s="164">
        <f>IF(N265="zákl. přenesená",J265,0)</f>
        <v>0</v>
      </c>
      <c r="BH265" s="164">
        <f>IF(N265="sníž. přenesená",J265,0)</f>
        <v>0</v>
      </c>
      <c r="BI265" s="164">
        <f>IF(N265="nulová",J265,0)</f>
        <v>0</v>
      </c>
      <c r="BJ265" s="17" t="s">
        <v>83</v>
      </c>
      <c r="BK265" s="164">
        <f>ROUND(I265*H265,2)</f>
        <v>0</v>
      </c>
      <c r="BL265" s="17" t="s">
        <v>96</v>
      </c>
      <c r="BM265" s="163" t="s">
        <v>405</v>
      </c>
    </row>
    <row r="266" spans="1:65" s="2" customFormat="1" ht="11.25">
      <c r="A266" s="32"/>
      <c r="B266" s="33"/>
      <c r="C266" s="32"/>
      <c r="D266" s="165" t="s">
        <v>181</v>
      </c>
      <c r="E266" s="32"/>
      <c r="F266" s="166" t="s">
        <v>404</v>
      </c>
      <c r="G266" s="32"/>
      <c r="H266" s="32"/>
      <c r="I266" s="167"/>
      <c r="J266" s="32"/>
      <c r="K266" s="32"/>
      <c r="L266" s="33"/>
      <c r="M266" s="168"/>
      <c r="N266" s="169"/>
      <c r="O266" s="58"/>
      <c r="P266" s="58"/>
      <c r="Q266" s="58"/>
      <c r="R266" s="58"/>
      <c r="S266" s="58"/>
      <c r="T266" s="59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T266" s="17" t="s">
        <v>181</v>
      </c>
      <c r="AU266" s="17" t="s">
        <v>85</v>
      </c>
    </row>
    <row r="267" spans="1:65" s="13" customFormat="1" ht="11.25">
      <c r="B267" s="170"/>
      <c r="D267" s="165" t="s">
        <v>183</v>
      </c>
      <c r="E267" s="171" t="s">
        <v>1</v>
      </c>
      <c r="F267" s="172" t="s">
        <v>406</v>
      </c>
      <c r="H267" s="173">
        <v>4</v>
      </c>
      <c r="I267" s="174"/>
      <c r="L267" s="170"/>
      <c r="M267" s="175"/>
      <c r="N267" s="176"/>
      <c r="O267" s="176"/>
      <c r="P267" s="176"/>
      <c r="Q267" s="176"/>
      <c r="R267" s="176"/>
      <c r="S267" s="176"/>
      <c r="T267" s="177"/>
      <c r="AT267" s="171" t="s">
        <v>183</v>
      </c>
      <c r="AU267" s="171" t="s">
        <v>85</v>
      </c>
      <c r="AV267" s="13" t="s">
        <v>85</v>
      </c>
      <c r="AW267" s="13" t="s">
        <v>32</v>
      </c>
      <c r="AX267" s="13" t="s">
        <v>83</v>
      </c>
      <c r="AY267" s="171" t="s">
        <v>174</v>
      </c>
    </row>
    <row r="268" spans="1:65" s="2" customFormat="1" ht="33" customHeight="1">
      <c r="A268" s="32"/>
      <c r="B268" s="150"/>
      <c r="C268" s="151" t="s">
        <v>407</v>
      </c>
      <c r="D268" s="151" t="s">
        <v>176</v>
      </c>
      <c r="E268" s="152" t="s">
        <v>408</v>
      </c>
      <c r="F268" s="153" t="s">
        <v>409</v>
      </c>
      <c r="G268" s="154" t="s">
        <v>203</v>
      </c>
      <c r="H268" s="155">
        <v>40</v>
      </c>
      <c r="I268" s="156"/>
      <c r="J268" s="157">
        <f>ROUND(I268*H268,2)</f>
        <v>0</v>
      </c>
      <c r="K268" s="158"/>
      <c r="L268" s="33"/>
      <c r="M268" s="159" t="s">
        <v>1</v>
      </c>
      <c r="N268" s="160" t="s">
        <v>41</v>
      </c>
      <c r="O268" s="58"/>
      <c r="P268" s="161">
        <f>O268*H268</f>
        <v>0</v>
      </c>
      <c r="Q268" s="161">
        <v>0.1295</v>
      </c>
      <c r="R268" s="161">
        <f>Q268*H268</f>
        <v>5.18</v>
      </c>
      <c r="S268" s="161">
        <v>0</v>
      </c>
      <c r="T268" s="162">
        <f>S268*H268</f>
        <v>0</v>
      </c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R268" s="163" t="s">
        <v>96</v>
      </c>
      <c r="AT268" s="163" t="s">
        <v>176</v>
      </c>
      <c r="AU268" s="163" t="s">
        <v>85</v>
      </c>
      <c r="AY268" s="17" t="s">
        <v>174</v>
      </c>
      <c r="BE268" s="164">
        <f>IF(N268="základní",J268,0)</f>
        <v>0</v>
      </c>
      <c r="BF268" s="164">
        <f>IF(N268="snížená",J268,0)</f>
        <v>0</v>
      </c>
      <c r="BG268" s="164">
        <f>IF(N268="zákl. přenesená",J268,0)</f>
        <v>0</v>
      </c>
      <c r="BH268" s="164">
        <f>IF(N268="sníž. přenesená",J268,0)</f>
        <v>0</v>
      </c>
      <c r="BI268" s="164">
        <f>IF(N268="nulová",J268,0)</f>
        <v>0</v>
      </c>
      <c r="BJ268" s="17" t="s">
        <v>83</v>
      </c>
      <c r="BK268" s="164">
        <f>ROUND(I268*H268,2)</f>
        <v>0</v>
      </c>
      <c r="BL268" s="17" t="s">
        <v>96</v>
      </c>
      <c r="BM268" s="163" t="s">
        <v>410</v>
      </c>
    </row>
    <row r="269" spans="1:65" s="2" customFormat="1" ht="29.25">
      <c r="A269" s="32"/>
      <c r="B269" s="33"/>
      <c r="C269" s="32"/>
      <c r="D269" s="165" t="s">
        <v>181</v>
      </c>
      <c r="E269" s="32"/>
      <c r="F269" s="166" t="s">
        <v>411</v>
      </c>
      <c r="G269" s="32"/>
      <c r="H269" s="32"/>
      <c r="I269" s="167"/>
      <c r="J269" s="32"/>
      <c r="K269" s="32"/>
      <c r="L269" s="33"/>
      <c r="M269" s="168"/>
      <c r="N269" s="169"/>
      <c r="O269" s="58"/>
      <c r="P269" s="58"/>
      <c r="Q269" s="58"/>
      <c r="R269" s="58"/>
      <c r="S269" s="58"/>
      <c r="T269" s="59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T269" s="17" t="s">
        <v>181</v>
      </c>
      <c r="AU269" s="17" t="s">
        <v>85</v>
      </c>
    </row>
    <row r="270" spans="1:65" s="2" customFormat="1" ht="16.5" customHeight="1">
      <c r="A270" s="32"/>
      <c r="B270" s="150"/>
      <c r="C270" s="186" t="s">
        <v>412</v>
      </c>
      <c r="D270" s="186" t="s">
        <v>256</v>
      </c>
      <c r="E270" s="187" t="s">
        <v>413</v>
      </c>
      <c r="F270" s="188" t="s">
        <v>414</v>
      </c>
      <c r="G270" s="189" t="s">
        <v>203</v>
      </c>
      <c r="H270" s="190">
        <v>40</v>
      </c>
      <c r="I270" s="191"/>
      <c r="J270" s="192">
        <f>ROUND(I270*H270,2)</f>
        <v>0</v>
      </c>
      <c r="K270" s="193"/>
      <c r="L270" s="194"/>
      <c r="M270" s="195" t="s">
        <v>1</v>
      </c>
      <c r="N270" s="196" t="s">
        <v>41</v>
      </c>
      <c r="O270" s="58"/>
      <c r="P270" s="161">
        <f>O270*H270</f>
        <v>0</v>
      </c>
      <c r="Q270" s="161">
        <v>4.5999999999999999E-2</v>
      </c>
      <c r="R270" s="161">
        <f>Q270*H270</f>
        <v>1.8399999999999999</v>
      </c>
      <c r="S270" s="161">
        <v>0</v>
      </c>
      <c r="T270" s="162">
        <f>S270*H270</f>
        <v>0</v>
      </c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R270" s="163" t="s">
        <v>211</v>
      </c>
      <c r="AT270" s="163" t="s">
        <v>256</v>
      </c>
      <c r="AU270" s="163" t="s">
        <v>85</v>
      </c>
      <c r="AY270" s="17" t="s">
        <v>174</v>
      </c>
      <c r="BE270" s="164">
        <f>IF(N270="základní",J270,0)</f>
        <v>0</v>
      </c>
      <c r="BF270" s="164">
        <f>IF(N270="snížená",J270,0)</f>
        <v>0</v>
      </c>
      <c r="BG270" s="164">
        <f>IF(N270="zákl. přenesená",J270,0)</f>
        <v>0</v>
      </c>
      <c r="BH270" s="164">
        <f>IF(N270="sníž. přenesená",J270,0)</f>
        <v>0</v>
      </c>
      <c r="BI270" s="164">
        <f>IF(N270="nulová",J270,0)</f>
        <v>0</v>
      </c>
      <c r="BJ270" s="17" t="s">
        <v>83</v>
      </c>
      <c r="BK270" s="164">
        <f>ROUND(I270*H270,2)</f>
        <v>0</v>
      </c>
      <c r="BL270" s="17" t="s">
        <v>96</v>
      </c>
      <c r="BM270" s="163" t="s">
        <v>415</v>
      </c>
    </row>
    <row r="271" spans="1:65" s="2" customFormat="1" ht="11.25">
      <c r="A271" s="32"/>
      <c r="B271" s="33"/>
      <c r="C271" s="32"/>
      <c r="D271" s="165" t="s">
        <v>181</v>
      </c>
      <c r="E271" s="32"/>
      <c r="F271" s="166" t="s">
        <v>414</v>
      </c>
      <c r="G271" s="32"/>
      <c r="H271" s="32"/>
      <c r="I271" s="167"/>
      <c r="J271" s="32"/>
      <c r="K271" s="32"/>
      <c r="L271" s="33"/>
      <c r="M271" s="168"/>
      <c r="N271" s="169"/>
      <c r="O271" s="58"/>
      <c r="P271" s="58"/>
      <c r="Q271" s="58"/>
      <c r="R271" s="58"/>
      <c r="S271" s="58"/>
      <c r="T271" s="59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T271" s="17" t="s">
        <v>181</v>
      </c>
      <c r="AU271" s="17" t="s">
        <v>85</v>
      </c>
    </row>
    <row r="272" spans="1:65" s="13" customFormat="1" ht="11.25">
      <c r="B272" s="170"/>
      <c r="D272" s="165" t="s">
        <v>183</v>
      </c>
      <c r="E272" s="171" t="s">
        <v>1</v>
      </c>
      <c r="F272" s="172" t="s">
        <v>416</v>
      </c>
      <c r="H272" s="173">
        <v>40</v>
      </c>
      <c r="I272" s="174"/>
      <c r="L272" s="170"/>
      <c r="M272" s="175"/>
      <c r="N272" s="176"/>
      <c r="O272" s="176"/>
      <c r="P272" s="176"/>
      <c r="Q272" s="176"/>
      <c r="R272" s="176"/>
      <c r="S272" s="176"/>
      <c r="T272" s="177"/>
      <c r="AT272" s="171" t="s">
        <v>183</v>
      </c>
      <c r="AU272" s="171" t="s">
        <v>85</v>
      </c>
      <c r="AV272" s="13" t="s">
        <v>85</v>
      </c>
      <c r="AW272" s="13" t="s">
        <v>32</v>
      </c>
      <c r="AX272" s="13" t="s">
        <v>83</v>
      </c>
      <c r="AY272" s="171" t="s">
        <v>174</v>
      </c>
    </row>
    <row r="273" spans="1:65" s="2" customFormat="1" ht="21.75" customHeight="1">
      <c r="A273" s="32"/>
      <c r="B273" s="150"/>
      <c r="C273" s="151" t="s">
        <v>417</v>
      </c>
      <c r="D273" s="151" t="s">
        <v>176</v>
      </c>
      <c r="E273" s="152" t="s">
        <v>418</v>
      </c>
      <c r="F273" s="153" t="s">
        <v>419</v>
      </c>
      <c r="G273" s="154" t="s">
        <v>203</v>
      </c>
      <c r="H273" s="155">
        <v>57.7</v>
      </c>
      <c r="I273" s="156"/>
      <c r="J273" s="157">
        <f>ROUND(I273*H273,2)</f>
        <v>0</v>
      </c>
      <c r="K273" s="158"/>
      <c r="L273" s="33"/>
      <c r="M273" s="159" t="s">
        <v>1</v>
      </c>
      <c r="N273" s="160" t="s">
        <v>41</v>
      </c>
      <c r="O273" s="58"/>
      <c r="P273" s="161">
        <f>O273*H273</f>
        <v>0</v>
      </c>
      <c r="Q273" s="161">
        <v>0</v>
      </c>
      <c r="R273" s="161">
        <f>Q273*H273</f>
        <v>0</v>
      </c>
      <c r="S273" s="161">
        <v>0</v>
      </c>
      <c r="T273" s="162">
        <f>S273*H273</f>
        <v>0</v>
      </c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R273" s="163" t="s">
        <v>96</v>
      </c>
      <c r="AT273" s="163" t="s">
        <v>176</v>
      </c>
      <c r="AU273" s="163" t="s">
        <v>85</v>
      </c>
      <c r="AY273" s="17" t="s">
        <v>174</v>
      </c>
      <c r="BE273" s="164">
        <f>IF(N273="základní",J273,0)</f>
        <v>0</v>
      </c>
      <c r="BF273" s="164">
        <f>IF(N273="snížená",J273,0)</f>
        <v>0</v>
      </c>
      <c r="BG273" s="164">
        <f>IF(N273="zákl. přenesená",J273,0)</f>
        <v>0</v>
      </c>
      <c r="BH273" s="164">
        <f>IF(N273="sníž. přenesená",J273,0)</f>
        <v>0</v>
      </c>
      <c r="BI273" s="164">
        <f>IF(N273="nulová",J273,0)</f>
        <v>0</v>
      </c>
      <c r="BJ273" s="17" t="s">
        <v>83</v>
      </c>
      <c r="BK273" s="164">
        <f>ROUND(I273*H273,2)</f>
        <v>0</v>
      </c>
      <c r="BL273" s="17" t="s">
        <v>96</v>
      </c>
      <c r="BM273" s="163" t="s">
        <v>420</v>
      </c>
    </row>
    <row r="274" spans="1:65" s="2" customFormat="1" ht="19.5">
      <c r="A274" s="32"/>
      <c r="B274" s="33"/>
      <c r="C274" s="32"/>
      <c r="D274" s="165" t="s">
        <v>181</v>
      </c>
      <c r="E274" s="32"/>
      <c r="F274" s="166" t="s">
        <v>421</v>
      </c>
      <c r="G274" s="32"/>
      <c r="H274" s="32"/>
      <c r="I274" s="167"/>
      <c r="J274" s="32"/>
      <c r="K274" s="32"/>
      <c r="L274" s="33"/>
      <c r="M274" s="168"/>
      <c r="N274" s="169"/>
      <c r="O274" s="58"/>
      <c r="P274" s="58"/>
      <c r="Q274" s="58"/>
      <c r="R274" s="58"/>
      <c r="S274" s="58"/>
      <c r="T274" s="59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T274" s="17" t="s">
        <v>181</v>
      </c>
      <c r="AU274" s="17" t="s">
        <v>85</v>
      </c>
    </row>
    <row r="275" spans="1:65" s="13" customFormat="1" ht="11.25">
      <c r="B275" s="170"/>
      <c r="D275" s="165" t="s">
        <v>183</v>
      </c>
      <c r="E275" s="171" t="s">
        <v>1</v>
      </c>
      <c r="F275" s="172" t="s">
        <v>422</v>
      </c>
      <c r="H275" s="173">
        <v>57.7</v>
      </c>
      <c r="I275" s="174"/>
      <c r="L275" s="170"/>
      <c r="M275" s="175"/>
      <c r="N275" s="176"/>
      <c r="O275" s="176"/>
      <c r="P275" s="176"/>
      <c r="Q275" s="176"/>
      <c r="R275" s="176"/>
      <c r="S275" s="176"/>
      <c r="T275" s="177"/>
      <c r="AT275" s="171" t="s">
        <v>183</v>
      </c>
      <c r="AU275" s="171" t="s">
        <v>85</v>
      </c>
      <c r="AV275" s="13" t="s">
        <v>85</v>
      </c>
      <c r="AW275" s="13" t="s">
        <v>32</v>
      </c>
      <c r="AX275" s="13" t="s">
        <v>83</v>
      </c>
      <c r="AY275" s="171" t="s">
        <v>174</v>
      </c>
    </row>
    <row r="276" spans="1:65" s="2" customFormat="1" ht="24.2" customHeight="1">
      <c r="A276" s="32"/>
      <c r="B276" s="150"/>
      <c r="C276" s="151" t="s">
        <v>423</v>
      </c>
      <c r="D276" s="151" t="s">
        <v>176</v>
      </c>
      <c r="E276" s="152" t="s">
        <v>424</v>
      </c>
      <c r="F276" s="153" t="s">
        <v>425</v>
      </c>
      <c r="G276" s="154" t="s">
        <v>179</v>
      </c>
      <c r="H276" s="155">
        <v>28</v>
      </c>
      <c r="I276" s="156"/>
      <c r="J276" s="157">
        <f>ROUND(I276*H276,2)</f>
        <v>0</v>
      </c>
      <c r="K276" s="158"/>
      <c r="L276" s="33"/>
      <c r="M276" s="159" t="s">
        <v>1</v>
      </c>
      <c r="N276" s="160" t="s">
        <v>41</v>
      </c>
      <c r="O276" s="58"/>
      <c r="P276" s="161">
        <f>O276*H276</f>
        <v>0</v>
      </c>
      <c r="Q276" s="161">
        <v>0</v>
      </c>
      <c r="R276" s="161">
        <f>Q276*H276</f>
        <v>0</v>
      </c>
      <c r="S276" s="161">
        <v>2.0000000000000001E-4</v>
      </c>
      <c r="T276" s="162">
        <f>S276*H276</f>
        <v>5.5999999999999999E-3</v>
      </c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R276" s="163" t="s">
        <v>96</v>
      </c>
      <c r="AT276" s="163" t="s">
        <v>176</v>
      </c>
      <c r="AU276" s="163" t="s">
        <v>85</v>
      </c>
      <c r="AY276" s="17" t="s">
        <v>174</v>
      </c>
      <c r="BE276" s="164">
        <f>IF(N276="základní",J276,0)</f>
        <v>0</v>
      </c>
      <c r="BF276" s="164">
        <f>IF(N276="snížená",J276,0)</f>
        <v>0</v>
      </c>
      <c r="BG276" s="164">
        <f>IF(N276="zákl. přenesená",J276,0)</f>
        <v>0</v>
      </c>
      <c r="BH276" s="164">
        <f>IF(N276="sníž. přenesená",J276,0)</f>
        <v>0</v>
      </c>
      <c r="BI276" s="164">
        <f>IF(N276="nulová",J276,0)</f>
        <v>0</v>
      </c>
      <c r="BJ276" s="17" t="s">
        <v>83</v>
      </c>
      <c r="BK276" s="164">
        <f>ROUND(I276*H276,2)</f>
        <v>0</v>
      </c>
      <c r="BL276" s="17" t="s">
        <v>96</v>
      </c>
      <c r="BM276" s="163" t="s">
        <v>426</v>
      </c>
    </row>
    <row r="277" spans="1:65" s="2" customFormat="1" ht="39">
      <c r="A277" s="32"/>
      <c r="B277" s="33"/>
      <c r="C277" s="32"/>
      <c r="D277" s="165" t="s">
        <v>181</v>
      </c>
      <c r="E277" s="32"/>
      <c r="F277" s="166" t="s">
        <v>427</v>
      </c>
      <c r="G277" s="32"/>
      <c r="H277" s="32"/>
      <c r="I277" s="167"/>
      <c r="J277" s="32"/>
      <c r="K277" s="32"/>
      <c r="L277" s="33"/>
      <c r="M277" s="168"/>
      <c r="N277" s="169"/>
      <c r="O277" s="58"/>
      <c r="P277" s="58"/>
      <c r="Q277" s="58"/>
      <c r="R277" s="58"/>
      <c r="S277" s="58"/>
      <c r="T277" s="59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T277" s="17" t="s">
        <v>181</v>
      </c>
      <c r="AU277" s="17" t="s">
        <v>85</v>
      </c>
    </row>
    <row r="278" spans="1:65" s="13" customFormat="1" ht="11.25">
      <c r="B278" s="170"/>
      <c r="D278" s="165" t="s">
        <v>183</v>
      </c>
      <c r="E278" s="171" t="s">
        <v>1</v>
      </c>
      <c r="F278" s="172" t="s">
        <v>428</v>
      </c>
      <c r="H278" s="173">
        <v>28</v>
      </c>
      <c r="I278" s="174"/>
      <c r="L278" s="170"/>
      <c r="M278" s="175"/>
      <c r="N278" s="176"/>
      <c r="O278" s="176"/>
      <c r="P278" s="176"/>
      <c r="Q278" s="176"/>
      <c r="R278" s="176"/>
      <c r="S278" s="176"/>
      <c r="T278" s="177"/>
      <c r="AT278" s="171" t="s">
        <v>183</v>
      </c>
      <c r="AU278" s="171" t="s">
        <v>85</v>
      </c>
      <c r="AV278" s="13" t="s">
        <v>85</v>
      </c>
      <c r="AW278" s="13" t="s">
        <v>32</v>
      </c>
      <c r="AX278" s="13" t="s">
        <v>83</v>
      </c>
      <c r="AY278" s="171" t="s">
        <v>174</v>
      </c>
    </row>
    <row r="279" spans="1:65" s="2" customFormat="1" ht="16.5" customHeight="1">
      <c r="A279" s="32"/>
      <c r="B279" s="150"/>
      <c r="C279" s="151" t="s">
        <v>429</v>
      </c>
      <c r="D279" s="151" t="s">
        <v>176</v>
      </c>
      <c r="E279" s="152" t="s">
        <v>430</v>
      </c>
      <c r="F279" s="153" t="s">
        <v>431</v>
      </c>
      <c r="G279" s="154" t="s">
        <v>272</v>
      </c>
      <c r="H279" s="155">
        <v>2</v>
      </c>
      <c r="I279" s="156"/>
      <c r="J279" s="157">
        <f>ROUND(I279*H279,2)</f>
        <v>0</v>
      </c>
      <c r="K279" s="158"/>
      <c r="L279" s="33"/>
      <c r="M279" s="159" t="s">
        <v>1</v>
      </c>
      <c r="N279" s="160" t="s">
        <v>41</v>
      </c>
      <c r="O279" s="58"/>
      <c r="P279" s="161">
        <f>O279*H279</f>
        <v>0</v>
      </c>
      <c r="Q279" s="161">
        <v>0</v>
      </c>
      <c r="R279" s="161">
        <f>Q279*H279</f>
        <v>0</v>
      </c>
      <c r="S279" s="161">
        <v>5.0000000000000001E-3</v>
      </c>
      <c r="T279" s="162">
        <f>S279*H279</f>
        <v>0.01</v>
      </c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R279" s="163" t="s">
        <v>96</v>
      </c>
      <c r="AT279" s="163" t="s">
        <v>176</v>
      </c>
      <c r="AU279" s="163" t="s">
        <v>85</v>
      </c>
      <c r="AY279" s="17" t="s">
        <v>174</v>
      </c>
      <c r="BE279" s="164">
        <f>IF(N279="základní",J279,0)</f>
        <v>0</v>
      </c>
      <c r="BF279" s="164">
        <f>IF(N279="snížená",J279,0)</f>
        <v>0</v>
      </c>
      <c r="BG279" s="164">
        <f>IF(N279="zákl. přenesená",J279,0)</f>
        <v>0</v>
      </c>
      <c r="BH279" s="164">
        <f>IF(N279="sníž. přenesená",J279,0)</f>
        <v>0</v>
      </c>
      <c r="BI279" s="164">
        <f>IF(N279="nulová",J279,0)</f>
        <v>0</v>
      </c>
      <c r="BJ279" s="17" t="s">
        <v>83</v>
      </c>
      <c r="BK279" s="164">
        <f>ROUND(I279*H279,2)</f>
        <v>0</v>
      </c>
      <c r="BL279" s="17" t="s">
        <v>96</v>
      </c>
      <c r="BM279" s="163" t="s">
        <v>432</v>
      </c>
    </row>
    <row r="280" spans="1:65" s="2" customFormat="1" ht="29.25">
      <c r="A280" s="32"/>
      <c r="B280" s="33"/>
      <c r="C280" s="32"/>
      <c r="D280" s="165" t="s">
        <v>181</v>
      </c>
      <c r="E280" s="32"/>
      <c r="F280" s="166" t="s">
        <v>433</v>
      </c>
      <c r="G280" s="32"/>
      <c r="H280" s="32"/>
      <c r="I280" s="167"/>
      <c r="J280" s="32"/>
      <c r="K280" s="32"/>
      <c r="L280" s="33"/>
      <c r="M280" s="168"/>
      <c r="N280" s="169"/>
      <c r="O280" s="58"/>
      <c r="P280" s="58"/>
      <c r="Q280" s="58"/>
      <c r="R280" s="58"/>
      <c r="S280" s="58"/>
      <c r="T280" s="59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T280" s="17" t="s">
        <v>181</v>
      </c>
      <c r="AU280" s="17" t="s">
        <v>85</v>
      </c>
    </row>
    <row r="281" spans="1:65" s="13" customFormat="1" ht="11.25">
      <c r="B281" s="170"/>
      <c r="D281" s="165" t="s">
        <v>183</v>
      </c>
      <c r="E281" s="171" t="s">
        <v>1</v>
      </c>
      <c r="F281" s="172" t="s">
        <v>434</v>
      </c>
      <c r="H281" s="173">
        <v>1</v>
      </c>
      <c r="I281" s="174"/>
      <c r="L281" s="170"/>
      <c r="M281" s="175"/>
      <c r="N281" s="176"/>
      <c r="O281" s="176"/>
      <c r="P281" s="176"/>
      <c r="Q281" s="176"/>
      <c r="R281" s="176"/>
      <c r="S281" s="176"/>
      <c r="T281" s="177"/>
      <c r="AT281" s="171" t="s">
        <v>183</v>
      </c>
      <c r="AU281" s="171" t="s">
        <v>85</v>
      </c>
      <c r="AV281" s="13" t="s">
        <v>85</v>
      </c>
      <c r="AW281" s="13" t="s">
        <v>32</v>
      </c>
      <c r="AX281" s="13" t="s">
        <v>76</v>
      </c>
      <c r="AY281" s="171" t="s">
        <v>174</v>
      </c>
    </row>
    <row r="282" spans="1:65" s="13" customFormat="1" ht="11.25">
      <c r="B282" s="170"/>
      <c r="D282" s="165" t="s">
        <v>183</v>
      </c>
      <c r="E282" s="171" t="s">
        <v>1</v>
      </c>
      <c r="F282" s="172" t="s">
        <v>435</v>
      </c>
      <c r="H282" s="173">
        <v>1</v>
      </c>
      <c r="I282" s="174"/>
      <c r="L282" s="170"/>
      <c r="M282" s="175"/>
      <c r="N282" s="176"/>
      <c r="O282" s="176"/>
      <c r="P282" s="176"/>
      <c r="Q282" s="176"/>
      <c r="R282" s="176"/>
      <c r="S282" s="176"/>
      <c r="T282" s="177"/>
      <c r="AT282" s="171" t="s">
        <v>183</v>
      </c>
      <c r="AU282" s="171" t="s">
        <v>85</v>
      </c>
      <c r="AV282" s="13" t="s">
        <v>85</v>
      </c>
      <c r="AW282" s="13" t="s">
        <v>32</v>
      </c>
      <c r="AX282" s="13" t="s">
        <v>76</v>
      </c>
      <c r="AY282" s="171" t="s">
        <v>174</v>
      </c>
    </row>
    <row r="283" spans="1:65" s="14" customFormat="1" ht="11.25">
      <c r="B283" s="178"/>
      <c r="D283" s="165" t="s">
        <v>183</v>
      </c>
      <c r="E283" s="179" t="s">
        <v>1</v>
      </c>
      <c r="F283" s="180" t="s">
        <v>231</v>
      </c>
      <c r="H283" s="181">
        <v>2</v>
      </c>
      <c r="I283" s="182"/>
      <c r="L283" s="178"/>
      <c r="M283" s="183"/>
      <c r="N283" s="184"/>
      <c r="O283" s="184"/>
      <c r="P283" s="184"/>
      <c r="Q283" s="184"/>
      <c r="R283" s="184"/>
      <c r="S283" s="184"/>
      <c r="T283" s="185"/>
      <c r="AT283" s="179" t="s">
        <v>183</v>
      </c>
      <c r="AU283" s="179" t="s">
        <v>85</v>
      </c>
      <c r="AV283" s="14" t="s">
        <v>96</v>
      </c>
      <c r="AW283" s="14" t="s">
        <v>32</v>
      </c>
      <c r="AX283" s="14" t="s">
        <v>83</v>
      </c>
      <c r="AY283" s="179" t="s">
        <v>174</v>
      </c>
    </row>
    <row r="284" spans="1:65" s="12" customFormat="1" ht="22.9" customHeight="1">
      <c r="B284" s="137"/>
      <c r="D284" s="138" t="s">
        <v>75</v>
      </c>
      <c r="E284" s="148" t="s">
        <v>436</v>
      </c>
      <c r="F284" s="148" t="s">
        <v>437</v>
      </c>
      <c r="I284" s="140"/>
      <c r="J284" s="149">
        <f>BK284</f>
        <v>0</v>
      </c>
      <c r="L284" s="137"/>
      <c r="M284" s="142"/>
      <c r="N284" s="143"/>
      <c r="O284" s="143"/>
      <c r="P284" s="144">
        <f>SUM(P285:P299)</f>
        <v>0</v>
      </c>
      <c r="Q284" s="143"/>
      <c r="R284" s="144">
        <f>SUM(R285:R299)</f>
        <v>0</v>
      </c>
      <c r="S284" s="143"/>
      <c r="T284" s="145">
        <f>SUM(T285:T299)</f>
        <v>0</v>
      </c>
      <c r="AR284" s="138" t="s">
        <v>83</v>
      </c>
      <c r="AT284" s="146" t="s">
        <v>75</v>
      </c>
      <c r="AU284" s="146" t="s">
        <v>83</v>
      </c>
      <c r="AY284" s="138" t="s">
        <v>174</v>
      </c>
      <c r="BK284" s="147">
        <f>SUM(BK285:BK299)</f>
        <v>0</v>
      </c>
    </row>
    <row r="285" spans="1:65" s="2" customFormat="1" ht="21.75" customHeight="1">
      <c r="A285" s="32"/>
      <c r="B285" s="150"/>
      <c r="C285" s="151" t="s">
        <v>438</v>
      </c>
      <c r="D285" s="151" t="s">
        <v>176</v>
      </c>
      <c r="E285" s="152" t="s">
        <v>439</v>
      </c>
      <c r="F285" s="153" t="s">
        <v>440</v>
      </c>
      <c r="G285" s="154" t="s">
        <v>441</v>
      </c>
      <c r="H285" s="155">
        <v>103.73699999999999</v>
      </c>
      <c r="I285" s="156"/>
      <c r="J285" s="157">
        <f>ROUND(I285*H285,2)</f>
        <v>0</v>
      </c>
      <c r="K285" s="158"/>
      <c r="L285" s="33"/>
      <c r="M285" s="159" t="s">
        <v>1</v>
      </c>
      <c r="N285" s="160" t="s">
        <v>41</v>
      </c>
      <c r="O285" s="58"/>
      <c r="P285" s="161">
        <f>O285*H285</f>
        <v>0</v>
      </c>
      <c r="Q285" s="161">
        <v>0</v>
      </c>
      <c r="R285" s="161">
        <f>Q285*H285</f>
        <v>0</v>
      </c>
      <c r="S285" s="161">
        <v>0</v>
      </c>
      <c r="T285" s="162">
        <f>S285*H285</f>
        <v>0</v>
      </c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R285" s="163" t="s">
        <v>96</v>
      </c>
      <c r="AT285" s="163" t="s">
        <v>176</v>
      </c>
      <c r="AU285" s="163" t="s">
        <v>85</v>
      </c>
      <c r="AY285" s="17" t="s">
        <v>174</v>
      </c>
      <c r="BE285" s="164">
        <f>IF(N285="základní",J285,0)</f>
        <v>0</v>
      </c>
      <c r="BF285" s="164">
        <f>IF(N285="snížená",J285,0)</f>
        <v>0</v>
      </c>
      <c r="BG285" s="164">
        <f>IF(N285="zákl. přenesená",J285,0)</f>
        <v>0</v>
      </c>
      <c r="BH285" s="164">
        <f>IF(N285="sníž. přenesená",J285,0)</f>
        <v>0</v>
      </c>
      <c r="BI285" s="164">
        <f>IF(N285="nulová",J285,0)</f>
        <v>0</v>
      </c>
      <c r="BJ285" s="17" t="s">
        <v>83</v>
      </c>
      <c r="BK285" s="164">
        <f>ROUND(I285*H285,2)</f>
        <v>0</v>
      </c>
      <c r="BL285" s="17" t="s">
        <v>96</v>
      </c>
      <c r="BM285" s="163" t="s">
        <v>442</v>
      </c>
    </row>
    <row r="286" spans="1:65" s="2" customFormat="1" ht="29.25">
      <c r="A286" s="32"/>
      <c r="B286" s="33"/>
      <c r="C286" s="32"/>
      <c r="D286" s="165" t="s">
        <v>181</v>
      </c>
      <c r="E286" s="32"/>
      <c r="F286" s="166" t="s">
        <v>443</v>
      </c>
      <c r="G286" s="32"/>
      <c r="H286" s="32"/>
      <c r="I286" s="167"/>
      <c r="J286" s="32"/>
      <c r="K286" s="32"/>
      <c r="L286" s="33"/>
      <c r="M286" s="168"/>
      <c r="N286" s="169"/>
      <c r="O286" s="58"/>
      <c r="P286" s="58"/>
      <c r="Q286" s="58"/>
      <c r="R286" s="58"/>
      <c r="S286" s="58"/>
      <c r="T286" s="59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T286" s="17" t="s">
        <v>181</v>
      </c>
      <c r="AU286" s="17" t="s">
        <v>85</v>
      </c>
    </row>
    <row r="287" spans="1:65" s="2" customFormat="1" ht="24.2" customHeight="1">
      <c r="A287" s="32"/>
      <c r="B287" s="150"/>
      <c r="C287" s="151" t="s">
        <v>444</v>
      </c>
      <c r="D287" s="151" t="s">
        <v>176</v>
      </c>
      <c r="E287" s="152" t="s">
        <v>445</v>
      </c>
      <c r="F287" s="153" t="s">
        <v>446</v>
      </c>
      <c r="G287" s="154" t="s">
        <v>441</v>
      </c>
      <c r="H287" s="155">
        <v>1659.7919999999999</v>
      </c>
      <c r="I287" s="156"/>
      <c r="J287" s="157">
        <f>ROUND(I287*H287,2)</f>
        <v>0</v>
      </c>
      <c r="K287" s="158"/>
      <c r="L287" s="33"/>
      <c r="M287" s="159" t="s">
        <v>1</v>
      </c>
      <c r="N287" s="160" t="s">
        <v>41</v>
      </c>
      <c r="O287" s="58"/>
      <c r="P287" s="161">
        <f>O287*H287</f>
        <v>0</v>
      </c>
      <c r="Q287" s="161">
        <v>0</v>
      </c>
      <c r="R287" s="161">
        <f>Q287*H287</f>
        <v>0</v>
      </c>
      <c r="S287" s="161">
        <v>0</v>
      </c>
      <c r="T287" s="162">
        <f>S287*H287</f>
        <v>0</v>
      </c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R287" s="163" t="s">
        <v>96</v>
      </c>
      <c r="AT287" s="163" t="s">
        <v>176</v>
      </c>
      <c r="AU287" s="163" t="s">
        <v>85</v>
      </c>
      <c r="AY287" s="17" t="s">
        <v>174</v>
      </c>
      <c r="BE287" s="164">
        <f>IF(N287="základní",J287,0)</f>
        <v>0</v>
      </c>
      <c r="BF287" s="164">
        <f>IF(N287="snížená",J287,0)</f>
        <v>0</v>
      </c>
      <c r="BG287" s="164">
        <f>IF(N287="zákl. přenesená",J287,0)</f>
        <v>0</v>
      </c>
      <c r="BH287" s="164">
        <f>IF(N287="sníž. přenesená",J287,0)</f>
        <v>0</v>
      </c>
      <c r="BI287" s="164">
        <f>IF(N287="nulová",J287,0)</f>
        <v>0</v>
      </c>
      <c r="BJ287" s="17" t="s">
        <v>83</v>
      </c>
      <c r="BK287" s="164">
        <f>ROUND(I287*H287,2)</f>
        <v>0</v>
      </c>
      <c r="BL287" s="17" t="s">
        <v>96</v>
      </c>
      <c r="BM287" s="163" t="s">
        <v>447</v>
      </c>
    </row>
    <row r="288" spans="1:65" s="2" customFormat="1" ht="39">
      <c r="A288" s="32"/>
      <c r="B288" s="33"/>
      <c r="C288" s="32"/>
      <c r="D288" s="165" t="s">
        <v>181</v>
      </c>
      <c r="E288" s="32"/>
      <c r="F288" s="166" t="s">
        <v>448</v>
      </c>
      <c r="G288" s="32"/>
      <c r="H288" s="32"/>
      <c r="I288" s="167"/>
      <c r="J288" s="32"/>
      <c r="K288" s="32"/>
      <c r="L288" s="33"/>
      <c r="M288" s="168"/>
      <c r="N288" s="169"/>
      <c r="O288" s="58"/>
      <c r="P288" s="58"/>
      <c r="Q288" s="58"/>
      <c r="R288" s="58"/>
      <c r="S288" s="58"/>
      <c r="T288" s="59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T288" s="17" t="s">
        <v>181</v>
      </c>
      <c r="AU288" s="17" t="s">
        <v>85</v>
      </c>
    </row>
    <row r="289" spans="1:65" s="13" customFormat="1" ht="11.25">
      <c r="B289" s="170"/>
      <c r="D289" s="165" t="s">
        <v>183</v>
      </c>
      <c r="F289" s="172" t="s">
        <v>449</v>
      </c>
      <c r="H289" s="173">
        <v>1659.7919999999999</v>
      </c>
      <c r="I289" s="174"/>
      <c r="L289" s="170"/>
      <c r="M289" s="175"/>
      <c r="N289" s="176"/>
      <c r="O289" s="176"/>
      <c r="P289" s="176"/>
      <c r="Q289" s="176"/>
      <c r="R289" s="176"/>
      <c r="S289" s="176"/>
      <c r="T289" s="177"/>
      <c r="AT289" s="171" t="s">
        <v>183</v>
      </c>
      <c r="AU289" s="171" t="s">
        <v>85</v>
      </c>
      <c r="AV289" s="13" t="s">
        <v>85</v>
      </c>
      <c r="AW289" s="13" t="s">
        <v>3</v>
      </c>
      <c r="AX289" s="13" t="s">
        <v>83</v>
      </c>
      <c r="AY289" s="171" t="s">
        <v>174</v>
      </c>
    </row>
    <row r="290" spans="1:65" s="2" customFormat="1" ht="37.9" customHeight="1">
      <c r="A290" s="32"/>
      <c r="B290" s="150"/>
      <c r="C290" s="151" t="s">
        <v>450</v>
      </c>
      <c r="D290" s="151" t="s">
        <v>176</v>
      </c>
      <c r="E290" s="152" t="s">
        <v>451</v>
      </c>
      <c r="F290" s="153" t="s">
        <v>452</v>
      </c>
      <c r="G290" s="154" t="s">
        <v>441</v>
      </c>
      <c r="H290" s="155">
        <v>34.697000000000003</v>
      </c>
      <c r="I290" s="156"/>
      <c r="J290" s="157">
        <f>ROUND(I290*H290,2)</f>
        <v>0</v>
      </c>
      <c r="K290" s="158"/>
      <c r="L290" s="33"/>
      <c r="M290" s="159" t="s">
        <v>1</v>
      </c>
      <c r="N290" s="160" t="s">
        <v>41</v>
      </c>
      <c r="O290" s="58"/>
      <c r="P290" s="161">
        <f>O290*H290</f>
        <v>0</v>
      </c>
      <c r="Q290" s="161">
        <v>0</v>
      </c>
      <c r="R290" s="161">
        <f>Q290*H290</f>
        <v>0</v>
      </c>
      <c r="S290" s="161">
        <v>0</v>
      </c>
      <c r="T290" s="162">
        <f>S290*H290</f>
        <v>0</v>
      </c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R290" s="163" t="s">
        <v>96</v>
      </c>
      <c r="AT290" s="163" t="s">
        <v>176</v>
      </c>
      <c r="AU290" s="163" t="s">
        <v>85</v>
      </c>
      <c r="AY290" s="17" t="s">
        <v>174</v>
      </c>
      <c r="BE290" s="164">
        <f>IF(N290="základní",J290,0)</f>
        <v>0</v>
      </c>
      <c r="BF290" s="164">
        <f>IF(N290="snížená",J290,0)</f>
        <v>0</v>
      </c>
      <c r="BG290" s="164">
        <f>IF(N290="zákl. přenesená",J290,0)</f>
        <v>0</v>
      </c>
      <c r="BH290" s="164">
        <f>IF(N290="sníž. přenesená",J290,0)</f>
        <v>0</v>
      </c>
      <c r="BI290" s="164">
        <f>IF(N290="nulová",J290,0)</f>
        <v>0</v>
      </c>
      <c r="BJ290" s="17" t="s">
        <v>83</v>
      </c>
      <c r="BK290" s="164">
        <f>ROUND(I290*H290,2)</f>
        <v>0</v>
      </c>
      <c r="BL290" s="17" t="s">
        <v>96</v>
      </c>
      <c r="BM290" s="163" t="s">
        <v>453</v>
      </c>
    </row>
    <row r="291" spans="1:65" s="2" customFormat="1" ht="29.25">
      <c r="A291" s="32"/>
      <c r="B291" s="33"/>
      <c r="C291" s="32"/>
      <c r="D291" s="165" t="s">
        <v>181</v>
      </c>
      <c r="E291" s="32"/>
      <c r="F291" s="166" t="s">
        <v>454</v>
      </c>
      <c r="G291" s="32"/>
      <c r="H291" s="32"/>
      <c r="I291" s="167"/>
      <c r="J291" s="32"/>
      <c r="K291" s="32"/>
      <c r="L291" s="33"/>
      <c r="M291" s="168"/>
      <c r="N291" s="169"/>
      <c r="O291" s="58"/>
      <c r="P291" s="58"/>
      <c r="Q291" s="58"/>
      <c r="R291" s="58"/>
      <c r="S291" s="58"/>
      <c r="T291" s="59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T291" s="17" t="s">
        <v>181</v>
      </c>
      <c r="AU291" s="17" t="s">
        <v>85</v>
      </c>
    </row>
    <row r="292" spans="1:65" s="13" customFormat="1" ht="11.25">
      <c r="B292" s="170"/>
      <c r="D292" s="165" t="s">
        <v>183</v>
      </c>
      <c r="E292" s="171" t="s">
        <v>1</v>
      </c>
      <c r="F292" s="172" t="s">
        <v>455</v>
      </c>
      <c r="H292" s="173">
        <v>34.697000000000003</v>
      </c>
      <c r="I292" s="174"/>
      <c r="L292" s="170"/>
      <c r="M292" s="175"/>
      <c r="N292" s="176"/>
      <c r="O292" s="176"/>
      <c r="P292" s="176"/>
      <c r="Q292" s="176"/>
      <c r="R292" s="176"/>
      <c r="S292" s="176"/>
      <c r="T292" s="177"/>
      <c r="AT292" s="171" t="s">
        <v>183</v>
      </c>
      <c r="AU292" s="171" t="s">
        <v>85</v>
      </c>
      <c r="AV292" s="13" t="s">
        <v>85</v>
      </c>
      <c r="AW292" s="13" t="s">
        <v>32</v>
      </c>
      <c r="AX292" s="13" t="s">
        <v>83</v>
      </c>
      <c r="AY292" s="171" t="s">
        <v>174</v>
      </c>
    </row>
    <row r="293" spans="1:65" s="2" customFormat="1" ht="44.25" customHeight="1">
      <c r="A293" s="32"/>
      <c r="B293" s="150"/>
      <c r="C293" s="151" t="s">
        <v>456</v>
      </c>
      <c r="D293" s="151" t="s">
        <v>176</v>
      </c>
      <c r="E293" s="152" t="s">
        <v>457</v>
      </c>
      <c r="F293" s="153" t="s">
        <v>458</v>
      </c>
      <c r="G293" s="154" t="s">
        <v>441</v>
      </c>
      <c r="H293" s="155">
        <v>67.8</v>
      </c>
      <c r="I293" s="156"/>
      <c r="J293" s="157">
        <f>ROUND(I293*H293,2)</f>
        <v>0</v>
      </c>
      <c r="K293" s="158"/>
      <c r="L293" s="33"/>
      <c r="M293" s="159" t="s">
        <v>1</v>
      </c>
      <c r="N293" s="160" t="s">
        <v>41</v>
      </c>
      <c r="O293" s="58"/>
      <c r="P293" s="161">
        <f>O293*H293</f>
        <v>0</v>
      </c>
      <c r="Q293" s="161">
        <v>0</v>
      </c>
      <c r="R293" s="161">
        <f>Q293*H293</f>
        <v>0</v>
      </c>
      <c r="S293" s="161">
        <v>0</v>
      </c>
      <c r="T293" s="162">
        <f>S293*H293</f>
        <v>0</v>
      </c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R293" s="163" t="s">
        <v>96</v>
      </c>
      <c r="AT293" s="163" t="s">
        <v>176</v>
      </c>
      <c r="AU293" s="163" t="s">
        <v>85</v>
      </c>
      <c r="AY293" s="17" t="s">
        <v>174</v>
      </c>
      <c r="BE293" s="164">
        <f>IF(N293="základní",J293,0)</f>
        <v>0</v>
      </c>
      <c r="BF293" s="164">
        <f>IF(N293="snížená",J293,0)</f>
        <v>0</v>
      </c>
      <c r="BG293" s="164">
        <f>IF(N293="zákl. přenesená",J293,0)</f>
        <v>0</v>
      </c>
      <c r="BH293" s="164">
        <f>IF(N293="sníž. přenesená",J293,0)</f>
        <v>0</v>
      </c>
      <c r="BI293" s="164">
        <f>IF(N293="nulová",J293,0)</f>
        <v>0</v>
      </c>
      <c r="BJ293" s="17" t="s">
        <v>83</v>
      </c>
      <c r="BK293" s="164">
        <f>ROUND(I293*H293,2)</f>
        <v>0</v>
      </c>
      <c r="BL293" s="17" t="s">
        <v>96</v>
      </c>
      <c r="BM293" s="163" t="s">
        <v>459</v>
      </c>
    </row>
    <row r="294" spans="1:65" s="2" customFormat="1" ht="29.25">
      <c r="A294" s="32"/>
      <c r="B294" s="33"/>
      <c r="C294" s="32"/>
      <c r="D294" s="165" t="s">
        <v>181</v>
      </c>
      <c r="E294" s="32"/>
      <c r="F294" s="166" t="s">
        <v>458</v>
      </c>
      <c r="G294" s="32"/>
      <c r="H294" s="32"/>
      <c r="I294" s="167"/>
      <c r="J294" s="32"/>
      <c r="K294" s="32"/>
      <c r="L294" s="33"/>
      <c r="M294" s="168"/>
      <c r="N294" s="169"/>
      <c r="O294" s="58"/>
      <c r="P294" s="58"/>
      <c r="Q294" s="58"/>
      <c r="R294" s="58"/>
      <c r="S294" s="58"/>
      <c r="T294" s="59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T294" s="17" t="s">
        <v>181</v>
      </c>
      <c r="AU294" s="17" t="s">
        <v>85</v>
      </c>
    </row>
    <row r="295" spans="1:65" s="13" customFormat="1" ht="11.25">
      <c r="B295" s="170"/>
      <c r="D295" s="165" t="s">
        <v>183</v>
      </c>
      <c r="E295" s="171" t="s">
        <v>1</v>
      </c>
      <c r="F295" s="172" t="s">
        <v>460</v>
      </c>
      <c r="H295" s="173">
        <v>11.458</v>
      </c>
      <c r="I295" s="174"/>
      <c r="L295" s="170"/>
      <c r="M295" s="175"/>
      <c r="N295" s="176"/>
      <c r="O295" s="176"/>
      <c r="P295" s="176"/>
      <c r="Q295" s="176"/>
      <c r="R295" s="176"/>
      <c r="S295" s="176"/>
      <c r="T295" s="177"/>
      <c r="AT295" s="171" t="s">
        <v>183</v>
      </c>
      <c r="AU295" s="171" t="s">
        <v>85</v>
      </c>
      <c r="AV295" s="13" t="s">
        <v>85</v>
      </c>
      <c r="AW295" s="13" t="s">
        <v>32</v>
      </c>
      <c r="AX295" s="13" t="s">
        <v>76</v>
      </c>
      <c r="AY295" s="171" t="s">
        <v>174</v>
      </c>
    </row>
    <row r="296" spans="1:65" s="13" customFormat="1" ht="11.25">
      <c r="B296" s="170"/>
      <c r="D296" s="165" t="s">
        <v>183</v>
      </c>
      <c r="E296" s="171" t="s">
        <v>1</v>
      </c>
      <c r="F296" s="172" t="s">
        <v>461</v>
      </c>
      <c r="H296" s="173">
        <v>56.341999999999999</v>
      </c>
      <c r="I296" s="174"/>
      <c r="L296" s="170"/>
      <c r="M296" s="175"/>
      <c r="N296" s="176"/>
      <c r="O296" s="176"/>
      <c r="P296" s="176"/>
      <c r="Q296" s="176"/>
      <c r="R296" s="176"/>
      <c r="S296" s="176"/>
      <c r="T296" s="177"/>
      <c r="AT296" s="171" t="s">
        <v>183</v>
      </c>
      <c r="AU296" s="171" t="s">
        <v>85</v>
      </c>
      <c r="AV296" s="13" t="s">
        <v>85</v>
      </c>
      <c r="AW296" s="13" t="s">
        <v>32</v>
      </c>
      <c r="AX296" s="13" t="s">
        <v>76</v>
      </c>
      <c r="AY296" s="171" t="s">
        <v>174</v>
      </c>
    </row>
    <row r="297" spans="1:65" s="14" customFormat="1" ht="11.25">
      <c r="B297" s="178"/>
      <c r="D297" s="165" t="s">
        <v>183</v>
      </c>
      <c r="E297" s="179" t="s">
        <v>1</v>
      </c>
      <c r="F297" s="180" t="s">
        <v>231</v>
      </c>
      <c r="H297" s="181">
        <v>67.8</v>
      </c>
      <c r="I297" s="182"/>
      <c r="L297" s="178"/>
      <c r="M297" s="183"/>
      <c r="N297" s="184"/>
      <c r="O297" s="184"/>
      <c r="P297" s="184"/>
      <c r="Q297" s="184"/>
      <c r="R297" s="184"/>
      <c r="S297" s="184"/>
      <c r="T297" s="185"/>
      <c r="AT297" s="179" t="s">
        <v>183</v>
      </c>
      <c r="AU297" s="179" t="s">
        <v>85</v>
      </c>
      <c r="AV297" s="14" t="s">
        <v>96</v>
      </c>
      <c r="AW297" s="14" t="s">
        <v>32</v>
      </c>
      <c r="AX297" s="14" t="s">
        <v>83</v>
      </c>
      <c r="AY297" s="179" t="s">
        <v>174</v>
      </c>
    </row>
    <row r="298" spans="1:65" s="2" customFormat="1" ht="44.25" customHeight="1">
      <c r="A298" s="32"/>
      <c r="B298" s="150"/>
      <c r="C298" s="151" t="s">
        <v>462</v>
      </c>
      <c r="D298" s="151" t="s">
        <v>176</v>
      </c>
      <c r="E298" s="152" t="s">
        <v>463</v>
      </c>
      <c r="F298" s="153" t="s">
        <v>464</v>
      </c>
      <c r="G298" s="154" t="s">
        <v>441</v>
      </c>
      <c r="H298" s="155">
        <v>12.683</v>
      </c>
      <c r="I298" s="156"/>
      <c r="J298" s="157">
        <f>ROUND(I298*H298,2)</f>
        <v>0</v>
      </c>
      <c r="K298" s="158"/>
      <c r="L298" s="33"/>
      <c r="M298" s="159" t="s">
        <v>1</v>
      </c>
      <c r="N298" s="160" t="s">
        <v>41</v>
      </c>
      <c r="O298" s="58"/>
      <c r="P298" s="161">
        <f>O298*H298</f>
        <v>0</v>
      </c>
      <c r="Q298" s="161">
        <v>0</v>
      </c>
      <c r="R298" s="161">
        <f>Q298*H298</f>
        <v>0</v>
      </c>
      <c r="S298" s="161">
        <v>0</v>
      </c>
      <c r="T298" s="162">
        <f>S298*H298</f>
        <v>0</v>
      </c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R298" s="163" t="s">
        <v>96</v>
      </c>
      <c r="AT298" s="163" t="s">
        <v>176</v>
      </c>
      <c r="AU298" s="163" t="s">
        <v>85</v>
      </c>
      <c r="AY298" s="17" t="s">
        <v>174</v>
      </c>
      <c r="BE298" s="164">
        <f>IF(N298="základní",J298,0)</f>
        <v>0</v>
      </c>
      <c r="BF298" s="164">
        <f>IF(N298="snížená",J298,0)</f>
        <v>0</v>
      </c>
      <c r="BG298" s="164">
        <f>IF(N298="zákl. přenesená",J298,0)</f>
        <v>0</v>
      </c>
      <c r="BH298" s="164">
        <f>IF(N298="sníž. přenesená",J298,0)</f>
        <v>0</v>
      </c>
      <c r="BI298" s="164">
        <f>IF(N298="nulová",J298,0)</f>
        <v>0</v>
      </c>
      <c r="BJ298" s="17" t="s">
        <v>83</v>
      </c>
      <c r="BK298" s="164">
        <f>ROUND(I298*H298,2)</f>
        <v>0</v>
      </c>
      <c r="BL298" s="17" t="s">
        <v>96</v>
      </c>
      <c r="BM298" s="163" t="s">
        <v>465</v>
      </c>
    </row>
    <row r="299" spans="1:65" s="2" customFormat="1" ht="29.25">
      <c r="A299" s="32"/>
      <c r="B299" s="33"/>
      <c r="C299" s="32"/>
      <c r="D299" s="165" t="s">
        <v>181</v>
      </c>
      <c r="E299" s="32"/>
      <c r="F299" s="166" t="s">
        <v>464</v>
      </c>
      <c r="G299" s="32"/>
      <c r="H299" s="32"/>
      <c r="I299" s="167"/>
      <c r="J299" s="32"/>
      <c r="K299" s="32"/>
      <c r="L299" s="33"/>
      <c r="M299" s="168"/>
      <c r="N299" s="169"/>
      <c r="O299" s="58"/>
      <c r="P299" s="58"/>
      <c r="Q299" s="58"/>
      <c r="R299" s="58"/>
      <c r="S299" s="58"/>
      <c r="T299" s="59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T299" s="17" t="s">
        <v>181</v>
      </c>
      <c r="AU299" s="17" t="s">
        <v>85</v>
      </c>
    </row>
    <row r="300" spans="1:65" s="12" customFormat="1" ht="22.9" customHeight="1">
      <c r="B300" s="137"/>
      <c r="D300" s="138" t="s">
        <v>75</v>
      </c>
      <c r="E300" s="148" t="s">
        <v>466</v>
      </c>
      <c r="F300" s="148" t="s">
        <v>467</v>
      </c>
      <c r="I300" s="140"/>
      <c r="J300" s="149">
        <f>BK300</f>
        <v>0</v>
      </c>
      <c r="L300" s="137"/>
      <c r="M300" s="142"/>
      <c r="N300" s="143"/>
      <c r="O300" s="143"/>
      <c r="P300" s="144">
        <f>SUM(P301:P302)</f>
        <v>0</v>
      </c>
      <c r="Q300" s="143"/>
      <c r="R300" s="144">
        <f>SUM(R301:R302)</f>
        <v>0</v>
      </c>
      <c r="S300" s="143"/>
      <c r="T300" s="145">
        <f>SUM(T301:T302)</f>
        <v>0</v>
      </c>
      <c r="AR300" s="138" t="s">
        <v>83</v>
      </c>
      <c r="AT300" s="146" t="s">
        <v>75</v>
      </c>
      <c r="AU300" s="146" t="s">
        <v>83</v>
      </c>
      <c r="AY300" s="138" t="s">
        <v>174</v>
      </c>
      <c r="BK300" s="147">
        <f>SUM(BK301:BK302)</f>
        <v>0</v>
      </c>
    </row>
    <row r="301" spans="1:65" s="2" customFormat="1" ht="24.2" customHeight="1">
      <c r="A301" s="32"/>
      <c r="B301" s="150"/>
      <c r="C301" s="151" t="s">
        <v>468</v>
      </c>
      <c r="D301" s="151" t="s">
        <v>176</v>
      </c>
      <c r="E301" s="152" t="s">
        <v>469</v>
      </c>
      <c r="F301" s="153" t="s">
        <v>470</v>
      </c>
      <c r="G301" s="154" t="s">
        <v>441</v>
      </c>
      <c r="H301" s="155">
        <v>192.529</v>
      </c>
      <c r="I301" s="156"/>
      <c r="J301" s="157">
        <f>ROUND(I301*H301,2)</f>
        <v>0</v>
      </c>
      <c r="K301" s="158"/>
      <c r="L301" s="33"/>
      <c r="M301" s="159" t="s">
        <v>1</v>
      </c>
      <c r="N301" s="160" t="s">
        <v>41</v>
      </c>
      <c r="O301" s="58"/>
      <c r="P301" s="161">
        <f>O301*H301</f>
        <v>0</v>
      </c>
      <c r="Q301" s="161">
        <v>0</v>
      </c>
      <c r="R301" s="161">
        <f>Q301*H301</f>
        <v>0</v>
      </c>
      <c r="S301" s="161">
        <v>0</v>
      </c>
      <c r="T301" s="162">
        <f>S301*H301</f>
        <v>0</v>
      </c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R301" s="163" t="s">
        <v>96</v>
      </c>
      <c r="AT301" s="163" t="s">
        <v>176</v>
      </c>
      <c r="AU301" s="163" t="s">
        <v>85</v>
      </c>
      <c r="AY301" s="17" t="s">
        <v>174</v>
      </c>
      <c r="BE301" s="164">
        <f>IF(N301="základní",J301,0)</f>
        <v>0</v>
      </c>
      <c r="BF301" s="164">
        <f>IF(N301="snížená",J301,0)</f>
        <v>0</v>
      </c>
      <c r="BG301" s="164">
        <f>IF(N301="zákl. přenesená",J301,0)</f>
        <v>0</v>
      </c>
      <c r="BH301" s="164">
        <f>IF(N301="sníž. přenesená",J301,0)</f>
        <v>0</v>
      </c>
      <c r="BI301" s="164">
        <f>IF(N301="nulová",J301,0)</f>
        <v>0</v>
      </c>
      <c r="BJ301" s="17" t="s">
        <v>83</v>
      </c>
      <c r="BK301" s="164">
        <f>ROUND(I301*H301,2)</f>
        <v>0</v>
      </c>
      <c r="BL301" s="17" t="s">
        <v>96</v>
      </c>
      <c r="BM301" s="163" t="s">
        <v>471</v>
      </c>
    </row>
    <row r="302" spans="1:65" s="2" customFormat="1" ht="19.5">
      <c r="A302" s="32"/>
      <c r="B302" s="33"/>
      <c r="C302" s="32"/>
      <c r="D302" s="165" t="s">
        <v>181</v>
      </c>
      <c r="E302" s="32"/>
      <c r="F302" s="166" t="s">
        <v>472</v>
      </c>
      <c r="G302" s="32"/>
      <c r="H302" s="32"/>
      <c r="I302" s="167"/>
      <c r="J302" s="32"/>
      <c r="K302" s="32"/>
      <c r="L302" s="33"/>
      <c r="M302" s="168"/>
      <c r="N302" s="169"/>
      <c r="O302" s="58"/>
      <c r="P302" s="58"/>
      <c r="Q302" s="58"/>
      <c r="R302" s="58"/>
      <c r="S302" s="58"/>
      <c r="T302" s="59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T302" s="17" t="s">
        <v>181</v>
      </c>
      <c r="AU302" s="17" t="s">
        <v>85</v>
      </c>
    </row>
    <row r="303" spans="1:65" s="12" customFormat="1" ht="25.9" customHeight="1">
      <c r="B303" s="137"/>
      <c r="D303" s="138" t="s">
        <v>75</v>
      </c>
      <c r="E303" s="139" t="s">
        <v>473</v>
      </c>
      <c r="F303" s="139" t="s">
        <v>474</v>
      </c>
      <c r="I303" s="140"/>
      <c r="J303" s="141">
        <f>BK303</f>
        <v>0</v>
      </c>
      <c r="L303" s="137"/>
      <c r="M303" s="142"/>
      <c r="N303" s="143"/>
      <c r="O303" s="143"/>
      <c r="P303" s="144">
        <f>P304</f>
        <v>0</v>
      </c>
      <c r="Q303" s="143"/>
      <c r="R303" s="144">
        <f>R304</f>
        <v>0</v>
      </c>
      <c r="S303" s="143"/>
      <c r="T303" s="145">
        <f>T304</f>
        <v>0</v>
      </c>
      <c r="AR303" s="138" t="s">
        <v>85</v>
      </c>
      <c r="AT303" s="146" t="s">
        <v>75</v>
      </c>
      <c r="AU303" s="146" t="s">
        <v>76</v>
      </c>
      <c r="AY303" s="138" t="s">
        <v>174</v>
      </c>
      <c r="BK303" s="147">
        <f>BK304</f>
        <v>0</v>
      </c>
    </row>
    <row r="304" spans="1:65" s="12" customFormat="1" ht="22.9" customHeight="1">
      <c r="B304" s="137"/>
      <c r="D304" s="138" t="s">
        <v>75</v>
      </c>
      <c r="E304" s="148" t="s">
        <v>475</v>
      </c>
      <c r="F304" s="148" t="s">
        <v>476</v>
      </c>
      <c r="I304" s="140"/>
      <c r="J304" s="149">
        <f>BK304</f>
        <v>0</v>
      </c>
      <c r="L304" s="137"/>
      <c r="M304" s="142"/>
      <c r="N304" s="143"/>
      <c r="O304" s="143"/>
      <c r="P304" s="144">
        <f>SUM(P305:P306)</f>
        <v>0</v>
      </c>
      <c r="Q304" s="143"/>
      <c r="R304" s="144">
        <f>SUM(R305:R306)</f>
        <v>0</v>
      </c>
      <c r="S304" s="143"/>
      <c r="T304" s="145">
        <f>SUM(T305:T306)</f>
        <v>0</v>
      </c>
      <c r="AR304" s="138" t="s">
        <v>85</v>
      </c>
      <c r="AT304" s="146" t="s">
        <v>75</v>
      </c>
      <c r="AU304" s="146" t="s">
        <v>83</v>
      </c>
      <c r="AY304" s="138" t="s">
        <v>174</v>
      </c>
      <c r="BK304" s="147">
        <f>SUM(BK305:BK306)</f>
        <v>0</v>
      </c>
    </row>
    <row r="305" spans="1:65" s="2" customFormat="1" ht="16.5" customHeight="1">
      <c r="A305" s="32"/>
      <c r="B305" s="150"/>
      <c r="C305" s="151" t="s">
        <v>477</v>
      </c>
      <c r="D305" s="151" t="s">
        <v>176</v>
      </c>
      <c r="E305" s="152" t="s">
        <v>478</v>
      </c>
      <c r="F305" s="153" t="s">
        <v>479</v>
      </c>
      <c r="G305" s="154" t="s">
        <v>272</v>
      </c>
      <c r="H305" s="155">
        <v>1</v>
      </c>
      <c r="I305" s="156"/>
      <c r="J305" s="157">
        <f>ROUND(I305*H305,2)</f>
        <v>0</v>
      </c>
      <c r="K305" s="158"/>
      <c r="L305" s="33"/>
      <c r="M305" s="159" t="s">
        <v>1</v>
      </c>
      <c r="N305" s="160" t="s">
        <v>41</v>
      </c>
      <c r="O305" s="58"/>
      <c r="P305" s="161">
        <f>O305*H305</f>
        <v>0</v>
      </c>
      <c r="Q305" s="161">
        <v>0</v>
      </c>
      <c r="R305" s="161">
        <f>Q305*H305</f>
        <v>0</v>
      </c>
      <c r="S305" s="161">
        <v>0</v>
      </c>
      <c r="T305" s="162">
        <f>S305*H305</f>
        <v>0</v>
      </c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R305" s="163" t="s">
        <v>287</v>
      </c>
      <c r="AT305" s="163" t="s">
        <v>176</v>
      </c>
      <c r="AU305" s="163" t="s">
        <v>85</v>
      </c>
      <c r="AY305" s="17" t="s">
        <v>174</v>
      </c>
      <c r="BE305" s="164">
        <f>IF(N305="základní",J305,0)</f>
        <v>0</v>
      </c>
      <c r="BF305" s="164">
        <f>IF(N305="snížená",J305,0)</f>
        <v>0</v>
      </c>
      <c r="BG305" s="164">
        <f>IF(N305="zákl. přenesená",J305,0)</f>
        <v>0</v>
      </c>
      <c r="BH305" s="164">
        <f>IF(N305="sníž. přenesená",J305,0)</f>
        <v>0</v>
      </c>
      <c r="BI305" s="164">
        <f>IF(N305="nulová",J305,0)</f>
        <v>0</v>
      </c>
      <c r="BJ305" s="17" t="s">
        <v>83</v>
      </c>
      <c r="BK305" s="164">
        <f>ROUND(I305*H305,2)</f>
        <v>0</v>
      </c>
      <c r="BL305" s="17" t="s">
        <v>287</v>
      </c>
      <c r="BM305" s="163" t="s">
        <v>480</v>
      </c>
    </row>
    <row r="306" spans="1:65" s="2" customFormat="1" ht="11.25">
      <c r="A306" s="32"/>
      <c r="B306" s="33"/>
      <c r="C306" s="32"/>
      <c r="D306" s="165" t="s">
        <v>181</v>
      </c>
      <c r="E306" s="32"/>
      <c r="F306" s="166" t="s">
        <v>479</v>
      </c>
      <c r="G306" s="32"/>
      <c r="H306" s="32"/>
      <c r="I306" s="167"/>
      <c r="J306" s="32"/>
      <c r="K306" s="32"/>
      <c r="L306" s="33"/>
      <c r="M306" s="197"/>
      <c r="N306" s="198"/>
      <c r="O306" s="199"/>
      <c r="P306" s="199"/>
      <c r="Q306" s="199"/>
      <c r="R306" s="199"/>
      <c r="S306" s="199"/>
      <c r="T306" s="200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T306" s="17" t="s">
        <v>181</v>
      </c>
      <c r="AU306" s="17" t="s">
        <v>85</v>
      </c>
    </row>
    <row r="307" spans="1:65" s="2" customFormat="1" ht="6.95" customHeight="1">
      <c r="A307" s="32"/>
      <c r="B307" s="47"/>
      <c r="C307" s="48"/>
      <c r="D307" s="48"/>
      <c r="E307" s="48"/>
      <c r="F307" s="48"/>
      <c r="G307" s="48"/>
      <c r="H307" s="48"/>
      <c r="I307" s="48"/>
      <c r="J307" s="48"/>
      <c r="K307" s="48"/>
      <c r="L307" s="33"/>
      <c r="M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</row>
  </sheetData>
  <autoFilter ref="C132:K306"/>
  <mergeCells count="15">
    <mergeCell ref="E119:H119"/>
    <mergeCell ref="E123:H123"/>
    <mergeCell ref="E121:H121"/>
    <mergeCell ref="E125:H125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1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46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7" t="s">
        <v>100</v>
      </c>
      <c r="AZ2" s="98" t="s">
        <v>134</v>
      </c>
      <c r="BA2" s="98" t="s">
        <v>134</v>
      </c>
      <c r="BB2" s="98" t="s">
        <v>1</v>
      </c>
      <c r="BC2" s="98" t="s">
        <v>481</v>
      </c>
      <c r="BD2" s="98" t="s">
        <v>85</v>
      </c>
    </row>
    <row r="3" spans="1:5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  <c r="AZ3" s="98" t="s">
        <v>136</v>
      </c>
      <c r="BA3" s="98" t="s">
        <v>137</v>
      </c>
      <c r="BB3" s="98" t="s">
        <v>1</v>
      </c>
      <c r="BC3" s="98" t="s">
        <v>482</v>
      </c>
      <c r="BD3" s="98" t="s">
        <v>85</v>
      </c>
    </row>
    <row r="4" spans="1:56" s="1" customFormat="1" ht="24.95" customHeight="1">
      <c r="B4" s="20"/>
      <c r="D4" s="21" t="s">
        <v>138</v>
      </c>
      <c r="L4" s="20"/>
      <c r="M4" s="99" t="s">
        <v>10</v>
      </c>
      <c r="AT4" s="17" t="s">
        <v>3</v>
      </c>
    </row>
    <row r="5" spans="1:56" s="1" customFormat="1" ht="6.95" customHeight="1">
      <c r="B5" s="20"/>
      <c r="L5" s="20"/>
    </row>
    <row r="6" spans="1:56" s="1" customFormat="1" ht="12" customHeight="1">
      <c r="B6" s="20"/>
      <c r="D6" s="27" t="s">
        <v>16</v>
      </c>
      <c r="L6" s="20"/>
    </row>
    <row r="7" spans="1:56" s="1" customFormat="1" ht="16.5" customHeight="1">
      <c r="B7" s="20"/>
      <c r="E7" s="263" t="str">
        <f>'Rekapitulace stavby'!K6</f>
        <v>Kyjov - chodník ul. Brandlova, U Vodojemu, Moravanská a Nětčická</v>
      </c>
      <c r="F7" s="264"/>
      <c r="G7" s="264"/>
      <c r="H7" s="264"/>
      <c r="L7" s="20"/>
    </row>
    <row r="8" spans="1:56" ht="12.75">
      <c r="B8" s="20"/>
      <c r="D8" s="27" t="s">
        <v>139</v>
      </c>
      <c r="L8" s="20"/>
    </row>
    <row r="9" spans="1:56" s="1" customFormat="1" ht="16.5" customHeight="1">
      <c r="B9" s="20"/>
      <c r="E9" s="263" t="s">
        <v>140</v>
      </c>
      <c r="F9" s="231"/>
      <c r="G9" s="231"/>
      <c r="H9" s="231"/>
      <c r="L9" s="20"/>
    </row>
    <row r="10" spans="1:56" s="1" customFormat="1" ht="12" customHeight="1">
      <c r="B10" s="20"/>
      <c r="D10" s="27" t="s">
        <v>141</v>
      </c>
      <c r="L10" s="20"/>
    </row>
    <row r="11" spans="1:56" s="2" customFormat="1" ht="16.5" customHeight="1">
      <c r="A11" s="32"/>
      <c r="B11" s="33"/>
      <c r="C11" s="32"/>
      <c r="D11" s="32"/>
      <c r="E11" s="265" t="s">
        <v>142</v>
      </c>
      <c r="F11" s="266"/>
      <c r="G11" s="266"/>
      <c r="H11" s="266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56" s="2" customFormat="1" ht="12" customHeight="1">
      <c r="A12" s="32"/>
      <c r="B12" s="33"/>
      <c r="C12" s="32"/>
      <c r="D12" s="27" t="s">
        <v>143</v>
      </c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56" s="2" customFormat="1" ht="16.5" customHeight="1">
      <c r="A13" s="32"/>
      <c r="B13" s="33"/>
      <c r="C13" s="32"/>
      <c r="D13" s="32"/>
      <c r="E13" s="224" t="s">
        <v>483</v>
      </c>
      <c r="F13" s="266"/>
      <c r="G13" s="266"/>
      <c r="H13" s="266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56" s="2" customFormat="1" ht="11.25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56" s="2" customFormat="1" ht="12" customHeight="1">
      <c r="A15" s="32"/>
      <c r="B15" s="33"/>
      <c r="C15" s="32"/>
      <c r="D15" s="27" t="s">
        <v>18</v>
      </c>
      <c r="E15" s="32"/>
      <c r="F15" s="25" t="s">
        <v>1</v>
      </c>
      <c r="G15" s="32"/>
      <c r="H15" s="32"/>
      <c r="I15" s="27" t="s">
        <v>19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56" s="2" customFormat="1" ht="12" customHeight="1">
      <c r="A16" s="32"/>
      <c r="B16" s="33"/>
      <c r="C16" s="32"/>
      <c r="D16" s="27" t="s">
        <v>20</v>
      </c>
      <c r="E16" s="32"/>
      <c r="F16" s="25" t="s">
        <v>21</v>
      </c>
      <c r="G16" s="32"/>
      <c r="H16" s="32"/>
      <c r="I16" s="27" t="s">
        <v>22</v>
      </c>
      <c r="J16" s="55" t="str">
        <f>'Rekapitulace stavby'!AN8</f>
        <v>1. 9. 2022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0.9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7" t="s">
        <v>24</v>
      </c>
      <c r="E18" s="32"/>
      <c r="F18" s="32"/>
      <c r="G18" s="32"/>
      <c r="H18" s="32"/>
      <c r="I18" s="27" t="s">
        <v>25</v>
      </c>
      <c r="J18" s="25" t="s">
        <v>1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5" t="s">
        <v>26</v>
      </c>
      <c r="F19" s="32"/>
      <c r="G19" s="32"/>
      <c r="H19" s="32"/>
      <c r="I19" s="27" t="s">
        <v>27</v>
      </c>
      <c r="J19" s="25" t="s">
        <v>1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7" t="s">
        <v>28</v>
      </c>
      <c r="E21" s="32"/>
      <c r="F21" s="32"/>
      <c r="G21" s="32"/>
      <c r="H21" s="32"/>
      <c r="I21" s="27" t="s">
        <v>25</v>
      </c>
      <c r="J21" s="28" t="str">
        <f>'Rekapitulace stavby'!AN13</f>
        <v>Vyplň údaj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67" t="str">
        <f>'Rekapitulace stavby'!E14</f>
        <v>Vyplň údaj</v>
      </c>
      <c r="F22" s="230"/>
      <c r="G22" s="230"/>
      <c r="H22" s="230"/>
      <c r="I22" s="27" t="s">
        <v>27</v>
      </c>
      <c r="J22" s="28" t="str">
        <f>'Rekapitulace stavby'!AN14</f>
        <v>Vyplň údaj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7" t="s">
        <v>30</v>
      </c>
      <c r="E24" s="32"/>
      <c r="F24" s="32"/>
      <c r="G24" s="32"/>
      <c r="H24" s="32"/>
      <c r="I24" s="2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customHeight="1">
      <c r="A25" s="32"/>
      <c r="B25" s="33"/>
      <c r="C25" s="32"/>
      <c r="D25" s="32"/>
      <c r="E25" s="25" t="s">
        <v>31</v>
      </c>
      <c r="F25" s="32"/>
      <c r="G25" s="32"/>
      <c r="H25" s="32"/>
      <c r="I25" s="27" t="s">
        <v>27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customHeight="1">
      <c r="A27" s="32"/>
      <c r="B27" s="33"/>
      <c r="C27" s="32"/>
      <c r="D27" s="27" t="s">
        <v>33</v>
      </c>
      <c r="E27" s="32"/>
      <c r="F27" s="32"/>
      <c r="G27" s="32"/>
      <c r="H27" s="32"/>
      <c r="I27" s="27" t="s">
        <v>25</v>
      </c>
      <c r="J27" s="25" t="str">
        <f>IF('Rekapitulace stavby'!AN19="","",'Rekapitulace stavby'!AN19)</f>
        <v/>
      </c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customHeight="1">
      <c r="A28" s="32"/>
      <c r="B28" s="33"/>
      <c r="C28" s="32"/>
      <c r="D28" s="32"/>
      <c r="E28" s="25" t="str">
        <f>IF('Rekapitulace stavby'!E20="","",'Rekapitulace stavby'!E20)</f>
        <v xml:space="preserve"> </v>
      </c>
      <c r="F28" s="32"/>
      <c r="G28" s="32"/>
      <c r="H28" s="32"/>
      <c r="I28" s="27" t="s">
        <v>27</v>
      </c>
      <c r="J28" s="25" t="str">
        <f>IF('Rekapitulace stavby'!AN20="","",'Rekapitulace stavby'!AN20)</f>
        <v/>
      </c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customHeight="1">
      <c r="A30" s="32"/>
      <c r="B30" s="33"/>
      <c r="C30" s="32"/>
      <c r="D30" s="27" t="s">
        <v>35</v>
      </c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customHeight="1">
      <c r="A31" s="101"/>
      <c r="B31" s="102"/>
      <c r="C31" s="101"/>
      <c r="D31" s="101"/>
      <c r="E31" s="235" t="s">
        <v>1</v>
      </c>
      <c r="F31" s="235"/>
      <c r="G31" s="235"/>
      <c r="H31" s="235"/>
      <c r="I31" s="101"/>
      <c r="J31" s="101"/>
      <c r="K31" s="101"/>
      <c r="L31" s="103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4" t="s">
        <v>36</v>
      </c>
      <c r="E34" s="32"/>
      <c r="F34" s="32"/>
      <c r="G34" s="32"/>
      <c r="H34" s="32"/>
      <c r="I34" s="32"/>
      <c r="J34" s="71">
        <f>ROUND(J133,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38</v>
      </c>
      <c r="G36" s="32"/>
      <c r="H36" s="32"/>
      <c r="I36" s="36" t="s">
        <v>37</v>
      </c>
      <c r="J36" s="36" t="s">
        <v>39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0" t="s">
        <v>40</v>
      </c>
      <c r="E37" s="27" t="s">
        <v>41</v>
      </c>
      <c r="F37" s="105">
        <f>ROUND((SUM(BE133:BE315)),  2)</f>
        <v>0</v>
      </c>
      <c r="G37" s="32"/>
      <c r="H37" s="32"/>
      <c r="I37" s="106">
        <v>0.21</v>
      </c>
      <c r="J37" s="105">
        <f>ROUND(((SUM(BE133:BE315))*I37),  2)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7" t="s">
        <v>42</v>
      </c>
      <c r="F38" s="105">
        <f>ROUND((SUM(BF133:BF315)),  2)</f>
        <v>0</v>
      </c>
      <c r="G38" s="32"/>
      <c r="H38" s="32"/>
      <c r="I38" s="106">
        <v>0.15</v>
      </c>
      <c r="J38" s="105">
        <f>ROUND(((SUM(BF133:BF315))*I38),  2)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43</v>
      </c>
      <c r="F39" s="105">
        <f>ROUND((SUM(BG133:BG315)),  2)</f>
        <v>0</v>
      </c>
      <c r="G39" s="32"/>
      <c r="H39" s="32"/>
      <c r="I39" s="106">
        <v>0.21</v>
      </c>
      <c r="J39" s="105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44</v>
      </c>
      <c r="F40" s="105">
        <f>ROUND((SUM(BH133:BH315)),  2)</f>
        <v>0</v>
      </c>
      <c r="G40" s="32"/>
      <c r="H40" s="32"/>
      <c r="I40" s="106">
        <v>0.15</v>
      </c>
      <c r="J40" s="105">
        <f>0</f>
        <v>0</v>
      </c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7" t="s">
        <v>45</v>
      </c>
      <c r="F41" s="105">
        <f>ROUND((SUM(BI133:BI315)),  2)</f>
        <v>0</v>
      </c>
      <c r="G41" s="32"/>
      <c r="H41" s="32"/>
      <c r="I41" s="106">
        <v>0</v>
      </c>
      <c r="J41" s="105">
        <f>0</f>
        <v>0</v>
      </c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7"/>
      <c r="D43" s="108" t="s">
        <v>46</v>
      </c>
      <c r="E43" s="60"/>
      <c r="F43" s="60"/>
      <c r="G43" s="109" t="s">
        <v>47</v>
      </c>
      <c r="H43" s="110" t="s">
        <v>48</v>
      </c>
      <c r="I43" s="60"/>
      <c r="J43" s="111">
        <f>SUM(J34:J41)</f>
        <v>0</v>
      </c>
      <c r="K43" s="112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51</v>
      </c>
      <c r="E61" s="35"/>
      <c r="F61" s="113" t="s">
        <v>52</v>
      </c>
      <c r="G61" s="45" t="s">
        <v>51</v>
      </c>
      <c r="H61" s="35"/>
      <c r="I61" s="35"/>
      <c r="J61" s="114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51</v>
      </c>
      <c r="E76" s="35"/>
      <c r="F76" s="113" t="s">
        <v>52</v>
      </c>
      <c r="G76" s="45" t="s">
        <v>51</v>
      </c>
      <c r="H76" s="35"/>
      <c r="I76" s="35"/>
      <c r="J76" s="114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63" t="str">
        <f>E7</f>
        <v>Kyjov - chodník ul. Brandlova, U Vodojemu, Moravanská a Nětčická</v>
      </c>
      <c r="F85" s="264"/>
      <c r="G85" s="264"/>
      <c r="H85" s="26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139</v>
      </c>
      <c r="L86" s="20"/>
    </row>
    <row r="87" spans="1:31" s="1" customFormat="1" ht="16.5" customHeight="1">
      <c r="B87" s="20"/>
      <c r="E87" s="263" t="s">
        <v>140</v>
      </c>
      <c r="F87" s="231"/>
      <c r="G87" s="231"/>
      <c r="H87" s="231"/>
      <c r="L87" s="20"/>
    </row>
    <row r="88" spans="1:31" s="1" customFormat="1" ht="12" customHeight="1">
      <c r="B88" s="20"/>
      <c r="C88" s="27" t="s">
        <v>141</v>
      </c>
      <c r="L88" s="20"/>
    </row>
    <row r="89" spans="1:31" s="2" customFormat="1" ht="16.5" customHeight="1">
      <c r="A89" s="32"/>
      <c r="B89" s="33"/>
      <c r="C89" s="32"/>
      <c r="D89" s="32"/>
      <c r="E89" s="265" t="s">
        <v>142</v>
      </c>
      <c r="F89" s="266"/>
      <c r="G89" s="266"/>
      <c r="H89" s="266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customHeight="1">
      <c r="A90" s="32"/>
      <c r="B90" s="33"/>
      <c r="C90" s="27" t="s">
        <v>143</v>
      </c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6.5" customHeight="1">
      <c r="A91" s="32"/>
      <c r="B91" s="33"/>
      <c r="C91" s="32"/>
      <c r="D91" s="32"/>
      <c r="E91" s="224" t="str">
        <f>E13</f>
        <v>A2 - zastávka směr Kostelec</v>
      </c>
      <c r="F91" s="266"/>
      <c r="G91" s="266"/>
      <c r="H91" s="266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2" customHeight="1">
      <c r="A93" s="32"/>
      <c r="B93" s="33"/>
      <c r="C93" s="27" t="s">
        <v>20</v>
      </c>
      <c r="D93" s="32"/>
      <c r="E93" s="32"/>
      <c r="F93" s="25" t="str">
        <f>F16</f>
        <v>Kyjov</v>
      </c>
      <c r="G93" s="32"/>
      <c r="H93" s="32"/>
      <c r="I93" s="27" t="s">
        <v>22</v>
      </c>
      <c r="J93" s="55" t="str">
        <f>IF(J16="","",J16)</f>
        <v>1. 9. 2022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6.95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5.2" customHeight="1">
      <c r="A95" s="32"/>
      <c r="B95" s="33"/>
      <c r="C95" s="27" t="s">
        <v>24</v>
      </c>
      <c r="D95" s="32"/>
      <c r="E95" s="32"/>
      <c r="F95" s="25" t="str">
        <f>E19</f>
        <v>město Kyjov</v>
      </c>
      <c r="G95" s="32"/>
      <c r="H95" s="32"/>
      <c r="I95" s="27" t="s">
        <v>30</v>
      </c>
      <c r="J95" s="30" t="str">
        <f>E25</f>
        <v>Projekce DS s.r.o.</v>
      </c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5.2" customHeight="1">
      <c r="A96" s="32"/>
      <c r="B96" s="33"/>
      <c r="C96" s="27" t="s">
        <v>28</v>
      </c>
      <c r="D96" s="32"/>
      <c r="E96" s="32"/>
      <c r="F96" s="25" t="str">
        <f>IF(E22="","",E22)</f>
        <v>Vyplň údaj</v>
      </c>
      <c r="G96" s="32"/>
      <c r="H96" s="32"/>
      <c r="I96" s="27" t="s">
        <v>33</v>
      </c>
      <c r="J96" s="30" t="str">
        <f>E28</f>
        <v xml:space="preserve"> 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9.25" customHeight="1">
      <c r="A98" s="32"/>
      <c r="B98" s="33"/>
      <c r="C98" s="115" t="s">
        <v>146</v>
      </c>
      <c r="D98" s="107"/>
      <c r="E98" s="107"/>
      <c r="F98" s="107"/>
      <c r="G98" s="107"/>
      <c r="H98" s="107"/>
      <c r="I98" s="107"/>
      <c r="J98" s="116" t="s">
        <v>147</v>
      </c>
      <c r="K98" s="107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10.35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47" s="2" customFormat="1" ht="22.9" customHeight="1">
      <c r="A100" s="32"/>
      <c r="B100" s="33"/>
      <c r="C100" s="117" t="s">
        <v>148</v>
      </c>
      <c r="D100" s="32"/>
      <c r="E100" s="32"/>
      <c r="F100" s="32"/>
      <c r="G100" s="32"/>
      <c r="H100" s="32"/>
      <c r="I100" s="32"/>
      <c r="J100" s="71">
        <f>J133</f>
        <v>0</v>
      </c>
      <c r="K100" s="32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U100" s="17" t="s">
        <v>149</v>
      </c>
    </row>
    <row r="101" spans="1:47" s="9" customFormat="1" ht="24.95" customHeight="1">
      <c r="B101" s="118"/>
      <c r="D101" s="119" t="s">
        <v>150</v>
      </c>
      <c r="E101" s="120"/>
      <c r="F101" s="120"/>
      <c r="G101" s="120"/>
      <c r="H101" s="120"/>
      <c r="I101" s="120"/>
      <c r="J101" s="121">
        <f>J134</f>
        <v>0</v>
      </c>
      <c r="L101" s="118"/>
    </row>
    <row r="102" spans="1:47" s="10" customFormat="1" ht="19.899999999999999" customHeight="1">
      <c r="B102" s="122"/>
      <c r="D102" s="123" t="s">
        <v>151</v>
      </c>
      <c r="E102" s="124"/>
      <c r="F102" s="124"/>
      <c r="G102" s="124"/>
      <c r="H102" s="124"/>
      <c r="I102" s="124"/>
      <c r="J102" s="125">
        <f>J135</f>
        <v>0</v>
      </c>
      <c r="L102" s="122"/>
    </row>
    <row r="103" spans="1:47" s="10" customFormat="1" ht="19.899999999999999" customHeight="1">
      <c r="B103" s="122"/>
      <c r="D103" s="123" t="s">
        <v>152</v>
      </c>
      <c r="E103" s="124"/>
      <c r="F103" s="124"/>
      <c r="G103" s="124"/>
      <c r="H103" s="124"/>
      <c r="I103" s="124"/>
      <c r="J103" s="125">
        <f>J190</f>
        <v>0</v>
      </c>
      <c r="L103" s="122"/>
    </row>
    <row r="104" spans="1:47" s="10" customFormat="1" ht="19.899999999999999" customHeight="1">
      <c r="B104" s="122"/>
      <c r="D104" s="123" t="s">
        <v>484</v>
      </c>
      <c r="E104" s="124"/>
      <c r="F104" s="124"/>
      <c r="G104" s="124"/>
      <c r="H104" s="124"/>
      <c r="I104" s="124"/>
      <c r="J104" s="125">
        <f>J193</f>
        <v>0</v>
      </c>
      <c r="L104" s="122"/>
    </row>
    <row r="105" spans="1:47" s="10" customFormat="1" ht="19.899999999999999" customHeight="1">
      <c r="B105" s="122"/>
      <c r="D105" s="123" t="s">
        <v>153</v>
      </c>
      <c r="E105" s="124"/>
      <c r="F105" s="124"/>
      <c r="G105" s="124"/>
      <c r="H105" s="124"/>
      <c r="I105" s="124"/>
      <c r="J105" s="125">
        <f>J196</f>
        <v>0</v>
      </c>
      <c r="L105" s="122"/>
    </row>
    <row r="106" spans="1:47" s="10" customFormat="1" ht="19.899999999999999" customHeight="1">
      <c r="B106" s="122"/>
      <c r="D106" s="123" t="s">
        <v>485</v>
      </c>
      <c r="E106" s="124"/>
      <c r="F106" s="124"/>
      <c r="G106" s="124"/>
      <c r="H106" s="124"/>
      <c r="I106" s="124"/>
      <c r="J106" s="125">
        <f>J260</f>
        <v>0</v>
      </c>
      <c r="L106" s="122"/>
    </row>
    <row r="107" spans="1:47" s="10" customFormat="1" ht="19.899999999999999" customHeight="1">
      <c r="B107" s="122"/>
      <c r="D107" s="123" t="s">
        <v>154</v>
      </c>
      <c r="E107" s="124"/>
      <c r="F107" s="124"/>
      <c r="G107" s="124"/>
      <c r="H107" s="124"/>
      <c r="I107" s="124"/>
      <c r="J107" s="125">
        <f>J263</f>
        <v>0</v>
      </c>
      <c r="L107" s="122"/>
    </row>
    <row r="108" spans="1:47" s="10" customFormat="1" ht="19.899999999999999" customHeight="1">
      <c r="B108" s="122"/>
      <c r="D108" s="123" t="s">
        <v>155</v>
      </c>
      <c r="E108" s="124"/>
      <c r="F108" s="124"/>
      <c r="G108" s="124"/>
      <c r="H108" s="124"/>
      <c r="I108" s="124"/>
      <c r="J108" s="125">
        <f>J296</f>
        <v>0</v>
      </c>
      <c r="L108" s="122"/>
    </row>
    <row r="109" spans="1:47" s="10" customFormat="1" ht="19.899999999999999" customHeight="1">
      <c r="B109" s="122"/>
      <c r="D109" s="123" t="s">
        <v>156</v>
      </c>
      <c r="E109" s="124"/>
      <c r="F109" s="124"/>
      <c r="G109" s="124"/>
      <c r="H109" s="124"/>
      <c r="I109" s="124"/>
      <c r="J109" s="125">
        <f>J313</f>
        <v>0</v>
      </c>
      <c r="L109" s="122"/>
    </row>
    <row r="110" spans="1:47" s="2" customFormat="1" ht="21.75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6.95" customHeight="1">
      <c r="A111" s="32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5" spans="1:31" s="2" customFormat="1" ht="6.95" customHeight="1">
      <c r="A115" s="32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24.95" customHeight="1">
      <c r="A116" s="32"/>
      <c r="B116" s="33"/>
      <c r="C116" s="21" t="s">
        <v>159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12" customHeight="1">
      <c r="A118" s="32"/>
      <c r="B118" s="33"/>
      <c r="C118" s="27" t="s">
        <v>16</v>
      </c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16.5" customHeight="1">
      <c r="A119" s="32"/>
      <c r="B119" s="33"/>
      <c r="C119" s="32"/>
      <c r="D119" s="32"/>
      <c r="E119" s="263" t="str">
        <f>E7</f>
        <v>Kyjov - chodník ul. Brandlova, U Vodojemu, Moravanská a Nětčická</v>
      </c>
      <c r="F119" s="264"/>
      <c r="G119" s="264"/>
      <c r="H119" s="264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1" customFormat="1" ht="12" customHeight="1">
      <c r="B120" s="20"/>
      <c r="C120" s="27" t="s">
        <v>139</v>
      </c>
      <c r="L120" s="20"/>
    </row>
    <row r="121" spans="1:31" s="1" customFormat="1" ht="16.5" customHeight="1">
      <c r="B121" s="20"/>
      <c r="E121" s="263" t="s">
        <v>140</v>
      </c>
      <c r="F121" s="231"/>
      <c r="G121" s="231"/>
      <c r="H121" s="231"/>
      <c r="L121" s="20"/>
    </row>
    <row r="122" spans="1:31" s="1" customFormat="1" ht="12" customHeight="1">
      <c r="B122" s="20"/>
      <c r="C122" s="27" t="s">
        <v>141</v>
      </c>
      <c r="L122" s="20"/>
    </row>
    <row r="123" spans="1:31" s="2" customFormat="1" ht="16.5" customHeight="1">
      <c r="A123" s="32"/>
      <c r="B123" s="33"/>
      <c r="C123" s="32"/>
      <c r="D123" s="32"/>
      <c r="E123" s="265" t="s">
        <v>142</v>
      </c>
      <c r="F123" s="266"/>
      <c r="G123" s="266"/>
      <c r="H123" s="266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2" customHeight="1">
      <c r="A124" s="32"/>
      <c r="B124" s="33"/>
      <c r="C124" s="27" t="s">
        <v>143</v>
      </c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6.5" customHeight="1">
      <c r="A125" s="32"/>
      <c r="B125" s="33"/>
      <c r="C125" s="32"/>
      <c r="D125" s="32"/>
      <c r="E125" s="224" t="str">
        <f>E13</f>
        <v>A2 - zastávka směr Kostelec</v>
      </c>
      <c r="F125" s="266"/>
      <c r="G125" s="266"/>
      <c r="H125" s="266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6.9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2" customHeight="1">
      <c r="A127" s="32"/>
      <c r="B127" s="33"/>
      <c r="C127" s="27" t="s">
        <v>20</v>
      </c>
      <c r="D127" s="32"/>
      <c r="E127" s="32"/>
      <c r="F127" s="25" t="str">
        <f>F16</f>
        <v>Kyjov</v>
      </c>
      <c r="G127" s="32"/>
      <c r="H127" s="32"/>
      <c r="I127" s="27" t="s">
        <v>22</v>
      </c>
      <c r="J127" s="55" t="str">
        <f>IF(J16="","",J16)</f>
        <v>1. 9. 2022</v>
      </c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6.95" customHeight="1">
      <c r="A128" s="32"/>
      <c r="B128" s="33"/>
      <c r="C128" s="32"/>
      <c r="D128" s="32"/>
      <c r="E128" s="32"/>
      <c r="F128" s="32"/>
      <c r="G128" s="32"/>
      <c r="H128" s="32"/>
      <c r="I128" s="32"/>
      <c r="J128" s="32"/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5.2" customHeight="1">
      <c r="A129" s="32"/>
      <c r="B129" s="33"/>
      <c r="C129" s="27" t="s">
        <v>24</v>
      </c>
      <c r="D129" s="32"/>
      <c r="E129" s="32"/>
      <c r="F129" s="25" t="str">
        <f>E19</f>
        <v>město Kyjov</v>
      </c>
      <c r="G129" s="32"/>
      <c r="H129" s="32"/>
      <c r="I129" s="27" t="s">
        <v>30</v>
      </c>
      <c r="J129" s="30" t="str">
        <f>E25</f>
        <v>Projekce DS s.r.o.</v>
      </c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15.2" customHeight="1">
      <c r="A130" s="32"/>
      <c r="B130" s="33"/>
      <c r="C130" s="27" t="s">
        <v>28</v>
      </c>
      <c r="D130" s="32"/>
      <c r="E130" s="32"/>
      <c r="F130" s="25" t="str">
        <f>IF(E22="","",E22)</f>
        <v>Vyplň údaj</v>
      </c>
      <c r="G130" s="32"/>
      <c r="H130" s="32"/>
      <c r="I130" s="27" t="s">
        <v>33</v>
      </c>
      <c r="J130" s="30" t="str">
        <f>E28</f>
        <v xml:space="preserve"> </v>
      </c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10.35" customHeight="1">
      <c r="A131" s="32"/>
      <c r="B131" s="33"/>
      <c r="C131" s="32"/>
      <c r="D131" s="32"/>
      <c r="E131" s="32"/>
      <c r="F131" s="32"/>
      <c r="G131" s="32"/>
      <c r="H131" s="32"/>
      <c r="I131" s="32"/>
      <c r="J131" s="32"/>
      <c r="K131" s="32"/>
      <c r="L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11" customFormat="1" ht="29.25" customHeight="1">
      <c r="A132" s="126"/>
      <c r="B132" s="127"/>
      <c r="C132" s="128" t="s">
        <v>160</v>
      </c>
      <c r="D132" s="129" t="s">
        <v>61</v>
      </c>
      <c r="E132" s="129" t="s">
        <v>57</v>
      </c>
      <c r="F132" s="129" t="s">
        <v>58</v>
      </c>
      <c r="G132" s="129" t="s">
        <v>161</v>
      </c>
      <c r="H132" s="129" t="s">
        <v>162</v>
      </c>
      <c r="I132" s="129" t="s">
        <v>163</v>
      </c>
      <c r="J132" s="130" t="s">
        <v>147</v>
      </c>
      <c r="K132" s="131" t="s">
        <v>164</v>
      </c>
      <c r="L132" s="132"/>
      <c r="M132" s="62" t="s">
        <v>1</v>
      </c>
      <c r="N132" s="63" t="s">
        <v>40</v>
      </c>
      <c r="O132" s="63" t="s">
        <v>165</v>
      </c>
      <c r="P132" s="63" t="s">
        <v>166</v>
      </c>
      <c r="Q132" s="63" t="s">
        <v>167</v>
      </c>
      <c r="R132" s="63" t="s">
        <v>168</v>
      </c>
      <c r="S132" s="63" t="s">
        <v>169</v>
      </c>
      <c r="T132" s="64" t="s">
        <v>170</v>
      </c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</row>
    <row r="133" spans="1:65" s="2" customFormat="1" ht="22.9" customHeight="1">
      <c r="A133" s="32"/>
      <c r="B133" s="33"/>
      <c r="C133" s="69" t="s">
        <v>171</v>
      </c>
      <c r="D133" s="32"/>
      <c r="E133" s="32"/>
      <c r="F133" s="32"/>
      <c r="G133" s="32"/>
      <c r="H133" s="32"/>
      <c r="I133" s="32"/>
      <c r="J133" s="133">
        <f>BK133</f>
        <v>0</v>
      </c>
      <c r="K133" s="32"/>
      <c r="L133" s="33"/>
      <c r="M133" s="65"/>
      <c r="N133" s="56"/>
      <c r="O133" s="66"/>
      <c r="P133" s="134">
        <f>P134</f>
        <v>0</v>
      </c>
      <c r="Q133" s="66"/>
      <c r="R133" s="134">
        <f>R134</f>
        <v>109.4123445</v>
      </c>
      <c r="S133" s="66"/>
      <c r="T133" s="135">
        <f>T134</f>
        <v>52.145999999999987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T133" s="17" t="s">
        <v>75</v>
      </c>
      <c r="AU133" s="17" t="s">
        <v>149</v>
      </c>
      <c r="BK133" s="136">
        <f>BK134</f>
        <v>0</v>
      </c>
    </row>
    <row r="134" spans="1:65" s="12" customFormat="1" ht="25.9" customHeight="1">
      <c r="B134" s="137"/>
      <c r="D134" s="138" t="s">
        <v>75</v>
      </c>
      <c r="E134" s="139" t="s">
        <v>172</v>
      </c>
      <c r="F134" s="139" t="s">
        <v>173</v>
      </c>
      <c r="I134" s="140"/>
      <c r="J134" s="141">
        <f>BK134</f>
        <v>0</v>
      </c>
      <c r="L134" s="137"/>
      <c r="M134" s="142"/>
      <c r="N134" s="143"/>
      <c r="O134" s="143"/>
      <c r="P134" s="144">
        <f>P135+P190+P193+P196+P260+P263+P296+P313</f>
        <v>0</v>
      </c>
      <c r="Q134" s="143"/>
      <c r="R134" s="144">
        <f>R135+R190+R193+R196+R260+R263+R296+R313</f>
        <v>109.4123445</v>
      </c>
      <c r="S134" s="143"/>
      <c r="T134" s="145">
        <f>T135+T190+T193+T196+T260+T263+T296+T313</f>
        <v>52.145999999999987</v>
      </c>
      <c r="AR134" s="138" t="s">
        <v>83</v>
      </c>
      <c r="AT134" s="146" t="s">
        <v>75</v>
      </c>
      <c r="AU134" s="146" t="s">
        <v>76</v>
      </c>
      <c r="AY134" s="138" t="s">
        <v>174</v>
      </c>
      <c r="BK134" s="147">
        <f>BK135+BK190+BK193+BK196+BK260+BK263+BK296+BK313</f>
        <v>0</v>
      </c>
    </row>
    <row r="135" spans="1:65" s="12" customFormat="1" ht="22.9" customHeight="1">
      <c r="B135" s="137"/>
      <c r="D135" s="138" t="s">
        <v>75</v>
      </c>
      <c r="E135" s="148" t="s">
        <v>83</v>
      </c>
      <c r="F135" s="148" t="s">
        <v>175</v>
      </c>
      <c r="I135" s="140"/>
      <c r="J135" s="149">
        <f>BK135</f>
        <v>0</v>
      </c>
      <c r="L135" s="137"/>
      <c r="M135" s="142"/>
      <c r="N135" s="143"/>
      <c r="O135" s="143"/>
      <c r="P135" s="144">
        <f>SUM(P136:P189)</f>
        <v>0</v>
      </c>
      <c r="Q135" s="143"/>
      <c r="R135" s="144">
        <f>SUM(R136:R189)</f>
        <v>3.5399999999999999E-4</v>
      </c>
      <c r="S135" s="143"/>
      <c r="T135" s="145">
        <f>SUM(T136:T189)</f>
        <v>52.135999999999989</v>
      </c>
      <c r="AR135" s="138" t="s">
        <v>83</v>
      </c>
      <c r="AT135" s="146" t="s">
        <v>75</v>
      </c>
      <c r="AU135" s="146" t="s">
        <v>83</v>
      </c>
      <c r="AY135" s="138" t="s">
        <v>174</v>
      </c>
      <c r="BK135" s="147">
        <f>SUM(BK136:BK189)</f>
        <v>0</v>
      </c>
    </row>
    <row r="136" spans="1:65" s="2" customFormat="1" ht="24.2" customHeight="1">
      <c r="A136" s="32"/>
      <c r="B136" s="150"/>
      <c r="C136" s="151" t="s">
        <v>83</v>
      </c>
      <c r="D136" s="151" t="s">
        <v>176</v>
      </c>
      <c r="E136" s="152" t="s">
        <v>486</v>
      </c>
      <c r="F136" s="153" t="s">
        <v>487</v>
      </c>
      <c r="G136" s="154" t="s">
        <v>179</v>
      </c>
      <c r="H136" s="155">
        <v>22.5</v>
      </c>
      <c r="I136" s="156"/>
      <c r="J136" s="157">
        <f>ROUND(I136*H136,2)</f>
        <v>0</v>
      </c>
      <c r="K136" s="158"/>
      <c r="L136" s="33"/>
      <c r="M136" s="159" t="s">
        <v>1</v>
      </c>
      <c r="N136" s="160" t="s">
        <v>41</v>
      </c>
      <c r="O136" s="58"/>
      <c r="P136" s="161">
        <f>O136*H136</f>
        <v>0</v>
      </c>
      <c r="Q136" s="161">
        <v>0</v>
      </c>
      <c r="R136" s="161">
        <f>Q136*H136</f>
        <v>0</v>
      </c>
      <c r="S136" s="161">
        <v>0.26</v>
      </c>
      <c r="T136" s="162">
        <f>S136*H136</f>
        <v>5.8500000000000005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3" t="s">
        <v>96</v>
      </c>
      <c r="AT136" s="163" t="s">
        <v>176</v>
      </c>
      <c r="AU136" s="163" t="s">
        <v>85</v>
      </c>
      <c r="AY136" s="17" t="s">
        <v>174</v>
      </c>
      <c r="BE136" s="164">
        <f>IF(N136="základní",J136,0)</f>
        <v>0</v>
      </c>
      <c r="BF136" s="164">
        <f>IF(N136="snížená",J136,0)</f>
        <v>0</v>
      </c>
      <c r="BG136" s="164">
        <f>IF(N136="zákl. přenesená",J136,0)</f>
        <v>0</v>
      </c>
      <c r="BH136" s="164">
        <f>IF(N136="sníž. přenesená",J136,0)</f>
        <v>0</v>
      </c>
      <c r="BI136" s="164">
        <f>IF(N136="nulová",J136,0)</f>
        <v>0</v>
      </c>
      <c r="BJ136" s="17" t="s">
        <v>83</v>
      </c>
      <c r="BK136" s="164">
        <f>ROUND(I136*H136,2)</f>
        <v>0</v>
      </c>
      <c r="BL136" s="17" t="s">
        <v>96</v>
      </c>
      <c r="BM136" s="163" t="s">
        <v>488</v>
      </c>
    </row>
    <row r="137" spans="1:65" s="2" customFormat="1" ht="39">
      <c r="A137" s="32"/>
      <c r="B137" s="33"/>
      <c r="C137" s="32"/>
      <c r="D137" s="165" t="s">
        <v>181</v>
      </c>
      <c r="E137" s="32"/>
      <c r="F137" s="166" t="s">
        <v>489</v>
      </c>
      <c r="G137" s="32"/>
      <c r="H137" s="32"/>
      <c r="I137" s="167"/>
      <c r="J137" s="32"/>
      <c r="K137" s="32"/>
      <c r="L137" s="33"/>
      <c r="M137" s="168"/>
      <c r="N137" s="169"/>
      <c r="O137" s="58"/>
      <c r="P137" s="58"/>
      <c r="Q137" s="58"/>
      <c r="R137" s="58"/>
      <c r="S137" s="58"/>
      <c r="T137" s="59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7" t="s">
        <v>181</v>
      </c>
      <c r="AU137" s="17" t="s">
        <v>85</v>
      </c>
    </row>
    <row r="138" spans="1:65" s="2" customFormat="1" ht="24.2" customHeight="1">
      <c r="A138" s="32"/>
      <c r="B138" s="150"/>
      <c r="C138" s="151" t="s">
        <v>85</v>
      </c>
      <c r="D138" s="151" t="s">
        <v>176</v>
      </c>
      <c r="E138" s="152" t="s">
        <v>490</v>
      </c>
      <c r="F138" s="153" t="s">
        <v>491</v>
      </c>
      <c r="G138" s="154" t="s">
        <v>179</v>
      </c>
      <c r="H138" s="155">
        <v>0.75</v>
      </c>
      <c r="I138" s="156"/>
      <c r="J138" s="157">
        <f>ROUND(I138*H138,2)</f>
        <v>0</v>
      </c>
      <c r="K138" s="158"/>
      <c r="L138" s="33"/>
      <c r="M138" s="159" t="s">
        <v>1</v>
      </c>
      <c r="N138" s="160" t="s">
        <v>41</v>
      </c>
      <c r="O138" s="58"/>
      <c r="P138" s="161">
        <f>O138*H138</f>
        <v>0</v>
      </c>
      <c r="Q138" s="161">
        <v>0</v>
      </c>
      <c r="R138" s="161">
        <f>Q138*H138</f>
        <v>0</v>
      </c>
      <c r="S138" s="161">
        <v>0.38800000000000001</v>
      </c>
      <c r="T138" s="162">
        <f>S138*H138</f>
        <v>0.29100000000000004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3" t="s">
        <v>96</v>
      </c>
      <c r="AT138" s="163" t="s">
        <v>176</v>
      </c>
      <c r="AU138" s="163" t="s">
        <v>85</v>
      </c>
      <c r="AY138" s="17" t="s">
        <v>174</v>
      </c>
      <c r="BE138" s="164">
        <f>IF(N138="základní",J138,0)</f>
        <v>0</v>
      </c>
      <c r="BF138" s="164">
        <f>IF(N138="snížená",J138,0)</f>
        <v>0</v>
      </c>
      <c r="BG138" s="164">
        <f>IF(N138="zákl. přenesená",J138,0)</f>
        <v>0</v>
      </c>
      <c r="BH138" s="164">
        <f>IF(N138="sníž. přenesená",J138,0)</f>
        <v>0</v>
      </c>
      <c r="BI138" s="164">
        <f>IF(N138="nulová",J138,0)</f>
        <v>0</v>
      </c>
      <c r="BJ138" s="17" t="s">
        <v>83</v>
      </c>
      <c r="BK138" s="164">
        <f>ROUND(I138*H138,2)</f>
        <v>0</v>
      </c>
      <c r="BL138" s="17" t="s">
        <v>96</v>
      </c>
      <c r="BM138" s="163" t="s">
        <v>492</v>
      </c>
    </row>
    <row r="139" spans="1:65" s="2" customFormat="1" ht="39">
      <c r="A139" s="32"/>
      <c r="B139" s="33"/>
      <c r="C139" s="32"/>
      <c r="D139" s="165" t="s">
        <v>181</v>
      </c>
      <c r="E139" s="32"/>
      <c r="F139" s="166" t="s">
        <v>493</v>
      </c>
      <c r="G139" s="32"/>
      <c r="H139" s="32"/>
      <c r="I139" s="167"/>
      <c r="J139" s="32"/>
      <c r="K139" s="32"/>
      <c r="L139" s="33"/>
      <c r="M139" s="168"/>
      <c r="N139" s="169"/>
      <c r="O139" s="58"/>
      <c r="P139" s="58"/>
      <c r="Q139" s="58"/>
      <c r="R139" s="58"/>
      <c r="S139" s="58"/>
      <c r="T139" s="59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T139" s="17" t="s">
        <v>181</v>
      </c>
      <c r="AU139" s="17" t="s">
        <v>85</v>
      </c>
    </row>
    <row r="140" spans="1:65" s="2" customFormat="1" ht="24.2" customHeight="1">
      <c r="A140" s="32"/>
      <c r="B140" s="150"/>
      <c r="C140" s="151" t="s">
        <v>91</v>
      </c>
      <c r="D140" s="151" t="s">
        <v>176</v>
      </c>
      <c r="E140" s="152" t="s">
        <v>189</v>
      </c>
      <c r="F140" s="153" t="s">
        <v>190</v>
      </c>
      <c r="G140" s="154" t="s">
        <v>179</v>
      </c>
      <c r="H140" s="155">
        <v>39.5</v>
      </c>
      <c r="I140" s="156"/>
      <c r="J140" s="157">
        <f>ROUND(I140*H140,2)</f>
        <v>0</v>
      </c>
      <c r="K140" s="158"/>
      <c r="L140" s="33"/>
      <c r="M140" s="159" t="s">
        <v>1</v>
      </c>
      <c r="N140" s="160" t="s">
        <v>41</v>
      </c>
      <c r="O140" s="58"/>
      <c r="P140" s="161">
        <f>O140*H140</f>
        <v>0</v>
      </c>
      <c r="Q140" s="161">
        <v>0</v>
      </c>
      <c r="R140" s="161">
        <f>Q140*H140</f>
        <v>0</v>
      </c>
      <c r="S140" s="161">
        <v>0.44</v>
      </c>
      <c r="T140" s="162">
        <f>S140*H140</f>
        <v>17.38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3" t="s">
        <v>96</v>
      </c>
      <c r="AT140" s="163" t="s">
        <v>176</v>
      </c>
      <c r="AU140" s="163" t="s">
        <v>85</v>
      </c>
      <c r="AY140" s="17" t="s">
        <v>174</v>
      </c>
      <c r="BE140" s="164">
        <f>IF(N140="základní",J140,0)</f>
        <v>0</v>
      </c>
      <c r="BF140" s="164">
        <f>IF(N140="snížená",J140,0)</f>
        <v>0</v>
      </c>
      <c r="BG140" s="164">
        <f>IF(N140="zákl. přenesená",J140,0)</f>
        <v>0</v>
      </c>
      <c r="BH140" s="164">
        <f>IF(N140="sníž. přenesená",J140,0)</f>
        <v>0</v>
      </c>
      <c r="BI140" s="164">
        <f>IF(N140="nulová",J140,0)</f>
        <v>0</v>
      </c>
      <c r="BJ140" s="17" t="s">
        <v>83</v>
      </c>
      <c r="BK140" s="164">
        <f>ROUND(I140*H140,2)</f>
        <v>0</v>
      </c>
      <c r="BL140" s="17" t="s">
        <v>96</v>
      </c>
      <c r="BM140" s="163" t="s">
        <v>494</v>
      </c>
    </row>
    <row r="141" spans="1:65" s="2" customFormat="1" ht="39">
      <c r="A141" s="32"/>
      <c r="B141" s="33"/>
      <c r="C141" s="32"/>
      <c r="D141" s="165" t="s">
        <v>181</v>
      </c>
      <c r="E141" s="32"/>
      <c r="F141" s="166" t="s">
        <v>192</v>
      </c>
      <c r="G141" s="32"/>
      <c r="H141" s="32"/>
      <c r="I141" s="167"/>
      <c r="J141" s="32"/>
      <c r="K141" s="32"/>
      <c r="L141" s="33"/>
      <c r="M141" s="168"/>
      <c r="N141" s="169"/>
      <c r="O141" s="58"/>
      <c r="P141" s="58"/>
      <c r="Q141" s="58"/>
      <c r="R141" s="58"/>
      <c r="S141" s="58"/>
      <c r="T141" s="59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T141" s="17" t="s">
        <v>181</v>
      </c>
      <c r="AU141" s="17" t="s">
        <v>85</v>
      </c>
    </row>
    <row r="142" spans="1:65" s="13" customFormat="1" ht="11.25">
      <c r="B142" s="170"/>
      <c r="D142" s="165" t="s">
        <v>183</v>
      </c>
      <c r="E142" s="171" t="s">
        <v>1</v>
      </c>
      <c r="F142" s="172" t="s">
        <v>495</v>
      </c>
      <c r="H142" s="173">
        <v>4.5</v>
      </c>
      <c r="I142" s="174"/>
      <c r="L142" s="170"/>
      <c r="M142" s="175"/>
      <c r="N142" s="176"/>
      <c r="O142" s="176"/>
      <c r="P142" s="176"/>
      <c r="Q142" s="176"/>
      <c r="R142" s="176"/>
      <c r="S142" s="176"/>
      <c r="T142" s="177"/>
      <c r="AT142" s="171" t="s">
        <v>183</v>
      </c>
      <c r="AU142" s="171" t="s">
        <v>85</v>
      </c>
      <c r="AV142" s="13" t="s">
        <v>85</v>
      </c>
      <c r="AW142" s="13" t="s">
        <v>32</v>
      </c>
      <c r="AX142" s="13" t="s">
        <v>76</v>
      </c>
      <c r="AY142" s="171" t="s">
        <v>174</v>
      </c>
    </row>
    <row r="143" spans="1:65" s="13" customFormat="1" ht="11.25">
      <c r="B143" s="170"/>
      <c r="D143" s="165" t="s">
        <v>183</v>
      </c>
      <c r="E143" s="171" t="s">
        <v>1</v>
      </c>
      <c r="F143" s="172" t="s">
        <v>496</v>
      </c>
      <c r="H143" s="173">
        <v>35</v>
      </c>
      <c r="I143" s="174"/>
      <c r="L143" s="170"/>
      <c r="M143" s="175"/>
      <c r="N143" s="176"/>
      <c r="O143" s="176"/>
      <c r="P143" s="176"/>
      <c r="Q143" s="176"/>
      <c r="R143" s="176"/>
      <c r="S143" s="176"/>
      <c r="T143" s="177"/>
      <c r="AT143" s="171" t="s">
        <v>183</v>
      </c>
      <c r="AU143" s="171" t="s">
        <v>85</v>
      </c>
      <c r="AV143" s="13" t="s">
        <v>85</v>
      </c>
      <c r="AW143" s="13" t="s">
        <v>32</v>
      </c>
      <c r="AX143" s="13" t="s">
        <v>76</v>
      </c>
      <c r="AY143" s="171" t="s">
        <v>174</v>
      </c>
    </row>
    <row r="144" spans="1:65" s="14" customFormat="1" ht="11.25">
      <c r="B144" s="178"/>
      <c r="D144" s="165" t="s">
        <v>183</v>
      </c>
      <c r="E144" s="179" t="s">
        <v>1</v>
      </c>
      <c r="F144" s="180" t="s">
        <v>231</v>
      </c>
      <c r="H144" s="181">
        <v>39.5</v>
      </c>
      <c r="I144" s="182"/>
      <c r="L144" s="178"/>
      <c r="M144" s="183"/>
      <c r="N144" s="184"/>
      <c r="O144" s="184"/>
      <c r="P144" s="184"/>
      <c r="Q144" s="184"/>
      <c r="R144" s="184"/>
      <c r="S144" s="184"/>
      <c r="T144" s="185"/>
      <c r="AT144" s="179" t="s">
        <v>183</v>
      </c>
      <c r="AU144" s="179" t="s">
        <v>85</v>
      </c>
      <c r="AV144" s="14" t="s">
        <v>96</v>
      </c>
      <c r="AW144" s="14" t="s">
        <v>32</v>
      </c>
      <c r="AX144" s="14" t="s">
        <v>83</v>
      </c>
      <c r="AY144" s="179" t="s">
        <v>174</v>
      </c>
    </row>
    <row r="145" spans="1:65" s="2" customFormat="1" ht="24.2" customHeight="1">
      <c r="A145" s="32"/>
      <c r="B145" s="150"/>
      <c r="C145" s="151" t="s">
        <v>96</v>
      </c>
      <c r="D145" s="151" t="s">
        <v>176</v>
      </c>
      <c r="E145" s="152" t="s">
        <v>196</v>
      </c>
      <c r="F145" s="153" t="s">
        <v>197</v>
      </c>
      <c r="G145" s="154" t="s">
        <v>179</v>
      </c>
      <c r="H145" s="155">
        <v>39.5</v>
      </c>
      <c r="I145" s="156"/>
      <c r="J145" s="157">
        <f>ROUND(I145*H145,2)</f>
        <v>0</v>
      </c>
      <c r="K145" s="158"/>
      <c r="L145" s="33"/>
      <c r="M145" s="159" t="s">
        <v>1</v>
      </c>
      <c r="N145" s="160" t="s">
        <v>41</v>
      </c>
      <c r="O145" s="58"/>
      <c r="P145" s="161">
        <f>O145*H145</f>
        <v>0</v>
      </c>
      <c r="Q145" s="161">
        <v>0</v>
      </c>
      <c r="R145" s="161">
        <f>Q145*H145</f>
        <v>0</v>
      </c>
      <c r="S145" s="161">
        <v>0.22</v>
      </c>
      <c r="T145" s="162">
        <f>S145*H145</f>
        <v>8.69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3" t="s">
        <v>96</v>
      </c>
      <c r="AT145" s="163" t="s">
        <v>176</v>
      </c>
      <c r="AU145" s="163" t="s">
        <v>85</v>
      </c>
      <c r="AY145" s="17" t="s">
        <v>174</v>
      </c>
      <c r="BE145" s="164">
        <f>IF(N145="základní",J145,0)</f>
        <v>0</v>
      </c>
      <c r="BF145" s="164">
        <f>IF(N145="snížená",J145,0)</f>
        <v>0</v>
      </c>
      <c r="BG145" s="164">
        <f>IF(N145="zákl. přenesená",J145,0)</f>
        <v>0</v>
      </c>
      <c r="BH145" s="164">
        <f>IF(N145="sníž. přenesená",J145,0)</f>
        <v>0</v>
      </c>
      <c r="BI145" s="164">
        <f>IF(N145="nulová",J145,0)</f>
        <v>0</v>
      </c>
      <c r="BJ145" s="17" t="s">
        <v>83</v>
      </c>
      <c r="BK145" s="164">
        <f>ROUND(I145*H145,2)</f>
        <v>0</v>
      </c>
      <c r="BL145" s="17" t="s">
        <v>96</v>
      </c>
      <c r="BM145" s="163" t="s">
        <v>497</v>
      </c>
    </row>
    <row r="146" spans="1:65" s="2" customFormat="1" ht="39">
      <c r="A146" s="32"/>
      <c r="B146" s="33"/>
      <c r="C146" s="32"/>
      <c r="D146" s="165" t="s">
        <v>181</v>
      </c>
      <c r="E146" s="32"/>
      <c r="F146" s="166" t="s">
        <v>199</v>
      </c>
      <c r="G146" s="32"/>
      <c r="H146" s="32"/>
      <c r="I146" s="167"/>
      <c r="J146" s="32"/>
      <c r="K146" s="32"/>
      <c r="L146" s="33"/>
      <c r="M146" s="168"/>
      <c r="N146" s="169"/>
      <c r="O146" s="58"/>
      <c r="P146" s="58"/>
      <c r="Q146" s="58"/>
      <c r="R146" s="58"/>
      <c r="S146" s="58"/>
      <c r="T146" s="59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T146" s="17" t="s">
        <v>181</v>
      </c>
      <c r="AU146" s="17" t="s">
        <v>85</v>
      </c>
    </row>
    <row r="147" spans="1:65" s="13" customFormat="1" ht="11.25">
      <c r="B147" s="170"/>
      <c r="D147" s="165" t="s">
        <v>183</v>
      </c>
      <c r="E147" s="171" t="s">
        <v>1</v>
      </c>
      <c r="F147" s="172" t="s">
        <v>495</v>
      </c>
      <c r="H147" s="173">
        <v>4.5</v>
      </c>
      <c r="I147" s="174"/>
      <c r="L147" s="170"/>
      <c r="M147" s="175"/>
      <c r="N147" s="176"/>
      <c r="O147" s="176"/>
      <c r="P147" s="176"/>
      <c r="Q147" s="176"/>
      <c r="R147" s="176"/>
      <c r="S147" s="176"/>
      <c r="T147" s="177"/>
      <c r="AT147" s="171" t="s">
        <v>183</v>
      </c>
      <c r="AU147" s="171" t="s">
        <v>85</v>
      </c>
      <c r="AV147" s="13" t="s">
        <v>85</v>
      </c>
      <c r="AW147" s="13" t="s">
        <v>32</v>
      </c>
      <c r="AX147" s="13" t="s">
        <v>76</v>
      </c>
      <c r="AY147" s="171" t="s">
        <v>174</v>
      </c>
    </row>
    <row r="148" spans="1:65" s="13" customFormat="1" ht="11.25">
      <c r="B148" s="170"/>
      <c r="D148" s="165" t="s">
        <v>183</v>
      </c>
      <c r="E148" s="171" t="s">
        <v>1</v>
      </c>
      <c r="F148" s="172" t="s">
        <v>496</v>
      </c>
      <c r="H148" s="173">
        <v>35</v>
      </c>
      <c r="I148" s="174"/>
      <c r="L148" s="170"/>
      <c r="M148" s="175"/>
      <c r="N148" s="176"/>
      <c r="O148" s="176"/>
      <c r="P148" s="176"/>
      <c r="Q148" s="176"/>
      <c r="R148" s="176"/>
      <c r="S148" s="176"/>
      <c r="T148" s="177"/>
      <c r="AT148" s="171" t="s">
        <v>183</v>
      </c>
      <c r="AU148" s="171" t="s">
        <v>85</v>
      </c>
      <c r="AV148" s="13" t="s">
        <v>85</v>
      </c>
      <c r="AW148" s="13" t="s">
        <v>32</v>
      </c>
      <c r="AX148" s="13" t="s">
        <v>76</v>
      </c>
      <c r="AY148" s="171" t="s">
        <v>174</v>
      </c>
    </row>
    <row r="149" spans="1:65" s="14" customFormat="1" ht="11.25">
      <c r="B149" s="178"/>
      <c r="D149" s="165" t="s">
        <v>183</v>
      </c>
      <c r="E149" s="179" t="s">
        <v>1</v>
      </c>
      <c r="F149" s="180" t="s">
        <v>231</v>
      </c>
      <c r="H149" s="181">
        <v>39.5</v>
      </c>
      <c r="I149" s="182"/>
      <c r="L149" s="178"/>
      <c r="M149" s="183"/>
      <c r="N149" s="184"/>
      <c r="O149" s="184"/>
      <c r="P149" s="184"/>
      <c r="Q149" s="184"/>
      <c r="R149" s="184"/>
      <c r="S149" s="184"/>
      <c r="T149" s="185"/>
      <c r="AT149" s="179" t="s">
        <v>183</v>
      </c>
      <c r="AU149" s="179" t="s">
        <v>85</v>
      </c>
      <c r="AV149" s="14" t="s">
        <v>96</v>
      </c>
      <c r="AW149" s="14" t="s">
        <v>32</v>
      </c>
      <c r="AX149" s="14" t="s">
        <v>83</v>
      </c>
      <c r="AY149" s="179" t="s">
        <v>174</v>
      </c>
    </row>
    <row r="150" spans="1:65" s="2" customFormat="1" ht="24.2" customHeight="1">
      <c r="A150" s="32"/>
      <c r="B150" s="150"/>
      <c r="C150" s="151" t="s">
        <v>195</v>
      </c>
      <c r="D150" s="151" t="s">
        <v>176</v>
      </c>
      <c r="E150" s="152" t="s">
        <v>498</v>
      </c>
      <c r="F150" s="153" t="s">
        <v>499</v>
      </c>
      <c r="G150" s="154" t="s">
        <v>179</v>
      </c>
      <c r="H150" s="155">
        <v>22.5</v>
      </c>
      <c r="I150" s="156"/>
      <c r="J150" s="157">
        <f>ROUND(I150*H150,2)</f>
        <v>0</v>
      </c>
      <c r="K150" s="158"/>
      <c r="L150" s="33"/>
      <c r="M150" s="159" t="s">
        <v>1</v>
      </c>
      <c r="N150" s="160" t="s">
        <v>41</v>
      </c>
      <c r="O150" s="58"/>
      <c r="P150" s="161">
        <f>O150*H150</f>
        <v>0</v>
      </c>
      <c r="Q150" s="161">
        <v>0</v>
      </c>
      <c r="R150" s="161">
        <f>Q150*H150</f>
        <v>0</v>
      </c>
      <c r="S150" s="161">
        <v>0.44</v>
      </c>
      <c r="T150" s="162">
        <f>S150*H150</f>
        <v>9.9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3" t="s">
        <v>96</v>
      </c>
      <c r="AT150" s="163" t="s">
        <v>176</v>
      </c>
      <c r="AU150" s="163" t="s">
        <v>85</v>
      </c>
      <c r="AY150" s="17" t="s">
        <v>174</v>
      </c>
      <c r="BE150" s="164">
        <f>IF(N150="základní",J150,0)</f>
        <v>0</v>
      </c>
      <c r="BF150" s="164">
        <f>IF(N150="snížená",J150,0)</f>
        <v>0</v>
      </c>
      <c r="BG150" s="164">
        <f>IF(N150="zákl. přenesená",J150,0)</f>
        <v>0</v>
      </c>
      <c r="BH150" s="164">
        <f>IF(N150="sníž. přenesená",J150,0)</f>
        <v>0</v>
      </c>
      <c r="BI150" s="164">
        <f>IF(N150="nulová",J150,0)</f>
        <v>0</v>
      </c>
      <c r="BJ150" s="17" t="s">
        <v>83</v>
      </c>
      <c r="BK150" s="164">
        <f>ROUND(I150*H150,2)</f>
        <v>0</v>
      </c>
      <c r="BL150" s="17" t="s">
        <v>96</v>
      </c>
      <c r="BM150" s="163" t="s">
        <v>500</v>
      </c>
    </row>
    <row r="151" spans="1:65" s="2" customFormat="1" ht="39">
      <c r="A151" s="32"/>
      <c r="B151" s="33"/>
      <c r="C151" s="32"/>
      <c r="D151" s="165" t="s">
        <v>181</v>
      </c>
      <c r="E151" s="32"/>
      <c r="F151" s="166" t="s">
        <v>501</v>
      </c>
      <c r="G151" s="32"/>
      <c r="H151" s="32"/>
      <c r="I151" s="167"/>
      <c r="J151" s="32"/>
      <c r="K151" s="32"/>
      <c r="L151" s="33"/>
      <c r="M151" s="168"/>
      <c r="N151" s="169"/>
      <c r="O151" s="58"/>
      <c r="P151" s="58"/>
      <c r="Q151" s="58"/>
      <c r="R151" s="58"/>
      <c r="S151" s="58"/>
      <c r="T151" s="59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T151" s="17" t="s">
        <v>181</v>
      </c>
      <c r="AU151" s="17" t="s">
        <v>85</v>
      </c>
    </row>
    <row r="152" spans="1:65" s="2" customFormat="1" ht="16.5" customHeight="1">
      <c r="A152" s="32"/>
      <c r="B152" s="150"/>
      <c r="C152" s="151" t="s">
        <v>200</v>
      </c>
      <c r="D152" s="151" t="s">
        <v>176</v>
      </c>
      <c r="E152" s="152" t="s">
        <v>201</v>
      </c>
      <c r="F152" s="153" t="s">
        <v>202</v>
      </c>
      <c r="G152" s="154" t="s">
        <v>203</v>
      </c>
      <c r="H152" s="155">
        <v>19</v>
      </c>
      <c r="I152" s="156"/>
      <c r="J152" s="157">
        <f>ROUND(I152*H152,2)</f>
        <v>0</v>
      </c>
      <c r="K152" s="158"/>
      <c r="L152" s="33"/>
      <c r="M152" s="159" t="s">
        <v>1</v>
      </c>
      <c r="N152" s="160" t="s">
        <v>41</v>
      </c>
      <c r="O152" s="58"/>
      <c r="P152" s="161">
        <f>O152*H152</f>
        <v>0</v>
      </c>
      <c r="Q152" s="161">
        <v>0</v>
      </c>
      <c r="R152" s="161">
        <f>Q152*H152</f>
        <v>0</v>
      </c>
      <c r="S152" s="161">
        <v>0.28999999999999998</v>
      </c>
      <c r="T152" s="162">
        <f>S152*H152</f>
        <v>5.51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3" t="s">
        <v>96</v>
      </c>
      <c r="AT152" s="163" t="s">
        <v>176</v>
      </c>
      <c r="AU152" s="163" t="s">
        <v>85</v>
      </c>
      <c r="AY152" s="17" t="s">
        <v>174</v>
      </c>
      <c r="BE152" s="164">
        <f>IF(N152="základní",J152,0)</f>
        <v>0</v>
      </c>
      <c r="BF152" s="164">
        <f>IF(N152="snížená",J152,0)</f>
        <v>0</v>
      </c>
      <c r="BG152" s="164">
        <f>IF(N152="zákl. přenesená",J152,0)</f>
        <v>0</v>
      </c>
      <c r="BH152" s="164">
        <f>IF(N152="sníž. přenesená",J152,0)</f>
        <v>0</v>
      </c>
      <c r="BI152" s="164">
        <f>IF(N152="nulová",J152,0)</f>
        <v>0</v>
      </c>
      <c r="BJ152" s="17" t="s">
        <v>83</v>
      </c>
      <c r="BK152" s="164">
        <f>ROUND(I152*H152,2)</f>
        <v>0</v>
      </c>
      <c r="BL152" s="17" t="s">
        <v>96</v>
      </c>
      <c r="BM152" s="163" t="s">
        <v>502</v>
      </c>
    </row>
    <row r="153" spans="1:65" s="2" customFormat="1" ht="29.25">
      <c r="A153" s="32"/>
      <c r="B153" s="33"/>
      <c r="C153" s="32"/>
      <c r="D153" s="165" t="s">
        <v>181</v>
      </c>
      <c r="E153" s="32"/>
      <c r="F153" s="166" t="s">
        <v>205</v>
      </c>
      <c r="G153" s="32"/>
      <c r="H153" s="32"/>
      <c r="I153" s="167"/>
      <c r="J153" s="32"/>
      <c r="K153" s="32"/>
      <c r="L153" s="33"/>
      <c r="M153" s="168"/>
      <c r="N153" s="169"/>
      <c r="O153" s="58"/>
      <c r="P153" s="58"/>
      <c r="Q153" s="58"/>
      <c r="R153" s="58"/>
      <c r="S153" s="58"/>
      <c r="T153" s="59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T153" s="17" t="s">
        <v>181</v>
      </c>
      <c r="AU153" s="17" t="s">
        <v>85</v>
      </c>
    </row>
    <row r="154" spans="1:65" s="13" customFormat="1" ht="11.25">
      <c r="B154" s="170"/>
      <c r="D154" s="165" t="s">
        <v>183</v>
      </c>
      <c r="E154" s="171" t="s">
        <v>1</v>
      </c>
      <c r="F154" s="172" t="s">
        <v>304</v>
      </c>
      <c r="H154" s="173">
        <v>19</v>
      </c>
      <c r="I154" s="174"/>
      <c r="L154" s="170"/>
      <c r="M154" s="175"/>
      <c r="N154" s="176"/>
      <c r="O154" s="176"/>
      <c r="P154" s="176"/>
      <c r="Q154" s="176"/>
      <c r="R154" s="176"/>
      <c r="S154" s="176"/>
      <c r="T154" s="177"/>
      <c r="AT154" s="171" t="s">
        <v>183</v>
      </c>
      <c r="AU154" s="171" t="s">
        <v>85</v>
      </c>
      <c r="AV154" s="13" t="s">
        <v>85</v>
      </c>
      <c r="AW154" s="13" t="s">
        <v>32</v>
      </c>
      <c r="AX154" s="13" t="s">
        <v>83</v>
      </c>
      <c r="AY154" s="171" t="s">
        <v>174</v>
      </c>
    </row>
    <row r="155" spans="1:65" s="2" customFormat="1" ht="16.5" customHeight="1">
      <c r="A155" s="32"/>
      <c r="B155" s="150"/>
      <c r="C155" s="151" t="s">
        <v>206</v>
      </c>
      <c r="D155" s="151" t="s">
        <v>176</v>
      </c>
      <c r="E155" s="152" t="s">
        <v>207</v>
      </c>
      <c r="F155" s="153" t="s">
        <v>208</v>
      </c>
      <c r="G155" s="154" t="s">
        <v>203</v>
      </c>
      <c r="H155" s="155">
        <v>19</v>
      </c>
      <c r="I155" s="156"/>
      <c r="J155" s="157">
        <f>ROUND(I155*H155,2)</f>
        <v>0</v>
      </c>
      <c r="K155" s="158"/>
      <c r="L155" s="33"/>
      <c r="M155" s="159" t="s">
        <v>1</v>
      </c>
      <c r="N155" s="160" t="s">
        <v>41</v>
      </c>
      <c r="O155" s="58"/>
      <c r="P155" s="161">
        <f>O155*H155</f>
        <v>0</v>
      </c>
      <c r="Q155" s="161">
        <v>0</v>
      </c>
      <c r="R155" s="161">
        <f>Q155*H155</f>
        <v>0</v>
      </c>
      <c r="S155" s="161">
        <v>0.20499999999999999</v>
      </c>
      <c r="T155" s="162">
        <f>S155*H155</f>
        <v>3.8949999999999996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3" t="s">
        <v>96</v>
      </c>
      <c r="AT155" s="163" t="s">
        <v>176</v>
      </c>
      <c r="AU155" s="163" t="s">
        <v>85</v>
      </c>
      <c r="AY155" s="17" t="s">
        <v>174</v>
      </c>
      <c r="BE155" s="164">
        <f>IF(N155="základní",J155,0)</f>
        <v>0</v>
      </c>
      <c r="BF155" s="164">
        <f>IF(N155="snížená",J155,0)</f>
        <v>0</v>
      </c>
      <c r="BG155" s="164">
        <f>IF(N155="zákl. přenesená",J155,0)</f>
        <v>0</v>
      </c>
      <c r="BH155" s="164">
        <f>IF(N155="sníž. přenesená",J155,0)</f>
        <v>0</v>
      </c>
      <c r="BI155" s="164">
        <f>IF(N155="nulová",J155,0)</f>
        <v>0</v>
      </c>
      <c r="BJ155" s="17" t="s">
        <v>83</v>
      </c>
      <c r="BK155" s="164">
        <f>ROUND(I155*H155,2)</f>
        <v>0</v>
      </c>
      <c r="BL155" s="17" t="s">
        <v>96</v>
      </c>
      <c r="BM155" s="163" t="s">
        <v>503</v>
      </c>
    </row>
    <row r="156" spans="1:65" s="2" customFormat="1" ht="29.25">
      <c r="A156" s="32"/>
      <c r="B156" s="33"/>
      <c r="C156" s="32"/>
      <c r="D156" s="165" t="s">
        <v>181</v>
      </c>
      <c r="E156" s="32"/>
      <c r="F156" s="166" t="s">
        <v>210</v>
      </c>
      <c r="G156" s="32"/>
      <c r="H156" s="32"/>
      <c r="I156" s="167"/>
      <c r="J156" s="32"/>
      <c r="K156" s="32"/>
      <c r="L156" s="33"/>
      <c r="M156" s="168"/>
      <c r="N156" s="169"/>
      <c r="O156" s="58"/>
      <c r="P156" s="58"/>
      <c r="Q156" s="58"/>
      <c r="R156" s="58"/>
      <c r="S156" s="58"/>
      <c r="T156" s="59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7" t="s">
        <v>181</v>
      </c>
      <c r="AU156" s="17" t="s">
        <v>85</v>
      </c>
    </row>
    <row r="157" spans="1:65" s="13" customFormat="1" ht="11.25">
      <c r="B157" s="170"/>
      <c r="D157" s="165" t="s">
        <v>183</v>
      </c>
      <c r="E157" s="171" t="s">
        <v>1</v>
      </c>
      <c r="F157" s="172" t="s">
        <v>504</v>
      </c>
      <c r="H157" s="173">
        <v>19</v>
      </c>
      <c r="I157" s="174"/>
      <c r="L157" s="170"/>
      <c r="M157" s="175"/>
      <c r="N157" s="176"/>
      <c r="O157" s="176"/>
      <c r="P157" s="176"/>
      <c r="Q157" s="176"/>
      <c r="R157" s="176"/>
      <c r="S157" s="176"/>
      <c r="T157" s="177"/>
      <c r="AT157" s="171" t="s">
        <v>183</v>
      </c>
      <c r="AU157" s="171" t="s">
        <v>85</v>
      </c>
      <c r="AV157" s="13" t="s">
        <v>85</v>
      </c>
      <c r="AW157" s="13" t="s">
        <v>32</v>
      </c>
      <c r="AX157" s="13" t="s">
        <v>83</v>
      </c>
      <c r="AY157" s="171" t="s">
        <v>174</v>
      </c>
    </row>
    <row r="158" spans="1:65" s="2" customFormat="1" ht="16.5" customHeight="1">
      <c r="A158" s="32"/>
      <c r="B158" s="150"/>
      <c r="C158" s="151" t="s">
        <v>211</v>
      </c>
      <c r="D158" s="151" t="s">
        <v>176</v>
      </c>
      <c r="E158" s="152" t="s">
        <v>212</v>
      </c>
      <c r="F158" s="153" t="s">
        <v>213</v>
      </c>
      <c r="G158" s="154" t="s">
        <v>203</v>
      </c>
      <c r="H158" s="155">
        <v>15.5</v>
      </c>
      <c r="I158" s="156"/>
      <c r="J158" s="157">
        <f>ROUND(I158*H158,2)</f>
        <v>0</v>
      </c>
      <c r="K158" s="158"/>
      <c r="L158" s="33"/>
      <c r="M158" s="159" t="s">
        <v>1</v>
      </c>
      <c r="N158" s="160" t="s">
        <v>41</v>
      </c>
      <c r="O158" s="58"/>
      <c r="P158" s="161">
        <f>O158*H158</f>
        <v>0</v>
      </c>
      <c r="Q158" s="161">
        <v>0</v>
      </c>
      <c r="R158" s="161">
        <f>Q158*H158</f>
        <v>0</v>
      </c>
      <c r="S158" s="161">
        <v>0.04</v>
      </c>
      <c r="T158" s="162">
        <f>S158*H158</f>
        <v>0.62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3" t="s">
        <v>96</v>
      </c>
      <c r="AT158" s="163" t="s">
        <v>176</v>
      </c>
      <c r="AU158" s="163" t="s">
        <v>85</v>
      </c>
      <c r="AY158" s="17" t="s">
        <v>174</v>
      </c>
      <c r="BE158" s="164">
        <f>IF(N158="základní",J158,0)</f>
        <v>0</v>
      </c>
      <c r="BF158" s="164">
        <f>IF(N158="snížená",J158,0)</f>
        <v>0</v>
      </c>
      <c r="BG158" s="164">
        <f>IF(N158="zákl. přenesená",J158,0)</f>
        <v>0</v>
      </c>
      <c r="BH158" s="164">
        <f>IF(N158="sníž. přenesená",J158,0)</f>
        <v>0</v>
      </c>
      <c r="BI158" s="164">
        <f>IF(N158="nulová",J158,0)</f>
        <v>0</v>
      </c>
      <c r="BJ158" s="17" t="s">
        <v>83</v>
      </c>
      <c r="BK158" s="164">
        <f>ROUND(I158*H158,2)</f>
        <v>0</v>
      </c>
      <c r="BL158" s="17" t="s">
        <v>96</v>
      </c>
      <c r="BM158" s="163" t="s">
        <v>505</v>
      </c>
    </row>
    <row r="159" spans="1:65" s="2" customFormat="1" ht="29.25">
      <c r="A159" s="32"/>
      <c r="B159" s="33"/>
      <c r="C159" s="32"/>
      <c r="D159" s="165" t="s">
        <v>181</v>
      </c>
      <c r="E159" s="32"/>
      <c r="F159" s="166" t="s">
        <v>215</v>
      </c>
      <c r="G159" s="32"/>
      <c r="H159" s="32"/>
      <c r="I159" s="167"/>
      <c r="J159" s="32"/>
      <c r="K159" s="32"/>
      <c r="L159" s="33"/>
      <c r="M159" s="168"/>
      <c r="N159" s="169"/>
      <c r="O159" s="58"/>
      <c r="P159" s="58"/>
      <c r="Q159" s="58"/>
      <c r="R159" s="58"/>
      <c r="S159" s="58"/>
      <c r="T159" s="59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T159" s="17" t="s">
        <v>181</v>
      </c>
      <c r="AU159" s="17" t="s">
        <v>85</v>
      </c>
    </row>
    <row r="160" spans="1:65" s="13" customFormat="1" ht="11.25">
      <c r="B160" s="170"/>
      <c r="D160" s="165" t="s">
        <v>183</v>
      </c>
      <c r="E160" s="171" t="s">
        <v>1</v>
      </c>
      <c r="F160" s="172" t="s">
        <v>506</v>
      </c>
      <c r="H160" s="173">
        <v>15.5</v>
      </c>
      <c r="I160" s="174"/>
      <c r="L160" s="170"/>
      <c r="M160" s="175"/>
      <c r="N160" s="176"/>
      <c r="O160" s="176"/>
      <c r="P160" s="176"/>
      <c r="Q160" s="176"/>
      <c r="R160" s="176"/>
      <c r="S160" s="176"/>
      <c r="T160" s="177"/>
      <c r="AT160" s="171" t="s">
        <v>183</v>
      </c>
      <c r="AU160" s="171" t="s">
        <v>85</v>
      </c>
      <c r="AV160" s="13" t="s">
        <v>85</v>
      </c>
      <c r="AW160" s="13" t="s">
        <v>32</v>
      </c>
      <c r="AX160" s="13" t="s">
        <v>83</v>
      </c>
      <c r="AY160" s="171" t="s">
        <v>174</v>
      </c>
    </row>
    <row r="161" spans="1:65" s="2" customFormat="1" ht="33" customHeight="1">
      <c r="A161" s="32"/>
      <c r="B161" s="150"/>
      <c r="C161" s="151" t="s">
        <v>217</v>
      </c>
      <c r="D161" s="151" t="s">
        <v>176</v>
      </c>
      <c r="E161" s="152" t="s">
        <v>218</v>
      </c>
      <c r="F161" s="153" t="s">
        <v>219</v>
      </c>
      <c r="G161" s="154" t="s">
        <v>220</v>
      </c>
      <c r="H161" s="155">
        <v>6.75</v>
      </c>
      <c r="I161" s="156"/>
      <c r="J161" s="157">
        <f>ROUND(I161*H161,2)</f>
        <v>0</v>
      </c>
      <c r="K161" s="158"/>
      <c r="L161" s="33"/>
      <c r="M161" s="159" t="s">
        <v>1</v>
      </c>
      <c r="N161" s="160" t="s">
        <v>41</v>
      </c>
      <c r="O161" s="58"/>
      <c r="P161" s="161">
        <f>O161*H161</f>
        <v>0</v>
      </c>
      <c r="Q161" s="161">
        <v>0</v>
      </c>
      <c r="R161" s="161">
        <f>Q161*H161</f>
        <v>0</v>
      </c>
      <c r="S161" s="161">
        <v>0</v>
      </c>
      <c r="T161" s="162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3" t="s">
        <v>96</v>
      </c>
      <c r="AT161" s="163" t="s">
        <v>176</v>
      </c>
      <c r="AU161" s="163" t="s">
        <v>85</v>
      </c>
      <c r="AY161" s="17" t="s">
        <v>174</v>
      </c>
      <c r="BE161" s="164">
        <f>IF(N161="základní",J161,0)</f>
        <v>0</v>
      </c>
      <c r="BF161" s="164">
        <f>IF(N161="snížená",J161,0)</f>
        <v>0</v>
      </c>
      <c r="BG161" s="164">
        <f>IF(N161="zákl. přenesená",J161,0)</f>
        <v>0</v>
      </c>
      <c r="BH161" s="164">
        <f>IF(N161="sníž. přenesená",J161,0)</f>
        <v>0</v>
      </c>
      <c r="BI161" s="164">
        <f>IF(N161="nulová",J161,0)</f>
        <v>0</v>
      </c>
      <c r="BJ161" s="17" t="s">
        <v>83</v>
      </c>
      <c r="BK161" s="164">
        <f>ROUND(I161*H161,2)</f>
        <v>0</v>
      </c>
      <c r="BL161" s="17" t="s">
        <v>96</v>
      </c>
      <c r="BM161" s="163" t="s">
        <v>507</v>
      </c>
    </row>
    <row r="162" spans="1:65" s="2" customFormat="1" ht="19.5">
      <c r="A162" s="32"/>
      <c r="B162" s="33"/>
      <c r="C162" s="32"/>
      <c r="D162" s="165" t="s">
        <v>181</v>
      </c>
      <c r="E162" s="32"/>
      <c r="F162" s="166" t="s">
        <v>222</v>
      </c>
      <c r="G162" s="32"/>
      <c r="H162" s="32"/>
      <c r="I162" s="167"/>
      <c r="J162" s="32"/>
      <c r="K162" s="32"/>
      <c r="L162" s="33"/>
      <c r="M162" s="168"/>
      <c r="N162" s="169"/>
      <c r="O162" s="58"/>
      <c r="P162" s="58"/>
      <c r="Q162" s="58"/>
      <c r="R162" s="58"/>
      <c r="S162" s="58"/>
      <c r="T162" s="59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T162" s="17" t="s">
        <v>181</v>
      </c>
      <c r="AU162" s="17" t="s">
        <v>85</v>
      </c>
    </row>
    <row r="163" spans="1:65" s="13" customFormat="1" ht="11.25">
      <c r="B163" s="170"/>
      <c r="D163" s="165" t="s">
        <v>183</v>
      </c>
      <c r="E163" s="171" t="s">
        <v>134</v>
      </c>
      <c r="F163" s="172" t="s">
        <v>508</v>
      </c>
      <c r="H163" s="173">
        <v>6.75</v>
      </c>
      <c r="I163" s="174"/>
      <c r="L163" s="170"/>
      <c r="M163" s="175"/>
      <c r="N163" s="176"/>
      <c r="O163" s="176"/>
      <c r="P163" s="176"/>
      <c r="Q163" s="176"/>
      <c r="R163" s="176"/>
      <c r="S163" s="176"/>
      <c r="T163" s="177"/>
      <c r="AT163" s="171" t="s">
        <v>183</v>
      </c>
      <c r="AU163" s="171" t="s">
        <v>85</v>
      </c>
      <c r="AV163" s="13" t="s">
        <v>85</v>
      </c>
      <c r="AW163" s="13" t="s">
        <v>32</v>
      </c>
      <c r="AX163" s="13" t="s">
        <v>83</v>
      </c>
      <c r="AY163" s="171" t="s">
        <v>174</v>
      </c>
    </row>
    <row r="164" spans="1:65" s="2" customFormat="1" ht="33" customHeight="1">
      <c r="A164" s="32"/>
      <c r="B164" s="150"/>
      <c r="C164" s="151" t="s">
        <v>224</v>
      </c>
      <c r="D164" s="151" t="s">
        <v>176</v>
      </c>
      <c r="E164" s="152" t="s">
        <v>225</v>
      </c>
      <c r="F164" s="153" t="s">
        <v>226</v>
      </c>
      <c r="G164" s="154" t="s">
        <v>220</v>
      </c>
      <c r="H164" s="155">
        <v>5.56</v>
      </c>
      <c r="I164" s="156"/>
      <c r="J164" s="157">
        <f>ROUND(I164*H164,2)</f>
        <v>0</v>
      </c>
      <c r="K164" s="158"/>
      <c r="L164" s="33"/>
      <c r="M164" s="159" t="s">
        <v>1</v>
      </c>
      <c r="N164" s="160" t="s">
        <v>41</v>
      </c>
      <c r="O164" s="58"/>
      <c r="P164" s="161">
        <f>O164*H164</f>
        <v>0</v>
      </c>
      <c r="Q164" s="161">
        <v>0</v>
      </c>
      <c r="R164" s="161">
        <f>Q164*H164</f>
        <v>0</v>
      </c>
      <c r="S164" s="161">
        <v>0</v>
      </c>
      <c r="T164" s="162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3" t="s">
        <v>96</v>
      </c>
      <c r="AT164" s="163" t="s">
        <v>176</v>
      </c>
      <c r="AU164" s="163" t="s">
        <v>85</v>
      </c>
      <c r="AY164" s="17" t="s">
        <v>174</v>
      </c>
      <c r="BE164" s="164">
        <f>IF(N164="základní",J164,0)</f>
        <v>0</v>
      </c>
      <c r="BF164" s="164">
        <f>IF(N164="snížená",J164,0)</f>
        <v>0</v>
      </c>
      <c r="BG164" s="164">
        <f>IF(N164="zákl. přenesená",J164,0)</f>
        <v>0</v>
      </c>
      <c r="BH164" s="164">
        <f>IF(N164="sníž. přenesená",J164,0)</f>
        <v>0</v>
      </c>
      <c r="BI164" s="164">
        <f>IF(N164="nulová",J164,0)</f>
        <v>0</v>
      </c>
      <c r="BJ164" s="17" t="s">
        <v>83</v>
      </c>
      <c r="BK164" s="164">
        <f>ROUND(I164*H164,2)</f>
        <v>0</v>
      </c>
      <c r="BL164" s="17" t="s">
        <v>96</v>
      </c>
      <c r="BM164" s="163" t="s">
        <v>509</v>
      </c>
    </row>
    <row r="165" spans="1:65" s="2" customFormat="1" ht="48.75">
      <c r="A165" s="32"/>
      <c r="B165" s="33"/>
      <c r="C165" s="32"/>
      <c r="D165" s="165" t="s">
        <v>181</v>
      </c>
      <c r="E165" s="32"/>
      <c r="F165" s="166" t="s">
        <v>228</v>
      </c>
      <c r="G165" s="32"/>
      <c r="H165" s="32"/>
      <c r="I165" s="167"/>
      <c r="J165" s="32"/>
      <c r="K165" s="32"/>
      <c r="L165" s="33"/>
      <c r="M165" s="168"/>
      <c r="N165" s="169"/>
      <c r="O165" s="58"/>
      <c r="P165" s="58"/>
      <c r="Q165" s="58"/>
      <c r="R165" s="58"/>
      <c r="S165" s="58"/>
      <c r="T165" s="59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T165" s="17" t="s">
        <v>181</v>
      </c>
      <c r="AU165" s="17" t="s">
        <v>85</v>
      </c>
    </row>
    <row r="166" spans="1:65" s="13" customFormat="1" ht="11.25">
      <c r="B166" s="170"/>
      <c r="D166" s="165" t="s">
        <v>183</v>
      </c>
      <c r="E166" s="171" t="s">
        <v>1</v>
      </c>
      <c r="F166" s="172" t="s">
        <v>134</v>
      </c>
      <c r="H166" s="173">
        <v>6.75</v>
      </c>
      <c r="I166" s="174"/>
      <c r="L166" s="170"/>
      <c r="M166" s="175"/>
      <c r="N166" s="176"/>
      <c r="O166" s="176"/>
      <c r="P166" s="176"/>
      <c r="Q166" s="176"/>
      <c r="R166" s="176"/>
      <c r="S166" s="176"/>
      <c r="T166" s="177"/>
      <c r="AT166" s="171" t="s">
        <v>183</v>
      </c>
      <c r="AU166" s="171" t="s">
        <v>85</v>
      </c>
      <c r="AV166" s="13" t="s">
        <v>85</v>
      </c>
      <c r="AW166" s="13" t="s">
        <v>32</v>
      </c>
      <c r="AX166" s="13" t="s">
        <v>76</v>
      </c>
      <c r="AY166" s="171" t="s">
        <v>174</v>
      </c>
    </row>
    <row r="167" spans="1:65" s="13" customFormat="1" ht="11.25">
      <c r="B167" s="170"/>
      <c r="D167" s="165" t="s">
        <v>183</v>
      </c>
      <c r="E167" s="171" t="s">
        <v>1</v>
      </c>
      <c r="F167" s="172" t="s">
        <v>229</v>
      </c>
      <c r="H167" s="173">
        <v>-0.59</v>
      </c>
      <c r="I167" s="174"/>
      <c r="L167" s="170"/>
      <c r="M167" s="175"/>
      <c r="N167" s="176"/>
      <c r="O167" s="176"/>
      <c r="P167" s="176"/>
      <c r="Q167" s="176"/>
      <c r="R167" s="176"/>
      <c r="S167" s="176"/>
      <c r="T167" s="177"/>
      <c r="AT167" s="171" t="s">
        <v>183</v>
      </c>
      <c r="AU167" s="171" t="s">
        <v>85</v>
      </c>
      <c r="AV167" s="13" t="s">
        <v>85</v>
      </c>
      <c r="AW167" s="13" t="s">
        <v>32</v>
      </c>
      <c r="AX167" s="13" t="s">
        <v>76</v>
      </c>
      <c r="AY167" s="171" t="s">
        <v>174</v>
      </c>
    </row>
    <row r="168" spans="1:65" s="13" customFormat="1" ht="11.25">
      <c r="B168" s="170"/>
      <c r="D168" s="165" t="s">
        <v>183</v>
      </c>
      <c r="E168" s="171" t="s">
        <v>1</v>
      </c>
      <c r="F168" s="172" t="s">
        <v>510</v>
      </c>
      <c r="H168" s="173">
        <v>-0.6</v>
      </c>
      <c r="I168" s="174"/>
      <c r="L168" s="170"/>
      <c r="M168" s="175"/>
      <c r="N168" s="176"/>
      <c r="O168" s="176"/>
      <c r="P168" s="176"/>
      <c r="Q168" s="176"/>
      <c r="R168" s="176"/>
      <c r="S168" s="176"/>
      <c r="T168" s="177"/>
      <c r="AT168" s="171" t="s">
        <v>183</v>
      </c>
      <c r="AU168" s="171" t="s">
        <v>85</v>
      </c>
      <c r="AV168" s="13" t="s">
        <v>85</v>
      </c>
      <c r="AW168" s="13" t="s">
        <v>32</v>
      </c>
      <c r="AX168" s="13" t="s">
        <v>76</v>
      </c>
      <c r="AY168" s="171" t="s">
        <v>174</v>
      </c>
    </row>
    <row r="169" spans="1:65" s="14" customFormat="1" ht="11.25">
      <c r="B169" s="178"/>
      <c r="D169" s="165" t="s">
        <v>183</v>
      </c>
      <c r="E169" s="179" t="s">
        <v>1</v>
      </c>
      <c r="F169" s="180" t="s">
        <v>231</v>
      </c>
      <c r="H169" s="181">
        <v>5.56</v>
      </c>
      <c r="I169" s="182"/>
      <c r="L169" s="178"/>
      <c r="M169" s="183"/>
      <c r="N169" s="184"/>
      <c r="O169" s="184"/>
      <c r="P169" s="184"/>
      <c r="Q169" s="184"/>
      <c r="R169" s="184"/>
      <c r="S169" s="184"/>
      <c r="T169" s="185"/>
      <c r="AT169" s="179" t="s">
        <v>183</v>
      </c>
      <c r="AU169" s="179" t="s">
        <v>85</v>
      </c>
      <c r="AV169" s="14" t="s">
        <v>96</v>
      </c>
      <c r="AW169" s="14" t="s">
        <v>32</v>
      </c>
      <c r="AX169" s="14" t="s">
        <v>83</v>
      </c>
      <c r="AY169" s="179" t="s">
        <v>174</v>
      </c>
    </row>
    <row r="170" spans="1:65" s="2" customFormat="1" ht="37.9" customHeight="1">
      <c r="A170" s="32"/>
      <c r="B170" s="150"/>
      <c r="C170" s="151" t="s">
        <v>232</v>
      </c>
      <c r="D170" s="151" t="s">
        <v>176</v>
      </c>
      <c r="E170" s="152" t="s">
        <v>233</v>
      </c>
      <c r="F170" s="153" t="s">
        <v>234</v>
      </c>
      <c r="G170" s="154" t="s">
        <v>220</v>
      </c>
      <c r="H170" s="155">
        <v>38.92</v>
      </c>
      <c r="I170" s="156"/>
      <c r="J170" s="157">
        <f>ROUND(I170*H170,2)</f>
        <v>0</v>
      </c>
      <c r="K170" s="158"/>
      <c r="L170" s="33"/>
      <c r="M170" s="159" t="s">
        <v>1</v>
      </c>
      <c r="N170" s="160" t="s">
        <v>41</v>
      </c>
      <c r="O170" s="58"/>
      <c r="P170" s="161">
        <f>O170*H170</f>
        <v>0</v>
      </c>
      <c r="Q170" s="161">
        <v>0</v>
      </c>
      <c r="R170" s="161">
        <f>Q170*H170</f>
        <v>0</v>
      </c>
      <c r="S170" s="161">
        <v>0</v>
      </c>
      <c r="T170" s="162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3" t="s">
        <v>96</v>
      </c>
      <c r="AT170" s="163" t="s">
        <v>176</v>
      </c>
      <c r="AU170" s="163" t="s">
        <v>85</v>
      </c>
      <c r="AY170" s="17" t="s">
        <v>174</v>
      </c>
      <c r="BE170" s="164">
        <f>IF(N170="základní",J170,0)</f>
        <v>0</v>
      </c>
      <c r="BF170" s="164">
        <f>IF(N170="snížená",J170,0)</f>
        <v>0</v>
      </c>
      <c r="BG170" s="164">
        <f>IF(N170="zákl. přenesená",J170,0)</f>
        <v>0</v>
      </c>
      <c r="BH170" s="164">
        <f>IF(N170="sníž. přenesená",J170,0)</f>
        <v>0</v>
      </c>
      <c r="BI170" s="164">
        <f>IF(N170="nulová",J170,0)</f>
        <v>0</v>
      </c>
      <c r="BJ170" s="17" t="s">
        <v>83</v>
      </c>
      <c r="BK170" s="164">
        <f>ROUND(I170*H170,2)</f>
        <v>0</v>
      </c>
      <c r="BL170" s="17" t="s">
        <v>96</v>
      </c>
      <c r="BM170" s="163" t="s">
        <v>511</v>
      </c>
    </row>
    <row r="171" spans="1:65" s="2" customFormat="1" ht="48.75">
      <c r="A171" s="32"/>
      <c r="B171" s="33"/>
      <c r="C171" s="32"/>
      <c r="D171" s="165" t="s">
        <v>181</v>
      </c>
      <c r="E171" s="32"/>
      <c r="F171" s="166" t="s">
        <v>236</v>
      </c>
      <c r="G171" s="32"/>
      <c r="H171" s="32"/>
      <c r="I171" s="167"/>
      <c r="J171" s="32"/>
      <c r="K171" s="32"/>
      <c r="L171" s="33"/>
      <c r="M171" s="168"/>
      <c r="N171" s="169"/>
      <c r="O171" s="58"/>
      <c r="P171" s="58"/>
      <c r="Q171" s="58"/>
      <c r="R171" s="58"/>
      <c r="S171" s="58"/>
      <c r="T171" s="59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T171" s="17" t="s">
        <v>181</v>
      </c>
      <c r="AU171" s="17" t="s">
        <v>85</v>
      </c>
    </row>
    <row r="172" spans="1:65" s="13" customFormat="1" ht="11.25">
      <c r="B172" s="170"/>
      <c r="D172" s="165" t="s">
        <v>183</v>
      </c>
      <c r="E172" s="171" t="s">
        <v>1</v>
      </c>
      <c r="F172" s="172" t="s">
        <v>134</v>
      </c>
      <c r="H172" s="173">
        <v>6.75</v>
      </c>
      <c r="I172" s="174"/>
      <c r="L172" s="170"/>
      <c r="M172" s="175"/>
      <c r="N172" s="176"/>
      <c r="O172" s="176"/>
      <c r="P172" s="176"/>
      <c r="Q172" s="176"/>
      <c r="R172" s="176"/>
      <c r="S172" s="176"/>
      <c r="T172" s="177"/>
      <c r="AT172" s="171" t="s">
        <v>183</v>
      </c>
      <c r="AU172" s="171" t="s">
        <v>85</v>
      </c>
      <c r="AV172" s="13" t="s">
        <v>85</v>
      </c>
      <c r="AW172" s="13" t="s">
        <v>32</v>
      </c>
      <c r="AX172" s="13" t="s">
        <v>76</v>
      </c>
      <c r="AY172" s="171" t="s">
        <v>174</v>
      </c>
    </row>
    <row r="173" spans="1:65" s="13" customFormat="1" ht="11.25">
      <c r="B173" s="170"/>
      <c r="D173" s="165" t="s">
        <v>183</v>
      </c>
      <c r="E173" s="171" t="s">
        <v>1</v>
      </c>
      <c r="F173" s="172" t="s">
        <v>229</v>
      </c>
      <c r="H173" s="173">
        <v>-0.59</v>
      </c>
      <c r="I173" s="174"/>
      <c r="L173" s="170"/>
      <c r="M173" s="175"/>
      <c r="N173" s="176"/>
      <c r="O173" s="176"/>
      <c r="P173" s="176"/>
      <c r="Q173" s="176"/>
      <c r="R173" s="176"/>
      <c r="S173" s="176"/>
      <c r="T173" s="177"/>
      <c r="AT173" s="171" t="s">
        <v>183</v>
      </c>
      <c r="AU173" s="171" t="s">
        <v>85</v>
      </c>
      <c r="AV173" s="13" t="s">
        <v>85</v>
      </c>
      <c r="AW173" s="13" t="s">
        <v>32</v>
      </c>
      <c r="AX173" s="13" t="s">
        <v>76</v>
      </c>
      <c r="AY173" s="171" t="s">
        <v>174</v>
      </c>
    </row>
    <row r="174" spans="1:65" s="13" customFormat="1" ht="11.25">
      <c r="B174" s="170"/>
      <c r="D174" s="165" t="s">
        <v>183</v>
      </c>
      <c r="E174" s="171" t="s">
        <v>1</v>
      </c>
      <c r="F174" s="172" t="s">
        <v>510</v>
      </c>
      <c r="H174" s="173">
        <v>-0.6</v>
      </c>
      <c r="I174" s="174"/>
      <c r="L174" s="170"/>
      <c r="M174" s="175"/>
      <c r="N174" s="176"/>
      <c r="O174" s="176"/>
      <c r="P174" s="176"/>
      <c r="Q174" s="176"/>
      <c r="R174" s="176"/>
      <c r="S174" s="176"/>
      <c r="T174" s="177"/>
      <c r="AT174" s="171" t="s">
        <v>183</v>
      </c>
      <c r="AU174" s="171" t="s">
        <v>85</v>
      </c>
      <c r="AV174" s="13" t="s">
        <v>85</v>
      </c>
      <c r="AW174" s="13" t="s">
        <v>32</v>
      </c>
      <c r="AX174" s="13" t="s">
        <v>76</v>
      </c>
      <c r="AY174" s="171" t="s">
        <v>174</v>
      </c>
    </row>
    <row r="175" spans="1:65" s="14" customFormat="1" ht="11.25">
      <c r="B175" s="178"/>
      <c r="D175" s="165" t="s">
        <v>183</v>
      </c>
      <c r="E175" s="179" t="s">
        <v>1</v>
      </c>
      <c r="F175" s="180" t="s">
        <v>231</v>
      </c>
      <c r="H175" s="181">
        <v>5.56</v>
      </c>
      <c r="I175" s="182"/>
      <c r="L175" s="178"/>
      <c r="M175" s="183"/>
      <c r="N175" s="184"/>
      <c r="O175" s="184"/>
      <c r="P175" s="184"/>
      <c r="Q175" s="184"/>
      <c r="R175" s="184"/>
      <c r="S175" s="184"/>
      <c r="T175" s="185"/>
      <c r="AT175" s="179" t="s">
        <v>183</v>
      </c>
      <c r="AU175" s="179" t="s">
        <v>85</v>
      </c>
      <c r="AV175" s="14" t="s">
        <v>96</v>
      </c>
      <c r="AW175" s="14" t="s">
        <v>32</v>
      </c>
      <c r="AX175" s="14" t="s">
        <v>83</v>
      </c>
      <c r="AY175" s="179" t="s">
        <v>174</v>
      </c>
    </row>
    <row r="176" spans="1:65" s="13" customFormat="1" ht="11.25">
      <c r="B176" s="170"/>
      <c r="D176" s="165" t="s">
        <v>183</v>
      </c>
      <c r="F176" s="172" t="s">
        <v>512</v>
      </c>
      <c r="H176" s="173">
        <v>38.92</v>
      </c>
      <c r="I176" s="174"/>
      <c r="L176" s="170"/>
      <c r="M176" s="175"/>
      <c r="N176" s="176"/>
      <c r="O176" s="176"/>
      <c r="P176" s="176"/>
      <c r="Q176" s="176"/>
      <c r="R176" s="176"/>
      <c r="S176" s="176"/>
      <c r="T176" s="177"/>
      <c r="AT176" s="171" t="s">
        <v>183</v>
      </c>
      <c r="AU176" s="171" t="s">
        <v>85</v>
      </c>
      <c r="AV176" s="13" t="s">
        <v>85</v>
      </c>
      <c r="AW176" s="13" t="s">
        <v>3</v>
      </c>
      <c r="AX176" s="13" t="s">
        <v>83</v>
      </c>
      <c r="AY176" s="171" t="s">
        <v>174</v>
      </c>
    </row>
    <row r="177" spans="1:65" s="2" customFormat="1" ht="24.2" customHeight="1">
      <c r="A177" s="32"/>
      <c r="B177" s="150"/>
      <c r="C177" s="151" t="s">
        <v>238</v>
      </c>
      <c r="D177" s="151" t="s">
        <v>176</v>
      </c>
      <c r="E177" s="152" t="s">
        <v>239</v>
      </c>
      <c r="F177" s="153" t="s">
        <v>240</v>
      </c>
      <c r="G177" s="154" t="s">
        <v>220</v>
      </c>
      <c r="H177" s="155">
        <v>0.59</v>
      </c>
      <c r="I177" s="156"/>
      <c r="J177" s="157">
        <f>ROUND(I177*H177,2)</f>
        <v>0</v>
      </c>
      <c r="K177" s="158"/>
      <c r="L177" s="33"/>
      <c r="M177" s="159" t="s">
        <v>1</v>
      </c>
      <c r="N177" s="160" t="s">
        <v>41</v>
      </c>
      <c r="O177" s="58"/>
      <c r="P177" s="161">
        <f>O177*H177</f>
        <v>0</v>
      </c>
      <c r="Q177" s="161">
        <v>0</v>
      </c>
      <c r="R177" s="161">
        <f>Q177*H177</f>
        <v>0</v>
      </c>
      <c r="S177" s="161">
        <v>0</v>
      </c>
      <c r="T177" s="162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3" t="s">
        <v>96</v>
      </c>
      <c r="AT177" s="163" t="s">
        <v>176</v>
      </c>
      <c r="AU177" s="163" t="s">
        <v>85</v>
      </c>
      <c r="AY177" s="17" t="s">
        <v>174</v>
      </c>
      <c r="BE177" s="164">
        <f>IF(N177="základní",J177,0)</f>
        <v>0</v>
      </c>
      <c r="BF177" s="164">
        <f>IF(N177="snížená",J177,0)</f>
        <v>0</v>
      </c>
      <c r="BG177" s="164">
        <f>IF(N177="zákl. přenesená",J177,0)</f>
        <v>0</v>
      </c>
      <c r="BH177" s="164">
        <f>IF(N177="sníž. přenesená",J177,0)</f>
        <v>0</v>
      </c>
      <c r="BI177" s="164">
        <f>IF(N177="nulová",J177,0)</f>
        <v>0</v>
      </c>
      <c r="BJ177" s="17" t="s">
        <v>83</v>
      </c>
      <c r="BK177" s="164">
        <f>ROUND(I177*H177,2)</f>
        <v>0</v>
      </c>
      <c r="BL177" s="17" t="s">
        <v>96</v>
      </c>
      <c r="BM177" s="163" t="s">
        <v>513</v>
      </c>
    </row>
    <row r="178" spans="1:65" s="2" customFormat="1" ht="29.25">
      <c r="A178" s="32"/>
      <c r="B178" s="33"/>
      <c r="C178" s="32"/>
      <c r="D178" s="165" t="s">
        <v>181</v>
      </c>
      <c r="E178" s="32"/>
      <c r="F178" s="166" t="s">
        <v>242</v>
      </c>
      <c r="G178" s="32"/>
      <c r="H178" s="32"/>
      <c r="I178" s="167"/>
      <c r="J178" s="32"/>
      <c r="K178" s="32"/>
      <c r="L178" s="33"/>
      <c r="M178" s="168"/>
      <c r="N178" s="169"/>
      <c r="O178" s="58"/>
      <c r="P178" s="58"/>
      <c r="Q178" s="58"/>
      <c r="R178" s="58"/>
      <c r="S178" s="58"/>
      <c r="T178" s="59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T178" s="17" t="s">
        <v>181</v>
      </c>
      <c r="AU178" s="17" t="s">
        <v>85</v>
      </c>
    </row>
    <row r="179" spans="1:65" s="13" customFormat="1" ht="11.25">
      <c r="B179" s="170"/>
      <c r="D179" s="165" t="s">
        <v>183</v>
      </c>
      <c r="E179" s="171" t="s">
        <v>136</v>
      </c>
      <c r="F179" s="172" t="s">
        <v>514</v>
      </c>
      <c r="H179" s="173">
        <v>0.59</v>
      </c>
      <c r="I179" s="174"/>
      <c r="L179" s="170"/>
      <c r="M179" s="175"/>
      <c r="N179" s="176"/>
      <c r="O179" s="176"/>
      <c r="P179" s="176"/>
      <c r="Q179" s="176"/>
      <c r="R179" s="176"/>
      <c r="S179" s="176"/>
      <c r="T179" s="177"/>
      <c r="AT179" s="171" t="s">
        <v>183</v>
      </c>
      <c r="AU179" s="171" t="s">
        <v>85</v>
      </c>
      <c r="AV179" s="13" t="s">
        <v>85</v>
      </c>
      <c r="AW179" s="13" t="s">
        <v>32</v>
      </c>
      <c r="AX179" s="13" t="s">
        <v>83</v>
      </c>
      <c r="AY179" s="171" t="s">
        <v>174</v>
      </c>
    </row>
    <row r="180" spans="1:65" s="2" customFormat="1" ht="24.2" customHeight="1">
      <c r="A180" s="32"/>
      <c r="B180" s="150"/>
      <c r="C180" s="151" t="s">
        <v>255</v>
      </c>
      <c r="D180" s="151" t="s">
        <v>176</v>
      </c>
      <c r="E180" s="152" t="s">
        <v>251</v>
      </c>
      <c r="F180" s="153" t="s">
        <v>252</v>
      </c>
      <c r="G180" s="154" t="s">
        <v>179</v>
      </c>
      <c r="H180" s="155">
        <v>11.8</v>
      </c>
      <c r="I180" s="156"/>
      <c r="J180" s="157">
        <f>ROUND(I180*H180,2)</f>
        <v>0</v>
      </c>
      <c r="K180" s="158"/>
      <c r="L180" s="33"/>
      <c r="M180" s="159" t="s">
        <v>1</v>
      </c>
      <c r="N180" s="160" t="s">
        <v>41</v>
      </c>
      <c r="O180" s="58"/>
      <c r="P180" s="161">
        <f>O180*H180</f>
        <v>0</v>
      </c>
      <c r="Q180" s="161">
        <v>0</v>
      </c>
      <c r="R180" s="161">
        <f>Q180*H180</f>
        <v>0</v>
      </c>
      <c r="S180" s="161">
        <v>0</v>
      </c>
      <c r="T180" s="162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3" t="s">
        <v>96</v>
      </c>
      <c r="AT180" s="163" t="s">
        <v>176</v>
      </c>
      <c r="AU180" s="163" t="s">
        <v>85</v>
      </c>
      <c r="AY180" s="17" t="s">
        <v>174</v>
      </c>
      <c r="BE180" s="164">
        <f>IF(N180="základní",J180,0)</f>
        <v>0</v>
      </c>
      <c r="BF180" s="164">
        <f>IF(N180="snížená",J180,0)</f>
        <v>0</v>
      </c>
      <c r="BG180" s="164">
        <f>IF(N180="zákl. přenesená",J180,0)</f>
        <v>0</v>
      </c>
      <c r="BH180" s="164">
        <f>IF(N180="sníž. přenesená",J180,0)</f>
        <v>0</v>
      </c>
      <c r="BI180" s="164">
        <f>IF(N180="nulová",J180,0)</f>
        <v>0</v>
      </c>
      <c r="BJ180" s="17" t="s">
        <v>83</v>
      </c>
      <c r="BK180" s="164">
        <f>ROUND(I180*H180,2)</f>
        <v>0</v>
      </c>
      <c r="BL180" s="17" t="s">
        <v>96</v>
      </c>
      <c r="BM180" s="163" t="s">
        <v>515</v>
      </c>
    </row>
    <row r="181" spans="1:65" s="2" customFormat="1" ht="19.5">
      <c r="A181" s="32"/>
      <c r="B181" s="33"/>
      <c r="C181" s="32"/>
      <c r="D181" s="165" t="s">
        <v>181</v>
      </c>
      <c r="E181" s="32"/>
      <c r="F181" s="166" t="s">
        <v>254</v>
      </c>
      <c r="G181" s="32"/>
      <c r="H181" s="32"/>
      <c r="I181" s="167"/>
      <c r="J181" s="32"/>
      <c r="K181" s="32"/>
      <c r="L181" s="33"/>
      <c r="M181" s="168"/>
      <c r="N181" s="169"/>
      <c r="O181" s="58"/>
      <c r="P181" s="58"/>
      <c r="Q181" s="58"/>
      <c r="R181" s="58"/>
      <c r="S181" s="58"/>
      <c r="T181" s="59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T181" s="17" t="s">
        <v>181</v>
      </c>
      <c r="AU181" s="17" t="s">
        <v>85</v>
      </c>
    </row>
    <row r="182" spans="1:65" s="13" customFormat="1" ht="11.25">
      <c r="B182" s="170"/>
      <c r="D182" s="165" t="s">
        <v>183</v>
      </c>
      <c r="E182" s="171" t="s">
        <v>1</v>
      </c>
      <c r="F182" s="172" t="s">
        <v>516</v>
      </c>
      <c r="H182" s="173">
        <v>11.8</v>
      </c>
      <c r="I182" s="174"/>
      <c r="L182" s="170"/>
      <c r="M182" s="175"/>
      <c r="N182" s="176"/>
      <c r="O182" s="176"/>
      <c r="P182" s="176"/>
      <c r="Q182" s="176"/>
      <c r="R182" s="176"/>
      <c r="S182" s="176"/>
      <c r="T182" s="177"/>
      <c r="AT182" s="171" t="s">
        <v>183</v>
      </c>
      <c r="AU182" s="171" t="s">
        <v>85</v>
      </c>
      <c r="AV182" s="13" t="s">
        <v>85</v>
      </c>
      <c r="AW182" s="13" t="s">
        <v>32</v>
      </c>
      <c r="AX182" s="13" t="s">
        <v>83</v>
      </c>
      <c r="AY182" s="171" t="s">
        <v>174</v>
      </c>
    </row>
    <row r="183" spans="1:65" s="2" customFormat="1" ht="16.5" customHeight="1">
      <c r="A183" s="32"/>
      <c r="B183" s="150"/>
      <c r="C183" s="186" t="s">
        <v>269</v>
      </c>
      <c r="D183" s="186" t="s">
        <v>256</v>
      </c>
      <c r="E183" s="187" t="s">
        <v>257</v>
      </c>
      <c r="F183" s="188" t="s">
        <v>258</v>
      </c>
      <c r="G183" s="189" t="s">
        <v>259</v>
      </c>
      <c r="H183" s="190">
        <v>0.35399999999999998</v>
      </c>
      <c r="I183" s="191"/>
      <c r="J183" s="192">
        <f>ROUND(I183*H183,2)</f>
        <v>0</v>
      </c>
      <c r="K183" s="193"/>
      <c r="L183" s="194"/>
      <c r="M183" s="195" t="s">
        <v>1</v>
      </c>
      <c r="N183" s="196" t="s">
        <v>41</v>
      </c>
      <c r="O183" s="58"/>
      <c r="P183" s="161">
        <f>O183*H183</f>
        <v>0</v>
      </c>
      <c r="Q183" s="161">
        <v>1E-3</v>
      </c>
      <c r="R183" s="161">
        <f>Q183*H183</f>
        <v>3.5399999999999999E-4</v>
      </c>
      <c r="S183" s="161">
        <v>0</v>
      </c>
      <c r="T183" s="162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3" t="s">
        <v>211</v>
      </c>
      <c r="AT183" s="163" t="s">
        <v>256</v>
      </c>
      <c r="AU183" s="163" t="s">
        <v>85</v>
      </c>
      <c r="AY183" s="17" t="s">
        <v>174</v>
      </c>
      <c r="BE183" s="164">
        <f>IF(N183="základní",J183,0)</f>
        <v>0</v>
      </c>
      <c r="BF183" s="164">
        <f>IF(N183="snížená",J183,0)</f>
        <v>0</v>
      </c>
      <c r="BG183" s="164">
        <f>IF(N183="zákl. přenesená",J183,0)</f>
        <v>0</v>
      </c>
      <c r="BH183" s="164">
        <f>IF(N183="sníž. přenesená",J183,0)</f>
        <v>0</v>
      </c>
      <c r="BI183" s="164">
        <f>IF(N183="nulová",J183,0)</f>
        <v>0</v>
      </c>
      <c r="BJ183" s="17" t="s">
        <v>83</v>
      </c>
      <c r="BK183" s="164">
        <f>ROUND(I183*H183,2)</f>
        <v>0</v>
      </c>
      <c r="BL183" s="17" t="s">
        <v>96</v>
      </c>
      <c r="BM183" s="163" t="s">
        <v>517</v>
      </c>
    </row>
    <row r="184" spans="1:65" s="2" customFormat="1" ht="11.25">
      <c r="A184" s="32"/>
      <c r="B184" s="33"/>
      <c r="C184" s="32"/>
      <c r="D184" s="165" t="s">
        <v>181</v>
      </c>
      <c r="E184" s="32"/>
      <c r="F184" s="166" t="s">
        <v>258</v>
      </c>
      <c r="G184" s="32"/>
      <c r="H184" s="32"/>
      <c r="I184" s="167"/>
      <c r="J184" s="32"/>
      <c r="K184" s="32"/>
      <c r="L184" s="33"/>
      <c r="M184" s="168"/>
      <c r="N184" s="169"/>
      <c r="O184" s="58"/>
      <c r="P184" s="58"/>
      <c r="Q184" s="58"/>
      <c r="R184" s="58"/>
      <c r="S184" s="58"/>
      <c r="T184" s="59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T184" s="17" t="s">
        <v>181</v>
      </c>
      <c r="AU184" s="17" t="s">
        <v>85</v>
      </c>
    </row>
    <row r="185" spans="1:65" s="13" customFormat="1" ht="11.25">
      <c r="B185" s="170"/>
      <c r="D185" s="165" t="s">
        <v>183</v>
      </c>
      <c r="F185" s="172" t="s">
        <v>518</v>
      </c>
      <c r="H185" s="173">
        <v>0.35399999999999998</v>
      </c>
      <c r="I185" s="174"/>
      <c r="L185" s="170"/>
      <c r="M185" s="175"/>
      <c r="N185" s="176"/>
      <c r="O185" s="176"/>
      <c r="P185" s="176"/>
      <c r="Q185" s="176"/>
      <c r="R185" s="176"/>
      <c r="S185" s="176"/>
      <c r="T185" s="177"/>
      <c r="AT185" s="171" t="s">
        <v>183</v>
      </c>
      <c r="AU185" s="171" t="s">
        <v>85</v>
      </c>
      <c r="AV185" s="13" t="s">
        <v>85</v>
      </c>
      <c r="AW185" s="13" t="s">
        <v>3</v>
      </c>
      <c r="AX185" s="13" t="s">
        <v>83</v>
      </c>
      <c r="AY185" s="171" t="s">
        <v>174</v>
      </c>
    </row>
    <row r="186" spans="1:65" s="2" customFormat="1" ht="24.2" customHeight="1">
      <c r="A186" s="32"/>
      <c r="B186" s="150"/>
      <c r="C186" s="151" t="s">
        <v>262</v>
      </c>
      <c r="D186" s="151" t="s">
        <v>176</v>
      </c>
      <c r="E186" s="152" t="s">
        <v>263</v>
      </c>
      <c r="F186" s="153" t="s">
        <v>264</v>
      </c>
      <c r="G186" s="154" t="s">
        <v>179</v>
      </c>
      <c r="H186" s="155">
        <v>66.989999999999995</v>
      </c>
      <c r="I186" s="156"/>
      <c r="J186" s="157">
        <f>ROUND(I186*H186,2)</f>
        <v>0</v>
      </c>
      <c r="K186" s="158"/>
      <c r="L186" s="33"/>
      <c r="M186" s="159" t="s">
        <v>1</v>
      </c>
      <c r="N186" s="160" t="s">
        <v>41</v>
      </c>
      <c r="O186" s="58"/>
      <c r="P186" s="161">
        <f>O186*H186</f>
        <v>0</v>
      </c>
      <c r="Q186" s="161">
        <v>0</v>
      </c>
      <c r="R186" s="161">
        <f>Q186*H186</f>
        <v>0</v>
      </c>
      <c r="S186" s="161">
        <v>0</v>
      </c>
      <c r="T186" s="162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3" t="s">
        <v>96</v>
      </c>
      <c r="AT186" s="163" t="s">
        <v>176</v>
      </c>
      <c r="AU186" s="163" t="s">
        <v>85</v>
      </c>
      <c r="AY186" s="17" t="s">
        <v>174</v>
      </c>
      <c r="BE186" s="164">
        <f>IF(N186="základní",J186,0)</f>
        <v>0</v>
      </c>
      <c r="BF186" s="164">
        <f>IF(N186="snížená",J186,0)</f>
        <v>0</v>
      </c>
      <c r="BG186" s="164">
        <f>IF(N186="zákl. přenesená",J186,0)</f>
        <v>0</v>
      </c>
      <c r="BH186" s="164">
        <f>IF(N186="sníž. přenesená",J186,0)</f>
        <v>0</v>
      </c>
      <c r="BI186" s="164">
        <f>IF(N186="nulová",J186,0)</f>
        <v>0</v>
      </c>
      <c r="BJ186" s="17" t="s">
        <v>83</v>
      </c>
      <c r="BK186" s="164">
        <f>ROUND(I186*H186,2)</f>
        <v>0</v>
      </c>
      <c r="BL186" s="17" t="s">
        <v>96</v>
      </c>
      <c r="BM186" s="163" t="s">
        <v>519</v>
      </c>
    </row>
    <row r="187" spans="1:65" s="2" customFormat="1" ht="19.5">
      <c r="A187" s="32"/>
      <c r="B187" s="33"/>
      <c r="C187" s="32"/>
      <c r="D187" s="165" t="s">
        <v>181</v>
      </c>
      <c r="E187" s="32"/>
      <c r="F187" s="166" t="s">
        <v>266</v>
      </c>
      <c r="G187" s="32"/>
      <c r="H187" s="32"/>
      <c r="I187" s="167"/>
      <c r="J187" s="32"/>
      <c r="K187" s="32"/>
      <c r="L187" s="33"/>
      <c r="M187" s="168"/>
      <c r="N187" s="169"/>
      <c r="O187" s="58"/>
      <c r="P187" s="58"/>
      <c r="Q187" s="58"/>
      <c r="R187" s="58"/>
      <c r="S187" s="58"/>
      <c r="T187" s="59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T187" s="17" t="s">
        <v>181</v>
      </c>
      <c r="AU187" s="17" t="s">
        <v>85</v>
      </c>
    </row>
    <row r="188" spans="1:65" s="13" customFormat="1" ht="11.25">
      <c r="B188" s="170"/>
      <c r="D188" s="165" t="s">
        <v>183</v>
      </c>
      <c r="E188" s="171" t="s">
        <v>1</v>
      </c>
      <c r="F188" s="172" t="s">
        <v>520</v>
      </c>
      <c r="H188" s="173">
        <v>63.8</v>
      </c>
      <c r="I188" s="174"/>
      <c r="L188" s="170"/>
      <c r="M188" s="175"/>
      <c r="N188" s="176"/>
      <c r="O188" s="176"/>
      <c r="P188" s="176"/>
      <c r="Q188" s="176"/>
      <c r="R188" s="176"/>
      <c r="S188" s="176"/>
      <c r="T188" s="177"/>
      <c r="AT188" s="171" t="s">
        <v>183</v>
      </c>
      <c r="AU188" s="171" t="s">
        <v>85</v>
      </c>
      <c r="AV188" s="13" t="s">
        <v>85</v>
      </c>
      <c r="AW188" s="13" t="s">
        <v>32</v>
      </c>
      <c r="AX188" s="13" t="s">
        <v>83</v>
      </c>
      <c r="AY188" s="171" t="s">
        <v>174</v>
      </c>
    </row>
    <row r="189" spans="1:65" s="13" customFormat="1" ht="11.25">
      <c r="B189" s="170"/>
      <c r="D189" s="165" t="s">
        <v>183</v>
      </c>
      <c r="F189" s="172" t="s">
        <v>521</v>
      </c>
      <c r="H189" s="173">
        <v>66.989999999999995</v>
      </c>
      <c r="I189" s="174"/>
      <c r="L189" s="170"/>
      <c r="M189" s="175"/>
      <c r="N189" s="176"/>
      <c r="O189" s="176"/>
      <c r="P189" s="176"/>
      <c r="Q189" s="176"/>
      <c r="R189" s="176"/>
      <c r="S189" s="176"/>
      <c r="T189" s="177"/>
      <c r="AT189" s="171" t="s">
        <v>183</v>
      </c>
      <c r="AU189" s="171" t="s">
        <v>85</v>
      </c>
      <c r="AV189" s="13" t="s">
        <v>85</v>
      </c>
      <c r="AW189" s="13" t="s">
        <v>3</v>
      </c>
      <c r="AX189" s="13" t="s">
        <v>83</v>
      </c>
      <c r="AY189" s="171" t="s">
        <v>174</v>
      </c>
    </row>
    <row r="190" spans="1:65" s="12" customFormat="1" ht="22.9" customHeight="1">
      <c r="B190" s="137"/>
      <c r="D190" s="138" t="s">
        <v>75</v>
      </c>
      <c r="E190" s="148" t="s">
        <v>85</v>
      </c>
      <c r="F190" s="148" t="s">
        <v>268</v>
      </c>
      <c r="I190" s="140"/>
      <c r="J190" s="149">
        <f>BK190</f>
        <v>0</v>
      </c>
      <c r="L190" s="137"/>
      <c r="M190" s="142"/>
      <c r="N190" s="143"/>
      <c r="O190" s="143"/>
      <c r="P190" s="144">
        <f>SUM(P191:P192)</f>
        <v>0</v>
      </c>
      <c r="Q190" s="143"/>
      <c r="R190" s="144">
        <f>SUM(R191:R192)</f>
        <v>0</v>
      </c>
      <c r="S190" s="143"/>
      <c r="T190" s="145">
        <f>SUM(T191:T192)</f>
        <v>0</v>
      </c>
      <c r="AR190" s="138" t="s">
        <v>83</v>
      </c>
      <c r="AT190" s="146" t="s">
        <v>75</v>
      </c>
      <c r="AU190" s="146" t="s">
        <v>83</v>
      </c>
      <c r="AY190" s="138" t="s">
        <v>174</v>
      </c>
      <c r="BK190" s="147">
        <f>SUM(BK191:BK192)</f>
        <v>0</v>
      </c>
    </row>
    <row r="191" spans="1:65" s="2" customFormat="1" ht="16.5" customHeight="1">
      <c r="A191" s="32"/>
      <c r="B191" s="150"/>
      <c r="C191" s="151" t="s">
        <v>522</v>
      </c>
      <c r="D191" s="151" t="s">
        <v>176</v>
      </c>
      <c r="E191" s="152" t="s">
        <v>270</v>
      </c>
      <c r="F191" s="153" t="s">
        <v>271</v>
      </c>
      <c r="G191" s="154" t="s">
        <v>272</v>
      </c>
      <c r="H191" s="155">
        <v>1</v>
      </c>
      <c r="I191" s="156"/>
      <c r="J191" s="157">
        <f>ROUND(I191*H191,2)</f>
        <v>0</v>
      </c>
      <c r="K191" s="158"/>
      <c r="L191" s="33"/>
      <c r="M191" s="159" t="s">
        <v>1</v>
      </c>
      <c r="N191" s="160" t="s">
        <v>41</v>
      </c>
      <c r="O191" s="58"/>
      <c r="P191" s="161">
        <f>O191*H191</f>
        <v>0</v>
      </c>
      <c r="Q191" s="161">
        <v>0</v>
      </c>
      <c r="R191" s="161">
        <f>Q191*H191</f>
        <v>0</v>
      </c>
      <c r="S191" s="161">
        <v>0</v>
      </c>
      <c r="T191" s="162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3" t="s">
        <v>96</v>
      </c>
      <c r="AT191" s="163" t="s">
        <v>176</v>
      </c>
      <c r="AU191" s="163" t="s">
        <v>85</v>
      </c>
      <c r="AY191" s="17" t="s">
        <v>174</v>
      </c>
      <c r="BE191" s="164">
        <f>IF(N191="základní",J191,0)</f>
        <v>0</v>
      </c>
      <c r="BF191" s="164">
        <f>IF(N191="snížená",J191,0)</f>
        <v>0</v>
      </c>
      <c r="BG191" s="164">
        <f>IF(N191="zákl. přenesená",J191,0)</f>
        <v>0</v>
      </c>
      <c r="BH191" s="164">
        <f>IF(N191="sníž. přenesená",J191,0)</f>
        <v>0</v>
      </c>
      <c r="BI191" s="164">
        <f>IF(N191="nulová",J191,0)</f>
        <v>0</v>
      </c>
      <c r="BJ191" s="17" t="s">
        <v>83</v>
      </c>
      <c r="BK191" s="164">
        <f>ROUND(I191*H191,2)</f>
        <v>0</v>
      </c>
      <c r="BL191" s="17" t="s">
        <v>96</v>
      </c>
      <c r="BM191" s="163" t="s">
        <v>523</v>
      </c>
    </row>
    <row r="192" spans="1:65" s="2" customFormat="1" ht="11.25">
      <c r="A192" s="32"/>
      <c r="B192" s="33"/>
      <c r="C192" s="32"/>
      <c r="D192" s="165" t="s">
        <v>181</v>
      </c>
      <c r="E192" s="32"/>
      <c r="F192" s="166" t="s">
        <v>274</v>
      </c>
      <c r="G192" s="32"/>
      <c r="H192" s="32"/>
      <c r="I192" s="167"/>
      <c r="J192" s="32"/>
      <c r="K192" s="32"/>
      <c r="L192" s="33"/>
      <c r="M192" s="168"/>
      <c r="N192" s="169"/>
      <c r="O192" s="58"/>
      <c r="P192" s="58"/>
      <c r="Q192" s="58"/>
      <c r="R192" s="58"/>
      <c r="S192" s="58"/>
      <c r="T192" s="59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T192" s="17" t="s">
        <v>181</v>
      </c>
      <c r="AU192" s="17" t="s">
        <v>85</v>
      </c>
    </row>
    <row r="193" spans="1:65" s="12" customFormat="1" ht="22.9" customHeight="1">
      <c r="B193" s="137"/>
      <c r="D193" s="138" t="s">
        <v>75</v>
      </c>
      <c r="E193" s="148" t="s">
        <v>91</v>
      </c>
      <c r="F193" s="148" t="s">
        <v>524</v>
      </c>
      <c r="I193" s="140"/>
      <c r="J193" s="149">
        <f>BK193</f>
        <v>0</v>
      </c>
      <c r="L193" s="137"/>
      <c r="M193" s="142"/>
      <c r="N193" s="143"/>
      <c r="O193" s="143"/>
      <c r="P193" s="144">
        <f>SUM(P194:P195)</f>
        <v>0</v>
      </c>
      <c r="Q193" s="143"/>
      <c r="R193" s="144">
        <f>SUM(R194:R195)</f>
        <v>0</v>
      </c>
      <c r="S193" s="143"/>
      <c r="T193" s="145">
        <f>SUM(T194:T195)</f>
        <v>0</v>
      </c>
      <c r="AR193" s="138" t="s">
        <v>83</v>
      </c>
      <c r="AT193" s="146" t="s">
        <v>75</v>
      </c>
      <c r="AU193" s="146" t="s">
        <v>83</v>
      </c>
      <c r="AY193" s="138" t="s">
        <v>174</v>
      </c>
      <c r="BK193" s="147">
        <f>SUM(BK194:BK195)</f>
        <v>0</v>
      </c>
    </row>
    <row r="194" spans="1:65" s="2" customFormat="1" ht="16.5" customHeight="1">
      <c r="A194" s="32"/>
      <c r="B194" s="150"/>
      <c r="C194" s="151" t="s">
        <v>276</v>
      </c>
      <c r="D194" s="151" t="s">
        <v>176</v>
      </c>
      <c r="E194" s="152" t="s">
        <v>525</v>
      </c>
      <c r="F194" s="153" t="s">
        <v>526</v>
      </c>
      <c r="G194" s="154" t="s">
        <v>272</v>
      </c>
      <c r="H194" s="155">
        <v>1</v>
      </c>
      <c r="I194" s="156"/>
      <c r="J194" s="157">
        <f>ROUND(I194*H194,2)</f>
        <v>0</v>
      </c>
      <c r="K194" s="158"/>
      <c r="L194" s="33"/>
      <c r="M194" s="159" t="s">
        <v>1</v>
      </c>
      <c r="N194" s="160" t="s">
        <v>41</v>
      </c>
      <c r="O194" s="58"/>
      <c r="P194" s="161">
        <f>O194*H194</f>
        <v>0</v>
      </c>
      <c r="Q194" s="161">
        <v>0</v>
      </c>
      <c r="R194" s="161">
        <f>Q194*H194</f>
        <v>0</v>
      </c>
      <c r="S194" s="161">
        <v>0</v>
      </c>
      <c r="T194" s="162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3" t="s">
        <v>96</v>
      </c>
      <c r="AT194" s="163" t="s">
        <v>176</v>
      </c>
      <c r="AU194" s="163" t="s">
        <v>85</v>
      </c>
      <c r="AY194" s="17" t="s">
        <v>174</v>
      </c>
      <c r="BE194" s="164">
        <f>IF(N194="základní",J194,0)</f>
        <v>0</v>
      </c>
      <c r="BF194" s="164">
        <f>IF(N194="snížená",J194,0)</f>
        <v>0</v>
      </c>
      <c r="BG194" s="164">
        <f>IF(N194="zákl. přenesená",J194,0)</f>
        <v>0</v>
      </c>
      <c r="BH194" s="164">
        <f>IF(N194="sníž. přenesená",J194,0)</f>
        <v>0</v>
      </c>
      <c r="BI194" s="164">
        <f>IF(N194="nulová",J194,0)</f>
        <v>0</v>
      </c>
      <c r="BJ194" s="17" t="s">
        <v>83</v>
      </c>
      <c r="BK194" s="164">
        <f>ROUND(I194*H194,2)</f>
        <v>0</v>
      </c>
      <c r="BL194" s="17" t="s">
        <v>96</v>
      </c>
      <c r="BM194" s="163" t="s">
        <v>527</v>
      </c>
    </row>
    <row r="195" spans="1:65" s="2" customFormat="1" ht="11.25">
      <c r="A195" s="32"/>
      <c r="B195" s="33"/>
      <c r="C195" s="32"/>
      <c r="D195" s="165" t="s">
        <v>181</v>
      </c>
      <c r="E195" s="32"/>
      <c r="F195" s="166" t="s">
        <v>528</v>
      </c>
      <c r="G195" s="32"/>
      <c r="H195" s="32"/>
      <c r="I195" s="167"/>
      <c r="J195" s="32"/>
      <c r="K195" s="32"/>
      <c r="L195" s="33"/>
      <c r="M195" s="168"/>
      <c r="N195" s="169"/>
      <c r="O195" s="58"/>
      <c r="P195" s="58"/>
      <c r="Q195" s="58"/>
      <c r="R195" s="58"/>
      <c r="S195" s="58"/>
      <c r="T195" s="59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T195" s="17" t="s">
        <v>181</v>
      </c>
      <c r="AU195" s="17" t="s">
        <v>85</v>
      </c>
    </row>
    <row r="196" spans="1:65" s="12" customFormat="1" ht="22.9" customHeight="1">
      <c r="B196" s="137"/>
      <c r="D196" s="138" t="s">
        <v>75</v>
      </c>
      <c r="E196" s="148" t="s">
        <v>195</v>
      </c>
      <c r="F196" s="148" t="s">
        <v>275</v>
      </c>
      <c r="I196" s="140"/>
      <c r="J196" s="149">
        <f>BK196</f>
        <v>0</v>
      </c>
      <c r="L196" s="137"/>
      <c r="M196" s="142"/>
      <c r="N196" s="143"/>
      <c r="O196" s="143"/>
      <c r="P196" s="144">
        <f>SUM(P197:P259)</f>
        <v>0</v>
      </c>
      <c r="Q196" s="143"/>
      <c r="R196" s="144">
        <f>SUM(R197:R259)</f>
        <v>95.978300500000003</v>
      </c>
      <c r="S196" s="143"/>
      <c r="T196" s="145">
        <f>SUM(T197:T259)</f>
        <v>0</v>
      </c>
      <c r="AR196" s="138" t="s">
        <v>83</v>
      </c>
      <c r="AT196" s="146" t="s">
        <v>75</v>
      </c>
      <c r="AU196" s="146" t="s">
        <v>83</v>
      </c>
      <c r="AY196" s="138" t="s">
        <v>174</v>
      </c>
      <c r="BK196" s="147">
        <f>SUM(BK197:BK259)</f>
        <v>0</v>
      </c>
    </row>
    <row r="197" spans="1:65" s="2" customFormat="1" ht="16.5" customHeight="1">
      <c r="A197" s="32"/>
      <c r="B197" s="150"/>
      <c r="C197" s="151" t="s">
        <v>8</v>
      </c>
      <c r="D197" s="151" t="s">
        <v>176</v>
      </c>
      <c r="E197" s="152" t="s">
        <v>277</v>
      </c>
      <c r="F197" s="153" t="s">
        <v>278</v>
      </c>
      <c r="G197" s="154" t="s">
        <v>179</v>
      </c>
      <c r="H197" s="155">
        <v>63.8</v>
      </c>
      <c r="I197" s="156"/>
      <c r="J197" s="157">
        <f>ROUND(I197*H197,2)</f>
        <v>0</v>
      </c>
      <c r="K197" s="158"/>
      <c r="L197" s="33"/>
      <c r="M197" s="159" t="s">
        <v>1</v>
      </c>
      <c r="N197" s="160" t="s">
        <v>41</v>
      </c>
      <c r="O197" s="58"/>
      <c r="P197" s="161">
        <f>O197*H197</f>
        <v>0</v>
      </c>
      <c r="Q197" s="161">
        <v>9.1999999999999998E-2</v>
      </c>
      <c r="R197" s="161">
        <f>Q197*H197</f>
        <v>5.8695999999999993</v>
      </c>
      <c r="S197" s="161">
        <v>0</v>
      </c>
      <c r="T197" s="162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3" t="s">
        <v>96</v>
      </c>
      <c r="AT197" s="163" t="s">
        <v>176</v>
      </c>
      <c r="AU197" s="163" t="s">
        <v>85</v>
      </c>
      <c r="AY197" s="17" t="s">
        <v>174</v>
      </c>
      <c r="BE197" s="164">
        <f>IF(N197="základní",J197,0)</f>
        <v>0</v>
      </c>
      <c r="BF197" s="164">
        <f>IF(N197="snížená",J197,0)</f>
        <v>0</v>
      </c>
      <c r="BG197" s="164">
        <f>IF(N197="zákl. přenesená",J197,0)</f>
        <v>0</v>
      </c>
      <c r="BH197" s="164">
        <f>IF(N197="sníž. přenesená",J197,0)</f>
        <v>0</v>
      </c>
      <c r="BI197" s="164">
        <f>IF(N197="nulová",J197,0)</f>
        <v>0</v>
      </c>
      <c r="BJ197" s="17" t="s">
        <v>83</v>
      </c>
      <c r="BK197" s="164">
        <f>ROUND(I197*H197,2)</f>
        <v>0</v>
      </c>
      <c r="BL197" s="17" t="s">
        <v>96</v>
      </c>
      <c r="BM197" s="163" t="s">
        <v>529</v>
      </c>
    </row>
    <row r="198" spans="1:65" s="2" customFormat="1" ht="11.25">
      <c r="A198" s="32"/>
      <c r="B198" s="33"/>
      <c r="C198" s="32"/>
      <c r="D198" s="165" t="s">
        <v>181</v>
      </c>
      <c r="E198" s="32"/>
      <c r="F198" s="166" t="s">
        <v>280</v>
      </c>
      <c r="G198" s="32"/>
      <c r="H198" s="32"/>
      <c r="I198" s="167"/>
      <c r="J198" s="32"/>
      <c r="K198" s="32"/>
      <c r="L198" s="33"/>
      <c r="M198" s="168"/>
      <c r="N198" s="169"/>
      <c r="O198" s="58"/>
      <c r="P198" s="58"/>
      <c r="Q198" s="58"/>
      <c r="R198" s="58"/>
      <c r="S198" s="58"/>
      <c r="T198" s="59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T198" s="17" t="s">
        <v>181</v>
      </c>
      <c r="AU198" s="17" t="s">
        <v>85</v>
      </c>
    </row>
    <row r="199" spans="1:65" s="13" customFormat="1" ht="11.25">
      <c r="B199" s="170"/>
      <c r="D199" s="165" t="s">
        <v>183</v>
      </c>
      <c r="E199" s="171" t="s">
        <v>1</v>
      </c>
      <c r="F199" s="172" t="s">
        <v>530</v>
      </c>
      <c r="H199" s="173">
        <v>63.8</v>
      </c>
      <c r="I199" s="174"/>
      <c r="L199" s="170"/>
      <c r="M199" s="175"/>
      <c r="N199" s="176"/>
      <c r="O199" s="176"/>
      <c r="P199" s="176"/>
      <c r="Q199" s="176"/>
      <c r="R199" s="176"/>
      <c r="S199" s="176"/>
      <c r="T199" s="177"/>
      <c r="AT199" s="171" t="s">
        <v>183</v>
      </c>
      <c r="AU199" s="171" t="s">
        <v>85</v>
      </c>
      <c r="AV199" s="13" t="s">
        <v>85</v>
      </c>
      <c r="AW199" s="13" t="s">
        <v>32</v>
      </c>
      <c r="AX199" s="13" t="s">
        <v>83</v>
      </c>
      <c r="AY199" s="171" t="s">
        <v>174</v>
      </c>
    </row>
    <row r="200" spans="1:65" s="2" customFormat="1" ht="16.5" customHeight="1">
      <c r="A200" s="32"/>
      <c r="B200" s="150"/>
      <c r="C200" s="151" t="s">
        <v>287</v>
      </c>
      <c r="D200" s="151" t="s">
        <v>176</v>
      </c>
      <c r="E200" s="152" t="s">
        <v>531</v>
      </c>
      <c r="F200" s="153" t="s">
        <v>532</v>
      </c>
      <c r="G200" s="154" t="s">
        <v>179</v>
      </c>
      <c r="H200" s="155">
        <v>9.9749999999999996</v>
      </c>
      <c r="I200" s="156"/>
      <c r="J200" s="157">
        <f>ROUND(I200*H200,2)</f>
        <v>0</v>
      </c>
      <c r="K200" s="158"/>
      <c r="L200" s="33"/>
      <c r="M200" s="159" t="s">
        <v>1</v>
      </c>
      <c r="N200" s="160" t="s">
        <v>41</v>
      </c>
      <c r="O200" s="58"/>
      <c r="P200" s="161">
        <f>O200*H200</f>
        <v>0</v>
      </c>
      <c r="Q200" s="161">
        <v>0.34499999999999997</v>
      </c>
      <c r="R200" s="161">
        <f>Q200*H200</f>
        <v>3.4413749999999994</v>
      </c>
      <c r="S200" s="161">
        <v>0</v>
      </c>
      <c r="T200" s="162">
        <f>S200*H200</f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3" t="s">
        <v>96</v>
      </c>
      <c r="AT200" s="163" t="s">
        <v>176</v>
      </c>
      <c r="AU200" s="163" t="s">
        <v>85</v>
      </c>
      <c r="AY200" s="17" t="s">
        <v>174</v>
      </c>
      <c r="BE200" s="164">
        <f>IF(N200="základní",J200,0)</f>
        <v>0</v>
      </c>
      <c r="BF200" s="164">
        <f>IF(N200="snížená",J200,0)</f>
        <v>0</v>
      </c>
      <c r="BG200" s="164">
        <f>IF(N200="zákl. přenesená",J200,0)</f>
        <v>0</v>
      </c>
      <c r="BH200" s="164">
        <f>IF(N200="sníž. přenesená",J200,0)</f>
        <v>0</v>
      </c>
      <c r="BI200" s="164">
        <f>IF(N200="nulová",J200,0)</f>
        <v>0</v>
      </c>
      <c r="BJ200" s="17" t="s">
        <v>83</v>
      </c>
      <c r="BK200" s="164">
        <f>ROUND(I200*H200,2)</f>
        <v>0</v>
      </c>
      <c r="BL200" s="17" t="s">
        <v>96</v>
      </c>
      <c r="BM200" s="163" t="s">
        <v>533</v>
      </c>
    </row>
    <row r="201" spans="1:65" s="2" customFormat="1" ht="19.5">
      <c r="A201" s="32"/>
      <c r="B201" s="33"/>
      <c r="C201" s="32"/>
      <c r="D201" s="165" t="s">
        <v>181</v>
      </c>
      <c r="E201" s="32"/>
      <c r="F201" s="166" t="s">
        <v>534</v>
      </c>
      <c r="G201" s="32"/>
      <c r="H201" s="32"/>
      <c r="I201" s="167"/>
      <c r="J201" s="32"/>
      <c r="K201" s="32"/>
      <c r="L201" s="33"/>
      <c r="M201" s="168"/>
      <c r="N201" s="169"/>
      <c r="O201" s="58"/>
      <c r="P201" s="58"/>
      <c r="Q201" s="58"/>
      <c r="R201" s="58"/>
      <c r="S201" s="58"/>
      <c r="T201" s="59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T201" s="17" t="s">
        <v>181</v>
      </c>
      <c r="AU201" s="17" t="s">
        <v>85</v>
      </c>
    </row>
    <row r="202" spans="1:65" s="13" customFormat="1" ht="11.25">
      <c r="B202" s="170"/>
      <c r="D202" s="165" t="s">
        <v>183</v>
      </c>
      <c r="E202" s="171" t="s">
        <v>1</v>
      </c>
      <c r="F202" s="172" t="s">
        <v>535</v>
      </c>
      <c r="H202" s="173">
        <v>9.5</v>
      </c>
      <c r="I202" s="174"/>
      <c r="L202" s="170"/>
      <c r="M202" s="175"/>
      <c r="N202" s="176"/>
      <c r="O202" s="176"/>
      <c r="P202" s="176"/>
      <c r="Q202" s="176"/>
      <c r="R202" s="176"/>
      <c r="S202" s="176"/>
      <c r="T202" s="177"/>
      <c r="AT202" s="171" t="s">
        <v>183</v>
      </c>
      <c r="AU202" s="171" t="s">
        <v>85</v>
      </c>
      <c r="AV202" s="13" t="s">
        <v>85</v>
      </c>
      <c r="AW202" s="13" t="s">
        <v>32</v>
      </c>
      <c r="AX202" s="13" t="s">
        <v>83</v>
      </c>
      <c r="AY202" s="171" t="s">
        <v>174</v>
      </c>
    </row>
    <row r="203" spans="1:65" s="13" customFormat="1" ht="11.25">
      <c r="B203" s="170"/>
      <c r="D203" s="165" t="s">
        <v>183</v>
      </c>
      <c r="F203" s="172" t="s">
        <v>536</v>
      </c>
      <c r="H203" s="173">
        <v>9.9749999999999996</v>
      </c>
      <c r="I203" s="174"/>
      <c r="L203" s="170"/>
      <c r="M203" s="175"/>
      <c r="N203" s="176"/>
      <c r="O203" s="176"/>
      <c r="P203" s="176"/>
      <c r="Q203" s="176"/>
      <c r="R203" s="176"/>
      <c r="S203" s="176"/>
      <c r="T203" s="177"/>
      <c r="AT203" s="171" t="s">
        <v>183</v>
      </c>
      <c r="AU203" s="171" t="s">
        <v>85</v>
      </c>
      <c r="AV203" s="13" t="s">
        <v>85</v>
      </c>
      <c r="AW203" s="13" t="s">
        <v>3</v>
      </c>
      <c r="AX203" s="13" t="s">
        <v>83</v>
      </c>
      <c r="AY203" s="171" t="s">
        <v>174</v>
      </c>
    </row>
    <row r="204" spans="1:65" s="2" customFormat="1" ht="16.5" customHeight="1">
      <c r="A204" s="32"/>
      <c r="B204" s="150"/>
      <c r="C204" s="151" t="s">
        <v>293</v>
      </c>
      <c r="D204" s="151" t="s">
        <v>176</v>
      </c>
      <c r="E204" s="152" t="s">
        <v>283</v>
      </c>
      <c r="F204" s="153" t="s">
        <v>284</v>
      </c>
      <c r="G204" s="154" t="s">
        <v>179</v>
      </c>
      <c r="H204" s="155">
        <v>57.015000000000001</v>
      </c>
      <c r="I204" s="156"/>
      <c r="J204" s="157">
        <f>ROUND(I204*H204,2)</f>
        <v>0</v>
      </c>
      <c r="K204" s="158"/>
      <c r="L204" s="33"/>
      <c r="M204" s="159" t="s">
        <v>1</v>
      </c>
      <c r="N204" s="160" t="s">
        <v>41</v>
      </c>
      <c r="O204" s="58"/>
      <c r="P204" s="161">
        <f>O204*H204</f>
        <v>0</v>
      </c>
      <c r="Q204" s="161">
        <v>0.46</v>
      </c>
      <c r="R204" s="161">
        <f>Q204*H204</f>
        <v>26.226900000000001</v>
      </c>
      <c r="S204" s="161">
        <v>0</v>
      </c>
      <c r="T204" s="162">
        <f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3" t="s">
        <v>96</v>
      </c>
      <c r="AT204" s="163" t="s">
        <v>176</v>
      </c>
      <c r="AU204" s="163" t="s">
        <v>85</v>
      </c>
      <c r="AY204" s="17" t="s">
        <v>174</v>
      </c>
      <c r="BE204" s="164">
        <f>IF(N204="základní",J204,0)</f>
        <v>0</v>
      </c>
      <c r="BF204" s="164">
        <f>IF(N204="snížená",J204,0)</f>
        <v>0</v>
      </c>
      <c r="BG204" s="164">
        <f>IF(N204="zákl. přenesená",J204,0)</f>
        <v>0</v>
      </c>
      <c r="BH204" s="164">
        <f>IF(N204="sníž. přenesená",J204,0)</f>
        <v>0</v>
      </c>
      <c r="BI204" s="164">
        <f>IF(N204="nulová",J204,0)</f>
        <v>0</v>
      </c>
      <c r="BJ204" s="17" t="s">
        <v>83</v>
      </c>
      <c r="BK204" s="164">
        <f>ROUND(I204*H204,2)</f>
        <v>0</v>
      </c>
      <c r="BL204" s="17" t="s">
        <v>96</v>
      </c>
      <c r="BM204" s="163" t="s">
        <v>537</v>
      </c>
    </row>
    <row r="205" spans="1:65" s="2" customFormat="1" ht="19.5">
      <c r="A205" s="32"/>
      <c r="B205" s="33"/>
      <c r="C205" s="32"/>
      <c r="D205" s="165" t="s">
        <v>181</v>
      </c>
      <c r="E205" s="32"/>
      <c r="F205" s="166" t="s">
        <v>286</v>
      </c>
      <c r="G205" s="32"/>
      <c r="H205" s="32"/>
      <c r="I205" s="167"/>
      <c r="J205" s="32"/>
      <c r="K205" s="32"/>
      <c r="L205" s="33"/>
      <c r="M205" s="168"/>
      <c r="N205" s="169"/>
      <c r="O205" s="58"/>
      <c r="P205" s="58"/>
      <c r="Q205" s="58"/>
      <c r="R205" s="58"/>
      <c r="S205" s="58"/>
      <c r="T205" s="59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T205" s="17" t="s">
        <v>181</v>
      </c>
      <c r="AU205" s="17" t="s">
        <v>85</v>
      </c>
    </row>
    <row r="206" spans="1:65" s="13" customFormat="1" ht="11.25">
      <c r="B206" s="170"/>
      <c r="D206" s="165" t="s">
        <v>183</v>
      </c>
      <c r="E206" s="171" t="s">
        <v>1</v>
      </c>
      <c r="F206" s="172" t="s">
        <v>538</v>
      </c>
      <c r="H206" s="173">
        <v>54.3</v>
      </c>
      <c r="I206" s="174"/>
      <c r="L206" s="170"/>
      <c r="M206" s="175"/>
      <c r="N206" s="176"/>
      <c r="O206" s="176"/>
      <c r="P206" s="176"/>
      <c r="Q206" s="176"/>
      <c r="R206" s="176"/>
      <c r="S206" s="176"/>
      <c r="T206" s="177"/>
      <c r="AT206" s="171" t="s">
        <v>183</v>
      </c>
      <c r="AU206" s="171" t="s">
        <v>85</v>
      </c>
      <c r="AV206" s="13" t="s">
        <v>85</v>
      </c>
      <c r="AW206" s="13" t="s">
        <v>32</v>
      </c>
      <c r="AX206" s="13" t="s">
        <v>83</v>
      </c>
      <c r="AY206" s="171" t="s">
        <v>174</v>
      </c>
    </row>
    <row r="207" spans="1:65" s="13" customFormat="1" ht="11.25">
      <c r="B207" s="170"/>
      <c r="D207" s="165" t="s">
        <v>183</v>
      </c>
      <c r="F207" s="172" t="s">
        <v>539</v>
      </c>
      <c r="H207" s="173">
        <v>57.015000000000001</v>
      </c>
      <c r="I207" s="174"/>
      <c r="L207" s="170"/>
      <c r="M207" s="175"/>
      <c r="N207" s="176"/>
      <c r="O207" s="176"/>
      <c r="P207" s="176"/>
      <c r="Q207" s="176"/>
      <c r="R207" s="176"/>
      <c r="S207" s="176"/>
      <c r="T207" s="177"/>
      <c r="AT207" s="171" t="s">
        <v>183</v>
      </c>
      <c r="AU207" s="171" t="s">
        <v>85</v>
      </c>
      <c r="AV207" s="13" t="s">
        <v>85</v>
      </c>
      <c r="AW207" s="13" t="s">
        <v>3</v>
      </c>
      <c r="AX207" s="13" t="s">
        <v>83</v>
      </c>
      <c r="AY207" s="171" t="s">
        <v>174</v>
      </c>
    </row>
    <row r="208" spans="1:65" s="2" customFormat="1" ht="21.75" customHeight="1">
      <c r="A208" s="32"/>
      <c r="B208" s="150"/>
      <c r="C208" s="151" t="s">
        <v>299</v>
      </c>
      <c r="D208" s="151" t="s">
        <v>176</v>
      </c>
      <c r="E208" s="152" t="s">
        <v>288</v>
      </c>
      <c r="F208" s="153" t="s">
        <v>289</v>
      </c>
      <c r="G208" s="154" t="s">
        <v>179</v>
      </c>
      <c r="H208" s="155">
        <v>28.35</v>
      </c>
      <c r="I208" s="156"/>
      <c r="J208" s="157">
        <f>ROUND(I208*H208,2)</f>
        <v>0</v>
      </c>
      <c r="K208" s="158"/>
      <c r="L208" s="33"/>
      <c r="M208" s="159" t="s">
        <v>1</v>
      </c>
      <c r="N208" s="160" t="s">
        <v>41</v>
      </c>
      <c r="O208" s="58"/>
      <c r="P208" s="161">
        <f>O208*H208</f>
        <v>0</v>
      </c>
      <c r="Q208" s="161">
        <v>0.57499999999999996</v>
      </c>
      <c r="R208" s="161">
        <f>Q208*H208</f>
        <v>16.30125</v>
      </c>
      <c r="S208" s="161">
        <v>0</v>
      </c>
      <c r="T208" s="162">
        <f>S208*H208</f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3" t="s">
        <v>96</v>
      </c>
      <c r="AT208" s="163" t="s">
        <v>176</v>
      </c>
      <c r="AU208" s="163" t="s">
        <v>85</v>
      </c>
      <c r="AY208" s="17" t="s">
        <v>174</v>
      </c>
      <c r="BE208" s="164">
        <f>IF(N208="základní",J208,0)</f>
        <v>0</v>
      </c>
      <c r="BF208" s="164">
        <f>IF(N208="snížená",J208,0)</f>
        <v>0</v>
      </c>
      <c r="BG208" s="164">
        <f>IF(N208="zákl. přenesená",J208,0)</f>
        <v>0</v>
      </c>
      <c r="BH208" s="164">
        <f>IF(N208="sníž. přenesená",J208,0)</f>
        <v>0</v>
      </c>
      <c r="BI208" s="164">
        <f>IF(N208="nulová",J208,0)</f>
        <v>0</v>
      </c>
      <c r="BJ208" s="17" t="s">
        <v>83</v>
      </c>
      <c r="BK208" s="164">
        <f>ROUND(I208*H208,2)</f>
        <v>0</v>
      </c>
      <c r="BL208" s="17" t="s">
        <v>96</v>
      </c>
      <c r="BM208" s="163" t="s">
        <v>540</v>
      </c>
    </row>
    <row r="209" spans="1:65" s="2" customFormat="1" ht="19.5">
      <c r="A209" s="32"/>
      <c r="B209" s="33"/>
      <c r="C209" s="32"/>
      <c r="D209" s="165" t="s">
        <v>181</v>
      </c>
      <c r="E209" s="32"/>
      <c r="F209" s="166" t="s">
        <v>291</v>
      </c>
      <c r="G209" s="32"/>
      <c r="H209" s="32"/>
      <c r="I209" s="167"/>
      <c r="J209" s="32"/>
      <c r="K209" s="32"/>
      <c r="L209" s="33"/>
      <c r="M209" s="168"/>
      <c r="N209" s="169"/>
      <c r="O209" s="58"/>
      <c r="P209" s="58"/>
      <c r="Q209" s="58"/>
      <c r="R209" s="58"/>
      <c r="S209" s="58"/>
      <c r="T209" s="59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T209" s="17" t="s">
        <v>181</v>
      </c>
      <c r="AU209" s="17" t="s">
        <v>85</v>
      </c>
    </row>
    <row r="210" spans="1:65" s="13" customFormat="1" ht="11.25">
      <c r="B210" s="170"/>
      <c r="D210" s="165" t="s">
        <v>183</v>
      </c>
      <c r="E210" s="171" t="s">
        <v>1</v>
      </c>
      <c r="F210" s="172" t="s">
        <v>541</v>
      </c>
      <c r="H210" s="173">
        <v>27</v>
      </c>
      <c r="I210" s="174"/>
      <c r="L210" s="170"/>
      <c r="M210" s="175"/>
      <c r="N210" s="176"/>
      <c r="O210" s="176"/>
      <c r="P210" s="176"/>
      <c r="Q210" s="176"/>
      <c r="R210" s="176"/>
      <c r="S210" s="176"/>
      <c r="T210" s="177"/>
      <c r="AT210" s="171" t="s">
        <v>183</v>
      </c>
      <c r="AU210" s="171" t="s">
        <v>85</v>
      </c>
      <c r="AV210" s="13" t="s">
        <v>85</v>
      </c>
      <c r="AW210" s="13" t="s">
        <v>32</v>
      </c>
      <c r="AX210" s="13" t="s">
        <v>83</v>
      </c>
      <c r="AY210" s="171" t="s">
        <v>174</v>
      </c>
    </row>
    <row r="211" spans="1:65" s="13" customFormat="1" ht="11.25">
      <c r="B211" s="170"/>
      <c r="D211" s="165" t="s">
        <v>183</v>
      </c>
      <c r="F211" s="172" t="s">
        <v>542</v>
      </c>
      <c r="H211" s="173">
        <v>28.35</v>
      </c>
      <c r="I211" s="174"/>
      <c r="L211" s="170"/>
      <c r="M211" s="175"/>
      <c r="N211" s="176"/>
      <c r="O211" s="176"/>
      <c r="P211" s="176"/>
      <c r="Q211" s="176"/>
      <c r="R211" s="176"/>
      <c r="S211" s="176"/>
      <c r="T211" s="177"/>
      <c r="AT211" s="171" t="s">
        <v>183</v>
      </c>
      <c r="AU211" s="171" t="s">
        <v>85</v>
      </c>
      <c r="AV211" s="13" t="s">
        <v>85</v>
      </c>
      <c r="AW211" s="13" t="s">
        <v>3</v>
      </c>
      <c r="AX211" s="13" t="s">
        <v>83</v>
      </c>
      <c r="AY211" s="171" t="s">
        <v>174</v>
      </c>
    </row>
    <row r="212" spans="1:65" s="2" customFormat="1" ht="33" customHeight="1">
      <c r="A212" s="32"/>
      <c r="B212" s="150"/>
      <c r="C212" s="151" t="s">
        <v>304</v>
      </c>
      <c r="D212" s="151" t="s">
        <v>176</v>
      </c>
      <c r="E212" s="152" t="s">
        <v>294</v>
      </c>
      <c r="F212" s="153" t="s">
        <v>295</v>
      </c>
      <c r="G212" s="154" t="s">
        <v>179</v>
      </c>
      <c r="H212" s="155">
        <v>9.75</v>
      </c>
      <c r="I212" s="156"/>
      <c r="J212" s="157">
        <f>ROUND(I212*H212,2)</f>
        <v>0</v>
      </c>
      <c r="K212" s="158"/>
      <c r="L212" s="33"/>
      <c r="M212" s="159" t="s">
        <v>1</v>
      </c>
      <c r="N212" s="160" t="s">
        <v>41</v>
      </c>
      <c r="O212" s="58"/>
      <c r="P212" s="161">
        <f>O212*H212</f>
        <v>0</v>
      </c>
      <c r="Q212" s="161">
        <v>0.26375999999999999</v>
      </c>
      <c r="R212" s="161">
        <f>Q212*H212</f>
        <v>2.5716600000000001</v>
      </c>
      <c r="S212" s="161">
        <v>0</v>
      </c>
      <c r="T212" s="162">
        <f>S212*H212</f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3" t="s">
        <v>96</v>
      </c>
      <c r="AT212" s="163" t="s">
        <v>176</v>
      </c>
      <c r="AU212" s="163" t="s">
        <v>85</v>
      </c>
      <c r="AY212" s="17" t="s">
        <v>174</v>
      </c>
      <c r="BE212" s="164">
        <f>IF(N212="základní",J212,0)</f>
        <v>0</v>
      </c>
      <c r="BF212" s="164">
        <f>IF(N212="snížená",J212,0)</f>
        <v>0</v>
      </c>
      <c r="BG212" s="164">
        <f>IF(N212="zákl. přenesená",J212,0)</f>
        <v>0</v>
      </c>
      <c r="BH212" s="164">
        <f>IF(N212="sníž. přenesená",J212,0)</f>
        <v>0</v>
      </c>
      <c r="BI212" s="164">
        <f>IF(N212="nulová",J212,0)</f>
        <v>0</v>
      </c>
      <c r="BJ212" s="17" t="s">
        <v>83</v>
      </c>
      <c r="BK212" s="164">
        <f>ROUND(I212*H212,2)</f>
        <v>0</v>
      </c>
      <c r="BL212" s="17" t="s">
        <v>96</v>
      </c>
      <c r="BM212" s="163" t="s">
        <v>543</v>
      </c>
    </row>
    <row r="213" spans="1:65" s="2" customFormat="1" ht="29.25">
      <c r="A213" s="32"/>
      <c r="B213" s="33"/>
      <c r="C213" s="32"/>
      <c r="D213" s="165" t="s">
        <v>181</v>
      </c>
      <c r="E213" s="32"/>
      <c r="F213" s="166" t="s">
        <v>297</v>
      </c>
      <c r="G213" s="32"/>
      <c r="H213" s="32"/>
      <c r="I213" s="167"/>
      <c r="J213" s="32"/>
      <c r="K213" s="32"/>
      <c r="L213" s="33"/>
      <c r="M213" s="168"/>
      <c r="N213" s="169"/>
      <c r="O213" s="58"/>
      <c r="P213" s="58"/>
      <c r="Q213" s="58"/>
      <c r="R213" s="58"/>
      <c r="S213" s="58"/>
      <c r="T213" s="59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T213" s="17" t="s">
        <v>181</v>
      </c>
      <c r="AU213" s="17" t="s">
        <v>85</v>
      </c>
    </row>
    <row r="214" spans="1:65" s="13" customFormat="1" ht="11.25">
      <c r="B214" s="170"/>
      <c r="D214" s="165" t="s">
        <v>183</v>
      </c>
      <c r="E214" s="171" t="s">
        <v>1</v>
      </c>
      <c r="F214" s="172" t="s">
        <v>544</v>
      </c>
      <c r="H214" s="173">
        <v>2.25</v>
      </c>
      <c r="I214" s="174"/>
      <c r="L214" s="170"/>
      <c r="M214" s="175"/>
      <c r="N214" s="176"/>
      <c r="O214" s="176"/>
      <c r="P214" s="176"/>
      <c r="Q214" s="176"/>
      <c r="R214" s="176"/>
      <c r="S214" s="176"/>
      <c r="T214" s="177"/>
      <c r="AT214" s="171" t="s">
        <v>183</v>
      </c>
      <c r="AU214" s="171" t="s">
        <v>85</v>
      </c>
      <c r="AV214" s="13" t="s">
        <v>85</v>
      </c>
      <c r="AW214" s="13" t="s">
        <v>32</v>
      </c>
      <c r="AX214" s="13" t="s">
        <v>76</v>
      </c>
      <c r="AY214" s="171" t="s">
        <v>174</v>
      </c>
    </row>
    <row r="215" spans="1:65" s="13" customFormat="1" ht="11.25">
      <c r="B215" s="170"/>
      <c r="D215" s="165" t="s">
        <v>183</v>
      </c>
      <c r="E215" s="171" t="s">
        <v>1</v>
      </c>
      <c r="F215" s="172" t="s">
        <v>545</v>
      </c>
      <c r="H215" s="173">
        <v>7.5</v>
      </c>
      <c r="I215" s="174"/>
      <c r="L215" s="170"/>
      <c r="M215" s="175"/>
      <c r="N215" s="176"/>
      <c r="O215" s="176"/>
      <c r="P215" s="176"/>
      <c r="Q215" s="176"/>
      <c r="R215" s="176"/>
      <c r="S215" s="176"/>
      <c r="T215" s="177"/>
      <c r="AT215" s="171" t="s">
        <v>183</v>
      </c>
      <c r="AU215" s="171" t="s">
        <v>85</v>
      </c>
      <c r="AV215" s="13" t="s">
        <v>85</v>
      </c>
      <c r="AW215" s="13" t="s">
        <v>32</v>
      </c>
      <c r="AX215" s="13" t="s">
        <v>76</v>
      </c>
      <c r="AY215" s="171" t="s">
        <v>174</v>
      </c>
    </row>
    <row r="216" spans="1:65" s="14" customFormat="1" ht="11.25">
      <c r="B216" s="178"/>
      <c r="D216" s="165" t="s">
        <v>183</v>
      </c>
      <c r="E216" s="179" t="s">
        <v>1</v>
      </c>
      <c r="F216" s="180" t="s">
        <v>231</v>
      </c>
      <c r="H216" s="181">
        <v>9.75</v>
      </c>
      <c r="I216" s="182"/>
      <c r="L216" s="178"/>
      <c r="M216" s="183"/>
      <c r="N216" s="184"/>
      <c r="O216" s="184"/>
      <c r="P216" s="184"/>
      <c r="Q216" s="184"/>
      <c r="R216" s="184"/>
      <c r="S216" s="184"/>
      <c r="T216" s="185"/>
      <c r="AT216" s="179" t="s">
        <v>183</v>
      </c>
      <c r="AU216" s="179" t="s">
        <v>85</v>
      </c>
      <c r="AV216" s="14" t="s">
        <v>96</v>
      </c>
      <c r="AW216" s="14" t="s">
        <v>32</v>
      </c>
      <c r="AX216" s="14" t="s">
        <v>83</v>
      </c>
      <c r="AY216" s="179" t="s">
        <v>174</v>
      </c>
    </row>
    <row r="217" spans="1:65" s="2" customFormat="1" ht="37.9" customHeight="1">
      <c r="A217" s="32"/>
      <c r="B217" s="150"/>
      <c r="C217" s="151" t="s">
        <v>309</v>
      </c>
      <c r="D217" s="151" t="s">
        <v>176</v>
      </c>
      <c r="E217" s="152" t="s">
        <v>300</v>
      </c>
      <c r="F217" s="153" t="s">
        <v>301</v>
      </c>
      <c r="G217" s="154" t="s">
        <v>179</v>
      </c>
      <c r="H217" s="155">
        <v>9.75</v>
      </c>
      <c r="I217" s="156"/>
      <c r="J217" s="157">
        <f>ROUND(I217*H217,2)</f>
        <v>0</v>
      </c>
      <c r="K217" s="158"/>
      <c r="L217" s="33"/>
      <c r="M217" s="159" t="s">
        <v>1</v>
      </c>
      <c r="N217" s="160" t="s">
        <v>41</v>
      </c>
      <c r="O217" s="58"/>
      <c r="P217" s="161">
        <f>O217*H217</f>
        <v>0</v>
      </c>
      <c r="Q217" s="161">
        <v>0.49985000000000002</v>
      </c>
      <c r="R217" s="161">
        <f>Q217*H217</f>
        <v>4.8735375000000003</v>
      </c>
      <c r="S217" s="161">
        <v>0</v>
      </c>
      <c r="T217" s="162">
        <f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63" t="s">
        <v>96</v>
      </c>
      <c r="AT217" s="163" t="s">
        <v>176</v>
      </c>
      <c r="AU217" s="163" t="s">
        <v>85</v>
      </c>
      <c r="AY217" s="17" t="s">
        <v>174</v>
      </c>
      <c r="BE217" s="164">
        <f>IF(N217="základní",J217,0)</f>
        <v>0</v>
      </c>
      <c r="BF217" s="164">
        <f>IF(N217="snížená",J217,0)</f>
        <v>0</v>
      </c>
      <c r="BG217" s="164">
        <f>IF(N217="zákl. přenesená",J217,0)</f>
        <v>0</v>
      </c>
      <c r="BH217" s="164">
        <f>IF(N217="sníž. přenesená",J217,0)</f>
        <v>0</v>
      </c>
      <c r="BI217" s="164">
        <f>IF(N217="nulová",J217,0)</f>
        <v>0</v>
      </c>
      <c r="BJ217" s="17" t="s">
        <v>83</v>
      </c>
      <c r="BK217" s="164">
        <f>ROUND(I217*H217,2)</f>
        <v>0</v>
      </c>
      <c r="BL217" s="17" t="s">
        <v>96</v>
      </c>
      <c r="BM217" s="163" t="s">
        <v>546</v>
      </c>
    </row>
    <row r="218" spans="1:65" s="2" customFormat="1" ht="29.25">
      <c r="A218" s="32"/>
      <c r="B218" s="33"/>
      <c r="C218" s="32"/>
      <c r="D218" s="165" t="s">
        <v>181</v>
      </c>
      <c r="E218" s="32"/>
      <c r="F218" s="166" t="s">
        <v>303</v>
      </c>
      <c r="G218" s="32"/>
      <c r="H218" s="32"/>
      <c r="I218" s="167"/>
      <c r="J218" s="32"/>
      <c r="K218" s="32"/>
      <c r="L218" s="33"/>
      <c r="M218" s="168"/>
      <c r="N218" s="169"/>
      <c r="O218" s="58"/>
      <c r="P218" s="58"/>
      <c r="Q218" s="58"/>
      <c r="R218" s="58"/>
      <c r="S218" s="58"/>
      <c r="T218" s="59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T218" s="17" t="s">
        <v>181</v>
      </c>
      <c r="AU218" s="17" t="s">
        <v>85</v>
      </c>
    </row>
    <row r="219" spans="1:65" s="13" customFormat="1" ht="11.25">
      <c r="B219" s="170"/>
      <c r="D219" s="165" t="s">
        <v>183</v>
      </c>
      <c r="E219" s="171" t="s">
        <v>1</v>
      </c>
      <c r="F219" s="172" t="s">
        <v>544</v>
      </c>
      <c r="H219" s="173">
        <v>2.25</v>
      </c>
      <c r="I219" s="174"/>
      <c r="L219" s="170"/>
      <c r="M219" s="175"/>
      <c r="N219" s="176"/>
      <c r="O219" s="176"/>
      <c r="P219" s="176"/>
      <c r="Q219" s="176"/>
      <c r="R219" s="176"/>
      <c r="S219" s="176"/>
      <c r="T219" s="177"/>
      <c r="AT219" s="171" t="s">
        <v>183</v>
      </c>
      <c r="AU219" s="171" t="s">
        <v>85</v>
      </c>
      <c r="AV219" s="13" t="s">
        <v>85</v>
      </c>
      <c r="AW219" s="13" t="s">
        <v>32</v>
      </c>
      <c r="AX219" s="13" t="s">
        <v>76</v>
      </c>
      <c r="AY219" s="171" t="s">
        <v>174</v>
      </c>
    </row>
    <row r="220" spans="1:65" s="13" customFormat="1" ht="11.25">
      <c r="B220" s="170"/>
      <c r="D220" s="165" t="s">
        <v>183</v>
      </c>
      <c r="E220" s="171" t="s">
        <v>1</v>
      </c>
      <c r="F220" s="172" t="s">
        <v>545</v>
      </c>
      <c r="H220" s="173">
        <v>7.5</v>
      </c>
      <c r="I220" s="174"/>
      <c r="L220" s="170"/>
      <c r="M220" s="175"/>
      <c r="N220" s="176"/>
      <c r="O220" s="176"/>
      <c r="P220" s="176"/>
      <c r="Q220" s="176"/>
      <c r="R220" s="176"/>
      <c r="S220" s="176"/>
      <c r="T220" s="177"/>
      <c r="AT220" s="171" t="s">
        <v>183</v>
      </c>
      <c r="AU220" s="171" t="s">
        <v>85</v>
      </c>
      <c r="AV220" s="13" t="s">
        <v>85</v>
      </c>
      <c r="AW220" s="13" t="s">
        <v>32</v>
      </c>
      <c r="AX220" s="13" t="s">
        <v>76</v>
      </c>
      <c r="AY220" s="171" t="s">
        <v>174</v>
      </c>
    </row>
    <row r="221" spans="1:65" s="14" customFormat="1" ht="11.25">
      <c r="B221" s="178"/>
      <c r="D221" s="165" t="s">
        <v>183</v>
      </c>
      <c r="E221" s="179" t="s">
        <v>1</v>
      </c>
      <c r="F221" s="180" t="s">
        <v>231</v>
      </c>
      <c r="H221" s="181">
        <v>9.75</v>
      </c>
      <c r="I221" s="182"/>
      <c r="L221" s="178"/>
      <c r="M221" s="183"/>
      <c r="N221" s="184"/>
      <c r="O221" s="184"/>
      <c r="P221" s="184"/>
      <c r="Q221" s="184"/>
      <c r="R221" s="184"/>
      <c r="S221" s="184"/>
      <c r="T221" s="185"/>
      <c r="AT221" s="179" t="s">
        <v>183</v>
      </c>
      <c r="AU221" s="179" t="s">
        <v>85</v>
      </c>
      <c r="AV221" s="14" t="s">
        <v>96</v>
      </c>
      <c r="AW221" s="14" t="s">
        <v>32</v>
      </c>
      <c r="AX221" s="14" t="s">
        <v>83</v>
      </c>
      <c r="AY221" s="179" t="s">
        <v>174</v>
      </c>
    </row>
    <row r="222" spans="1:65" s="2" customFormat="1" ht="24.2" customHeight="1">
      <c r="A222" s="32"/>
      <c r="B222" s="150"/>
      <c r="C222" s="151" t="s">
        <v>7</v>
      </c>
      <c r="D222" s="151" t="s">
        <v>176</v>
      </c>
      <c r="E222" s="152" t="s">
        <v>547</v>
      </c>
      <c r="F222" s="153" t="s">
        <v>548</v>
      </c>
      <c r="G222" s="154" t="s">
        <v>179</v>
      </c>
      <c r="H222" s="155">
        <v>9.5</v>
      </c>
      <c r="I222" s="156"/>
      <c r="J222" s="157">
        <f>ROUND(I222*H222,2)</f>
        <v>0</v>
      </c>
      <c r="K222" s="158"/>
      <c r="L222" s="33"/>
      <c r="M222" s="159" t="s">
        <v>1</v>
      </c>
      <c r="N222" s="160" t="s">
        <v>41</v>
      </c>
      <c r="O222" s="58"/>
      <c r="P222" s="161">
        <f>O222*H222</f>
        <v>0</v>
      </c>
      <c r="Q222" s="161">
        <v>0.18847</v>
      </c>
      <c r="R222" s="161">
        <f>Q222*H222</f>
        <v>1.790465</v>
      </c>
      <c r="S222" s="161">
        <v>0</v>
      </c>
      <c r="T222" s="162">
        <f>S222*H222</f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63" t="s">
        <v>96</v>
      </c>
      <c r="AT222" s="163" t="s">
        <v>176</v>
      </c>
      <c r="AU222" s="163" t="s">
        <v>85</v>
      </c>
      <c r="AY222" s="17" t="s">
        <v>174</v>
      </c>
      <c r="BE222" s="164">
        <f>IF(N222="základní",J222,0)</f>
        <v>0</v>
      </c>
      <c r="BF222" s="164">
        <f>IF(N222="snížená",J222,0)</f>
        <v>0</v>
      </c>
      <c r="BG222" s="164">
        <f>IF(N222="zákl. přenesená",J222,0)</f>
        <v>0</v>
      </c>
      <c r="BH222" s="164">
        <f>IF(N222="sníž. přenesená",J222,0)</f>
        <v>0</v>
      </c>
      <c r="BI222" s="164">
        <f>IF(N222="nulová",J222,0)</f>
        <v>0</v>
      </c>
      <c r="BJ222" s="17" t="s">
        <v>83</v>
      </c>
      <c r="BK222" s="164">
        <f>ROUND(I222*H222,2)</f>
        <v>0</v>
      </c>
      <c r="BL222" s="17" t="s">
        <v>96</v>
      </c>
      <c r="BM222" s="163" t="s">
        <v>549</v>
      </c>
    </row>
    <row r="223" spans="1:65" s="2" customFormat="1" ht="19.5">
      <c r="A223" s="32"/>
      <c r="B223" s="33"/>
      <c r="C223" s="32"/>
      <c r="D223" s="165" t="s">
        <v>181</v>
      </c>
      <c r="E223" s="32"/>
      <c r="F223" s="166" t="s">
        <v>550</v>
      </c>
      <c r="G223" s="32"/>
      <c r="H223" s="32"/>
      <c r="I223" s="167"/>
      <c r="J223" s="32"/>
      <c r="K223" s="32"/>
      <c r="L223" s="33"/>
      <c r="M223" s="168"/>
      <c r="N223" s="169"/>
      <c r="O223" s="58"/>
      <c r="P223" s="58"/>
      <c r="Q223" s="58"/>
      <c r="R223" s="58"/>
      <c r="S223" s="58"/>
      <c r="T223" s="59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T223" s="17" t="s">
        <v>181</v>
      </c>
      <c r="AU223" s="17" t="s">
        <v>85</v>
      </c>
    </row>
    <row r="224" spans="1:65" s="13" customFormat="1" ht="11.25">
      <c r="B224" s="170"/>
      <c r="D224" s="165" t="s">
        <v>183</v>
      </c>
      <c r="E224" s="171" t="s">
        <v>1</v>
      </c>
      <c r="F224" s="172" t="s">
        <v>535</v>
      </c>
      <c r="H224" s="173">
        <v>9.5</v>
      </c>
      <c r="I224" s="174"/>
      <c r="L224" s="170"/>
      <c r="M224" s="175"/>
      <c r="N224" s="176"/>
      <c r="O224" s="176"/>
      <c r="P224" s="176"/>
      <c r="Q224" s="176"/>
      <c r="R224" s="176"/>
      <c r="S224" s="176"/>
      <c r="T224" s="177"/>
      <c r="AT224" s="171" t="s">
        <v>183</v>
      </c>
      <c r="AU224" s="171" t="s">
        <v>85</v>
      </c>
      <c r="AV224" s="13" t="s">
        <v>85</v>
      </c>
      <c r="AW224" s="13" t="s">
        <v>32</v>
      </c>
      <c r="AX224" s="13" t="s">
        <v>83</v>
      </c>
      <c r="AY224" s="171" t="s">
        <v>174</v>
      </c>
    </row>
    <row r="225" spans="1:65" s="2" customFormat="1" ht="24.2" customHeight="1">
      <c r="A225" s="32"/>
      <c r="B225" s="150"/>
      <c r="C225" s="151" t="s">
        <v>318</v>
      </c>
      <c r="D225" s="151" t="s">
        <v>176</v>
      </c>
      <c r="E225" s="152" t="s">
        <v>305</v>
      </c>
      <c r="F225" s="153" t="s">
        <v>306</v>
      </c>
      <c r="G225" s="154" t="s">
        <v>179</v>
      </c>
      <c r="H225" s="155">
        <v>27</v>
      </c>
      <c r="I225" s="156"/>
      <c r="J225" s="157">
        <f>ROUND(I225*H225,2)</f>
        <v>0</v>
      </c>
      <c r="K225" s="158"/>
      <c r="L225" s="33"/>
      <c r="M225" s="159" t="s">
        <v>1</v>
      </c>
      <c r="N225" s="160" t="s">
        <v>41</v>
      </c>
      <c r="O225" s="58"/>
      <c r="P225" s="161">
        <f>O225*H225</f>
        <v>0</v>
      </c>
      <c r="Q225" s="161">
        <v>0.34538000000000002</v>
      </c>
      <c r="R225" s="161">
        <f>Q225*H225</f>
        <v>9.3252600000000001</v>
      </c>
      <c r="S225" s="161">
        <v>0</v>
      </c>
      <c r="T225" s="162">
        <f>S225*H225</f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3" t="s">
        <v>96</v>
      </c>
      <c r="AT225" s="163" t="s">
        <v>176</v>
      </c>
      <c r="AU225" s="163" t="s">
        <v>85</v>
      </c>
      <c r="AY225" s="17" t="s">
        <v>174</v>
      </c>
      <c r="BE225" s="164">
        <f>IF(N225="základní",J225,0)</f>
        <v>0</v>
      </c>
      <c r="BF225" s="164">
        <f>IF(N225="snížená",J225,0)</f>
        <v>0</v>
      </c>
      <c r="BG225" s="164">
        <f>IF(N225="zákl. přenesená",J225,0)</f>
        <v>0</v>
      </c>
      <c r="BH225" s="164">
        <f>IF(N225="sníž. přenesená",J225,0)</f>
        <v>0</v>
      </c>
      <c r="BI225" s="164">
        <f>IF(N225="nulová",J225,0)</f>
        <v>0</v>
      </c>
      <c r="BJ225" s="17" t="s">
        <v>83</v>
      </c>
      <c r="BK225" s="164">
        <f>ROUND(I225*H225,2)</f>
        <v>0</v>
      </c>
      <c r="BL225" s="17" t="s">
        <v>96</v>
      </c>
      <c r="BM225" s="163" t="s">
        <v>551</v>
      </c>
    </row>
    <row r="226" spans="1:65" s="2" customFormat="1" ht="29.25">
      <c r="A226" s="32"/>
      <c r="B226" s="33"/>
      <c r="C226" s="32"/>
      <c r="D226" s="165" t="s">
        <v>181</v>
      </c>
      <c r="E226" s="32"/>
      <c r="F226" s="166" t="s">
        <v>308</v>
      </c>
      <c r="G226" s="32"/>
      <c r="H226" s="32"/>
      <c r="I226" s="167"/>
      <c r="J226" s="32"/>
      <c r="K226" s="32"/>
      <c r="L226" s="33"/>
      <c r="M226" s="168"/>
      <c r="N226" s="169"/>
      <c r="O226" s="58"/>
      <c r="P226" s="58"/>
      <c r="Q226" s="58"/>
      <c r="R226" s="58"/>
      <c r="S226" s="58"/>
      <c r="T226" s="59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T226" s="17" t="s">
        <v>181</v>
      </c>
      <c r="AU226" s="17" t="s">
        <v>85</v>
      </c>
    </row>
    <row r="227" spans="1:65" s="13" customFormat="1" ht="11.25">
      <c r="B227" s="170"/>
      <c r="D227" s="165" t="s">
        <v>183</v>
      </c>
      <c r="E227" s="171" t="s">
        <v>1</v>
      </c>
      <c r="F227" s="172" t="s">
        <v>541</v>
      </c>
      <c r="H227" s="173">
        <v>27</v>
      </c>
      <c r="I227" s="174"/>
      <c r="L227" s="170"/>
      <c r="M227" s="175"/>
      <c r="N227" s="176"/>
      <c r="O227" s="176"/>
      <c r="P227" s="176"/>
      <c r="Q227" s="176"/>
      <c r="R227" s="176"/>
      <c r="S227" s="176"/>
      <c r="T227" s="177"/>
      <c r="AT227" s="171" t="s">
        <v>183</v>
      </c>
      <c r="AU227" s="171" t="s">
        <v>85</v>
      </c>
      <c r="AV227" s="13" t="s">
        <v>85</v>
      </c>
      <c r="AW227" s="13" t="s">
        <v>32</v>
      </c>
      <c r="AX227" s="13" t="s">
        <v>83</v>
      </c>
      <c r="AY227" s="171" t="s">
        <v>174</v>
      </c>
    </row>
    <row r="228" spans="1:65" s="2" customFormat="1" ht="33" customHeight="1">
      <c r="A228" s="32"/>
      <c r="B228" s="150"/>
      <c r="C228" s="151" t="s">
        <v>323</v>
      </c>
      <c r="D228" s="151" t="s">
        <v>176</v>
      </c>
      <c r="E228" s="152" t="s">
        <v>310</v>
      </c>
      <c r="F228" s="153" t="s">
        <v>311</v>
      </c>
      <c r="G228" s="154" t="s">
        <v>179</v>
      </c>
      <c r="H228" s="155">
        <v>27</v>
      </c>
      <c r="I228" s="156"/>
      <c r="J228" s="157">
        <f>ROUND(I228*H228,2)</f>
        <v>0</v>
      </c>
      <c r="K228" s="158"/>
      <c r="L228" s="33"/>
      <c r="M228" s="159" t="s">
        <v>1</v>
      </c>
      <c r="N228" s="160" t="s">
        <v>41</v>
      </c>
      <c r="O228" s="58"/>
      <c r="P228" s="161">
        <f>O228*H228</f>
        <v>0</v>
      </c>
      <c r="Q228" s="161">
        <v>0.1837</v>
      </c>
      <c r="R228" s="161">
        <f>Q228*H228</f>
        <v>4.9599000000000002</v>
      </c>
      <c r="S228" s="161">
        <v>0</v>
      </c>
      <c r="T228" s="162">
        <f>S228*H228</f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63" t="s">
        <v>96</v>
      </c>
      <c r="AT228" s="163" t="s">
        <v>176</v>
      </c>
      <c r="AU228" s="163" t="s">
        <v>85</v>
      </c>
      <c r="AY228" s="17" t="s">
        <v>174</v>
      </c>
      <c r="BE228" s="164">
        <f>IF(N228="základní",J228,0)</f>
        <v>0</v>
      </c>
      <c r="BF228" s="164">
        <f>IF(N228="snížená",J228,0)</f>
        <v>0</v>
      </c>
      <c r="BG228" s="164">
        <f>IF(N228="zákl. přenesená",J228,0)</f>
        <v>0</v>
      </c>
      <c r="BH228" s="164">
        <f>IF(N228="sníž. přenesená",J228,0)</f>
        <v>0</v>
      </c>
      <c r="BI228" s="164">
        <f>IF(N228="nulová",J228,0)</f>
        <v>0</v>
      </c>
      <c r="BJ228" s="17" t="s">
        <v>83</v>
      </c>
      <c r="BK228" s="164">
        <f>ROUND(I228*H228,2)</f>
        <v>0</v>
      </c>
      <c r="BL228" s="17" t="s">
        <v>96</v>
      </c>
      <c r="BM228" s="163" t="s">
        <v>552</v>
      </c>
    </row>
    <row r="229" spans="1:65" s="2" customFormat="1" ht="39">
      <c r="A229" s="32"/>
      <c r="B229" s="33"/>
      <c r="C229" s="32"/>
      <c r="D229" s="165" t="s">
        <v>181</v>
      </c>
      <c r="E229" s="32"/>
      <c r="F229" s="166" t="s">
        <v>313</v>
      </c>
      <c r="G229" s="32"/>
      <c r="H229" s="32"/>
      <c r="I229" s="167"/>
      <c r="J229" s="32"/>
      <c r="K229" s="32"/>
      <c r="L229" s="33"/>
      <c r="M229" s="168"/>
      <c r="N229" s="169"/>
      <c r="O229" s="58"/>
      <c r="P229" s="58"/>
      <c r="Q229" s="58"/>
      <c r="R229" s="58"/>
      <c r="S229" s="58"/>
      <c r="T229" s="59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T229" s="17" t="s">
        <v>181</v>
      </c>
      <c r="AU229" s="17" t="s">
        <v>85</v>
      </c>
    </row>
    <row r="230" spans="1:65" s="13" customFormat="1" ht="11.25">
      <c r="B230" s="170"/>
      <c r="D230" s="165" t="s">
        <v>183</v>
      </c>
      <c r="E230" s="171" t="s">
        <v>1</v>
      </c>
      <c r="F230" s="172" t="s">
        <v>541</v>
      </c>
      <c r="H230" s="173">
        <v>27</v>
      </c>
      <c r="I230" s="174"/>
      <c r="L230" s="170"/>
      <c r="M230" s="175"/>
      <c r="N230" s="176"/>
      <c r="O230" s="176"/>
      <c r="P230" s="176"/>
      <c r="Q230" s="176"/>
      <c r="R230" s="176"/>
      <c r="S230" s="176"/>
      <c r="T230" s="177"/>
      <c r="AT230" s="171" t="s">
        <v>183</v>
      </c>
      <c r="AU230" s="171" t="s">
        <v>85</v>
      </c>
      <c r="AV230" s="13" t="s">
        <v>85</v>
      </c>
      <c r="AW230" s="13" t="s">
        <v>32</v>
      </c>
      <c r="AX230" s="13" t="s">
        <v>83</v>
      </c>
      <c r="AY230" s="171" t="s">
        <v>174</v>
      </c>
    </row>
    <row r="231" spans="1:65" s="2" customFormat="1" ht="16.5" customHeight="1">
      <c r="A231" s="32"/>
      <c r="B231" s="150"/>
      <c r="C231" s="186" t="s">
        <v>328</v>
      </c>
      <c r="D231" s="186" t="s">
        <v>256</v>
      </c>
      <c r="E231" s="187" t="s">
        <v>314</v>
      </c>
      <c r="F231" s="188" t="s">
        <v>315</v>
      </c>
      <c r="G231" s="189" t="s">
        <v>179</v>
      </c>
      <c r="H231" s="190">
        <v>27.54</v>
      </c>
      <c r="I231" s="191"/>
      <c r="J231" s="192">
        <f>ROUND(I231*H231,2)</f>
        <v>0</v>
      </c>
      <c r="K231" s="193"/>
      <c r="L231" s="194"/>
      <c r="M231" s="195" t="s">
        <v>1</v>
      </c>
      <c r="N231" s="196" t="s">
        <v>41</v>
      </c>
      <c r="O231" s="58"/>
      <c r="P231" s="161">
        <f>O231*H231</f>
        <v>0</v>
      </c>
      <c r="Q231" s="161">
        <v>0.222</v>
      </c>
      <c r="R231" s="161">
        <f>Q231*H231</f>
        <v>6.11388</v>
      </c>
      <c r="S231" s="161">
        <v>0</v>
      </c>
      <c r="T231" s="162">
        <f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63" t="s">
        <v>211</v>
      </c>
      <c r="AT231" s="163" t="s">
        <v>256</v>
      </c>
      <c r="AU231" s="163" t="s">
        <v>85</v>
      </c>
      <c r="AY231" s="17" t="s">
        <v>174</v>
      </c>
      <c r="BE231" s="164">
        <f>IF(N231="základní",J231,0)</f>
        <v>0</v>
      </c>
      <c r="BF231" s="164">
        <f>IF(N231="snížená",J231,0)</f>
        <v>0</v>
      </c>
      <c r="BG231" s="164">
        <f>IF(N231="zákl. přenesená",J231,0)</f>
        <v>0</v>
      </c>
      <c r="BH231" s="164">
        <f>IF(N231="sníž. přenesená",J231,0)</f>
        <v>0</v>
      </c>
      <c r="BI231" s="164">
        <f>IF(N231="nulová",J231,0)</f>
        <v>0</v>
      </c>
      <c r="BJ231" s="17" t="s">
        <v>83</v>
      </c>
      <c r="BK231" s="164">
        <f>ROUND(I231*H231,2)</f>
        <v>0</v>
      </c>
      <c r="BL231" s="17" t="s">
        <v>96</v>
      </c>
      <c r="BM231" s="163" t="s">
        <v>553</v>
      </c>
    </row>
    <row r="232" spans="1:65" s="2" customFormat="1" ht="11.25">
      <c r="A232" s="32"/>
      <c r="B232" s="33"/>
      <c r="C232" s="32"/>
      <c r="D232" s="165" t="s">
        <v>181</v>
      </c>
      <c r="E232" s="32"/>
      <c r="F232" s="166" t="s">
        <v>315</v>
      </c>
      <c r="G232" s="32"/>
      <c r="H232" s="32"/>
      <c r="I232" s="167"/>
      <c r="J232" s="32"/>
      <c r="K232" s="32"/>
      <c r="L232" s="33"/>
      <c r="M232" s="168"/>
      <c r="N232" s="169"/>
      <c r="O232" s="58"/>
      <c r="P232" s="58"/>
      <c r="Q232" s="58"/>
      <c r="R232" s="58"/>
      <c r="S232" s="58"/>
      <c r="T232" s="59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T232" s="17" t="s">
        <v>181</v>
      </c>
      <c r="AU232" s="17" t="s">
        <v>85</v>
      </c>
    </row>
    <row r="233" spans="1:65" s="13" customFormat="1" ht="11.25">
      <c r="B233" s="170"/>
      <c r="D233" s="165" t="s">
        <v>183</v>
      </c>
      <c r="F233" s="172" t="s">
        <v>554</v>
      </c>
      <c r="H233" s="173">
        <v>27.54</v>
      </c>
      <c r="I233" s="174"/>
      <c r="L233" s="170"/>
      <c r="M233" s="175"/>
      <c r="N233" s="176"/>
      <c r="O233" s="176"/>
      <c r="P233" s="176"/>
      <c r="Q233" s="176"/>
      <c r="R233" s="176"/>
      <c r="S233" s="176"/>
      <c r="T233" s="177"/>
      <c r="AT233" s="171" t="s">
        <v>183</v>
      </c>
      <c r="AU233" s="171" t="s">
        <v>85</v>
      </c>
      <c r="AV233" s="13" t="s">
        <v>85</v>
      </c>
      <c r="AW233" s="13" t="s">
        <v>3</v>
      </c>
      <c r="AX233" s="13" t="s">
        <v>83</v>
      </c>
      <c r="AY233" s="171" t="s">
        <v>174</v>
      </c>
    </row>
    <row r="234" spans="1:65" s="2" customFormat="1" ht="24.2" customHeight="1">
      <c r="A234" s="32"/>
      <c r="B234" s="150"/>
      <c r="C234" s="151" t="s">
        <v>334</v>
      </c>
      <c r="D234" s="151" t="s">
        <v>176</v>
      </c>
      <c r="E234" s="152" t="s">
        <v>319</v>
      </c>
      <c r="F234" s="153" t="s">
        <v>320</v>
      </c>
      <c r="G234" s="154" t="s">
        <v>179</v>
      </c>
      <c r="H234" s="155">
        <v>54.3</v>
      </c>
      <c r="I234" s="156"/>
      <c r="J234" s="157">
        <f>ROUND(I234*H234,2)</f>
        <v>0</v>
      </c>
      <c r="K234" s="158"/>
      <c r="L234" s="33"/>
      <c r="M234" s="159" t="s">
        <v>1</v>
      </c>
      <c r="N234" s="160" t="s">
        <v>41</v>
      </c>
      <c r="O234" s="58"/>
      <c r="P234" s="161">
        <f>O234*H234</f>
        <v>0</v>
      </c>
      <c r="Q234" s="161">
        <v>8.4250000000000005E-2</v>
      </c>
      <c r="R234" s="161">
        <f>Q234*H234</f>
        <v>4.5747749999999998</v>
      </c>
      <c r="S234" s="161">
        <v>0</v>
      </c>
      <c r="T234" s="162">
        <f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3" t="s">
        <v>96</v>
      </c>
      <c r="AT234" s="163" t="s">
        <v>176</v>
      </c>
      <c r="AU234" s="163" t="s">
        <v>85</v>
      </c>
      <c r="AY234" s="17" t="s">
        <v>174</v>
      </c>
      <c r="BE234" s="164">
        <f>IF(N234="základní",J234,0)</f>
        <v>0</v>
      </c>
      <c r="BF234" s="164">
        <f>IF(N234="snížená",J234,0)</f>
        <v>0</v>
      </c>
      <c r="BG234" s="164">
        <f>IF(N234="zákl. přenesená",J234,0)</f>
        <v>0</v>
      </c>
      <c r="BH234" s="164">
        <f>IF(N234="sníž. přenesená",J234,0)</f>
        <v>0</v>
      </c>
      <c r="BI234" s="164">
        <f>IF(N234="nulová",J234,0)</f>
        <v>0</v>
      </c>
      <c r="BJ234" s="17" t="s">
        <v>83</v>
      </c>
      <c r="BK234" s="164">
        <f>ROUND(I234*H234,2)</f>
        <v>0</v>
      </c>
      <c r="BL234" s="17" t="s">
        <v>96</v>
      </c>
      <c r="BM234" s="163" t="s">
        <v>555</v>
      </c>
    </row>
    <row r="235" spans="1:65" s="2" customFormat="1" ht="48.75">
      <c r="A235" s="32"/>
      <c r="B235" s="33"/>
      <c r="C235" s="32"/>
      <c r="D235" s="165" t="s">
        <v>181</v>
      </c>
      <c r="E235" s="32"/>
      <c r="F235" s="166" t="s">
        <v>322</v>
      </c>
      <c r="G235" s="32"/>
      <c r="H235" s="32"/>
      <c r="I235" s="167"/>
      <c r="J235" s="32"/>
      <c r="K235" s="32"/>
      <c r="L235" s="33"/>
      <c r="M235" s="168"/>
      <c r="N235" s="169"/>
      <c r="O235" s="58"/>
      <c r="P235" s="58"/>
      <c r="Q235" s="58"/>
      <c r="R235" s="58"/>
      <c r="S235" s="58"/>
      <c r="T235" s="59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T235" s="17" t="s">
        <v>181</v>
      </c>
      <c r="AU235" s="17" t="s">
        <v>85</v>
      </c>
    </row>
    <row r="236" spans="1:65" s="2" customFormat="1" ht="21.75" customHeight="1">
      <c r="A236" s="32"/>
      <c r="B236" s="150"/>
      <c r="C236" s="186" t="s">
        <v>340</v>
      </c>
      <c r="D236" s="186" t="s">
        <v>256</v>
      </c>
      <c r="E236" s="187" t="s">
        <v>324</v>
      </c>
      <c r="F236" s="188" t="s">
        <v>325</v>
      </c>
      <c r="G236" s="189" t="s">
        <v>179</v>
      </c>
      <c r="H236" s="190">
        <v>45.938000000000002</v>
      </c>
      <c r="I236" s="191"/>
      <c r="J236" s="192">
        <f>ROUND(I236*H236,2)</f>
        <v>0</v>
      </c>
      <c r="K236" s="193"/>
      <c r="L236" s="194"/>
      <c r="M236" s="195" t="s">
        <v>1</v>
      </c>
      <c r="N236" s="196" t="s">
        <v>41</v>
      </c>
      <c r="O236" s="58"/>
      <c r="P236" s="161">
        <f>O236*H236</f>
        <v>0</v>
      </c>
      <c r="Q236" s="161">
        <v>0.13100000000000001</v>
      </c>
      <c r="R236" s="161">
        <f>Q236*H236</f>
        <v>6.0178780000000005</v>
      </c>
      <c r="S236" s="161">
        <v>0</v>
      </c>
      <c r="T236" s="162">
        <f>S236*H236</f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3" t="s">
        <v>211</v>
      </c>
      <c r="AT236" s="163" t="s">
        <v>256</v>
      </c>
      <c r="AU236" s="163" t="s">
        <v>85</v>
      </c>
      <c r="AY236" s="17" t="s">
        <v>174</v>
      </c>
      <c r="BE236" s="164">
        <f>IF(N236="základní",J236,0)</f>
        <v>0</v>
      </c>
      <c r="BF236" s="164">
        <f>IF(N236="snížená",J236,0)</f>
        <v>0</v>
      </c>
      <c r="BG236" s="164">
        <f>IF(N236="zákl. přenesená",J236,0)</f>
        <v>0</v>
      </c>
      <c r="BH236" s="164">
        <f>IF(N236="sníž. přenesená",J236,0)</f>
        <v>0</v>
      </c>
      <c r="BI236" s="164">
        <f>IF(N236="nulová",J236,0)</f>
        <v>0</v>
      </c>
      <c r="BJ236" s="17" t="s">
        <v>83</v>
      </c>
      <c r="BK236" s="164">
        <f>ROUND(I236*H236,2)</f>
        <v>0</v>
      </c>
      <c r="BL236" s="17" t="s">
        <v>96</v>
      </c>
      <c r="BM236" s="163" t="s">
        <v>556</v>
      </c>
    </row>
    <row r="237" spans="1:65" s="2" customFormat="1" ht="11.25">
      <c r="A237" s="32"/>
      <c r="B237" s="33"/>
      <c r="C237" s="32"/>
      <c r="D237" s="165" t="s">
        <v>181</v>
      </c>
      <c r="E237" s="32"/>
      <c r="F237" s="166" t="s">
        <v>325</v>
      </c>
      <c r="G237" s="32"/>
      <c r="H237" s="32"/>
      <c r="I237" s="167"/>
      <c r="J237" s="32"/>
      <c r="K237" s="32"/>
      <c r="L237" s="33"/>
      <c r="M237" s="168"/>
      <c r="N237" s="169"/>
      <c r="O237" s="58"/>
      <c r="P237" s="58"/>
      <c r="Q237" s="58"/>
      <c r="R237" s="58"/>
      <c r="S237" s="58"/>
      <c r="T237" s="59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T237" s="17" t="s">
        <v>181</v>
      </c>
      <c r="AU237" s="17" t="s">
        <v>85</v>
      </c>
    </row>
    <row r="238" spans="1:65" s="13" customFormat="1" ht="11.25">
      <c r="B238" s="170"/>
      <c r="D238" s="165" t="s">
        <v>183</v>
      </c>
      <c r="E238" s="171" t="s">
        <v>1</v>
      </c>
      <c r="F238" s="172" t="s">
        <v>557</v>
      </c>
      <c r="H238" s="173">
        <v>44.6</v>
      </c>
      <c r="I238" s="174"/>
      <c r="L238" s="170"/>
      <c r="M238" s="175"/>
      <c r="N238" s="176"/>
      <c r="O238" s="176"/>
      <c r="P238" s="176"/>
      <c r="Q238" s="176"/>
      <c r="R238" s="176"/>
      <c r="S238" s="176"/>
      <c r="T238" s="177"/>
      <c r="AT238" s="171" t="s">
        <v>183</v>
      </c>
      <c r="AU238" s="171" t="s">
        <v>85</v>
      </c>
      <c r="AV238" s="13" t="s">
        <v>85</v>
      </c>
      <c r="AW238" s="13" t="s">
        <v>32</v>
      </c>
      <c r="AX238" s="13" t="s">
        <v>83</v>
      </c>
      <c r="AY238" s="171" t="s">
        <v>174</v>
      </c>
    </row>
    <row r="239" spans="1:65" s="13" customFormat="1" ht="11.25">
      <c r="B239" s="170"/>
      <c r="D239" s="165" t="s">
        <v>183</v>
      </c>
      <c r="F239" s="172" t="s">
        <v>558</v>
      </c>
      <c r="H239" s="173">
        <v>45.938000000000002</v>
      </c>
      <c r="I239" s="174"/>
      <c r="L239" s="170"/>
      <c r="M239" s="175"/>
      <c r="N239" s="176"/>
      <c r="O239" s="176"/>
      <c r="P239" s="176"/>
      <c r="Q239" s="176"/>
      <c r="R239" s="176"/>
      <c r="S239" s="176"/>
      <c r="T239" s="177"/>
      <c r="AT239" s="171" t="s">
        <v>183</v>
      </c>
      <c r="AU239" s="171" t="s">
        <v>85</v>
      </c>
      <c r="AV239" s="13" t="s">
        <v>85</v>
      </c>
      <c r="AW239" s="13" t="s">
        <v>3</v>
      </c>
      <c r="AX239" s="13" t="s">
        <v>83</v>
      </c>
      <c r="AY239" s="171" t="s">
        <v>174</v>
      </c>
    </row>
    <row r="240" spans="1:65" s="2" customFormat="1" ht="24.2" customHeight="1">
      <c r="A240" s="32"/>
      <c r="B240" s="150"/>
      <c r="C240" s="186" t="s">
        <v>347</v>
      </c>
      <c r="D240" s="186" t="s">
        <v>256</v>
      </c>
      <c r="E240" s="187" t="s">
        <v>329</v>
      </c>
      <c r="F240" s="188" t="s">
        <v>330</v>
      </c>
      <c r="G240" s="189" t="s">
        <v>179</v>
      </c>
      <c r="H240" s="190">
        <v>3.8109999999999999</v>
      </c>
      <c r="I240" s="191"/>
      <c r="J240" s="192">
        <f>ROUND(I240*H240,2)</f>
        <v>0</v>
      </c>
      <c r="K240" s="193"/>
      <c r="L240" s="194"/>
      <c r="M240" s="195" t="s">
        <v>1</v>
      </c>
      <c r="N240" s="196" t="s">
        <v>41</v>
      </c>
      <c r="O240" s="58"/>
      <c r="P240" s="161">
        <f>O240*H240</f>
        <v>0</v>
      </c>
      <c r="Q240" s="161">
        <v>0.13100000000000001</v>
      </c>
      <c r="R240" s="161">
        <f>Q240*H240</f>
        <v>0.49924099999999999</v>
      </c>
      <c r="S240" s="161">
        <v>0</v>
      </c>
      <c r="T240" s="162">
        <f>S240*H240</f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63" t="s">
        <v>211</v>
      </c>
      <c r="AT240" s="163" t="s">
        <v>256</v>
      </c>
      <c r="AU240" s="163" t="s">
        <v>85</v>
      </c>
      <c r="AY240" s="17" t="s">
        <v>174</v>
      </c>
      <c r="BE240" s="164">
        <f>IF(N240="základní",J240,0)</f>
        <v>0</v>
      </c>
      <c r="BF240" s="164">
        <f>IF(N240="snížená",J240,0)</f>
        <v>0</v>
      </c>
      <c r="BG240" s="164">
        <f>IF(N240="zákl. přenesená",J240,0)</f>
        <v>0</v>
      </c>
      <c r="BH240" s="164">
        <f>IF(N240="sníž. přenesená",J240,0)</f>
        <v>0</v>
      </c>
      <c r="BI240" s="164">
        <f>IF(N240="nulová",J240,0)</f>
        <v>0</v>
      </c>
      <c r="BJ240" s="17" t="s">
        <v>83</v>
      </c>
      <c r="BK240" s="164">
        <f>ROUND(I240*H240,2)</f>
        <v>0</v>
      </c>
      <c r="BL240" s="17" t="s">
        <v>96</v>
      </c>
      <c r="BM240" s="163" t="s">
        <v>559</v>
      </c>
    </row>
    <row r="241" spans="1:65" s="2" customFormat="1" ht="11.25">
      <c r="A241" s="32"/>
      <c r="B241" s="33"/>
      <c r="C241" s="32"/>
      <c r="D241" s="165" t="s">
        <v>181</v>
      </c>
      <c r="E241" s="32"/>
      <c r="F241" s="166" t="s">
        <v>332</v>
      </c>
      <c r="G241" s="32"/>
      <c r="H241" s="32"/>
      <c r="I241" s="167"/>
      <c r="J241" s="32"/>
      <c r="K241" s="32"/>
      <c r="L241" s="33"/>
      <c r="M241" s="168"/>
      <c r="N241" s="169"/>
      <c r="O241" s="58"/>
      <c r="P241" s="58"/>
      <c r="Q241" s="58"/>
      <c r="R241" s="58"/>
      <c r="S241" s="58"/>
      <c r="T241" s="59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T241" s="17" t="s">
        <v>181</v>
      </c>
      <c r="AU241" s="17" t="s">
        <v>85</v>
      </c>
    </row>
    <row r="242" spans="1:65" s="13" customFormat="1" ht="11.25">
      <c r="B242" s="170"/>
      <c r="D242" s="165" t="s">
        <v>183</v>
      </c>
      <c r="E242" s="171" t="s">
        <v>1</v>
      </c>
      <c r="F242" s="172" t="s">
        <v>560</v>
      </c>
      <c r="H242" s="173">
        <v>3.7</v>
      </c>
      <c r="I242" s="174"/>
      <c r="L242" s="170"/>
      <c r="M242" s="175"/>
      <c r="N242" s="176"/>
      <c r="O242" s="176"/>
      <c r="P242" s="176"/>
      <c r="Q242" s="176"/>
      <c r="R242" s="176"/>
      <c r="S242" s="176"/>
      <c r="T242" s="177"/>
      <c r="AT242" s="171" t="s">
        <v>183</v>
      </c>
      <c r="AU242" s="171" t="s">
        <v>85</v>
      </c>
      <c r="AV242" s="13" t="s">
        <v>85</v>
      </c>
      <c r="AW242" s="13" t="s">
        <v>32</v>
      </c>
      <c r="AX242" s="13" t="s">
        <v>83</v>
      </c>
      <c r="AY242" s="171" t="s">
        <v>174</v>
      </c>
    </row>
    <row r="243" spans="1:65" s="13" customFormat="1" ht="11.25">
      <c r="B243" s="170"/>
      <c r="D243" s="165" t="s">
        <v>183</v>
      </c>
      <c r="F243" s="172" t="s">
        <v>561</v>
      </c>
      <c r="H243" s="173">
        <v>3.8109999999999999</v>
      </c>
      <c r="I243" s="174"/>
      <c r="L243" s="170"/>
      <c r="M243" s="175"/>
      <c r="N243" s="176"/>
      <c r="O243" s="176"/>
      <c r="P243" s="176"/>
      <c r="Q243" s="176"/>
      <c r="R243" s="176"/>
      <c r="S243" s="176"/>
      <c r="T243" s="177"/>
      <c r="AT243" s="171" t="s">
        <v>183</v>
      </c>
      <c r="AU243" s="171" t="s">
        <v>85</v>
      </c>
      <c r="AV243" s="13" t="s">
        <v>85</v>
      </c>
      <c r="AW243" s="13" t="s">
        <v>3</v>
      </c>
      <c r="AX243" s="13" t="s">
        <v>83</v>
      </c>
      <c r="AY243" s="171" t="s">
        <v>174</v>
      </c>
    </row>
    <row r="244" spans="1:65" s="2" customFormat="1" ht="24.2" customHeight="1">
      <c r="A244" s="32"/>
      <c r="B244" s="150"/>
      <c r="C244" s="186" t="s">
        <v>354</v>
      </c>
      <c r="D244" s="186" t="s">
        <v>256</v>
      </c>
      <c r="E244" s="187" t="s">
        <v>335</v>
      </c>
      <c r="F244" s="188" t="s">
        <v>336</v>
      </c>
      <c r="G244" s="189" t="s">
        <v>179</v>
      </c>
      <c r="H244" s="190">
        <v>6.18</v>
      </c>
      <c r="I244" s="191"/>
      <c r="J244" s="192">
        <f>ROUND(I244*H244,2)</f>
        <v>0</v>
      </c>
      <c r="K244" s="193"/>
      <c r="L244" s="194"/>
      <c r="M244" s="195" t="s">
        <v>1</v>
      </c>
      <c r="N244" s="196" t="s">
        <v>41</v>
      </c>
      <c r="O244" s="58"/>
      <c r="P244" s="161">
        <f>O244*H244</f>
        <v>0</v>
      </c>
      <c r="Q244" s="161">
        <v>0.13100000000000001</v>
      </c>
      <c r="R244" s="161">
        <f>Q244*H244</f>
        <v>0.80957999999999997</v>
      </c>
      <c r="S244" s="161">
        <v>0</v>
      </c>
      <c r="T244" s="162">
        <f>S244*H244</f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63" t="s">
        <v>211</v>
      </c>
      <c r="AT244" s="163" t="s">
        <v>256</v>
      </c>
      <c r="AU244" s="163" t="s">
        <v>85</v>
      </c>
      <c r="AY244" s="17" t="s">
        <v>174</v>
      </c>
      <c r="BE244" s="164">
        <f>IF(N244="základní",J244,0)</f>
        <v>0</v>
      </c>
      <c r="BF244" s="164">
        <f>IF(N244="snížená",J244,0)</f>
        <v>0</v>
      </c>
      <c r="BG244" s="164">
        <f>IF(N244="zákl. přenesená",J244,0)</f>
        <v>0</v>
      </c>
      <c r="BH244" s="164">
        <f>IF(N244="sníž. přenesená",J244,0)</f>
        <v>0</v>
      </c>
      <c r="BI244" s="164">
        <f>IF(N244="nulová",J244,0)</f>
        <v>0</v>
      </c>
      <c r="BJ244" s="17" t="s">
        <v>83</v>
      </c>
      <c r="BK244" s="164">
        <f>ROUND(I244*H244,2)</f>
        <v>0</v>
      </c>
      <c r="BL244" s="17" t="s">
        <v>96</v>
      </c>
      <c r="BM244" s="163" t="s">
        <v>562</v>
      </c>
    </row>
    <row r="245" spans="1:65" s="2" customFormat="1" ht="19.5">
      <c r="A245" s="32"/>
      <c r="B245" s="33"/>
      <c r="C245" s="32"/>
      <c r="D245" s="165" t="s">
        <v>181</v>
      </c>
      <c r="E245" s="32"/>
      <c r="F245" s="166" t="s">
        <v>336</v>
      </c>
      <c r="G245" s="32"/>
      <c r="H245" s="32"/>
      <c r="I245" s="167"/>
      <c r="J245" s="32"/>
      <c r="K245" s="32"/>
      <c r="L245" s="33"/>
      <c r="M245" s="168"/>
      <c r="N245" s="169"/>
      <c r="O245" s="58"/>
      <c r="P245" s="58"/>
      <c r="Q245" s="58"/>
      <c r="R245" s="58"/>
      <c r="S245" s="58"/>
      <c r="T245" s="59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T245" s="17" t="s">
        <v>181</v>
      </c>
      <c r="AU245" s="17" t="s">
        <v>85</v>
      </c>
    </row>
    <row r="246" spans="1:65" s="13" customFormat="1" ht="11.25">
      <c r="B246" s="170"/>
      <c r="D246" s="165" t="s">
        <v>183</v>
      </c>
      <c r="E246" s="171" t="s">
        <v>1</v>
      </c>
      <c r="F246" s="172" t="s">
        <v>563</v>
      </c>
      <c r="H246" s="173">
        <v>6</v>
      </c>
      <c r="I246" s="174"/>
      <c r="L246" s="170"/>
      <c r="M246" s="175"/>
      <c r="N246" s="176"/>
      <c r="O246" s="176"/>
      <c r="P246" s="176"/>
      <c r="Q246" s="176"/>
      <c r="R246" s="176"/>
      <c r="S246" s="176"/>
      <c r="T246" s="177"/>
      <c r="AT246" s="171" t="s">
        <v>183</v>
      </c>
      <c r="AU246" s="171" t="s">
        <v>85</v>
      </c>
      <c r="AV246" s="13" t="s">
        <v>85</v>
      </c>
      <c r="AW246" s="13" t="s">
        <v>32</v>
      </c>
      <c r="AX246" s="13" t="s">
        <v>83</v>
      </c>
      <c r="AY246" s="171" t="s">
        <v>174</v>
      </c>
    </row>
    <row r="247" spans="1:65" s="13" customFormat="1" ht="11.25">
      <c r="B247" s="170"/>
      <c r="D247" s="165" t="s">
        <v>183</v>
      </c>
      <c r="F247" s="172" t="s">
        <v>564</v>
      </c>
      <c r="H247" s="173">
        <v>6.18</v>
      </c>
      <c r="I247" s="174"/>
      <c r="L247" s="170"/>
      <c r="M247" s="175"/>
      <c r="N247" s="176"/>
      <c r="O247" s="176"/>
      <c r="P247" s="176"/>
      <c r="Q247" s="176"/>
      <c r="R247" s="176"/>
      <c r="S247" s="176"/>
      <c r="T247" s="177"/>
      <c r="AT247" s="171" t="s">
        <v>183</v>
      </c>
      <c r="AU247" s="171" t="s">
        <v>85</v>
      </c>
      <c r="AV247" s="13" t="s">
        <v>85</v>
      </c>
      <c r="AW247" s="13" t="s">
        <v>3</v>
      </c>
      <c r="AX247" s="13" t="s">
        <v>83</v>
      </c>
      <c r="AY247" s="171" t="s">
        <v>174</v>
      </c>
    </row>
    <row r="248" spans="1:65" s="2" customFormat="1" ht="24.2" customHeight="1">
      <c r="A248" s="32"/>
      <c r="B248" s="150"/>
      <c r="C248" s="151" t="s">
        <v>361</v>
      </c>
      <c r="D248" s="151" t="s">
        <v>176</v>
      </c>
      <c r="E248" s="152" t="s">
        <v>565</v>
      </c>
      <c r="F248" s="153" t="s">
        <v>566</v>
      </c>
      <c r="G248" s="154" t="s">
        <v>179</v>
      </c>
      <c r="H248" s="155">
        <v>9.5</v>
      </c>
      <c r="I248" s="156"/>
      <c r="J248" s="157">
        <f>ROUND(I248*H248,2)</f>
        <v>0</v>
      </c>
      <c r="K248" s="158"/>
      <c r="L248" s="33"/>
      <c r="M248" s="159" t="s">
        <v>1</v>
      </c>
      <c r="N248" s="160" t="s">
        <v>41</v>
      </c>
      <c r="O248" s="58"/>
      <c r="P248" s="161">
        <f>O248*H248</f>
        <v>0</v>
      </c>
      <c r="Q248" s="161">
        <v>8.5650000000000004E-2</v>
      </c>
      <c r="R248" s="161">
        <f>Q248*H248</f>
        <v>0.81367500000000004</v>
      </c>
      <c r="S248" s="161">
        <v>0</v>
      </c>
      <c r="T248" s="162">
        <f>S248*H248</f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63" t="s">
        <v>96</v>
      </c>
      <c r="AT248" s="163" t="s">
        <v>176</v>
      </c>
      <c r="AU248" s="163" t="s">
        <v>85</v>
      </c>
      <c r="AY248" s="17" t="s">
        <v>174</v>
      </c>
      <c r="BE248" s="164">
        <f>IF(N248="základní",J248,0)</f>
        <v>0</v>
      </c>
      <c r="BF248" s="164">
        <f>IF(N248="snížená",J248,0)</f>
        <v>0</v>
      </c>
      <c r="BG248" s="164">
        <f>IF(N248="zákl. přenesená",J248,0)</f>
        <v>0</v>
      </c>
      <c r="BH248" s="164">
        <f>IF(N248="sníž. přenesená",J248,0)</f>
        <v>0</v>
      </c>
      <c r="BI248" s="164">
        <f>IF(N248="nulová",J248,0)</f>
        <v>0</v>
      </c>
      <c r="BJ248" s="17" t="s">
        <v>83</v>
      </c>
      <c r="BK248" s="164">
        <f>ROUND(I248*H248,2)</f>
        <v>0</v>
      </c>
      <c r="BL248" s="17" t="s">
        <v>96</v>
      </c>
      <c r="BM248" s="163" t="s">
        <v>567</v>
      </c>
    </row>
    <row r="249" spans="1:65" s="2" customFormat="1" ht="48.75">
      <c r="A249" s="32"/>
      <c r="B249" s="33"/>
      <c r="C249" s="32"/>
      <c r="D249" s="165" t="s">
        <v>181</v>
      </c>
      <c r="E249" s="32"/>
      <c r="F249" s="166" t="s">
        <v>568</v>
      </c>
      <c r="G249" s="32"/>
      <c r="H249" s="32"/>
      <c r="I249" s="167"/>
      <c r="J249" s="32"/>
      <c r="K249" s="32"/>
      <c r="L249" s="33"/>
      <c r="M249" s="168"/>
      <c r="N249" s="169"/>
      <c r="O249" s="58"/>
      <c r="P249" s="58"/>
      <c r="Q249" s="58"/>
      <c r="R249" s="58"/>
      <c r="S249" s="58"/>
      <c r="T249" s="59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T249" s="17" t="s">
        <v>181</v>
      </c>
      <c r="AU249" s="17" t="s">
        <v>85</v>
      </c>
    </row>
    <row r="250" spans="1:65" s="2" customFormat="1" ht="21.75" customHeight="1">
      <c r="A250" s="32"/>
      <c r="B250" s="150"/>
      <c r="C250" s="186" t="s">
        <v>366</v>
      </c>
      <c r="D250" s="186" t="s">
        <v>256</v>
      </c>
      <c r="E250" s="187" t="s">
        <v>569</v>
      </c>
      <c r="F250" s="188" t="s">
        <v>570</v>
      </c>
      <c r="G250" s="189" t="s">
        <v>179</v>
      </c>
      <c r="H250" s="190">
        <v>8.5489999999999995</v>
      </c>
      <c r="I250" s="191"/>
      <c r="J250" s="192">
        <f>ROUND(I250*H250,2)</f>
        <v>0</v>
      </c>
      <c r="K250" s="193"/>
      <c r="L250" s="194"/>
      <c r="M250" s="195" t="s">
        <v>1</v>
      </c>
      <c r="N250" s="196" t="s">
        <v>41</v>
      </c>
      <c r="O250" s="58"/>
      <c r="P250" s="161">
        <f>O250*H250</f>
        <v>0</v>
      </c>
      <c r="Q250" s="161">
        <v>0.17599999999999999</v>
      </c>
      <c r="R250" s="161">
        <f>Q250*H250</f>
        <v>1.5046239999999997</v>
      </c>
      <c r="S250" s="161">
        <v>0</v>
      </c>
      <c r="T250" s="162">
        <f>S250*H250</f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63" t="s">
        <v>211</v>
      </c>
      <c r="AT250" s="163" t="s">
        <v>256</v>
      </c>
      <c r="AU250" s="163" t="s">
        <v>85</v>
      </c>
      <c r="AY250" s="17" t="s">
        <v>174</v>
      </c>
      <c r="BE250" s="164">
        <f>IF(N250="základní",J250,0)</f>
        <v>0</v>
      </c>
      <c r="BF250" s="164">
        <f>IF(N250="snížená",J250,0)</f>
        <v>0</v>
      </c>
      <c r="BG250" s="164">
        <f>IF(N250="zákl. přenesená",J250,0)</f>
        <v>0</v>
      </c>
      <c r="BH250" s="164">
        <f>IF(N250="sníž. přenesená",J250,0)</f>
        <v>0</v>
      </c>
      <c r="BI250" s="164">
        <f>IF(N250="nulová",J250,0)</f>
        <v>0</v>
      </c>
      <c r="BJ250" s="17" t="s">
        <v>83</v>
      </c>
      <c r="BK250" s="164">
        <f>ROUND(I250*H250,2)</f>
        <v>0</v>
      </c>
      <c r="BL250" s="17" t="s">
        <v>96</v>
      </c>
      <c r="BM250" s="163" t="s">
        <v>571</v>
      </c>
    </row>
    <row r="251" spans="1:65" s="2" customFormat="1" ht="11.25">
      <c r="A251" s="32"/>
      <c r="B251" s="33"/>
      <c r="C251" s="32"/>
      <c r="D251" s="165" t="s">
        <v>181</v>
      </c>
      <c r="E251" s="32"/>
      <c r="F251" s="166" t="s">
        <v>570</v>
      </c>
      <c r="G251" s="32"/>
      <c r="H251" s="32"/>
      <c r="I251" s="167"/>
      <c r="J251" s="32"/>
      <c r="K251" s="32"/>
      <c r="L251" s="33"/>
      <c r="M251" s="168"/>
      <c r="N251" s="169"/>
      <c r="O251" s="58"/>
      <c r="P251" s="58"/>
      <c r="Q251" s="58"/>
      <c r="R251" s="58"/>
      <c r="S251" s="58"/>
      <c r="T251" s="59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T251" s="17" t="s">
        <v>181</v>
      </c>
      <c r="AU251" s="17" t="s">
        <v>85</v>
      </c>
    </row>
    <row r="252" spans="1:65" s="13" customFormat="1" ht="11.25">
      <c r="B252" s="170"/>
      <c r="D252" s="165" t="s">
        <v>183</v>
      </c>
      <c r="E252" s="171" t="s">
        <v>1</v>
      </c>
      <c r="F252" s="172" t="s">
        <v>572</v>
      </c>
      <c r="H252" s="173">
        <v>8.3000000000000007</v>
      </c>
      <c r="I252" s="174"/>
      <c r="L252" s="170"/>
      <c r="M252" s="175"/>
      <c r="N252" s="176"/>
      <c r="O252" s="176"/>
      <c r="P252" s="176"/>
      <c r="Q252" s="176"/>
      <c r="R252" s="176"/>
      <c r="S252" s="176"/>
      <c r="T252" s="177"/>
      <c r="AT252" s="171" t="s">
        <v>183</v>
      </c>
      <c r="AU252" s="171" t="s">
        <v>85</v>
      </c>
      <c r="AV252" s="13" t="s">
        <v>85</v>
      </c>
      <c r="AW252" s="13" t="s">
        <v>32</v>
      </c>
      <c r="AX252" s="13" t="s">
        <v>83</v>
      </c>
      <c r="AY252" s="171" t="s">
        <v>174</v>
      </c>
    </row>
    <row r="253" spans="1:65" s="13" customFormat="1" ht="11.25">
      <c r="B253" s="170"/>
      <c r="D253" s="165" t="s">
        <v>183</v>
      </c>
      <c r="F253" s="172" t="s">
        <v>573</v>
      </c>
      <c r="H253" s="173">
        <v>8.5489999999999995</v>
      </c>
      <c r="I253" s="174"/>
      <c r="L253" s="170"/>
      <c r="M253" s="175"/>
      <c r="N253" s="176"/>
      <c r="O253" s="176"/>
      <c r="P253" s="176"/>
      <c r="Q253" s="176"/>
      <c r="R253" s="176"/>
      <c r="S253" s="176"/>
      <c r="T253" s="177"/>
      <c r="AT253" s="171" t="s">
        <v>183</v>
      </c>
      <c r="AU253" s="171" t="s">
        <v>85</v>
      </c>
      <c r="AV253" s="13" t="s">
        <v>85</v>
      </c>
      <c r="AW253" s="13" t="s">
        <v>3</v>
      </c>
      <c r="AX253" s="13" t="s">
        <v>83</v>
      </c>
      <c r="AY253" s="171" t="s">
        <v>174</v>
      </c>
    </row>
    <row r="254" spans="1:65" s="2" customFormat="1" ht="24.2" customHeight="1">
      <c r="A254" s="32"/>
      <c r="B254" s="150"/>
      <c r="C254" s="186" t="s">
        <v>371</v>
      </c>
      <c r="D254" s="186" t="s">
        <v>256</v>
      </c>
      <c r="E254" s="187" t="s">
        <v>574</v>
      </c>
      <c r="F254" s="188" t="s">
        <v>575</v>
      </c>
      <c r="G254" s="189" t="s">
        <v>179</v>
      </c>
      <c r="H254" s="190">
        <v>1.236</v>
      </c>
      <c r="I254" s="191"/>
      <c r="J254" s="192">
        <f>ROUND(I254*H254,2)</f>
        <v>0</v>
      </c>
      <c r="K254" s="193"/>
      <c r="L254" s="194"/>
      <c r="M254" s="195" t="s">
        <v>1</v>
      </c>
      <c r="N254" s="196" t="s">
        <v>41</v>
      </c>
      <c r="O254" s="58"/>
      <c r="P254" s="161">
        <f>O254*H254</f>
        <v>0</v>
      </c>
      <c r="Q254" s="161">
        <v>0.17499999999999999</v>
      </c>
      <c r="R254" s="161">
        <f>Q254*H254</f>
        <v>0.21629999999999999</v>
      </c>
      <c r="S254" s="161">
        <v>0</v>
      </c>
      <c r="T254" s="162">
        <f>S254*H254</f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63" t="s">
        <v>211</v>
      </c>
      <c r="AT254" s="163" t="s">
        <v>256</v>
      </c>
      <c r="AU254" s="163" t="s">
        <v>85</v>
      </c>
      <c r="AY254" s="17" t="s">
        <v>174</v>
      </c>
      <c r="BE254" s="164">
        <f>IF(N254="základní",J254,0)</f>
        <v>0</v>
      </c>
      <c r="BF254" s="164">
        <f>IF(N254="snížená",J254,0)</f>
        <v>0</v>
      </c>
      <c r="BG254" s="164">
        <f>IF(N254="zákl. přenesená",J254,0)</f>
        <v>0</v>
      </c>
      <c r="BH254" s="164">
        <f>IF(N254="sníž. přenesená",J254,0)</f>
        <v>0</v>
      </c>
      <c r="BI254" s="164">
        <f>IF(N254="nulová",J254,0)</f>
        <v>0</v>
      </c>
      <c r="BJ254" s="17" t="s">
        <v>83</v>
      </c>
      <c r="BK254" s="164">
        <f>ROUND(I254*H254,2)</f>
        <v>0</v>
      </c>
      <c r="BL254" s="17" t="s">
        <v>96</v>
      </c>
      <c r="BM254" s="163" t="s">
        <v>576</v>
      </c>
    </row>
    <row r="255" spans="1:65" s="2" customFormat="1" ht="19.5">
      <c r="A255" s="32"/>
      <c r="B255" s="33"/>
      <c r="C255" s="32"/>
      <c r="D255" s="165" t="s">
        <v>181</v>
      </c>
      <c r="E255" s="32"/>
      <c r="F255" s="166" t="s">
        <v>575</v>
      </c>
      <c r="G255" s="32"/>
      <c r="H255" s="32"/>
      <c r="I255" s="167"/>
      <c r="J255" s="32"/>
      <c r="K255" s="32"/>
      <c r="L255" s="33"/>
      <c r="M255" s="168"/>
      <c r="N255" s="169"/>
      <c r="O255" s="58"/>
      <c r="P255" s="58"/>
      <c r="Q255" s="58"/>
      <c r="R255" s="58"/>
      <c r="S255" s="58"/>
      <c r="T255" s="59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T255" s="17" t="s">
        <v>181</v>
      </c>
      <c r="AU255" s="17" t="s">
        <v>85</v>
      </c>
    </row>
    <row r="256" spans="1:65" s="13" customFormat="1" ht="11.25">
      <c r="B256" s="170"/>
      <c r="D256" s="165" t="s">
        <v>183</v>
      </c>
      <c r="E256" s="171" t="s">
        <v>1</v>
      </c>
      <c r="F256" s="172" t="s">
        <v>577</v>
      </c>
      <c r="H256" s="173">
        <v>1.2</v>
      </c>
      <c r="I256" s="174"/>
      <c r="L256" s="170"/>
      <c r="M256" s="175"/>
      <c r="N256" s="176"/>
      <c r="O256" s="176"/>
      <c r="P256" s="176"/>
      <c r="Q256" s="176"/>
      <c r="R256" s="176"/>
      <c r="S256" s="176"/>
      <c r="T256" s="177"/>
      <c r="AT256" s="171" t="s">
        <v>183</v>
      </c>
      <c r="AU256" s="171" t="s">
        <v>85</v>
      </c>
      <c r="AV256" s="13" t="s">
        <v>85</v>
      </c>
      <c r="AW256" s="13" t="s">
        <v>32</v>
      </c>
      <c r="AX256" s="13" t="s">
        <v>83</v>
      </c>
      <c r="AY256" s="171" t="s">
        <v>174</v>
      </c>
    </row>
    <row r="257" spans="1:65" s="13" customFormat="1" ht="11.25">
      <c r="B257" s="170"/>
      <c r="D257" s="165" t="s">
        <v>183</v>
      </c>
      <c r="F257" s="172" t="s">
        <v>578</v>
      </c>
      <c r="H257" s="173">
        <v>1.236</v>
      </c>
      <c r="I257" s="174"/>
      <c r="L257" s="170"/>
      <c r="M257" s="175"/>
      <c r="N257" s="176"/>
      <c r="O257" s="176"/>
      <c r="P257" s="176"/>
      <c r="Q257" s="176"/>
      <c r="R257" s="176"/>
      <c r="S257" s="176"/>
      <c r="T257" s="177"/>
      <c r="AT257" s="171" t="s">
        <v>183</v>
      </c>
      <c r="AU257" s="171" t="s">
        <v>85</v>
      </c>
      <c r="AV257" s="13" t="s">
        <v>85</v>
      </c>
      <c r="AW257" s="13" t="s">
        <v>3</v>
      </c>
      <c r="AX257" s="13" t="s">
        <v>83</v>
      </c>
      <c r="AY257" s="171" t="s">
        <v>174</v>
      </c>
    </row>
    <row r="258" spans="1:65" s="2" customFormat="1" ht="21.75" customHeight="1">
      <c r="A258" s="32"/>
      <c r="B258" s="150"/>
      <c r="C258" s="151" t="s">
        <v>376</v>
      </c>
      <c r="D258" s="151" t="s">
        <v>176</v>
      </c>
      <c r="E258" s="152" t="s">
        <v>341</v>
      </c>
      <c r="F258" s="153" t="s">
        <v>342</v>
      </c>
      <c r="G258" s="154" t="s">
        <v>203</v>
      </c>
      <c r="H258" s="155">
        <v>19</v>
      </c>
      <c r="I258" s="156"/>
      <c r="J258" s="157">
        <f>ROUND(I258*H258,2)</f>
        <v>0</v>
      </c>
      <c r="K258" s="158"/>
      <c r="L258" s="33"/>
      <c r="M258" s="159" t="s">
        <v>1</v>
      </c>
      <c r="N258" s="160" t="s">
        <v>41</v>
      </c>
      <c r="O258" s="58"/>
      <c r="P258" s="161">
        <f>O258*H258</f>
        <v>0</v>
      </c>
      <c r="Q258" s="161">
        <v>3.5999999999999999E-3</v>
      </c>
      <c r="R258" s="161">
        <f>Q258*H258</f>
        <v>6.8400000000000002E-2</v>
      </c>
      <c r="S258" s="161">
        <v>0</v>
      </c>
      <c r="T258" s="162">
        <f>S258*H258</f>
        <v>0</v>
      </c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R258" s="163" t="s">
        <v>96</v>
      </c>
      <c r="AT258" s="163" t="s">
        <v>176</v>
      </c>
      <c r="AU258" s="163" t="s">
        <v>85</v>
      </c>
      <c r="AY258" s="17" t="s">
        <v>174</v>
      </c>
      <c r="BE258" s="164">
        <f>IF(N258="základní",J258,0)</f>
        <v>0</v>
      </c>
      <c r="BF258" s="164">
        <f>IF(N258="snížená",J258,0)</f>
        <v>0</v>
      </c>
      <c r="BG258" s="164">
        <f>IF(N258="zákl. přenesená",J258,0)</f>
        <v>0</v>
      </c>
      <c r="BH258" s="164">
        <f>IF(N258="sníž. přenesená",J258,0)</f>
        <v>0</v>
      </c>
      <c r="BI258" s="164">
        <f>IF(N258="nulová",J258,0)</f>
        <v>0</v>
      </c>
      <c r="BJ258" s="17" t="s">
        <v>83</v>
      </c>
      <c r="BK258" s="164">
        <f>ROUND(I258*H258,2)</f>
        <v>0</v>
      </c>
      <c r="BL258" s="17" t="s">
        <v>96</v>
      </c>
      <c r="BM258" s="163" t="s">
        <v>579</v>
      </c>
    </row>
    <row r="259" spans="1:65" s="2" customFormat="1" ht="19.5">
      <c r="A259" s="32"/>
      <c r="B259" s="33"/>
      <c r="C259" s="32"/>
      <c r="D259" s="165" t="s">
        <v>181</v>
      </c>
      <c r="E259" s="32"/>
      <c r="F259" s="166" t="s">
        <v>344</v>
      </c>
      <c r="G259" s="32"/>
      <c r="H259" s="32"/>
      <c r="I259" s="167"/>
      <c r="J259" s="32"/>
      <c r="K259" s="32"/>
      <c r="L259" s="33"/>
      <c r="M259" s="168"/>
      <c r="N259" s="169"/>
      <c r="O259" s="58"/>
      <c r="P259" s="58"/>
      <c r="Q259" s="58"/>
      <c r="R259" s="58"/>
      <c r="S259" s="58"/>
      <c r="T259" s="59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T259" s="17" t="s">
        <v>181</v>
      </c>
      <c r="AU259" s="17" t="s">
        <v>85</v>
      </c>
    </row>
    <row r="260" spans="1:65" s="12" customFormat="1" ht="22.9" customHeight="1">
      <c r="B260" s="137"/>
      <c r="D260" s="138" t="s">
        <v>75</v>
      </c>
      <c r="E260" s="148" t="s">
        <v>211</v>
      </c>
      <c r="F260" s="148" t="s">
        <v>580</v>
      </c>
      <c r="I260" s="140"/>
      <c r="J260" s="149">
        <f>BK260</f>
        <v>0</v>
      </c>
      <c r="L260" s="137"/>
      <c r="M260" s="142"/>
      <c r="N260" s="143"/>
      <c r="O260" s="143"/>
      <c r="P260" s="144">
        <f>SUM(P261:P262)</f>
        <v>0</v>
      </c>
      <c r="Q260" s="143"/>
      <c r="R260" s="144">
        <f>SUM(R261:R262)</f>
        <v>0.62216000000000005</v>
      </c>
      <c r="S260" s="143"/>
      <c r="T260" s="145">
        <f>SUM(T261:T262)</f>
        <v>0</v>
      </c>
      <c r="AR260" s="138" t="s">
        <v>83</v>
      </c>
      <c r="AT260" s="146" t="s">
        <v>75</v>
      </c>
      <c r="AU260" s="146" t="s">
        <v>83</v>
      </c>
      <c r="AY260" s="138" t="s">
        <v>174</v>
      </c>
      <c r="BK260" s="147">
        <f>SUM(BK261:BK262)</f>
        <v>0</v>
      </c>
    </row>
    <row r="261" spans="1:65" s="2" customFormat="1" ht="33" customHeight="1">
      <c r="A261" s="32"/>
      <c r="B261" s="150"/>
      <c r="C261" s="151" t="s">
        <v>382</v>
      </c>
      <c r="D261" s="151" t="s">
        <v>176</v>
      </c>
      <c r="E261" s="152" t="s">
        <v>581</v>
      </c>
      <c r="F261" s="153" t="s">
        <v>582</v>
      </c>
      <c r="G261" s="154" t="s">
        <v>272</v>
      </c>
      <c r="H261" s="155">
        <v>2</v>
      </c>
      <c r="I261" s="156"/>
      <c r="J261" s="157">
        <f>ROUND(I261*H261,2)</f>
        <v>0</v>
      </c>
      <c r="K261" s="158"/>
      <c r="L261" s="33"/>
      <c r="M261" s="159" t="s">
        <v>1</v>
      </c>
      <c r="N261" s="160" t="s">
        <v>41</v>
      </c>
      <c r="O261" s="58"/>
      <c r="P261" s="161">
        <f>O261*H261</f>
        <v>0</v>
      </c>
      <c r="Q261" s="161">
        <v>0.31108000000000002</v>
      </c>
      <c r="R261" s="161">
        <f>Q261*H261</f>
        <v>0.62216000000000005</v>
      </c>
      <c r="S261" s="161">
        <v>0</v>
      </c>
      <c r="T261" s="162">
        <f>S261*H261</f>
        <v>0</v>
      </c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R261" s="163" t="s">
        <v>96</v>
      </c>
      <c r="AT261" s="163" t="s">
        <v>176</v>
      </c>
      <c r="AU261" s="163" t="s">
        <v>85</v>
      </c>
      <c r="AY261" s="17" t="s">
        <v>174</v>
      </c>
      <c r="BE261" s="164">
        <f>IF(N261="základní",J261,0)</f>
        <v>0</v>
      </c>
      <c r="BF261" s="164">
        <f>IF(N261="snížená",J261,0)</f>
        <v>0</v>
      </c>
      <c r="BG261" s="164">
        <f>IF(N261="zákl. přenesená",J261,0)</f>
        <v>0</v>
      </c>
      <c r="BH261" s="164">
        <f>IF(N261="sníž. přenesená",J261,0)</f>
        <v>0</v>
      </c>
      <c r="BI261" s="164">
        <f>IF(N261="nulová",J261,0)</f>
        <v>0</v>
      </c>
      <c r="BJ261" s="17" t="s">
        <v>83</v>
      </c>
      <c r="BK261" s="164">
        <f>ROUND(I261*H261,2)</f>
        <v>0</v>
      </c>
      <c r="BL261" s="17" t="s">
        <v>96</v>
      </c>
      <c r="BM261" s="163" t="s">
        <v>583</v>
      </c>
    </row>
    <row r="262" spans="1:65" s="2" customFormat="1" ht="19.5">
      <c r="A262" s="32"/>
      <c r="B262" s="33"/>
      <c r="C262" s="32"/>
      <c r="D262" s="165" t="s">
        <v>181</v>
      </c>
      <c r="E262" s="32"/>
      <c r="F262" s="166" t="s">
        <v>584</v>
      </c>
      <c r="G262" s="32"/>
      <c r="H262" s="32"/>
      <c r="I262" s="167"/>
      <c r="J262" s="32"/>
      <c r="K262" s="32"/>
      <c r="L262" s="33"/>
      <c r="M262" s="168"/>
      <c r="N262" s="169"/>
      <c r="O262" s="58"/>
      <c r="P262" s="58"/>
      <c r="Q262" s="58"/>
      <c r="R262" s="58"/>
      <c r="S262" s="58"/>
      <c r="T262" s="59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T262" s="17" t="s">
        <v>181</v>
      </c>
      <c r="AU262" s="17" t="s">
        <v>85</v>
      </c>
    </row>
    <row r="263" spans="1:65" s="12" customFormat="1" ht="22.9" customHeight="1">
      <c r="B263" s="137"/>
      <c r="D263" s="138" t="s">
        <v>75</v>
      </c>
      <c r="E263" s="148" t="s">
        <v>217</v>
      </c>
      <c r="F263" s="148" t="s">
        <v>346</v>
      </c>
      <c r="I263" s="140"/>
      <c r="J263" s="149">
        <f>BK263</f>
        <v>0</v>
      </c>
      <c r="L263" s="137"/>
      <c r="M263" s="142"/>
      <c r="N263" s="143"/>
      <c r="O263" s="143"/>
      <c r="P263" s="144">
        <f>SUM(P264:P295)</f>
        <v>0</v>
      </c>
      <c r="Q263" s="143"/>
      <c r="R263" s="144">
        <f>SUM(R264:R295)</f>
        <v>12.811530000000001</v>
      </c>
      <c r="S263" s="143"/>
      <c r="T263" s="145">
        <f>SUM(T264:T295)</f>
        <v>0.01</v>
      </c>
      <c r="AR263" s="138" t="s">
        <v>83</v>
      </c>
      <c r="AT263" s="146" t="s">
        <v>75</v>
      </c>
      <c r="AU263" s="146" t="s">
        <v>83</v>
      </c>
      <c r="AY263" s="138" t="s">
        <v>174</v>
      </c>
      <c r="BK263" s="147">
        <f>SUM(BK264:BK295)</f>
        <v>0</v>
      </c>
    </row>
    <row r="264" spans="1:65" s="2" customFormat="1" ht="24.2" customHeight="1">
      <c r="A264" s="32"/>
      <c r="B264" s="150"/>
      <c r="C264" s="151" t="s">
        <v>387</v>
      </c>
      <c r="D264" s="151" t="s">
        <v>176</v>
      </c>
      <c r="E264" s="152" t="s">
        <v>348</v>
      </c>
      <c r="F264" s="153" t="s">
        <v>349</v>
      </c>
      <c r="G264" s="154" t="s">
        <v>272</v>
      </c>
      <c r="H264" s="155">
        <v>1</v>
      </c>
      <c r="I264" s="156"/>
      <c r="J264" s="157">
        <f>ROUND(I264*H264,2)</f>
        <v>0</v>
      </c>
      <c r="K264" s="158"/>
      <c r="L264" s="33"/>
      <c r="M264" s="159" t="s">
        <v>1</v>
      </c>
      <c r="N264" s="160" t="s">
        <v>41</v>
      </c>
      <c r="O264" s="58"/>
      <c r="P264" s="161">
        <f>O264*H264</f>
        <v>0</v>
      </c>
      <c r="Q264" s="161">
        <v>6.9999999999999999E-4</v>
      </c>
      <c r="R264" s="161">
        <f>Q264*H264</f>
        <v>6.9999999999999999E-4</v>
      </c>
      <c r="S264" s="161">
        <v>0</v>
      </c>
      <c r="T264" s="162">
        <f>S264*H264</f>
        <v>0</v>
      </c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R264" s="163" t="s">
        <v>96</v>
      </c>
      <c r="AT264" s="163" t="s">
        <v>176</v>
      </c>
      <c r="AU264" s="163" t="s">
        <v>85</v>
      </c>
      <c r="AY264" s="17" t="s">
        <v>174</v>
      </c>
      <c r="BE264" s="164">
        <f>IF(N264="základní",J264,0)</f>
        <v>0</v>
      </c>
      <c r="BF264" s="164">
        <f>IF(N264="snížená",J264,0)</f>
        <v>0</v>
      </c>
      <c r="BG264" s="164">
        <f>IF(N264="zákl. přenesená",J264,0)</f>
        <v>0</v>
      </c>
      <c r="BH264" s="164">
        <f>IF(N264="sníž. přenesená",J264,0)</f>
        <v>0</v>
      </c>
      <c r="BI264" s="164">
        <f>IF(N264="nulová",J264,0)</f>
        <v>0</v>
      </c>
      <c r="BJ264" s="17" t="s">
        <v>83</v>
      </c>
      <c r="BK264" s="164">
        <f>ROUND(I264*H264,2)</f>
        <v>0</v>
      </c>
      <c r="BL264" s="17" t="s">
        <v>96</v>
      </c>
      <c r="BM264" s="163" t="s">
        <v>585</v>
      </c>
    </row>
    <row r="265" spans="1:65" s="2" customFormat="1" ht="29.25">
      <c r="A265" s="32"/>
      <c r="B265" s="33"/>
      <c r="C265" s="32"/>
      <c r="D265" s="165" t="s">
        <v>181</v>
      </c>
      <c r="E265" s="32"/>
      <c r="F265" s="166" t="s">
        <v>351</v>
      </c>
      <c r="G265" s="32"/>
      <c r="H265" s="32"/>
      <c r="I265" s="167"/>
      <c r="J265" s="32"/>
      <c r="K265" s="32"/>
      <c r="L265" s="33"/>
      <c r="M265" s="168"/>
      <c r="N265" s="169"/>
      <c r="O265" s="58"/>
      <c r="P265" s="58"/>
      <c r="Q265" s="58"/>
      <c r="R265" s="58"/>
      <c r="S265" s="58"/>
      <c r="T265" s="59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T265" s="17" t="s">
        <v>181</v>
      </c>
      <c r="AU265" s="17" t="s">
        <v>85</v>
      </c>
    </row>
    <row r="266" spans="1:65" s="13" customFormat="1" ht="11.25">
      <c r="B266" s="170"/>
      <c r="D266" s="165" t="s">
        <v>183</v>
      </c>
      <c r="E266" s="171" t="s">
        <v>1</v>
      </c>
      <c r="F266" s="172" t="s">
        <v>353</v>
      </c>
      <c r="H266" s="173">
        <v>1</v>
      </c>
      <c r="I266" s="174"/>
      <c r="L266" s="170"/>
      <c r="M266" s="175"/>
      <c r="N266" s="176"/>
      <c r="O266" s="176"/>
      <c r="P266" s="176"/>
      <c r="Q266" s="176"/>
      <c r="R266" s="176"/>
      <c r="S266" s="176"/>
      <c r="T266" s="177"/>
      <c r="AT266" s="171" t="s">
        <v>183</v>
      </c>
      <c r="AU266" s="171" t="s">
        <v>85</v>
      </c>
      <c r="AV266" s="13" t="s">
        <v>85</v>
      </c>
      <c r="AW266" s="13" t="s">
        <v>32</v>
      </c>
      <c r="AX266" s="13" t="s">
        <v>83</v>
      </c>
      <c r="AY266" s="171" t="s">
        <v>174</v>
      </c>
    </row>
    <row r="267" spans="1:65" s="2" customFormat="1" ht="24.2" customHeight="1">
      <c r="A267" s="32"/>
      <c r="B267" s="150"/>
      <c r="C267" s="151" t="s">
        <v>392</v>
      </c>
      <c r="D267" s="151" t="s">
        <v>176</v>
      </c>
      <c r="E267" s="152" t="s">
        <v>362</v>
      </c>
      <c r="F267" s="153" t="s">
        <v>363</v>
      </c>
      <c r="G267" s="154" t="s">
        <v>203</v>
      </c>
      <c r="H267" s="155">
        <v>20</v>
      </c>
      <c r="I267" s="156"/>
      <c r="J267" s="157">
        <f>ROUND(I267*H267,2)</f>
        <v>0</v>
      </c>
      <c r="K267" s="158"/>
      <c r="L267" s="33"/>
      <c r="M267" s="159" t="s">
        <v>1</v>
      </c>
      <c r="N267" s="160" t="s">
        <v>41</v>
      </c>
      <c r="O267" s="58"/>
      <c r="P267" s="161">
        <f>O267*H267</f>
        <v>0</v>
      </c>
      <c r="Q267" s="161">
        <v>8.0879999999999994E-2</v>
      </c>
      <c r="R267" s="161">
        <f>Q267*H267</f>
        <v>1.6175999999999999</v>
      </c>
      <c r="S267" s="161">
        <v>0</v>
      </c>
      <c r="T267" s="162">
        <f>S267*H267</f>
        <v>0</v>
      </c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R267" s="163" t="s">
        <v>96</v>
      </c>
      <c r="AT267" s="163" t="s">
        <v>176</v>
      </c>
      <c r="AU267" s="163" t="s">
        <v>85</v>
      </c>
      <c r="AY267" s="17" t="s">
        <v>174</v>
      </c>
      <c r="BE267" s="164">
        <f>IF(N267="základní",J267,0)</f>
        <v>0</v>
      </c>
      <c r="BF267" s="164">
        <f>IF(N267="snížená",J267,0)</f>
        <v>0</v>
      </c>
      <c r="BG267" s="164">
        <f>IF(N267="zákl. přenesená",J267,0)</f>
        <v>0</v>
      </c>
      <c r="BH267" s="164">
        <f>IF(N267="sníž. přenesená",J267,0)</f>
        <v>0</v>
      </c>
      <c r="BI267" s="164">
        <f>IF(N267="nulová",J267,0)</f>
        <v>0</v>
      </c>
      <c r="BJ267" s="17" t="s">
        <v>83</v>
      </c>
      <c r="BK267" s="164">
        <f>ROUND(I267*H267,2)</f>
        <v>0</v>
      </c>
      <c r="BL267" s="17" t="s">
        <v>96</v>
      </c>
      <c r="BM267" s="163" t="s">
        <v>586</v>
      </c>
    </row>
    <row r="268" spans="1:65" s="2" customFormat="1" ht="39">
      <c r="A268" s="32"/>
      <c r="B268" s="33"/>
      <c r="C268" s="32"/>
      <c r="D268" s="165" t="s">
        <v>181</v>
      </c>
      <c r="E268" s="32"/>
      <c r="F268" s="166" t="s">
        <v>365</v>
      </c>
      <c r="G268" s="32"/>
      <c r="H268" s="32"/>
      <c r="I268" s="167"/>
      <c r="J268" s="32"/>
      <c r="K268" s="32"/>
      <c r="L268" s="33"/>
      <c r="M268" s="168"/>
      <c r="N268" s="169"/>
      <c r="O268" s="58"/>
      <c r="P268" s="58"/>
      <c r="Q268" s="58"/>
      <c r="R268" s="58"/>
      <c r="S268" s="58"/>
      <c r="T268" s="59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T268" s="17" t="s">
        <v>181</v>
      </c>
      <c r="AU268" s="17" t="s">
        <v>85</v>
      </c>
    </row>
    <row r="269" spans="1:65" s="2" customFormat="1" ht="16.5" customHeight="1">
      <c r="A269" s="32"/>
      <c r="B269" s="150"/>
      <c r="C269" s="186" t="s">
        <v>397</v>
      </c>
      <c r="D269" s="186" t="s">
        <v>256</v>
      </c>
      <c r="E269" s="187" t="s">
        <v>367</v>
      </c>
      <c r="F269" s="188" t="s">
        <v>368</v>
      </c>
      <c r="G269" s="189" t="s">
        <v>203</v>
      </c>
      <c r="H269" s="190">
        <v>20</v>
      </c>
      <c r="I269" s="191"/>
      <c r="J269" s="192">
        <f>ROUND(I269*H269,2)</f>
        <v>0</v>
      </c>
      <c r="K269" s="193"/>
      <c r="L269" s="194"/>
      <c r="M269" s="195" t="s">
        <v>1</v>
      </c>
      <c r="N269" s="196" t="s">
        <v>41</v>
      </c>
      <c r="O269" s="58"/>
      <c r="P269" s="161">
        <f>O269*H269</f>
        <v>0</v>
      </c>
      <c r="Q269" s="161">
        <v>4.5999999999999999E-2</v>
      </c>
      <c r="R269" s="161">
        <f>Q269*H269</f>
        <v>0.91999999999999993</v>
      </c>
      <c r="S269" s="161">
        <v>0</v>
      </c>
      <c r="T269" s="162">
        <f>S269*H269</f>
        <v>0</v>
      </c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R269" s="163" t="s">
        <v>211</v>
      </c>
      <c r="AT269" s="163" t="s">
        <v>256</v>
      </c>
      <c r="AU269" s="163" t="s">
        <v>85</v>
      </c>
      <c r="AY269" s="17" t="s">
        <v>174</v>
      </c>
      <c r="BE269" s="164">
        <f>IF(N269="základní",J269,0)</f>
        <v>0</v>
      </c>
      <c r="BF269" s="164">
        <f>IF(N269="snížená",J269,0)</f>
        <v>0</v>
      </c>
      <c r="BG269" s="164">
        <f>IF(N269="zákl. přenesená",J269,0)</f>
        <v>0</v>
      </c>
      <c r="BH269" s="164">
        <f>IF(N269="sníž. přenesená",J269,0)</f>
        <v>0</v>
      </c>
      <c r="BI269" s="164">
        <f>IF(N269="nulová",J269,0)</f>
        <v>0</v>
      </c>
      <c r="BJ269" s="17" t="s">
        <v>83</v>
      </c>
      <c r="BK269" s="164">
        <f>ROUND(I269*H269,2)</f>
        <v>0</v>
      </c>
      <c r="BL269" s="17" t="s">
        <v>96</v>
      </c>
      <c r="BM269" s="163" t="s">
        <v>587</v>
      </c>
    </row>
    <row r="270" spans="1:65" s="2" customFormat="1" ht="11.25">
      <c r="A270" s="32"/>
      <c r="B270" s="33"/>
      <c r="C270" s="32"/>
      <c r="D270" s="165" t="s">
        <v>181</v>
      </c>
      <c r="E270" s="32"/>
      <c r="F270" s="166" t="s">
        <v>368</v>
      </c>
      <c r="G270" s="32"/>
      <c r="H270" s="32"/>
      <c r="I270" s="167"/>
      <c r="J270" s="32"/>
      <c r="K270" s="32"/>
      <c r="L270" s="33"/>
      <c r="M270" s="168"/>
      <c r="N270" s="169"/>
      <c r="O270" s="58"/>
      <c r="P270" s="58"/>
      <c r="Q270" s="58"/>
      <c r="R270" s="58"/>
      <c r="S270" s="58"/>
      <c r="T270" s="59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T270" s="17" t="s">
        <v>181</v>
      </c>
      <c r="AU270" s="17" t="s">
        <v>85</v>
      </c>
    </row>
    <row r="271" spans="1:65" s="2" customFormat="1" ht="24.2" customHeight="1">
      <c r="A271" s="32"/>
      <c r="B271" s="150"/>
      <c r="C271" s="151" t="s">
        <v>402</v>
      </c>
      <c r="D271" s="151" t="s">
        <v>176</v>
      </c>
      <c r="E271" s="152" t="s">
        <v>377</v>
      </c>
      <c r="F271" s="153" t="s">
        <v>378</v>
      </c>
      <c r="G271" s="154" t="s">
        <v>203</v>
      </c>
      <c r="H271" s="155">
        <v>15</v>
      </c>
      <c r="I271" s="156"/>
      <c r="J271" s="157">
        <f>ROUND(I271*H271,2)</f>
        <v>0</v>
      </c>
      <c r="K271" s="158"/>
      <c r="L271" s="33"/>
      <c r="M271" s="159" t="s">
        <v>1</v>
      </c>
      <c r="N271" s="160" t="s">
        <v>41</v>
      </c>
      <c r="O271" s="58"/>
      <c r="P271" s="161">
        <f>O271*H271</f>
        <v>0</v>
      </c>
      <c r="Q271" s="161">
        <v>8.9779999999999999E-2</v>
      </c>
      <c r="R271" s="161">
        <f>Q271*H271</f>
        <v>1.3467</v>
      </c>
      <c r="S271" s="161">
        <v>0</v>
      </c>
      <c r="T271" s="162">
        <f>S271*H271</f>
        <v>0</v>
      </c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R271" s="163" t="s">
        <v>96</v>
      </c>
      <c r="AT271" s="163" t="s">
        <v>176</v>
      </c>
      <c r="AU271" s="163" t="s">
        <v>85</v>
      </c>
      <c r="AY271" s="17" t="s">
        <v>174</v>
      </c>
      <c r="BE271" s="164">
        <f>IF(N271="základní",J271,0)</f>
        <v>0</v>
      </c>
      <c r="BF271" s="164">
        <f>IF(N271="snížená",J271,0)</f>
        <v>0</v>
      </c>
      <c r="BG271" s="164">
        <f>IF(N271="zákl. přenesená",J271,0)</f>
        <v>0</v>
      </c>
      <c r="BH271" s="164">
        <f>IF(N271="sníž. přenesená",J271,0)</f>
        <v>0</v>
      </c>
      <c r="BI271" s="164">
        <f>IF(N271="nulová",J271,0)</f>
        <v>0</v>
      </c>
      <c r="BJ271" s="17" t="s">
        <v>83</v>
      </c>
      <c r="BK271" s="164">
        <f>ROUND(I271*H271,2)</f>
        <v>0</v>
      </c>
      <c r="BL271" s="17" t="s">
        <v>96</v>
      </c>
      <c r="BM271" s="163" t="s">
        <v>588</v>
      </c>
    </row>
    <row r="272" spans="1:65" s="2" customFormat="1" ht="39">
      <c r="A272" s="32"/>
      <c r="B272" s="33"/>
      <c r="C272" s="32"/>
      <c r="D272" s="165" t="s">
        <v>181</v>
      </c>
      <c r="E272" s="32"/>
      <c r="F272" s="166" t="s">
        <v>380</v>
      </c>
      <c r="G272" s="32"/>
      <c r="H272" s="32"/>
      <c r="I272" s="167"/>
      <c r="J272" s="32"/>
      <c r="K272" s="32"/>
      <c r="L272" s="33"/>
      <c r="M272" s="168"/>
      <c r="N272" s="169"/>
      <c r="O272" s="58"/>
      <c r="P272" s="58"/>
      <c r="Q272" s="58"/>
      <c r="R272" s="58"/>
      <c r="S272" s="58"/>
      <c r="T272" s="59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T272" s="17" t="s">
        <v>181</v>
      </c>
      <c r="AU272" s="17" t="s">
        <v>85</v>
      </c>
    </row>
    <row r="273" spans="1:65" s="13" customFormat="1" ht="11.25">
      <c r="B273" s="170"/>
      <c r="D273" s="165" t="s">
        <v>183</v>
      </c>
      <c r="E273" s="171" t="s">
        <v>1</v>
      </c>
      <c r="F273" s="172" t="s">
        <v>589</v>
      </c>
      <c r="H273" s="173">
        <v>15</v>
      </c>
      <c r="I273" s="174"/>
      <c r="L273" s="170"/>
      <c r="M273" s="175"/>
      <c r="N273" s="176"/>
      <c r="O273" s="176"/>
      <c r="P273" s="176"/>
      <c r="Q273" s="176"/>
      <c r="R273" s="176"/>
      <c r="S273" s="176"/>
      <c r="T273" s="177"/>
      <c r="AT273" s="171" t="s">
        <v>183</v>
      </c>
      <c r="AU273" s="171" t="s">
        <v>85</v>
      </c>
      <c r="AV273" s="13" t="s">
        <v>85</v>
      </c>
      <c r="AW273" s="13" t="s">
        <v>32</v>
      </c>
      <c r="AX273" s="13" t="s">
        <v>83</v>
      </c>
      <c r="AY273" s="171" t="s">
        <v>174</v>
      </c>
    </row>
    <row r="274" spans="1:65" s="2" customFormat="1" ht="33" customHeight="1">
      <c r="A274" s="32"/>
      <c r="B274" s="150"/>
      <c r="C274" s="151" t="s">
        <v>407</v>
      </c>
      <c r="D274" s="151" t="s">
        <v>176</v>
      </c>
      <c r="E274" s="152" t="s">
        <v>383</v>
      </c>
      <c r="F274" s="153" t="s">
        <v>384</v>
      </c>
      <c r="G274" s="154" t="s">
        <v>203</v>
      </c>
      <c r="H274" s="155">
        <v>20</v>
      </c>
      <c r="I274" s="156"/>
      <c r="J274" s="157">
        <f>ROUND(I274*H274,2)</f>
        <v>0</v>
      </c>
      <c r="K274" s="158"/>
      <c r="L274" s="33"/>
      <c r="M274" s="159" t="s">
        <v>1</v>
      </c>
      <c r="N274" s="160" t="s">
        <v>41</v>
      </c>
      <c r="O274" s="58"/>
      <c r="P274" s="161">
        <f>O274*H274</f>
        <v>0</v>
      </c>
      <c r="Q274" s="161">
        <v>0.15540000000000001</v>
      </c>
      <c r="R274" s="161">
        <f>Q274*H274</f>
        <v>3.1080000000000001</v>
      </c>
      <c r="S274" s="161">
        <v>0</v>
      </c>
      <c r="T274" s="162">
        <f>S274*H274</f>
        <v>0</v>
      </c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R274" s="163" t="s">
        <v>96</v>
      </c>
      <c r="AT274" s="163" t="s">
        <v>176</v>
      </c>
      <c r="AU274" s="163" t="s">
        <v>85</v>
      </c>
      <c r="AY274" s="17" t="s">
        <v>174</v>
      </c>
      <c r="BE274" s="164">
        <f>IF(N274="základní",J274,0)</f>
        <v>0</v>
      </c>
      <c r="BF274" s="164">
        <f>IF(N274="snížená",J274,0)</f>
        <v>0</v>
      </c>
      <c r="BG274" s="164">
        <f>IF(N274="zákl. přenesená",J274,0)</f>
        <v>0</v>
      </c>
      <c r="BH274" s="164">
        <f>IF(N274="sníž. přenesená",J274,0)</f>
        <v>0</v>
      </c>
      <c r="BI274" s="164">
        <f>IF(N274="nulová",J274,0)</f>
        <v>0</v>
      </c>
      <c r="BJ274" s="17" t="s">
        <v>83</v>
      </c>
      <c r="BK274" s="164">
        <f>ROUND(I274*H274,2)</f>
        <v>0</v>
      </c>
      <c r="BL274" s="17" t="s">
        <v>96</v>
      </c>
      <c r="BM274" s="163" t="s">
        <v>590</v>
      </c>
    </row>
    <row r="275" spans="1:65" s="2" customFormat="1" ht="29.25">
      <c r="A275" s="32"/>
      <c r="B275" s="33"/>
      <c r="C275" s="32"/>
      <c r="D275" s="165" t="s">
        <v>181</v>
      </c>
      <c r="E275" s="32"/>
      <c r="F275" s="166" t="s">
        <v>386</v>
      </c>
      <c r="G275" s="32"/>
      <c r="H275" s="32"/>
      <c r="I275" s="167"/>
      <c r="J275" s="32"/>
      <c r="K275" s="32"/>
      <c r="L275" s="33"/>
      <c r="M275" s="168"/>
      <c r="N275" s="169"/>
      <c r="O275" s="58"/>
      <c r="P275" s="58"/>
      <c r="Q275" s="58"/>
      <c r="R275" s="58"/>
      <c r="S275" s="58"/>
      <c r="T275" s="59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T275" s="17" t="s">
        <v>181</v>
      </c>
      <c r="AU275" s="17" t="s">
        <v>85</v>
      </c>
    </row>
    <row r="276" spans="1:65" s="2" customFormat="1" ht="16.5" customHeight="1">
      <c r="A276" s="32"/>
      <c r="B276" s="150"/>
      <c r="C276" s="186" t="s">
        <v>412</v>
      </c>
      <c r="D276" s="186" t="s">
        <v>256</v>
      </c>
      <c r="E276" s="187" t="s">
        <v>388</v>
      </c>
      <c r="F276" s="188" t="s">
        <v>389</v>
      </c>
      <c r="G276" s="189" t="s">
        <v>203</v>
      </c>
      <c r="H276" s="190">
        <v>9</v>
      </c>
      <c r="I276" s="191"/>
      <c r="J276" s="192">
        <f>ROUND(I276*H276,2)</f>
        <v>0</v>
      </c>
      <c r="K276" s="193"/>
      <c r="L276" s="194"/>
      <c r="M276" s="195" t="s">
        <v>1</v>
      </c>
      <c r="N276" s="196" t="s">
        <v>41</v>
      </c>
      <c r="O276" s="58"/>
      <c r="P276" s="161">
        <f>O276*H276</f>
        <v>0</v>
      </c>
      <c r="Q276" s="161">
        <v>0.10199999999999999</v>
      </c>
      <c r="R276" s="161">
        <f>Q276*H276</f>
        <v>0.91799999999999993</v>
      </c>
      <c r="S276" s="161">
        <v>0</v>
      </c>
      <c r="T276" s="162">
        <f>S276*H276</f>
        <v>0</v>
      </c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R276" s="163" t="s">
        <v>211</v>
      </c>
      <c r="AT276" s="163" t="s">
        <v>256</v>
      </c>
      <c r="AU276" s="163" t="s">
        <v>85</v>
      </c>
      <c r="AY276" s="17" t="s">
        <v>174</v>
      </c>
      <c r="BE276" s="164">
        <f>IF(N276="základní",J276,0)</f>
        <v>0</v>
      </c>
      <c r="BF276" s="164">
        <f>IF(N276="snížená",J276,0)</f>
        <v>0</v>
      </c>
      <c r="BG276" s="164">
        <f>IF(N276="zákl. přenesená",J276,0)</f>
        <v>0</v>
      </c>
      <c r="BH276" s="164">
        <f>IF(N276="sníž. přenesená",J276,0)</f>
        <v>0</v>
      </c>
      <c r="BI276" s="164">
        <f>IF(N276="nulová",J276,0)</f>
        <v>0</v>
      </c>
      <c r="BJ276" s="17" t="s">
        <v>83</v>
      </c>
      <c r="BK276" s="164">
        <f>ROUND(I276*H276,2)</f>
        <v>0</v>
      </c>
      <c r="BL276" s="17" t="s">
        <v>96</v>
      </c>
      <c r="BM276" s="163" t="s">
        <v>591</v>
      </c>
    </row>
    <row r="277" spans="1:65" s="2" customFormat="1" ht="11.25">
      <c r="A277" s="32"/>
      <c r="B277" s="33"/>
      <c r="C277" s="32"/>
      <c r="D277" s="165" t="s">
        <v>181</v>
      </c>
      <c r="E277" s="32"/>
      <c r="F277" s="166" t="s">
        <v>389</v>
      </c>
      <c r="G277" s="32"/>
      <c r="H277" s="32"/>
      <c r="I277" s="167"/>
      <c r="J277" s="32"/>
      <c r="K277" s="32"/>
      <c r="L277" s="33"/>
      <c r="M277" s="168"/>
      <c r="N277" s="169"/>
      <c r="O277" s="58"/>
      <c r="P277" s="58"/>
      <c r="Q277" s="58"/>
      <c r="R277" s="58"/>
      <c r="S277" s="58"/>
      <c r="T277" s="59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T277" s="17" t="s">
        <v>181</v>
      </c>
      <c r="AU277" s="17" t="s">
        <v>85</v>
      </c>
    </row>
    <row r="278" spans="1:65" s="13" customFormat="1" ht="11.25">
      <c r="B278" s="170"/>
      <c r="D278" s="165" t="s">
        <v>183</v>
      </c>
      <c r="E278" s="171" t="s">
        <v>1</v>
      </c>
      <c r="F278" s="172" t="s">
        <v>592</v>
      </c>
      <c r="H278" s="173">
        <v>9</v>
      </c>
      <c r="I278" s="174"/>
      <c r="L278" s="170"/>
      <c r="M278" s="175"/>
      <c r="N278" s="176"/>
      <c r="O278" s="176"/>
      <c r="P278" s="176"/>
      <c r="Q278" s="176"/>
      <c r="R278" s="176"/>
      <c r="S278" s="176"/>
      <c r="T278" s="177"/>
      <c r="AT278" s="171" t="s">
        <v>183</v>
      </c>
      <c r="AU278" s="171" t="s">
        <v>85</v>
      </c>
      <c r="AV278" s="13" t="s">
        <v>85</v>
      </c>
      <c r="AW278" s="13" t="s">
        <v>32</v>
      </c>
      <c r="AX278" s="13" t="s">
        <v>83</v>
      </c>
      <c r="AY278" s="171" t="s">
        <v>174</v>
      </c>
    </row>
    <row r="279" spans="1:65" s="2" customFormat="1" ht="24.2" customHeight="1">
      <c r="A279" s="32"/>
      <c r="B279" s="150"/>
      <c r="C279" s="186" t="s">
        <v>417</v>
      </c>
      <c r="D279" s="186" t="s">
        <v>256</v>
      </c>
      <c r="E279" s="187" t="s">
        <v>398</v>
      </c>
      <c r="F279" s="188" t="s">
        <v>399</v>
      </c>
      <c r="G279" s="189" t="s">
        <v>203</v>
      </c>
      <c r="H279" s="190">
        <v>7</v>
      </c>
      <c r="I279" s="191"/>
      <c r="J279" s="192">
        <f>ROUND(I279*H279,2)</f>
        <v>0</v>
      </c>
      <c r="K279" s="193"/>
      <c r="L279" s="194"/>
      <c r="M279" s="195" t="s">
        <v>1</v>
      </c>
      <c r="N279" s="196" t="s">
        <v>41</v>
      </c>
      <c r="O279" s="58"/>
      <c r="P279" s="161">
        <f>O279*H279</f>
        <v>0</v>
      </c>
      <c r="Q279" s="161">
        <v>4.8300000000000003E-2</v>
      </c>
      <c r="R279" s="161">
        <f>Q279*H279</f>
        <v>0.33810000000000001</v>
      </c>
      <c r="S279" s="161">
        <v>0</v>
      </c>
      <c r="T279" s="162">
        <f>S279*H279</f>
        <v>0</v>
      </c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R279" s="163" t="s">
        <v>211</v>
      </c>
      <c r="AT279" s="163" t="s">
        <v>256</v>
      </c>
      <c r="AU279" s="163" t="s">
        <v>85</v>
      </c>
      <c r="AY279" s="17" t="s">
        <v>174</v>
      </c>
      <c r="BE279" s="164">
        <f>IF(N279="základní",J279,0)</f>
        <v>0</v>
      </c>
      <c r="BF279" s="164">
        <f>IF(N279="snížená",J279,0)</f>
        <v>0</v>
      </c>
      <c r="BG279" s="164">
        <f>IF(N279="zákl. přenesená",J279,0)</f>
        <v>0</v>
      </c>
      <c r="BH279" s="164">
        <f>IF(N279="sníž. přenesená",J279,0)</f>
        <v>0</v>
      </c>
      <c r="BI279" s="164">
        <f>IF(N279="nulová",J279,0)</f>
        <v>0</v>
      </c>
      <c r="BJ279" s="17" t="s">
        <v>83</v>
      </c>
      <c r="BK279" s="164">
        <f>ROUND(I279*H279,2)</f>
        <v>0</v>
      </c>
      <c r="BL279" s="17" t="s">
        <v>96</v>
      </c>
      <c r="BM279" s="163" t="s">
        <v>593</v>
      </c>
    </row>
    <row r="280" spans="1:65" s="2" customFormat="1" ht="11.25">
      <c r="A280" s="32"/>
      <c r="B280" s="33"/>
      <c r="C280" s="32"/>
      <c r="D280" s="165" t="s">
        <v>181</v>
      </c>
      <c r="E280" s="32"/>
      <c r="F280" s="166" t="s">
        <v>399</v>
      </c>
      <c r="G280" s="32"/>
      <c r="H280" s="32"/>
      <c r="I280" s="167"/>
      <c r="J280" s="32"/>
      <c r="K280" s="32"/>
      <c r="L280" s="33"/>
      <c r="M280" s="168"/>
      <c r="N280" s="169"/>
      <c r="O280" s="58"/>
      <c r="P280" s="58"/>
      <c r="Q280" s="58"/>
      <c r="R280" s="58"/>
      <c r="S280" s="58"/>
      <c r="T280" s="59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T280" s="17" t="s">
        <v>181</v>
      </c>
      <c r="AU280" s="17" t="s">
        <v>85</v>
      </c>
    </row>
    <row r="281" spans="1:65" s="2" customFormat="1" ht="24.2" customHeight="1">
      <c r="A281" s="32"/>
      <c r="B281" s="150"/>
      <c r="C281" s="186" t="s">
        <v>423</v>
      </c>
      <c r="D281" s="186" t="s">
        <v>256</v>
      </c>
      <c r="E281" s="187" t="s">
        <v>403</v>
      </c>
      <c r="F281" s="188" t="s">
        <v>404</v>
      </c>
      <c r="G281" s="189" t="s">
        <v>203</v>
      </c>
      <c r="H281" s="190">
        <v>4</v>
      </c>
      <c r="I281" s="191"/>
      <c r="J281" s="192">
        <f>ROUND(I281*H281,2)</f>
        <v>0</v>
      </c>
      <c r="K281" s="193"/>
      <c r="L281" s="194"/>
      <c r="M281" s="195" t="s">
        <v>1</v>
      </c>
      <c r="N281" s="196" t="s">
        <v>41</v>
      </c>
      <c r="O281" s="58"/>
      <c r="P281" s="161">
        <f>O281*H281</f>
        <v>0</v>
      </c>
      <c r="Q281" s="161">
        <v>6.5670000000000006E-2</v>
      </c>
      <c r="R281" s="161">
        <f>Q281*H281</f>
        <v>0.26268000000000002</v>
      </c>
      <c r="S281" s="161">
        <v>0</v>
      </c>
      <c r="T281" s="162">
        <f>S281*H281</f>
        <v>0</v>
      </c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R281" s="163" t="s">
        <v>211</v>
      </c>
      <c r="AT281" s="163" t="s">
        <v>256</v>
      </c>
      <c r="AU281" s="163" t="s">
        <v>85</v>
      </c>
      <c r="AY281" s="17" t="s">
        <v>174</v>
      </c>
      <c r="BE281" s="164">
        <f>IF(N281="základní",J281,0)</f>
        <v>0</v>
      </c>
      <c r="BF281" s="164">
        <f>IF(N281="snížená",J281,0)</f>
        <v>0</v>
      </c>
      <c r="BG281" s="164">
        <f>IF(N281="zákl. přenesená",J281,0)</f>
        <v>0</v>
      </c>
      <c r="BH281" s="164">
        <f>IF(N281="sníž. přenesená",J281,0)</f>
        <v>0</v>
      </c>
      <c r="BI281" s="164">
        <f>IF(N281="nulová",J281,0)</f>
        <v>0</v>
      </c>
      <c r="BJ281" s="17" t="s">
        <v>83</v>
      </c>
      <c r="BK281" s="164">
        <f>ROUND(I281*H281,2)</f>
        <v>0</v>
      </c>
      <c r="BL281" s="17" t="s">
        <v>96</v>
      </c>
      <c r="BM281" s="163" t="s">
        <v>594</v>
      </c>
    </row>
    <row r="282" spans="1:65" s="2" customFormat="1" ht="11.25">
      <c r="A282" s="32"/>
      <c r="B282" s="33"/>
      <c r="C282" s="32"/>
      <c r="D282" s="165" t="s">
        <v>181</v>
      </c>
      <c r="E282" s="32"/>
      <c r="F282" s="166" t="s">
        <v>404</v>
      </c>
      <c r="G282" s="32"/>
      <c r="H282" s="32"/>
      <c r="I282" s="167"/>
      <c r="J282" s="32"/>
      <c r="K282" s="32"/>
      <c r="L282" s="33"/>
      <c r="M282" s="168"/>
      <c r="N282" s="169"/>
      <c r="O282" s="58"/>
      <c r="P282" s="58"/>
      <c r="Q282" s="58"/>
      <c r="R282" s="58"/>
      <c r="S282" s="58"/>
      <c r="T282" s="59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T282" s="17" t="s">
        <v>181</v>
      </c>
      <c r="AU282" s="17" t="s">
        <v>85</v>
      </c>
    </row>
    <row r="283" spans="1:65" s="13" customFormat="1" ht="11.25">
      <c r="B283" s="170"/>
      <c r="D283" s="165" t="s">
        <v>183</v>
      </c>
      <c r="E283" s="171" t="s">
        <v>1</v>
      </c>
      <c r="F283" s="172" t="s">
        <v>406</v>
      </c>
      <c r="H283" s="173">
        <v>4</v>
      </c>
      <c r="I283" s="174"/>
      <c r="L283" s="170"/>
      <c r="M283" s="175"/>
      <c r="N283" s="176"/>
      <c r="O283" s="176"/>
      <c r="P283" s="176"/>
      <c r="Q283" s="176"/>
      <c r="R283" s="176"/>
      <c r="S283" s="176"/>
      <c r="T283" s="177"/>
      <c r="AT283" s="171" t="s">
        <v>183</v>
      </c>
      <c r="AU283" s="171" t="s">
        <v>85</v>
      </c>
      <c r="AV283" s="13" t="s">
        <v>85</v>
      </c>
      <c r="AW283" s="13" t="s">
        <v>32</v>
      </c>
      <c r="AX283" s="13" t="s">
        <v>83</v>
      </c>
      <c r="AY283" s="171" t="s">
        <v>174</v>
      </c>
    </row>
    <row r="284" spans="1:65" s="2" customFormat="1" ht="33" customHeight="1">
      <c r="A284" s="32"/>
      <c r="B284" s="150"/>
      <c r="C284" s="151" t="s">
        <v>429</v>
      </c>
      <c r="D284" s="151" t="s">
        <v>176</v>
      </c>
      <c r="E284" s="152" t="s">
        <v>408</v>
      </c>
      <c r="F284" s="153" t="s">
        <v>409</v>
      </c>
      <c r="G284" s="154" t="s">
        <v>203</v>
      </c>
      <c r="H284" s="155">
        <v>24.5</v>
      </c>
      <c r="I284" s="156"/>
      <c r="J284" s="157">
        <f>ROUND(I284*H284,2)</f>
        <v>0</v>
      </c>
      <c r="K284" s="158"/>
      <c r="L284" s="33"/>
      <c r="M284" s="159" t="s">
        <v>1</v>
      </c>
      <c r="N284" s="160" t="s">
        <v>41</v>
      </c>
      <c r="O284" s="58"/>
      <c r="P284" s="161">
        <f>O284*H284</f>
        <v>0</v>
      </c>
      <c r="Q284" s="161">
        <v>0.1295</v>
      </c>
      <c r="R284" s="161">
        <f>Q284*H284</f>
        <v>3.1727500000000002</v>
      </c>
      <c r="S284" s="161">
        <v>0</v>
      </c>
      <c r="T284" s="162">
        <f>S284*H284</f>
        <v>0</v>
      </c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R284" s="163" t="s">
        <v>96</v>
      </c>
      <c r="AT284" s="163" t="s">
        <v>176</v>
      </c>
      <c r="AU284" s="163" t="s">
        <v>85</v>
      </c>
      <c r="AY284" s="17" t="s">
        <v>174</v>
      </c>
      <c r="BE284" s="164">
        <f>IF(N284="základní",J284,0)</f>
        <v>0</v>
      </c>
      <c r="BF284" s="164">
        <f>IF(N284="snížená",J284,0)</f>
        <v>0</v>
      </c>
      <c r="BG284" s="164">
        <f>IF(N284="zákl. přenesená",J284,0)</f>
        <v>0</v>
      </c>
      <c r="BH284" s="164">
        <f>IF(N284="sníž. přenesená",J284,0)</f>
        <v>0</v>
      </c>
      <c r="BI284" s="164">
        <f>IF(N284="nulová",J284,0)</f>
        <v>0</v>
      </c>
      <c r="BJ284" s="17" t="s">
        <v>83</v>
      </c>
      <c r="BK284" s="164">
        <f>ROUND(I284*H284,2)</f>
        <v>0</v>
      </c>
      <c r="BL284" s="17" t="s">
        <v>96</v>
      </c>
      <c r="BM284" s="163" t="s">
        <v>595</v>
      </c>
    </row>
    <row r="285" spans="1:65" s="2" customFormat="1" ht="29.25">
      <c r="A285" s="32"/>
      <c r="B285" s="33"/>
      <c r="C285" s="32"/>
      <c r="D285" s="165" t="s">
        <v>181</v>
      </c>
      <c r="E285" s="32"/>
      <c r="F285" s="166" t="s">
        <v>411</v>
      </c>
      <c r="G285" s="32"/>
      <c r="H285" s="32"/>
      <c r="I285" s="167"/>
      <c r="J285" s="32"/>
      <c r="K285" s="32"/>
      <c r="L285" s="33"/>
      <c r="M285" s="168"/>
      <c r="N285" s="169"/>
      <c r="O285" s="58"/>
      <c r="P285" s="58"/>
      <c r="Q285" s="58"/>
      <c r="R285" s="58"/>
      <c r="S285" s="58"/>
      <c r="T285" s="59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T285" s="17" t="s">
        <v>181</v>
      </c>
      <c r="AU285" s="17" t="s">
        <v>85</v>
      </c>
    </row>
    <row r="286" spans="1:65" s="2" customFormat="1" ht="16.5" customHeight="1">
      <c r="A286" s="32"/>
      <c r="B286" s="150"/>
      <c r="C286" s="186" t="s">
        <v>438</v>
      </c>
      <c r="D286" s="186" t="s">
        <v>256</v>
      </c>
      <c r="E286" s="187" t="s">
        <v>413</v>
      </c>
      <c r="F286" s="188" t="s">
        <v>414</v>
      </c>
      <c r="G286" s="189" t="s">
        <v>203</v>
      </c>
      <c r="H286" s="190">
        <v>24.5</v>
      </c>
      <c r="I286" s="191"/>
      <c r="J286" s="192">
        <f>ROUND(I286*H286,2)</f>
        <v>0</v>
      </c>
      <c r="K286" s="193"/>
      <c r="L286" s="194"/>
      <c r="M286" s="195" t="s">
        <v>1</v>
      </c>
      <c r="N286" s="196" t="s">
        <v>41</v>
      </c>
      <c r="O286" s="58"/>
      <c r="P286" s="161">
        <f>O286*H286</f>
        <v>0</v>
      </c>
      <c r="Q286" s="161">
        <v>4.5999999999999999E-2</v>
      </c>
      <c r="R286" s="161">
        <f>Q286*H286</f>
        <v>1.127</v>
      </c>
      <c r="S286" s="161">
        <v>0</v>
      </c>
      <c r="T286" s="162">
        <f>S286*H286</f>
        <v>0</v>
      </c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R286" s="163" t="s">
        <v>211</v>
      </c>
      <c r="AT286" s="163" t="s">
        <v>256</v>
      </c>
      <c r="AU286" s="163" t="s">
        <v>85</v>
      </c>
      <c r="AY286" s="17" t="s">
        <v>174</v>
      </c>
      <c r="BE286" s="164">
        <f>IF(N286="základní",J286,0)</f>
        <v>0</v>
      </c>
      <c r="BF286" s="164">
        <f>IF(N286="snížená",J286,0)</f>
        <v>0</v>
      </c>
      <c r="BG286" s="164">
        <f>IF(N286="zákl. přenesená",J286,0)</f>
        <v>0</v>
      </c>
      <c r="BH286" s="164">
        <f>IF(N286="sníž. přenesená",J286,0)</f>
        <v>0</v>
      </c>
      <c r="BI286" s="164">
        <f>IF(N286="nulová",J286,0)</f>
        <v>0</v>
      </c>
      <c r="BJ286" s="17" t="s">
        <v>83</v>
      </c>
      <c r="BK286" s="164">
        <f>ROUND(I286*H286,2)</f>
        <v>0</v>
      </c>
      <c r="BL286" s="17" t="s">
        <v>96</v>
      </c>
      <c r="BM286" s="163" t="s">
        <v>596</v>
      </c>
    </row>
    <row r="287" spans="1:65" s="2" customFormat="1" ht="11.25">
      <c r="A287" s="32"/>
      <c r="B287" s="33"/>
      <c r="C287" s="32"/>
      <c r="D287" s="165" t="s">
        <v>181</v>
      </c>
      <c r="E287" s="32"/>
      <c r="F287" s="166" t="s">
        <v>414</v>
      </c>
      <c r="G287" s="32"/>
      <c r="H287" s="32"/>
      <c r="I287" s="167"/>
      <c r="J287" s="32"/>
      <c r="K287" s="32"/>
      <c r="L287" s="33"/>
      <c r="M287" s="168"/>
      <c r="N287" s="169"/>
      <c r="O287" s="58"/>
      <c r="P287" s="58"/>
      <c r="Q287" s="58"/>
      <c r="R287" s="58"/>
      <c r="S287" s="58"/>
      <c r="T287" s="59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T287" s="17" t="s">
        <v>181</v>
      </c>
      <c r="AU287" s="17" t="s">
        <v>85</v>
      </c>
    </row>
    <row r="288" spans="1:65" s="13" customFormat="1" ht="11.25">
      <c r="B288" s="170"/>
      <c r="D288" s="165" t="s">
        <v>183</v>
      </c>
      <c r="E288" s="171" t="s">
        <v>1</v>
      </c>
      <c r="F288" s="172" t="s">
        <v>597</v>
      </c>
      <c r="H288" s="173">
        <v>24.5</v>
      </c>
      <c r="I288" s="174"/>
      <c r="L288" s="170"/>
      <c r="M288" s="175"/>
      <c r="N288" s="176"/>
      <c r="O288" s="176"/>
      <c r="P288" s="176"/>
      <c r="Q288" s="176"/>
      <c r="R288" s="176"/>
      <c r="S288" s="176"/>
      <c r="T288" s="177"/>
      <c r="AT288" s="171" t="s">
        <v>183</v>
      </c>
      <c r="AU288" s="171" t="s">
        <v>85</v>
      </c>
      <c r="AV288" s="13" t="s">
        <v>85</v>
      </c>
      <c r="AW288" s="13" t="s">
        <v>32</v>
      </c>
      <c r="AX288" s="13" t="s">
        <v>83</v>
      </c>
      <c r="AY288" s="171" t="s">
        <v>174</v>
      </c>
    </row>
    <row r="289" spans="1:65" s="2" customFormat="1" ht="21.75" customHeight="1">
      <c r="A289" s="32"/>
      <c r="B289" s="150"/>
      <c r="C289" s="151" t="s">
        <v>444</v>
      </c>
      <c r="D289" s="151" t="s">
        <v>176</v>
      </c>
      <c r="E289" s="152" t="s">
        <v>418</v>
      </c>
      <c r="F289" s="153" t="s">
        <v>419</v>
      </c>
      <c r="G289" s="154" t="s">
        <v>203</v>
      </c>
      <c r="H289" s="155">
        <v>19</v>
      </c>
      <c r="I289" s="156"/>
      <c r="J289" s="157">
        <f>ROUND(I289*H289,2)</f>
        <v>0</v>
      </c>
      <c r="K289" s="158"/>
      <c r="L289" s="33"/>
      <c r="M289" s="159" t="s">
        <v>1</v>
      </c>
      <c r="N289" s="160" t="s">
        <v>41</v>
      </c>
      <c r="O289" s="58"/>
      <c r="P289" s="161">
        <f>O289*H289</f>
        <v>0</v>
      </c>
      <c r="Q289" s="161">
        <v>0</v>
      </c>
      <c r="R289" s="161">
        <f>Q289*H289</f>
        <v>0</v>
      </c>
      <c r="S289" s="161">
        <v>0</v>
      </c>
      <c r="T289" s="162">
        <f>S289*H289</f>
        <v>0</v>
      </c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R289" s="163" t="s">
        <v>96</v>
      </c>
      <c r="AT289" s="163" t="s">
        <v>176</v>
      </c>
      <c r="AU289" s="163" t="s">
        <v>85</v>
      </c>
      <c r="AY289" s="17" t="s">
        <v>174</v>
      </c>
      <c r="BE289" s="164">
        <f>IF(N289="základní",J289,0)</f>
        <v>0</v>
      </c>
      <c r="BF289" s="164">
        <f>IF(N289="snížená",J289,0)</f>
        <v>0</v>
      </c>
      <c r="BG289" s="164">
        <f>IF(N289="zákl. přenesená",J289,0)</f>
        <v>0</v>
      </c>
      <c r="BH289" s="164">
        <f>IF(N289="sníž. přenesená",J289,0)</f>
        <v>0</v>
      </c>
      <c r="BI289" s="164">
        <f>IF(N289="nulová",J289,0)</f>
        <v>0</v>
      </c>
      <c r="BJ289" s="17" t="s">
        <v>83</v>
      </c>
      <c r="BK289" s="164">
        <f>ROUND(I289*H289,2)</f>
        <v>0</v>
      </c>
      <c r="BL289" s="17" t="s">
        <v>96</v>
      </c>
      <c r="BM289" s="163" t="s">
        <v>598</v>
      </c>
    </row>
    <row r="290" spans="1:65" s="2" customFormat="1" ht="19.5">
      <c r="A290" s="32"/>
      <c r="B290" s="33"/>
      <c r="C290" s="32"/>
      <c r="D290" s="165" t="s">
        <v>181</v>
      </c>
      <c r="E290" s="32"/>
      <c r="F290" s="166" t="s">
        <v>421</v>
      </c>
      <c r="G290" s="32"/>
      <c r="H290" s="32"/>
      <c r="I290" s="167"/>
      <c r="J290" s="32"/>
      <c r="K290" s="32"/>
      <c r="L290" s="33"/>
      <c r="M290" s="168"/>
      <c r="N290" s="169"/>
      <c r="O290" s="58"/>
      <c r="P290" s="58"/>
      <c r="Q290" s="58"/>
      <c r="R290" s="58"/>
      <c r="S290" s="58"/>
      <c r="T290" s="59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T290" s="17" t="s">
        <v>181</v>
      </c>
      <c r="AU290" s="17" t="s">
        <v>85</v>
      </c>
    </row>
    <row r="291" spans="1:65" s="2" customFormat="1" ht="16.5" customHeight="1">
      <c r="A291" s="32"/>
      <c r="B291" s="150"/>
      <c r="C291" s="151" t="s">
        <v>450</v>
      </c>
      <c r="D291" s="151" t="s">
        <v>176</v>
      </c>
      <c r="E291" s="152" t="s">
        <v>430</v>
      </c>
      <c r="F291" s="153" t="s">
        <v>431</v>
      </c>
      <c r="G291" s="154" t="s">
        <v>272</v>
      </c>
      <c r="H291" s="155">
        <v>2</v>
      </c>
      <c r="I291" s="156"/>
      <c r="J291" s="157">
        <f>ROUND(I291*H291,2)</f>
        <v>0</v>
      </c>
      <c r="K291" s="158"/>
      <c r="L291" s="33"/>
      <c r="M291" s="159" t="s">
        <v>1</v>
      </c>
      <c r="N291" s="160" t="s">
        <v>41</v>
      </c>
      <c r="O291" s="58"/>
      <c r="P291" s="161">
        <f>O291*H291</f>
        <v>0</v>
      </c>
      <c r="Q291" s="161">
        <v>0</v>
      </c>
      <c r="R291" s="161">
        <f>Q291*H291</f>
        <v>0</v>
      </c>
      <c r="S291" s="161">
        <v>5.0000000000000001E-3</v>
      </c>
      <c r="T291" s="162">
        <f>S291*H291</f>
        <v>0.01</v>
      </c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R291" s="163" t="s">
        <v>96</v>
      </c>
      <c r="AT291" s="163" t="s">
        <v>176</v>
      </c>
      <c r="AU291" s="163" t="s">
        <v>85</v>
      </c>
      <c r="AY291" s="17" t="s">
        <v>174</v>
      </c>
      <c r="BE291" s="164">
        <f>IF(N291="základní",J291,0)</f>
        <v>0</v>
      </c>
      <c r="BF291" s="164">
        <f>IF(N291="snížená",J291,0)</f>
        <v>0</v>
      </c>
      <c r="BG291" s="164">
        <f>IF(N291="zákl. přenesená",J291,0)</f>
        <v>0</v>
      </c>
      <c r="BH291" s="164">
        <f>IF(N291="sníž. přenesená",J291,0)</f>
        <v>0</v>
      </c>
      <c r="BI291" s="164">
        <f>IF(N291="nulová",J291,0)</f>
        <v>0</v>
      </c>
      <c r="BJ291" s="17" t="s">
        <v>83</v>
      </c>
      <c r="BK291" s="164">
        <f>ROUND(I291*H291,2)</f>
        <v>0</v>
      </c>
      <c r="BL291" s="17" t="s">
        <v>96</v>
      </c>
      <c r="BM291" s="163" t="s">
        <v>599</v>
      </c>
    </row>
    <row r="292" spans="1:65" s="2" customFormat="1" ht="29.25">
      <c r="A292" s="32"/>
      <c r="B292" s="33"/>
      <c r="C292" s="32"/>
      <c r="D292" s="165" t="s">
        <v>181</v>
      </c>
      <c r="E292" s="32"/>
      <c r="F292" s="166" t="s">
        <v>433</v>
      </c>
      <c r="G292" s="32"/>
      <c r="H292" s="32"/>
      <c r="I292" s="167"/>
      <c r="J292" s="32"/>
      <c r="K292" s="32"/>
      <c r="L292" s="33"/>
      <c r="M292" s="168"/>
      <c r="N292" s="169"/>
      <c r="O292" s="58"/>
      <c r="P292" s="58"/>
      <c r="Q292" s="58"/>
      <c r="R292" s="58"/>
      <c r="S292" s="58"/>
      <c r="T292" s="59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T292" s="17" t="s">
        <v>181</v>
      </c>
      <c r="AU292" s="17" t="s">
        <v>85</v>
      </c>
    </row>
    <row r="293" spans="1:65" s="13" customFormat="1" ht="11.25">
      <c r="B293" s="170"/>
      <c r="D293" s="165" t="s">
        <v>183</v>
      </c>
      <c r="E293" s="171" t="s">
        <v>1</v>
      </c>
      <c r="F293" s="172" t="s">
        <v>434</v>
      </c>
      <c r="H293" s="173">
        <v>1</v>
      </c>
      <c r="I293" s="174"/>
      <c r="L293" s="170"/>
      <c r="M293" s="175"/>
      <c r="N293" s="176"/>
      <c r="O293" s="176"/>
      <c r="P293" s="176"/>
      <c r="Q293" s="176"/>
      <c r="R293" s="176"/>
      <c r="S293" s="176"/>
      <c r="T293" s="177"/>
      <c r="AT293" s="171" t="s">
        <v>183</v>
      </c>
      <c r="AU293" s="171" t="s">
        <v>85</v>
      </c>
      <c r="AV293" s="13" t="s">
        <v>85</v>
      </c>
      <c r="AW293" s="13" t="s">
        <v>32</v>
      </c>
      <c r="AX293" s="13" t="s">
        <v>76</v>
      </c>
      <c r="AY293" s="171" t="s">
        <v>174</v>
      </c>
    </row>
    <row r="294" spans="1:65" s="13" customFormat="1" ht="11.25">
      <c r="B294" s="170"/>
      <c r="D294" s="165" t="s">
        <v>183</v>
      </c>
      <c r="E294" s="171" t="s">
        <v>1</v>
      </c>
      <c r="F294" s="172" t="s">
        <v>435</v>
      </c>
      <c r="H294" s="173">
        <v>1</v>
      </c>
      <c r="I294" s="174"/>
      <c r="L294" s="170"/>
      <c r="M294" s="175"/>
      <c r="N294" s="176"/>
      <c r="O294" s="176"/>
      <c r="P294" s="176"/>
      <c r="Q294" s="176"/>
      <c r="R294" s="176"/>
      <c r="S294" s="176"/>
      <c r="T294" s="177"/>
      <c r="AT294" s="171" t="s">
        <v>183</v>
      </c>
      <c r="AU294" s="171" t="s">
        <v>85</v>
      </c>
      <c r="AV294" s="13" t="s">
        <v>85</v>
      </c>
      <c r="AW294" s="13" t="s">
        <v>32</v>
      </c>
      <c r="AX294" s="13" t="s">
        <v>76</v>
      </c>
      <c r="AY294" s="171" t="s">
        <v>174</v>
      </c>
    </row>
    <row r="295" spans="1:65" s="14" customFormat="1" ht="11.25">
      <c r="B295" s="178"/>
      <c r="D295" s="165" t="s">
        <v>183</v>
      </c>
      <c r="E295" s="179" t="s">
        <v>1</v>
      </c>
      <c r="F295" s="180" t="s">
        <v>231</v>
      </c>
      <c r="H295" s="181">
        <v>2</v>
      </c>
      <c r="I295" s="182"/>
      <c r="L295" s="178"/>
      <c r="M295" s="183"/>
      <c r="N295" s="184"/>
      <c r="O295" s="184"/>
      <c r="P295" s="184"/>
      <c r="Q295" s="184"/>
      <c r="R295" s="184"/>
      <c r="S295" s="184"/>
      <c r="T295" s="185"/>
      <c r="AT295" s="179" t="s">
        <v>183</v>
      </c>
      <c r="AU295" s="179" t="s">
        <v>85</v>
      </c>
      <c r="AV295" s="14" t="s">
        <v>96</v>
      </c>
      <c r="AW295" s="14" t="s">
        <v>32</v>
      </c>
      <c r="AX295" s="14" t="s">
        <v>83</v>
      </c>
      <c r="AY295" s="179" t="s">
        <v>174</v>
      </c>
    </row>
    <row r="296" spans="1:65" s="12" customFormat="1" ht="22.9" customHeight="1">
      <c r="B296" s="137"/>
      <c r="D296" s="138" t="s">
        <v>75</v>
      </c>
      <c r="E296" s="148" t="s">
        <v>436</v>
      </c>
      <c r="F296" s="148" t="s">
        <v>437</v>
      </c>
      <c r="I296" s="140"/>
      <c r="J296" s="149">
        <f>BK296</f>
        <v>0</v>
      </c>
      <c r="L296" s="137"/>
      <c r="M296" s="142"/>
      <c r="N296" s="143"/>
      <c r="O296" s="143"/>
      <c r="P296" s="144">
        <f>SUM(P297:P312)</f>
        <v>0</v>
      </c>
      <c r="Q296" s="143"/>
      <c r="R296" s="144">
        <f>SUM(R297:R312)</f>
        <v>0</v>
      </c>
      <c r="S296" s="143"/>
      <c r="T296" s="145">
        <f>SUM(T297:T312)</f>
        <v>0</v>
      </c>
      <c r="AR296" s="138" t="s">
        <v>83</v>
      </c>
      <c r="AT296" s="146" t="s">
        <v>75</v>
      </c>
      <c r="AU296" s="146" t="s">
        <v>83</v>
      </c>
      <c r="AY296" s="138" t="s">
        <v>174</v>
      </c>
      <c r="BK296" s="147">
        <f>SUM(BK297:BK312)</f>
        <v>0</v>
      </c>
    </row>
    <row r="297" spans="1:65" s="2" customFormat="1" ht="21.75" customHeight="1">
      <c r="A297" s="32"/>
      <c r="B297" s="150"/>
      <c r="C297" s="151" t="s">
        <v>456</v>
      </c>
      <c r="D297" s="151" t="s">
        <v>176</v>
      </c>
      <c r="E297" s="152" t="s">
        <v>439</v>
      </c>
      <c r="F297" s="153" t="s">
        <v>440</v>
      </c>
      <c r="G297" s="154" t="s">
        <v>441</v>
      </c>
      <c r="H297" s="155">
        <v>52.146000000000001</v>
      </c>
      <c r="I297" s="156"/>
      <c r="J297" s="157">
        <f>ROUND(I297*H297,2)</f>
        <v>0</v>
      </c>
      <c r="K297" s="158"/>
      <c r="L297" s="33"/>
      <c r="M297" s="159" t="s">
        <v>1</v>
      </c>
      <c r="N297" s="160" t="s">
        <v>41</v>
      </c>
      <c r="O297" s="58"/>
      <c r="P297" s="161">
        <f>O297*H297</f>
        <v>0</v>
      </c>
      <c r="Q297" s="161">
        <v>0</v>
      </c>
      <c r="R297" s="161">
        <f>Q297*H297</f>
        <v>0</v>
      </c>
      <c r="S297" s="161">
        <v>0</v>
      </c>
      <c r="T297" s="162">
        <f>S297*H297</f>
        <v>0</v>
      </c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R297" s="163" t="s">
        <v>96</v>
      </c>
      <c r="AT297" s="163" t="s">
        <v>176</v>
      </c>
      <c r="AU297" s="163" t="s">
        <v>85</v>
      </c>
      <c r="AY297" s="17" t="s">
        <v>174</v>
      </c>
      <c r="BE297" s="164">
        <f>IF(N297="základní",J297,0)</f>
        <v>0</v>
      </c>
      <c r="BF297" s="164">
        <f>IF(N297="snížená",J297,0)</f>
        <v>0</v>
      </c>
      <c r="BG297" s="164">
        <f>IF(N297="zákl. přenesená",J297,0)</f>
        <v>0</v>
      </c>
      <c r="BH297" s="164">
        <f>IF(N297="sníž. přenesená",J297,0)</f>
        <v>0</v>
      </c>
      <c r="BI297" s="164">
        <f>IF(N297="nulová",J297,0)</f>
        <v>0</v>
      </c>
      <c r="BJ297" s="17" t="s">
        <v>83</v>
      </c>
      <c r="BK297" s="164">
        <f>ROUND(I297*H297,2)</f>
        <v>0</v>
      </c>
      <c r="BL297" s="17" t="s">
        <v>96</v>
      </c>
      <c r="BM297" s="163" t="s">
        <v>600</v>
      </c>
    </row>
    <row r="298" spans="1:65" s="2" customFormat="1" ht="29.25">
      <c r="A298" s="32"/>
      <c r="B298" s="33"/>
      <c r="C298" s="32"/>
      <c r="D298" s="165" t="s">
        <v>181</v>
      </c>
      <c r="E298" s="32"/>
      <c r="F298" s="166" t="s">
        <v>443</v>
      </c>
      <c r="G298" s="32"/>
      <c r="H298" s="32"/>
      <c r="I298" s="167"/>
      <c r="J298" s="32"/>
      <c r="K298" s="32"/>
      <c r="L298" s="33"/>
      <c r="M298" s="168"/>
      <c r="N298" s="169"/>
      <c r="O298" s="58"/>
      <c r="P298" s="58"/>
      <c r="Q298" s="58"/>
      <c r="R298" s="58"/>
      <c r="S298" s="58"/>
      <c r="T298" s="59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T298" s="17" t="s">
        <v>181</v>
      </c>
      <c r="AU298" s="17" t="s">
        <v>85</v>
      </c>
    </row>
    <row r="299" spans="1:65" s="2" customFormat="1" ht="24.2" customHeight="1">
      <c r="A299" s="32"/>
      <c r="B299" s="150"/>
      <c r="C299" s="151" t="s">
        <v>462</v>
      </c>
      <c r="D299" s="151" t="s">
        <v>176</v>
      </c>
      <c r="E299" s="152" t="s">
        <v>445</v>
      </c>
      <c r="F299" s="153" t="s">
        <v>446</v>
      </c>
      <c r="G299" s="154" t="s">
        <v>441</v>
      </c>
      <c r="H299" s="155">
        <v>834.33600000000001</v>
      </c>
      <c r="I299" s="156"/>
      <c r="J299" s="157">
        <f>ROUND(I299*H299,2)</f>
        <v>0</v>
      </c>
      <c r="K299" s="158"/>
      <c r="L299" s="33"/>
      <c r="M299" s="159" t="s">
        <v>1</v>
      </c>
      <c r="N299" s="160" t="s">
        <v>41</v>
      </c>
      <c r="O299" s="58"/>
      <c r="P299" s="161">
        <f>O299*H299</f>
        <v>0</v>
      </c>
      <c r="Q299" s="161">
        <v>0</v>
      </c>
      <c r="R299" s="161">
        <f>Q299*H299</f>
        <v>0</v>
      </c>
      <c r="S299" s="161">
        <v>0</v>
      </c>
      <c r="T299" s="162">
        <f>S299*H299</f>
        <v>0</v>
      </c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R299" s="163" t="s">
        <v>96</v>
      </c>
      <c r="AT299" s="163" t="s">
        <v>176</v>
      </c>
      <c r="AU299" s="163" t="s">
        <v>85</v>
      </c>
      <c r="AY299" s="17" t="s">
        <v>174</v>
      </c>
      <c r="BE299" s="164">
        <f>IF(N299="základní",J299,0)</f>
        <v>0</v>
      </c>
      <c r="BF299" s="164">
        <f>IF(N299="snížená",J299,0)</f>
        <v>0</v>
      </c>
      <c r="BG299" s="164">
        <f>IF(N299="zákl. přenesená",J299,0)</f>
        <v>0</v>
      </c>
      <c r="BH299" s="164">
        <f>IF(N299="sníž. přenesená",J299,0)</f>
        <v>0</v>
      </c>
      <c r="BI299" s="164">
        <f>IF(N299="nulová",J299,0)</f>
        <v>0</v>
      </c>
      <c r="BJ299" s="17" t="s">
        <v>83</v>
      </c>
      <c r="BK299" s="164">
        <f>ROUND(I299*H299,2)</f>
        <v>0</v>
      </c>
      <c r="BL299" s="17" t="s">
        <v>96</v>
      </c>
      <c r="BM299" s="163" t="s">
        <v>601</v>
      </c>
    </row>
    <row r="300" spans="1:65" s="2" customFormat="1" ht="39">
      <c r="A300" s="32"/>
      <c r="B300" s="33"/>
      <c r="C300" s="32"/>
      <c r="D300" s="165" t="s">
        <v>181</v>
      </c>
      <c r="E300" s="32"/>
      <c r="F300" s="166" t="s">
        <v>602</v>
      </c>
      <c r="G300" s="32"/>
      <c r="H300" s="32"/>
      <c r="I300" s="167"/>
      <c r="J300" s="32"/>
      <c r="K300" s="32"/>
      <c r="L300" s="33"/>
      <c r="M300" s="168"/>
      <c r="N300" s="169"/>
      <c r="O300" s="58"/>
      <c r="P300" s="58"/>
      <c r="Q300" s="58"/>
      <c r="R300" s="58"/>
      <c r="S300" s="58"/>
      <c r="T300" s="59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T300" s="17" t="s">
        <v>181</v>
      </c>
      <c r="AU300" s="17" t="s">
        <v>85</v>
      </c>
    </row>
    <row r="301" spans="1:65" s="13" customFormat="1" ht="11.25">
      <c r="B301" s="170"/>
      <c r="D301" s="165" t="s">
        <v>183</v>
      </c>
      <c r="F301" s="172" t="s">
        <v>603</v>
      </c>
      <c r="H301" s="173">
        <v>834.33600000000001</v>
      </c>
      <c r="I301" s="174"/>
      <c r="L301" s="170"/>
      <c r="M301" s="175"/>
      <c r="N301" s="176"/>
      <c r="O301" s="176"/>
      <c r="P301" s="176"/>
      <c r="Q301" s="176"/>
      <c r="R301" s="176"/>
      <c r="S301" s="176"/>
      <c r="T301" s="177"/>
      <c r="AT301" s="171" t="s">
        <v>183</v>
      </c>
      <c r="AU301" s="171" t="s">
        <v>85</v>
      </c>
      <c r="AV301" s="13" t="s">
        <v>85</v>
      </c>
      <c r="AW301" s="13" t="s">
        <v>3</v>
      </c>
      <c r="AX301" s="13" t="s">
        <v>83</v>
      </c>
      <c r="AY301" s="171" t="s">
        <v>174</v>
      </c>
    </row>
    <row r="302" spans="1:65" s="2" customFormat="1" ht="37.9" customHeight="1">
      <c r="A302" s="32"/>
      <c r="B302" s="150"/>
      <c r="C302" s="151" t="s">
        <v>468</v>
      </c>
      <c r="D302" s="151" t="s">
        <v>176</v>
      </c>
      <c r="E302" s="152" t="s">
        <v>451</v>
      </c>
      <c r="F302" s="153" t="s">
        <v>452</v>
      </c>
      <c r="G302" s="154" t="s">
        <v>441</v>
      </c>
      <c r="H302" s="155">
        <v>15.875</v>
      </c>
      <c r="I302" s="156"/>
      <c r="J302" s="157">
        <f>ROUND(I302*H302,2)</f>
        <v>0</v>
      </c>
      <c r="K302" s="158"/>
      <c r="L302" s="33"/>
      <c r="M302" s="159" t="s">
        <v>1</v>
      </c>
      <c r="N302" s="160" t="s">
        <v>41</v>
      </c>
      <c r="O302" s="58"/>
      <c r="P302" s="161">
        <f>O302*H302</f>
        <v>0</v>
      </c>
      <c r="Q302" s="161">
        <v>0</v>
      </c>
      <c r="R302" s="161">
        <f>Q302*H302</f>
        <v>0</v>
      </c>
      <c r="S302" s="161">
        <v>0</v>
      </c>
      <c r="T302" s="162">
        <f>S302*H302</f>
        <v>0</v>
      </c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R302" s="163" t="s">
        <v>96</v>
      </c>
      <c r="AT302" s="163" t="s">
        <v>176</v>
      </c>
      <c r="AU302" s="163" t="s">
        <v>85</v>
      </c>
      <c r="AY302" s="17" t="s">
        <v>174</v>
      </c>
      <c r="BE302" s="164">
        <f>IF(N302="základní",J302,0)</f>
        <v>0</v>
      </c>
      <c r="BF302" s="164">
        <f>IF(N302="snížená",J302,0)</f>
        <v>0</v>
      </c>
      <c r="BG302" s="164">
        <f>IF(N302="zákl. přenesená",J302,0)</f>
        <v>0</v>
      </c>
      <c r="BH302" s="164">
        <f>IF(N302="sníž. přenesená",J302,0)</f>
        <v>0</v>
      </c>
      <c r="BI302" s="164">
        <f>IF(N302="nulová",J302,0)</f>
        <v>0</v>
      </c>
      <c r="BJ302" s="17" t="s">
        <v>83</v>
      </c>
      <c r="BK302" s="164">
        <f>ROUND(I302*H302,2)</f>
        <v>0</v>
      </c>
      <c r="BL302" s="17" t="s">
        <v>96</v>
      </c>
      <c r="BM302" s="163" t="s">
        <v>604</v>
      </c>
    </row>
    <row r="303" spans="1:65" s="2" customFormat="1" ht="29.25">
      <c r="A303" s="32"/>
      <c r="B303" s="33"/>
      <c r="C303" s="32"/>
      <c r="D303" s="165" t="s">
        <v>181</v>
      </c>
      <c r="E303" s="32"/>
      <c r="F303" s="166" t="s">
        <v>454</v>
      </c>
      <c r="G303" s="32"/>
      <c r="H303" s="32"/>
      <c r="I303" s="167"/>
      <c r="J303" s="32"/>
      <c r="K303" s="32"/>
      <c r="L303" s="33"/>
      <c r="M303" s="168"/>
      <c r="N303" s="169"/>
      <c r="O303" s="58"/>
      <c r="P303" s="58"/>
      <c r="Q303" s="58"/>
      <c r="R303" s="58"/>
      <c r="S303" s="58"/>
      <c r="T303" s="59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T303" s="17" t="s">
        <v>181</v>
      </c>
      <c r="AU303" s="17" t="s">
        <v>85</v>
      </c>
    </row>
    <row r="304" spans="1:65" s="13" customFormat="1" ht="11.25">
      <c r="B304" s="170"/>
      <c r="D304" s="165" t="s">
        <v>183</v>
      </c>
      <c r="E304" s="171" t="s">
        <v>1</v>
      </c>
      <c r="F304" s="172" t="s">
        <v>605</v>
      </c>
      <c r="H304" s="173">
        <v>15.875</v>
      </c>
      <c r="I304" s="174"/>
      <c r="L304" s="170"/>
      <c r="M304" s="175"/>
      <c r="N304" s="176"/>
      <c r="O304" s="176"/>
      <c r="P304" s="176"/>
      <c r="Q304" s="176"/>
      <c r="R304" s="176"/>
      <c r="S304" s="176"/>
      <c r="T304" s="177"/>
      <c r="AT304" s="171" t="s">
        <v>183</v>
      </c>
      <c r="AU304" s="171" t="s">
        <v>85</v>
      </c>
      <c r="AV304" s="13" t="s">
        <v>85</v>
      </c>
      <c r="AW304" s="13" t="s">
        <v>32</v>
      </c>
      <c r="AX304" s="13" t="s">
        <v>83</v>
      </c>
      <c r="AY304" s="171" t="s">
        <v>174</v>
      </c>
    </row>
    <row r="305" spans="1:65" s="2" customFormat="1" ht="44.25" customHeight="1">
      <c r="A305" s="32"/>
      <c r="B305" s="150"/>
      <c r="C305" s="151" t="s">
        <v>477</v>
      </c>
      <c r="D305" s="151" t="s">
        <v>176</v>
      </c>
      <c r="E305" s="152" t="s">
        <v>457</v>
      </c>
      <c r="F305" s="153" t="s">
        <v>458</v>
      </c>
      <c r="G305" s="154" t="s">
        <v>441</v>
      </c>
      <c r="H305" s="155">
        <v>37.023000000000003</v>
      </c>
      <c r="I305" s="156"/>
      <c r="J305" s="157">
        <f>ROUND(I305*H305,2)</f>
        <v>0</v>
      </c>
      <c r="K305" s="158"/>
      <c r="L305" s="33"/>
      <c r="M305" s="159" t="s">
        <v>1</v>
      </c>
      <c r="N305" s="160" t="s">
        <v>41</v>
      </c>
      <c r="O305" s="58"/>
      <c r="P305" s="161">
        <f>O305*H305</f>
        <v>0</v>
      </c>
      <c r="Q305" s="161">
        <v>0</v>
      </c>
      <c r="R305" s="161">
        <f>Q305*H305</f>
        <v>0</v>
      </c>
      <c r="S305" s="161">
        <v>0</v>
      </c>
      <c r="T305" s="162">
        <f>S305*H305</f>
        <v>0</v>
      </c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R305" s="163" t="s">
        <v>96</v>
      </c>
      <c r="AT305" s="163" t="s">
        <v>176</v>
      </c>
      <c r="AU305" s="163" t="s">
        <v>85</v>
      </c>
      <c r="AY305" s="17" t="s">
        <v>174</v>
      </c>
      <c r="BE305" s="164">
        <f>IF(N305="základní",J305,0)</f>
        <v>0</v>
      </c>
      <c r="BF305" s="164">
        <f>IF(N305="snížená",J305,0)</f>
        <v>0</v>
      </c>
      <c r="BG305" s="164">
        <f>IF(N305="zákl. přenesená",J305,0)</f>
        <v>0</v>
      </c>
      <c r="BH305" s="164">
        <f>IF(N305="sníž. přenesená",J305,0)</f>
        <v>0</v>
      </c>
      <c r="BI305" s="164">
        <f>IF(N305="nulová",J305,0)</f>
        <v>0</v>
      </c>
      <c r="BJ305" s="17" t="s">
        <v>83</v>
      </c>
      <c r="BK305" s="164">
        <f>ROUND(I305*H305,2)</f>
        <v>0</v>
      </c>
      <c r="BL305" s="17" t="s">
        <v>96</v>
      </c>
      <c r="BM305" s="163" t="s">
        <v>606</v>
      </c>
    </row>
    <row r="306" spans="1:65" s="2" customFormat="1" ht="29.25">
      <c r="A306" s="32"/>
      <c r="B306" s="33"/>
      <c r="C306" s="32"/>
      <c r="D306" s="165" t="s">
        <v>181</v>
      </c>
      <c r="E306" s="32"/>
      <c r="F306" s="166" t="s">
        <v>458</v>
      </c>
      <c r="G306" s="32"/>
      <c r="H306" s="32"/>
      <c r="I306" s="167"/>
      <c r="J306" s="32"/>
      <c r="K306" s="32"/>
      <c r="L306" s="33"/>
      <c r="M306" s="168"/>
      <c r="N306" s="169"/>
      <c r="O306" s="58"/>
      <c r="P306" s="58"/>
      <c r="Q306" s="58"/>
      <c r="R306" s="58"/>
      <c r="S306" s="58"/>
      <c r="T306" s="59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T306" s="17" t="s">
        <v>181</v>
      </c>
      <c r="AU306" s="17" t="s">
        <v>85</v>
      </c>
    </row>
    <row r="307" spans="1:65" s="13" customFormat="1" ht="11.25">
      <c r="B307" s="170"/>
      <c r="D307" s="165" t="s">
        <v>183</v>
      </c>
      <c r="E307" s="171" t="s">
        <v>1</v>
      </c>
      <c r="F307" s="172" t="s">
        <v>607</v>
      </c>
      <c r="H307" s="173">
        <v>9.452</v>
      </c>
      <c r="I307" s="174"/>
      <c r="L307" s="170"/>
      <c r="M307" s="175"/>
      <c r="N307" s="176"/>
      <c r="O307" s="176"/>
      <c r="P307" s="176"/>
      <c r="Q307" s="176"/>
      <c r="R307" s="176"/>
      <c r="S307" s="176"/>
      <c r="T307" s="177"/>
      <c r="AT307" s="171" t="s">
        <v>183</v>
      </c>
      <c r="AU307" s="171" t="s">
        <v>85</v>
      </c>
      <c r="AV307" s="13" t="s">
        <v>85</v>
      </c>
      <c r="AW307" s="13" t="s">
        <v>32</v>
      </c>
      <c r="AX307" s="13" t="s">
        <v>76</v>
      </c>
      <c r="AY307" s="171" t="s">
        <v>174</v>
      </c>
    </row>
    <row r="308" spans="1:65" s="13" customFormat="1" ht="11.25">
      <c r="B308" s="170"/>
      <c r="D308" s="165" t="s">
        <v>183</v>
      </c>
      <c r="E308" s="171" t="s">
        <v>1</v>
      </c>
      <c r="F308" s="172" t="s">
        <v>608</v>
      </c>
      <c r="H308" s="173">
        <v>27.571000000000002</v>
      </c>
      <c r="I308" s="174"/>
      <c r="L308" s="170"/>
      <c r="M308" s="175"/>
      <c r="N308" s="176"/>
      <c r="O308" s="176"/>
      <c r="P308" s="176"/>
      <c r="Q308" s="176"/>
      <c r="R308" s="176"/>
      <c r="S308" s="176"/>
      <c r="T308" s="177"/>
      <c r="AT308" s="171" t="s">
        <v>183</v>
      </c>
      <c r="AU308" s="171" t="s">
        <v>85</v>
      </c>
      <c r="AV308" s="13" t="s">
        <v>85</v>
      </c>
      <c r="AW308" s="13" t="s">
        <v>32</v>
      </c>
      <c r="AX308" s="13" t="s">
        <v>76</v>
      </c>
      <c r="AY308" s="171" t="s">
        <v>174</v>
      </c>
    </row>
    <row r="309" spans="1:65" s="14" customFormat="1" ht="11.25">
      <c r="B309" s="178"/>
      <c r="D309" s="165" t="s">
        <v>183</v>
      </c>
      <c r="E309" s="179" t="s">
        <v>1</v>
      </c>
      <c r="F309" s="180" t="s">
        <v>231</v>
      </c>
      <c r="H309" s="181">
        <v>37.023000000000003</v>
      </c>
      <c r="I309" s="182"/>
      <c r="L309" s="178"/>
      <c r="M309" s="183"/>
      <c r="N309" s="184"/>
      <c r="O309" s="184"/>
      <c r="P309" s="184"/>
      <c r="Q309" s="184"/>
      <c r="R309" s="184"/>
      <c r="S309" s="184"/>
      <c r="T309" s="185"/>
      <c r="AT309" s="179" t="s">
        <v>183</v>
      </c>
      <c r="AU309" s="179" t="s">
        <v>85</v>
      </c>
      <c r="AV309" s="14" t="s">
        <v>96</v>
      </c>
      <c r="AW309" s="14" t="s">
        <v>32</v>
      </c>
      <c r="AX309" s="14" t="s">
        <v>83</v>
      </c>
      <c r="AY309" s="179" t="s">
        <v>174</v>
      </c>
    </row>
    <row r="310" spans="1:65" s="2" customFormat="1" ht="44.25" customHeight="1">
      <c r="A310" s="32"/>
      <c r="B310" s="150"/>
      <c r="C310" s="151" t="s">
        <v>244</v>
      </c>
      <c r="D310" s="151" t="s">
        <v>176</v>
      </c>
      <c r="E310" s="152" t="s">
        <v>463</v>
      </c>
      <c r="F310" s="153" t="s">
        <v>464</v>
      </c>
      <c r="G310" s="154" t="s">
        <v>441</v>
      </c>
      <c r="H310" s="155">
        <v>8.69</v>
      </c>
      <c r="I310" s="156"/>
      <c r="J310" s="157">
        <f>ROUND(I310*H310,2)</f>
        <v>0</v>
      </c>
      <c r="K310" s="158"/>
      <c r="L310" s="33"/>
      <c r="M310" s="159" t="s">
        <v>1</v>
      </c>
      <c r="N310" s="160" t="s">
        <v>41</v>
      </c>
      <c r="O310" s="58"/>
      <c r="P310" s="161">
        <f>O310*H310</f>
        <v>0</v>
      </c>
      <c r="Q310" s="161">
        <v>0</v>
      </c>
      <c r="R310" s="161">
        <f>Q310*H310</f>
        <v>0</v>
      </c>
      <c r="S310" s="161">
        <v>0</v>
      </c>
      <c r="T310" s="162">
        <f>S310*H310</f>
        <v>0</v>
      </c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R310" s="163" t="s">
        <v>96</v>
      </c>
      <c r="AT310" s="163" t="s">
        <v>176</v>
      </c>
      <c r="AU310" s="163" t="s">
        <v>85</v>
      </c>
      <c r="AY310" s="17" t="s">
        <v>174</v>
      </c>
      <c r="BE310" s="164">
        <f>IF(N310="základní",J310,0)</f>
        <v>0</v>
      </c>
      <c r="BF310" s="164">
        <f>IF(N310="snížená",J310,0)</f>
        <v>0</v>
      </c>
      <c r="BG310" s="164">
        <f>IF(N310="zákl. přenesená",J310,0)</f>
        <v>0</v>
      </c>
      <c r="BH310" s="164">
        <f>IF(N310="sníž. přenesená",J310,0)</f>
        <v>0</v>
      </c>
      <c r="BI310" s="164">
        <f>IF(N310="nulová",J310,0)</f>
        <v>0</v>
      </c>
      <c r="BJ310" s="17" t="s">
        <v>83</v>
      </c>
      <c r="BK310" s="164">
        <f>ROUND(I310*H310,2)</f>
        <v>0</v>
      </c>
      <c r="BL310" s="17" t="s">
        <v>96</v>
      </c>
      <c r="BM310" s="163" t="s">
        <v>609</v>
      </c>
    </row>
    <row r="311" spans="1:65" s="2" customFormat="1" ht="29.25">
      <c r="A311" s="32"/>
      <c r="B311" s="33"/>
      <c r="C311" s="32"/>
      <c r="D311" s="165" t="s">
        <v>181</v>
      </c>
      <c r="E311" s="32"/>
      <c r="F311" s="166" t="s">
        <v>464</v>
      </c>
      <c r="G311" s="32"/>
      <c r="H311" s="32"/>
      <c r="I311" s="167"/>
      <c r="J311" s="32"/>
      <c r="K311" s="32"/>
      <c r="L311" s="33"/>
      <c r="M311" s="168"/>
      <c r="N311" s="169"/>
      <c r="O311" s="58"/>
      <c r="P311" s="58"/>
      <c r="Q311" s="58"/>
      <c r="R311" s="58"/>
      <c r="S311" s="58"/>
      <c r="T311" s="59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T311" s="17" t="s">
        <v>181</v>
      </c>
      <c r="AU311" s="17" t="s">
        <v>85</v>
      </c>
    </row>
    <row r="312" spans="1:65" s="13" customFormat="1" ht="11.25">
      <c r="B312" s="170"/>
      <c r="D312" s="165" t="s">
        <v>183</v>
      </c>
      <c r="E312" s="171" t="s">
        <v>1</v>
      </c>
      <c r="F312" s="172" t="s">
        <v>610</v>
      </c>
      <c r="H312" s="173">
        <v>8.69</v>
      </c>
      <c r="I312" s="174"/>
      <c r="L312" s="170"/>
      <c r="M312" s="175"/>
      <c r="N312" s="176"/>
      <c r="O312" s="176"/>
      <c r="P312" s="176"/>
      <c r="Q312" s="176"/>
      <c r="R312" s="176"/>
      <c r="S312" s="176"/>
      <c r="T312" s="177"/>
      <c r="AT312" s="171" t="s">
        <v>183</v>
      </c>
      <c r="AU312" s="171" t="s">
        <v>85</v>
      </c>
      <c r="AV312" s="13" t="s">
        <v>85</v>
      </c>
      <c r="AW312" s="13" t="s">
        <v>32</v>
      </c>
      <c r="AX312" s="13" t="s">
        <v>83</v>
      </c>
      <c r="AY312" s="171" t="s">
        <v>174</v>
      </c>
    </row>
    <row r="313" spans="1:65" s="12" customFormat="1" ht="22.9" customHeight="1">
      <c r="B313" s="137"/>
      <c r="D313" s="138" t="s">
        <v>75</v>
      </c>
      <c r="E313" s="148" t="s">
        <v>466</v>
      </c>
      <c r="F313" s="148" t="s">
        <v>467</v>
      </c>
      <c r="I313" s="140"/>
      <c r="J313" s="149">
        <f>BK313</f>
        <v>0</v>
      </c>
      <c r="L313" s="137"/>
      <c r="M313" s="142"/>
      <c r="N313" s="143"/>
      <c r="O313" s="143"/>
      <c r="P313" s="144">
        <f>SUM(P314:P315)</f>
        <v>0</v>
      </c>
      <c r="Q313" s="143"/>
      <c r="R313" s="144">
        <f>SUM(R314:R315)</f>
        <v>0</v>
      </c>
      <c r="S313" s="143"/>
      <c r="T313" s="145">
        <f>SUM(T314:T315)</f>
        <v>0</v>
      </c>
      <c r="AR313" s="138" t="s">
        <v>83</v>
      </c>
      <c r="AT313" s="146" t="s">
        <v>75</v>
      </c>
      <c r="AU313" s="146" t="s">
        <v>83</v>
      </c>
      <c r="AY313" s="138" t="s">
        <v>174</v>
      </c>
      <c r="BK313" s="147">
        <f>SUM(BK314:BK315)</f>
        <v>0</v>
      </c>
    </row>
    <row r="314" spans="1:65" s="2" customFormat="1" ht="24.2" customHeight="1">
      <c r="A314" s="32"/>
      <c r="B314" s="150"/>
      <c r="C314" s="151" t="s">
        <v>250</v>
      </c>
      <c r="D314" s="151" t="s">
        <v>176</v>
      </c>
      <c r="E314" s="152" t="s">
        <v>469</v>
      </c>
      <c r="F314" s="153" t="s">
        <v>470</v>
      </c>
      <c r="G314" s="154" t="s">
        <v>441</v>
      </c>
      <c r="H314" s="155">
        <v>109.41200000000001</v>
      </c>
      <c r="I314" s="156"/>
      <c r="J314" s="157">
        <f>ROUND(I314*H314,2)</f>
        <v>0</v>
      </c>
      <c r="K314" s="158"/>
      <c r="L314" s="33"/>
      <c r="M314" s="159" t="s">
        <v>1</v>
      </c>
      <c r="N314" s="160" t="s">
        <v>41</v>
      </c>
      <c r="O314" s="58"/>
      <c r="P314" s="161">
        <f>O314*H314</f>
        <v>0</v>
      </c>
      <c r="Q314" s="161">
        <v>0</v>
      </c>
      <c r="R314" s="161">
        <f>Q314*H314</f>
        <v>0</v>
      </c>
      <c r="S314" s="161">
        <v>0</v>
      </c>
      <c r="T314" s="162">
        <f>S314*H314</f>
        <v>0</v>
      </c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R314" s="163" t="s">
        <v>96</v>
      </c>
      <c r="AT314" s="163" t="s">
        <v>176</v>
      </c>
      <c r="AU314" s="163" t="s">
        <v>85</v>
      </c>
      <c r="AY314" s="17" t="s">
        <v>174</v>
      </c>
      <c r="BE314" s="164">
        <f>IF(N314="základní",J314,0)</f>
        <v>0</v>
      </c>
      <c r="BF314" s="164">
        <f>IF(N314="snížená",J314,0)</f>
        <v>0</v>
      </c>
      <c r="BG314" s="164">
        <f>IF(N314="zákl. přenesená",J314,0)</f>
        <v>0</v>
      </c>
      <c r="BH314" s="164">
        <f>IF(N314="sníž. přenesená",J314,0)</f>
        <v>0</v>
      </c>
      <c r="BI314" s="164">
        <f>IF(N314="nulová",J314,0)</f>
        <v>0</v>
      </c>
      <c r="BJ314" s="17" t="s">
        <v>83</v>
      </c>
      <c r="BK314" s="164">
        <f>ROUND(I314*H314,2)</f>
        <v>0</v>
      </c>
      <c r="BL314" s="17" t="s">
        <v>96</v>
      </c>
      <c r="BM314" s="163" t="s">
        <v>611</v>
      </c>
    </row>
    <row r="315" spans="1:65" s="2" customFormat="1" ht="19.5">
      <c r="A315" s="32"/>
      <c r="B315" s="33"/>
      <c r="C315" s="32"/>
      <c r="D315" s="165" t="s">
        <v>181</v>
      </c>
      <c r="E315" s="32"/>
      <c r="F315" s="166" t="s">
        <v>472</v>
      </c>
      <c r="G315" s="32"/>
      <c r="H315" s="32"/>
      <c r="I315" s="167"/>
      <c r="J315" s="32"/>
      <c r="K315" s="32"/>
      <c r="L315" s="33"/>
      <c r="M315" s="197"/>
      <c r="N315" s="198"/>
      <c r="O315" s="199"/>
      <c r="P315" s="199"/>
      <c r="Q315" s="199"/>
      <c r="R315" s="199"/>
      <c r="S315" s="199"/>
      <c r="T315" s="200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T315" s="17" t="s">
        <v>181</v>
      </c>
      <c r="AU315" s="17" t="s">
        <v>85</v>
      </c>
    </row>
    <row r="316" spans="1:65" s="2" customFormat="1" ht="6.95" customHeight="1">
      <c r="A316" s="32"/>
      <c r="B316" s="47"/>
      <c r="C316" s="48"/>
      <c r="D316" s="48"/>
      <c r="E316" s="48"/>
      <c r="F316" s="48"/>
      <c r="G316" s="48"/>
      <c r="H316" s="48"/>
      <c r="I316" s="48"/>
      <c r="J316" s="48"/>
      <c r="K316" s="48"/>
      <c r="L316" s="33"/>
      <c r="M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</row>
  </sheetData>
  <autoFilter ref="C132:K315"/>
  <mergeCells count="15">
    <mergeCell ref="E119:H119"/>
    <mergeCell ref="E123:H123"/>
    <mergeCell ref="E121:H121"/>
    <mergeCell ref="E125:H125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0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46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7" t="s">
        <v>103</v>
      </c>
      <c r="AZ2" s="98" t="s">
        <v>134</v>
      </c>
      <c r="BA2" s="98" t="s">
        <v>134</v>
      </c>
      <c r="BB2" s="98" t="s">
        <v>1</v>
      </c>
      <c r="BC2" s="98" t="s">
        <v>612</v>
      </c>
      <c r="BD2" s="98" t="s">
        <v>85</v>
      </c>
    </row>
    <row r="3" spans="1:5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  <c r="AZ3" s="98" t="s">
        <v>136</v>
      </c>
      <c r="BA3" s="98" t="s">
        <v>137</v>
      </c>
      <c r="BB3" s="98" t="s">
        <v>1</v>
      </c>
      <c r="BC3" s="98" t="s">
        <v>613</v>
      </c>
      <c r="BD3" s="98" t="s">
        <v>85</v>
      </c>
    </row>
    <row r="4" spans="1:56" s="1" customFormat="1" ht="24.95" customHeight="1">
      <c r="B4" s="20"/>
      <c r="D4" s="21" t="s">
        <v>138</v>
      </c>
      <c r="L4" s="20"/>
      <c r="M4" s="99" t="s">
        <v>10</v>
      </c>
      <c r="AT4" s="17" t="s">
        <v>3</v>
      </c>
    </row>
    <row r="5" spans="1:56" s="1" customFormat="1" ht="6.95" customHeight="1">
      <c r="B5" s="20"/>
      <c r="L5" s="20"/>
    </row>
    <row r="6" spans="1:56" s="1" customFormat="1" ht="12" customHeight="1">
      <c r="B6" s="20"/>
      <c r="D6" s="27" t="s">
        <v>16</v>
      </c>
      <c r="L6" s="20"/>
    </row>
    <row r="7" spans="1:56" s="1" customFormat="1" ht="16.5" customHeight="1">
      <c r="B7" s="20"/>
      <c r="E7" s="263" t="str">
        <f>'Rekapitulace stavby'!K6</f>
        <v>Kyjov - chodník ul. Brandlova, U Vodojemu, Moravanská a Nětčická</v>
      </c>
      <c r="F7" s="264"/>
      <c r="G7" s="264"/>
      <c r="H7" s="264"/>
      <c r="L7" s="20"/>
    </row>
    <row r="8" spans="1:56" ht="12.75">
      <c r="B8" s="20"/>
      <c r="D8" s="27" t="s">
        <v>139</v>
      </c>
      <c r="L8" s="20"/>
    </row>
    <row r="9" spans="1:56" s="1" customFormat="1" ht="16.5" customHeight="1">
      <c r="B9" s="20"/>
      <c r="E9" s="263" t="s">
        <v>140</v>
      </c>
      <c r="F9" s="231"/>
      <c r="G9" s="231"/>
      <c r="H9" s="231"/>
      <c r="L9" s="20"/>
    </row>
    <row r="10" spans="1:56" s="1" customFormat="1" ht="12" customHeight="1">
      <c r="B10" s="20"/>
      <c r="D10" s="27" t="s">
        <v>141</v>
      </c>
      <c r="L10" s="20"/>
    </row>
    <row r="11" spans="1:56" s="2" customFormat="1" ht="16.5" customHeight="1">
      <c r="A11" s="32"/>
      <c r="B11" s="33"/>
      <c r="C11" s="32"/>
      <c r="D11" s="32"/>
      <c r="E11" s="265" t="s">
        <v>142</v>
      </c>
      <c r="F11" s="266"/>
      <c r="G11" s="266"/>
      <c r="H11" s="266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56" s="2" customFormat="1" ht="12" customHeight="1">
      <c r="A12" s="32"/>
      <c r="B12" s="33"/>
      <c r="C12" s="32"/>
      <c r="D12" s="27" t="s">
        <v>143</v>
      </c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56" s="2" customFormat="1" ht="16.5" customHeight="1">
      <c r="A13" s="32"/>
      <c r="B13" s="33"/>
      <c r="C13" s="32"/>
      <c r="D13" s="32"/>
      <c r="E13" s="224" t="s">
        <v>614</v>
      </c>
      <c r="F13" s="266"/>
      <c r="G13" s="266"/>
      <c r="H13" s="266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56" s="2" customFormat="1" ht="11.25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56" s="2" customFormat="1" ht="12" customHeight="1">
      <c r="A15" s="32"/>
      <c r="B15" s="33"/>
      <c r="C15" s="32"/>
      <c r="D15" s="27" t="s">
        <v>18</v>
      </c>
      <c r="E15" s="32"/>
      <c r="F15" s="25" t="s">
        <v>1</v>
      </c>
      <c r="G15" s="32"/>
      <c r="H15" s="32"/>
      <c r="I15" s="27" t="s">
        <v>19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56" s="2" customFormat="1" ht="12" customHeight="1">
      <c r="A16" s="32"/>
      <c r="B16" s="33"/>
      <c r="C16" s="32"/>
      <c r="D16" s="27" t="s">
        <v>20</v>
      </c>
      <c r="E16" s="32"/>
      <c r="F16" s="25" t="s">
        <v>21</v>
      </c>
      <c r="G16" s="32"/>
      <c r="H16" s="32"/>
      <c r="I16" s="27" t="s">
        <v>22</v>
      </c>
      <c r="J16" s="55" t="str">
        <f>'Rekapitulace stavby'!AN8</f>
        <v>1. 9. 2022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0.9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7" t="s">
        <v>24</v>
      </c>
      <c r="E18" s="32"/>
      <c r="F18" s="32"/>
      <c r="G18" s="32"/>
      <c r="H18" s="32"/>
      <c r="I18" s="27" t="s">
        <v>25</v>
      </c>
      <c r="J18" s="25" t="s">
        <v>1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5" t="s">
        <v>26</v>
      </c>
      <c r="F19" s="32"/>
      <c r="G19" s="32"/>
      <c r="H19" s="32"/>
      <c r="I19" s="27" t="s">
        <v>27</v>
      </c>
      <c r="J19" s="25" t="s">
        <v>1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7" t="s">
        <v>28</v>
      </c>
      <c r="E21" s="32"/>
      <c r="F21" s="32"/>
      <c r="G21" s="32"/>
      <c r="H21" s="32"/>
      <c r="I21" s="27" t="s">
        <v>25</v>
      </c>
      <c r="J21" s="28" t="str">
        <f>'Rekapitulace stavby'!AN13</f>
        <v>Vyplň údaj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67" t="str">
        <f>'Rekapitulace stavby'!E14</f>
        <v>Vyplň údaj</v>
      </c>
      <c r="F22" s="230"/>
      <c r="G22" s="230"/>
      <c r="H22" s="230"/>
      <c r="I22" s="27" t="s">
        <v>27</v>
      </c>
      <c r="J22" s="28" t="str">
        <f>'Rekapitulace stavby'!AN14</f>
        <v>Vyplň údaj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7" t="s">
        <v>30</v>
      </c>
      <c r="E24" s="32"/>
      <c r="F24" s="32"/>
      <c r="G24" s="32"/>
      <c r="H24" s="32"/>
      <c r="I24" s="2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customHeight="1">
      <c r="A25" s="32"/>
      <c r="B25" s="33"/>
      <c r="C25" s="32"/>
      <c r="D25" s="32"/>
      <c r="E25" s="25" t="s">
        <v>31</v>
      </c>
      <c r="F25" s="32"/>
      <c r="G25" s="32"/>
      <c r="H25" s="32"/>
      <c r="I25" s="27" t="s">
        <v>27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customHeight="1">
      <c r="A27" s="32"/>
      <c r="B27" s="33"/>
      <c r="C27" s="32"/>
      <c r="D27" s="27" t="s">
        <v>33</v>
      </c>
      <c r="E27" s="32"/>
      <c r="F27" s="32"/>
      <c r="G27" s="32"/>
      <c r="H27" s="32"/>
      <c r="I27" s="27" t="s">
        <v>25</v>
      </c>
      <c r="J27" s="25" t="str">
        <f>IF('Rekapitulace stavby'!AN19="","",'Rekapitulace stavby'!AN19)</f>
        <v/>
      </c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customHeight="1">
      <c r="A28" s="32"/>
      <c r="B28" s="33"/>
      <c r="C28" s="32"/>
      <c r="D28" s="32"/>
      <c r="E28" s="25" t="str">
        <f>IF('Rekapitulace stavby'!E20="","",'Rekapitulace stavby'!E20)</f>
        <v xml:space="preserve"> </v>
      </c>
      <c r="F28" s="32"/>
      <c r="G28" s="32"/>
      <c r="H28" s="32"/>
      <c r="I28" s="27" t="s">
        <v>27</v>
      </c>
      <c r="J28" s="25" t="str">
        <f>IF('Rekapitulace stavby'!AN20="","",'Rekapitulace stavby'!AN20)</f>
        <v/>
      </c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customHeight="1">
      <c r="A30" s="32"/>
      <c r="B30" s="33"/>
      <c r="C30" s="32"/>
      <c r="D30" s="27" t="s">
        <v>35</v>
      </c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customHeight="1">
      <c r="A31" s="101"/>
      <c r="B31" s="102"/>
      <c r="C31" s="101"/>
      <c r="D31" s="101"/>
      <c r="E31" s="235" t="s">
        <v>1</v>
      </c>
      <c r="F31" s="235"/>
      <c r="G31" s="235"/>
      <c r="H31" s="235"/>
      <c r="I31" s="101"/>
      <c r="J31" s="101"/>
      <c r="K31" s="101"/>
      <c r="L31" s="103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4" t="s">
        <v>36</v>
      </c>
      <c r="E34" s="32"/>
      <c r="F34" s="32"/>
      <c r="G34" s="32"/>
      <c r="H34" s="32"/>
      <c r="I34" s="32"/>
      <c r="J34" s="71">
        <f>ROUND(J131,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38</v>
      </c>
      <c r="G36" s="32"/>
      <c r="H36" s="32"/>
      <c r="I36" s="36" t="s">
        <v>37</v>
      </c>
      <c r="J36" s="36" t="s">
        <v>39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0" t="s">
        <v>40</v>
      </c>
      <c r="E37" s="27" t="s">
        <v>41</v>
      </c>
      <c r="F37" s="105">
        <f>ROUND((SUM(BE131:BE304)),  2)</f>
        <v>0</v>
      </c>
      <c r="G37" s="32"/>
      <c r="H37" s="32"/>
      <c r="I37" s="106">
        <v>0.21</v>
      </c>
      <c r="J37" s="105">
        <f>ROUND(((SUM(BE131:BE304))*I37),  2)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7" t="s">
        <v>42</v>
      </c>
      <c r="F38" s="105">
        <f>ROUND((SUM(BF131:BF304)),  2)</f>
        <v>0</v>
      </c>
      <c r="G38" s="32"/>
      <c r="H38" s="32"/>
      <c r="I38" s="106">
        <v>0.15</v>
      </c>
      <c r="J38" s="105">
        <f>ROUND(((SUM(BF131:BF304))*I38),  2)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43</v>
      </c>
      <c r="F39" s="105">
        <f>ROUND((SUM(BG131:BG304)),  2)</f>
        <v>0</v>
      </c>
      <c r="G39" s="32"/>
      <c r="H39" s="32"/>
      <c r="I39" s="106">
        <v>0.21</v>
      </c>
      <c r="J39" s="105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44</v>
      </c>
      <c r="F40" s="105">
        <f>ROUND((SUM(BH131:BH304)),  2)</f>
        <v>0</v>
      </c>
      <c r="G40" s="32"/>
      <c r="H40" s="32"/>
      <c r="I40" s="106">
        <v>0.15</v>
      </c>
      <c r="J40" s="105">
        <f>0</f>
        <v>0</v>
      </c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7" t="s">
        <v>45</v>
      </c>
      <c r="F41" s="105">
        <f>ROUND((SUM(BI131:BI304)),  2)</f>
        <v>0</v>
      </c>
      <c r="G41" s="32"/>
      <c r="H41" s="32"/>
      <c r="I41" s="106">
        <v>0</v>
      </c>
      <c r="J41" s="105">
        <f>0</f>
        <v>0</v>
      </c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7"/>
      <c r="D43" s="108" t="s">
        <v>46</v>
      </c>
      <c r="E43" s="60"/>
      <c r="F43" s="60"/>
      <c r="G43" s="109" t="s">
        <v>47</v>
      </c>
      <c r="H43" s="110" t="s">
        <v>48</v>
      </c>
      <c r="I43" s="60"/>
      <c r="J43" s="111">
        <f>SUM(J34:J41)</f>
        <v>0</v>
      </c>
      <c r="K43" s="112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51</v>
      </c>
      <c r="E61" s="35"/>
      <c r="F61" s="113" t="s">
        <v>52</v>
      </c>
      <c r="G61" s="45" t="s">
        <v>51</v>
      </c>
      <c r="H61" s="35"/>
      <c r="I61" s="35"/>
      <c r="J61" s="114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51</v>
      </c>
      <c r="E76" s="35"/>
      <c r="F76" s="113" t="s">
        <v>52</v>
      </c>
      <c r="G76" s="45" t="s">
        <v>51</v>
      </c>
      <c r="H76" s="35"/>
      <c r="I76" s="35"/>
      <c r="J76" s="114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63" t="str">
        <f>E7</f>
        <v>Kyjov - chodník ul. Brandlova, U Vodojemu, Moravanská a Nětčická</v>
      </c>
      <c r="F85" s="264"/>
      <c r="G85" s="264"/>
      <c r="H85" s="26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139</v>
      </c>
      <c r="L86" s="20"/>
    </row>
    <row r="87" spans="1:31" s="1" customFormat="1" ht="16.5" customHeight="1">
      <c r="B87" s="20"/>
      <c r="E87" s="263" t="s">
        <v>140</v>
      </c>
      <c r="F87" s="231"/>
      <c r="G87" s="231"/>
      <c r="H87" s="231"/>
      <c r="L87" s="20"/>
    </row>
    <row r="88" spans="1:31" s="1" customFormat="1" ht="12" customHeight="1">
      <c r="B88" s="20"/>
      <c r="C88" s="27" t="s">
        <v>141</v>
      </c>
      <c r="L88" s="20"/>
    </row>
    <row r="89" spans="1:31" s="2" customFormat="1" ht="16.5" customHeight="1">
      <c r="A89" s="32"/>
      <c r="B89" s="33"/>
      <c r="C89" s="32"/>
      <c r="D89" s="32"/>
      <c r="E89" s="265" t="s">
        <v>142</v>
      </c>
      <c r="F89" s="266"/>
      <c r="G89" s="266"/>
      <c r="H89" s="266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customHeight="1">
      <c r="A90" s="32"/>
      <c r="B90" s="33"/>
      <c r="C90" s="27" t="s">
        <v>143</v>
      </c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6.5" customHeight="1">
      <c r="A91" s="32"/>
      <c r="B91" s="33"/>
      <c r="C91" s="32"/>
      <c r="D91" s="32"/>
      <c r="E91" s="224" t="str">
        <f>E13</f>
        <v>B1.2 - chodník ul. Brandlova</v>
      </c>
      <c r="F91" s="266"/>
      <c r="G91" s="266"/>
      <c r="H91" s="266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2" customHeight="1">
      <c r="A93" s="32"/>
      <c r="B93" s="33"/>
      <c r="C93" s="27" t="s">
        <v>20</v>
      </c>
      <c r="D93" s="32"/>
      <c r="E93" s="32"/>
      <c r="F93" s="25" t="str">
        <f>F16</f>
        <v>Kyjov</v>
      </c>
      <c r="G93" s="32"/>
      <c r="H93" s="32"/>
      <c r="I93" s="27" t="s">
        <v>22</v>
      </c>
      <c r="J93" s="55" t="str">
        <f>IF(J16="","",J16)</f>
        <v>1. 9. 2022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6.95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5.2" customHeight="1">
      <c r="A95" s="32"/>
      <c r="B95" s="33"/>
      <c r="C95" s="27" t="s">
        <v>24</v>
      </c>
      <c r="D95" s="32"/>
      <c r="E95" s="32"/>
      <c r="F95" s="25" t="str">
        <f>E19</f>
        <v>město Kyjov</v>
      </c>
      <c r="G95" s="32"/>
      <c r="H95" s="32"/>
      <c r="I95" s="27" t="s">
        <v>30</v>
      </c>
      <c r="J95" s="30" t="str">
        <f>E25</f>
        <v>Projekce DS s.r.o.</v>
      </c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5.2" customHeight="1">
      <c r="A96" s="32"/>
      <c r="B96" s="33"/>
      <c r="C96" s="27" t="s">
        <v>28</v>
      </c>
      <c r="D96" s="32"/>
      <c r="E96" s="32"/>
      <c r="F96" s="25" t="str">
        <f>IF(E22="","",E22)</f>
        <v>Vyplň údaj</v>
      </c>
      <c r="G96" s="32"/>
      <c r="H96" s="32"/>
      <c r="I96" s="27" t="s">
        <v>33</v>
      </c>
      <c r="J96" s="30" t="str">
        <f>E28</f>
        <v xml:space="preserve"> 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9.25" customHeight="1">
      <c r="A98" s="32"/>
      <c r="B98" s="33"/>
      <c r="C98" s="115" t="s">
        <v>146</v>
      </c>
      <c r="D98" s="107"/>
      <c r="E98" s="107"/>
      <c r="F98" s="107"/>
      <c r="G98" s="107"/>
      <c r="H98" s="107"/>
      <c r="I98" s="107"/>
      <c r="J98" s="116" t="s">
        <v>147</v>
      </c>
      <c r="K98" s="107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10.35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47" s="2" customFormat="1" ht="22.9" customHeight="1">
      <c r="A100" s="32"/>
      <c r="B100" s="33"/>
      <c r="C100" s="117" t="s">
        <v>148</v>
      </c>
      <c r="D100" s="32"/>
      <c r="E100" s="32"/>
      <c r="F100" s="32"/>
      <c r="G100" s="32"/>
      <c r="H100" s="32"/>
      <c r="I100" s="32"/>
      <c r="J100" s="71">
        <f>J131</f>
        <v>0</v>
      </c>
      <c r="K100" s="32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U100" s="17" t="s">
        <v>149</v>
      </c>
    </row>
    <row r="101" spans="1:47" s="9" customFormat="1" ht="24.95" customHeight="1">
      <c r="B101" s="118"/>
      <c r="D101" s="119" t="s">
        <v>150</v>
      </c>
      <c r="E101" s="120"/>
      <c r="F101" s="120"/>
      <c r="G101" s="120"/>
      <c r="H101" s="120"/>
      <c r="I101" s="120"/>
      <c r="J101" s="121">
        <f>J132</f>
        <v>0</v>
      </c>
      <c r="L101" s="118"/>
    </row>
    <row r="102" spans="1:47" s="10" customFormat="1" ht="19.899999999999999" customHeight="1">
      <c r="B102" s="122"/>
      <c r="D102" s="123" t="s">
        <v>151</v>
      </c>
      <c r="E102" s="124"/>
      <c r="F102" s="124"/>
      <c r="G102" s="124"/>
      <c r="H102" s="124"/>
      <c r="I102" s="124"/>
      <c r="J102" s="125">
        <f>J133</f>
        <v>0</v>
      </c>
      <c r="L102" s="122"/>
    </row>
    <row r="103" spans="1:47" s="10" customFormat="1" ht="19.899999999999999" customHeight="1">
      <c r="B103" s="122"/>
      <c r="D103" s="123" t="s">
        <v>153</v>
      </c>
      <c r="E103" s="124"/>
      <c r="F103" s="124"/>
      <c r="G103" s="124"/>
      <c r="H103" s="124"/>
      <c r="I103" s="124"/>
      <c r="J103" s="125">
        <f>J184</f>
        <v>0</v>
      </c>
      <c r="L103" s="122"/>
    </row>
    <row r="104" spans="1:47" s="10" customFormat="1" ht="19.899999999999999" customHeight="1">
      <c r="B104" s="122"/>
      <c r="D104" s="123" t="s">
        <v>485</v>
      </c>
      <c r="E104" s="124"/>
      <c r="F104" s="124"/>
      <c r="G104" s="124"/>
      <c r="H104" s="124"/>
      <c r="I104" s="124"/>
      <c r="J104" s="125">
        <f>J220</f>
        <v>0</v>
      </c>
      <c r="L104" s="122"/>
    </row>
    <row r="105" spans="1:47" s="10" customFormat="1" ht="19.899999999999999" customHeight="1">
      <c r="B105" s="122"/>
      <c r="D105" s="123" t="s">
        <v>154</v>
      </c>
      <c r="E105" s="124"/>
      <c r="F105" s="124"/>
      <c r="G105" s="124"/>
      <c r="H105" s="124"/>
      <c r="I105" s="124"/>
      <c r="J105" s="125">
        <f>J225</f>
        <v>0</v>
      </c>
      <c r="L105" s="122"/>
    </row>
    <row r="106" spans="1:47" s="10" customFormat="1" ht="19.899999999999999" customHeight="1">
      <c r="B106" s="122"/>
      <c r="D106" s="123" t="s">
        <v>155</v>
      </c>
      <c r="E106" s="124"/>
      <c r="F106" s="124"/>
      <c r="G106" s="124"/>
      <c r="H106" s="124"/>
      <c r="I106" s="124"/>
      <c r="J106" s="125">
        <f>J285</f>
        <v>0</v>
      </c>
      <c r="L106" s="122"/>
    </row>
    <row r="107" spans="1:47" s="10" customFormat="1" ht="19.899999999999999" customHeight="1">
      <c r="B107" s="122"/>
      <c r="D107" s="123" t="s">
        <v>156</v>
      </c>
      <c r="E107" s="124"/>
      <c r="F107" s="124"/>
      <c r="G107" s="124"/>
      <c r="H107" s="124"/>
      <c r="I107" s="124"/>
      <c r="J107" s="125">
        <f>J302</f>
        <v>0</v>
      </c>
      <c r="L107" s="122"/>
    </row>
    <row r="108" spans="1:47" s="2" customFormat="1" ht="21.7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6.95" customHeight="1">
      <c r="A109" s="32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3" spans="1:31" s="2" customFormat="1" ht="6.95" customHeight="1">
      <c r="A113" s="32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24.95" customHeight="1">
      <c r="A114" s="32"/>
      <c r="B114" s="33"/>
      <c r="C114" s="21" t="s">
        <v>159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12" customHeight="1">
      <c r="A116" s="32"/>
      <c r="B116" s="33"/>
      <c r="C116" s="27" t="s">
        <v>16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16.5" customHeight="1">
      <c r="A117" s="32"/>
      <c r="B117" s="33"/>
      <c r="C117" s="32"/>
      <c r="D117" s="32"/>
      <c r="E117" s="263" t="str">
        <f>E7</f>
        <v>Kyjov - chodník ul. Brandlova, U Vodojemu, Moravanská a Nětčická</v>
      </c>
      <c r="F117" s="264"/>
      <c r="G117" s="264"/>
      <c r="H117" s="264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1" customFormat="1" ht="12" customHeight="1">
      <c r="B118" s="20"/>
      <c r="C118" s="27" t="s">
        <v>139</v>
      </c>
      <c r="L118" s="20"/>
    </row>
    <row r="119" spans="1:31" s="1" customFormat="1" ht="16.5" customHeight="1">
      <c r="B119" s="20"/>
      <c r="E119" s="263" t="s">
        <v>140</v>
      </c>
      <c r="F119" s="231"/>
      <c r="G119" s="231"/>
      <c r="H119" s="231"/>
      <c r="L119" s="20"/>
    </row>
    <row r="120" spans="1:31" s="1" customFormat="1" ht="12" customHeight="1">
      <c r="B120" s="20"/>
      <c r="C120" s="27" t="s">
        <v>141</v>
      </c>
      <c r="L120" s="20"/>
    </row>
    <row r="121" spans="1:31" s="2" customFormat="1" ht="16.5" customHeight="1">
      <c r="A121" s="32"/>
      <c r="B121" s="33"/>
      <c r="C121" s="32"/>
      <c r="D121" s="32"/>
      <c r="E121" s="265" t="s">
        <v>142</v>
      </c>
      <c r="F121" s="266"/>
      <c r="G121" s="266"/>
      <c r="H121" s="266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2" customHeight="1">
      <c r="A122" s="32"/>
      <c r="B122" s="33"/>
      <c r="C122" s="27" t="s">
        <v>143</v>
      </c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6.5" customHeight="1">
      <c r="A123" s="32"/>
      <c r="B123" s="33"/>
      <c r="C123" s="32"/>
      <c r="D123" s="32"/>
      <c r="E123" s="224" t="str">
        <f>E13</f>
        <v>B1.2 - chodník ul. Brandlova</v>
      </c>
      <c r="F123" s="266"/>
      <c r="G123" s="266"/>
      <c r="H123" s="266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2" customHeight="1">
      <c r="A125" s="32"/>
      <c r="B125" s="33"/>
      <c r="C125" s="27" t="s">
        <v>20</v>
      </c>
      <c r="D125" s="32"/>
      <c r="E125" s="32"/>
      <c r="F125" s="25" t="str">
        <f>F16</f>
        <v>Kyjov</v>
      </c>
      <c r="G125" s="32"/>
      <c r="H125" s="32"/>
      <c r="I125" s="27" t="s">
        <v>22</v>
      </c>
      <c r="J125" s="55" t="str">
        <f>IF(J16="","",J16)</f>
        <v>1. 9. 2022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6.9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5.2" customHeight="1">
      <c r="A127" s="32"/>
      <c r="B127" s="33"/>
      <c r="C127" s="27" t="s">
        <v>24</v>
      </c>
      <c r="D127" s="32"/>
      <c r="E127" s="32"/>
      <c r="F127" s="25" t="str">
        <f>E19</f>
        <v>město Kyjov</v>
      </c>
      <c r="G127" s="32"/>
      <c r="H127" s="32"/>
      <c r="I127" s="27" t="s">
        <v>30</v>
      </c>
      <c r="J127" s="30" t="str">
        <f>E25</f>
        <v>Projekce DS s.r.o.</v>
      </c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5.2" customHeight="1">
      <c r="A128" s="32"/>
      <c r="B128" s="33"/>
      <c r="C128" s="27" t="s">
        <v>28</v>
      </c>
      <c r="D128" s="32"/>
      <c r="E128" s="32"/>
      <c r="F128" s="25" t="str">
        <f>IF(E22="","",E22)</f>
        <v>Vyplň údaj</v>
      </c>
      <c r="G128" s="32"/>
      <c r="H128" s="32"/>
      <c r="I128" s="27" t="s">
        <v>33</v>
      </c>
      <c r="J128" s="30" t="str">
        <f>E28</f>
        <v xml:space="preserve"> </v>
      </c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0.35" customHeight="1">
      <c r="A129" s="32"/>
      <c r="B129" s="33"/>
      <c r="C129" s="32"/>
      <c r="D129" s="32"/>
      <c r="E129" s="32"/>
      <c r="F129" s="32"/>
      <c r="G129" s="32"/>
      <c r="H129" s="32"/>
      <c r="I129" s="32"/>
      <c r="J129" s="32"/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11" customFormat="1" ht="29.25" customHeight="1">
      <c r="A130" s="126"/>
      <c r="B130" s="127"/>
      <c r="C130" s="128" t="s">
        <v>160</v>
      </c>
      <c r="D130" s="129" t="s">
        <v>61</v>
      </c>
      <c r="E130" s="129" t="s">
        <v>57</v>
      </c>
      <c r="F130" s="129" t="s">
        <v>58</v>
      </c>
      <c r="G130" s="129" t="s">
        <v>161</v>
      </c>
      <c r="H130" s="129" t="s">
        <v>162</v>
      </c>
      <c r="I130" s="129" t="s">
        <v>163</v>
      </c>
      <c r="J130" s="130" t="s">
        <v>147</v>
      </c>
      <c r="K130" s="131" t="s">
        <v>164</v>
      </c>
      <c r="L130" s="132"/>
      <c r="M130" s="62" t="s">
        <v>1</v>
      </c>
      <c r="N130" s="63" t="s">
        <v>40</v>
      </c>
      <c r="O130" s="63" t="s">
        <v>165</v>
      </c>
      <c r="P130" s="63" t="s">
        <v>166</v>
      </c>
      <c r="Q130" s="63" t="s">
        <v>167</v>
      </c>
      <c r="R130" s="63" t="s">
        <v>168</v>
      </c>
      <c r="S130" s="63" t="s">
        <v>169</v>
      </c>
      <c r="T130" s="64" t="s">
        <v>170</v>
      </c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</row>
    <row r="131" spans="1:65" s="2" customFormat="1" ht="22.9" customHeight="1">
      <c r="A131" s="32"/>
      <c r="B131" s="33"/>
      <c r="C131" s="69" t="s">
        <v>171</v>
      </c>
      <c r="D131" s="32"/>
      <c r="E131" s="32"/>
      <c r="F131" s="32"/>
      <c r="G131" s="32"/>
      <c r="H131" s="32"/>
      <c r="I131" s="32"/>
      <c r="J131" s="133">
        <f>BK131</f>
        <v>0</v>
      </c>
      <c r="K131" s="32"/>
      <c r="L131" s="33"/>
      <c r="M131" s="65"/>
      <c r="N131" s="56"/>
      <c r="O131" s="66"/>
      <c r="P131" s="134">
        <f>P132</f>
        <v>0</v>
      </c>
      <c r="Q131" s="66"/>
      <c r="R131" s="134">
        <f>R132</f>
        <v>679.79129324999985</v>
      </c>
      <c r="S131" s="66"/>
      <c r="T131" s="135">
        <f>T132</f>
        <v>148.34375000000003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7" t="s">
        <v>75</v>
      </c>
      <c r="AU131" s="17" t="s">
        <v>149</v>
      </c>
      <c r="BK131" s="136">
        <f>BK132</f>
        <v>0</v>
      </c>
    </row>
    <row r="132" spans="1:65" s="12" customFormat="1" ht="25.9" customHeight="1">
      <c r="B132" s="137"/>
      <c r="D132" s="138" t="s">
        <v>75</v>
      </c>
      <c r="E132" s="139" t="s">
        <v>172</v>
      </c>
      <c r="F132" s="139" t="s">
        <v>173</v>
      </c>
      <c r="I132" s="140"/>
      <c r="J132" s="141">
        <f>BK132</f>
        <v>0</v>
      </c>
      <c r="L132" s="137"/>
      <c r="M132" s="142"/>
      <c r="N132" s="143"/>
      <c r="O132" s="143"/>
      <c r="P132" s="144">
        <f>P133+P184+P220+P225+P285+P302</f>
        <v>0</v>
      </c>
      <c r="Q132" s="143"/>
      <c r="R132" s="144">
        <f>R133+R184+R220+R225+R285+R302</f>
        <v>679.79129324999985</v>
      </c>
      <c r="S132" s="143"/>
      <c r="T132" s="145">
        <f>T133+T184+T220+T225+T285+T302</f>
        <v>148.34375000000003</v>
      </c>
      <c r="AR132" s="138" t="s">
        <v>83</v>
      </c>
      <c r="AT132" s="146" t="s">
        <v>75</v>
      </c>
      <c r="AU132" s="146" t="s">
        <v>76</v>
      </c>
      <c r="AY132" s="138" t="s">
        <v>174</v>
      </c>
      <c r="BK132" s="147">
        <f>BK133+BK184+BK220+BK225+BK285+BK302</f>
        <v>0</v>
      </c>
    </row>
    <row r="133" spans="1:65" s="12" customFormat="1" ht="22.9" customHeight="1">
      <c r="B133" s="137"/>
      <c r="D133" s="138" t="s">
        <v>75</v>
      </c>
      <c r="E133" s="148" t="s">
        <v>83</v>
      </c>
      <c r="F133" s="148" t="s">
        <v>175</v>
      </c>
      <c r="I133" s="140"/>
      <c r="J133" s="149">
        <f>BK133</f>
        <v>0</v>
      </c>
      <c r="L133" s="137"/>
      <c r="M133" s="142"/>
      <c r="N133" s="143"/>
      <c r="O133" s="143"/>
      <c r="P133" s="144">
        <f>SUM(P134:P183)</f>
        <v>0</v>
      </c>
      <c r="Q133" s="143"/>
      <c r="R133" s="144">
        <f>SUM(R134:R183)</f>
        <v>8.652E-3</v>
      </c>
      <c r="S133" s="143"/>
      <c r="T133" s="145">
        <f>SUM(T134:T183)</f>
        <v>139.68900000000002</v>
      </c>
      <c r="AR133" s="138" t="s">
        <v>83</v>
      </c>
      <c r="AT133" s="146" t="s">
        <v>75</v>
      </c>
      <c r="AU133" s="146" t="s">
        <v>83</v>
      </c>
      <c r="AY133" s="138" t="s">
        <v>174</v>
      </c>
      <c r="BK133" s="147">
        <f>SUM(BK134:BK183)</f>
        <v>0</v>
      </c>
    </row>
    <row r="134" spans="1:65" s="2" customFormat="1" ht="24.2" customHeight="1">
      <c r="A134" s="32"/>
      <c r="B134" s="150"/>
      <c r="C134" s="151" t="s">
        <v>83</v>
      </c>
      <c r="D134" s="151" t="s">
        <v>176</v>
      </c>
      <c r="E134" s="152" t="s">
        <v>615</v>
      </c>
      <c r="F134" s="153" t="s">
        <v>616</v>
      </c>
      <c r="G134" s="154" t="s">
        <v>179</v>
      </c>
      <c r="H134" s="155">
        <v>62.7</v>
      </c>
      <c r="I134" s="156"/>
      <c r="J134" s="157">
        <f>ROUND(I134*H134,2)</f>
        <v>0</v>
      </c>
      <c r="K134" s="158"/>
      <c r="L134" s="33"/>
      <c r="M134" s="159" t="s">
        <v>1</v>
      </c>
      <c r="N134" s="160" t="s">
        <v>41</v>
      </c>
      <c r="O134" s="58"/>
      <c r="P134" s="161">
        <f>O134*H134</f>
        <v>0</v>
      </c>
      <c r="Q134" s="161">
        <v>0</v>
      </c>
      <c r="R134" s="161">
        <f>Q134*H134</f>
        <v>0</v>
      </c>
      <c r="S134" s="161">
        <v>0.255</v>
      </c>
      <c r="T134" s="162">
        <f>S134*H134</f>
        <v>15.9885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3" t="s">
        <v>96</v>
      </c>
      <c r="AT134" s="163" t="s">
        <v>176</v>
      </c>
      <c r="AU134" s="163" t="s">
        <v>85</v>
      </c>
      <c r="AY134" s="17" t="s">
        <v>174</v>
      </c>
      <c r="BE134" s="164">
        <f>IF(N134="základní",J134,0)</f>
        <v>0</v>
      </c>
      <c r="BF134" s="164">
        <f>IF(N134="snížená",J134,0)</f>
        <v>0</v>
      </c>
      <c r="BG134" s="164">
        <f>IF(N134="zákl. přenesená",J134,0)</f>
        <v>0</v>
      </c>
      <c r="BH134" s="164">
        <f>IF(N134="sníž. přenesená",J134,0)</f>
        <v>0</v>
      </c>
      <c r="BI134" s="164">
        <f>IF(N134="nulová",J134,0)</f>
        <v>0</v>
      </c>
      <c r="BJ134" s="17" t="s">
        <v>83</v>
      </c>
      <c r="BK134" s="164">
        <f>ROUND(I134*H134,2)</f>
        <v>0</v>
      </c>
      <c r="BL134" s="17" t="s">
        <v>96</v>
      </c>
      <c r="BM134" s="163" t="s">
        <v>617</v>
      </c>
    </row>
    <row r="135" spans="1:65" s="2" customFormat="1" ht="48.75">
      <c r="A135" s="32"/>
      <c r="B135" s="33"/>
      <c r="C135" s="32"/>
      <c r="D135" s="165" t="s">
        <v>181</v>
      </c>
      <c r="E135" s="32"/>
      <c r="F135" s="166" t="s">
        <v>618</v>
      </c>
      <c r="G135" s="32"/>
      <c r="H135" s="32"/>
      <c r="I135" s="167"/>
      <c r="J135" s="32"/>
      <c r="K135" s="32"/>
      <c r="L135" s="33"/>
      <c r="M135" s="168"/>
      <c r="N135" s="169"/>
      <c r="O135" s="58"/>
      <c r="P135" s="58"/>
      <c r="Q135" s="58"/>
      <c r="R135" s="58"/>
      <c r="S135" s="58"/>
      <c r="T135" s="59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T135" s="17" t="s">
        <v>181</v>
      </c>
      <c r="AU135" s="17" t="s">
        <v>85</v>
      </c>
    </row>
    <row r="136" spans="1:65" s="13" customFormat="1" ht="11.25">
      <c r="B136" s="170"/>
      <c r="D136" s="165" t="s">
        <v>183</v>
      </c>
      <c r="E136" s="171" t="s">
        <v>1</v>
      </c>
      <c r="F136" s="172" t="s">
        <v>619</v>
      </c>
      <c r="H136" s="173">
        <v>62.7</v>
      </c>
      <c r="I136" s="174"/>
      <c r="L136" s="170"/>
      <c r="M136" s="175"/>
      <c r="N136" s="176"/>
      <c r="O136" s="176"/>
      <c r="P136" s="176"/>
      <c r="Q136" s="176"/>
      <c r="R136" s="176"/>
      <c r="S136" s="176"/>
      <c r="T136" s="177"/>
      <c r="AT136" s="171" t="s">
        <v>183</v>
      </c>
      <c r="AU136" s="171" t="s">
        <v>85</v>
      </c>
      <c r="AV136" s="13" t="s">
        <v>85</v>
      </c>
      <c r="AW136" s="13" t="s">
        <v>32</v>
      </c>
      <c r="AX136" s="13" t="s">
        <v>83</v>
      </c>
      <c r="AY136" s="171" t="s">
        <v>174</v>
      </c>
    </row>
    <row r="137" spans="1:65" s="2" customFormat="1" ht="24.2" customHeight="1">
      <c r="A137" s="32"/>
      <c r="B137" s="150"/>
      <c r="C137" s="151" t="s">
        <v>85</v>
      </c>
      <c r="D137" s="151" t="s">
        <v>176</v>
      </c>
      <c r="E137" s="152" t="s">
        <v>620</v>
      </c>
      <c r="F137" s="153" t="s">
        <v>621</v>
      </c>
      <c r="G137" s="154" t="s">
        <v>179</v>
      </c>
      <c r="H137" s="155">
        <v>62.7</v>
      </c>
      <c r="I137" s="156"/>
      <c r="J137" s="157">
        <f>ROUND(I137*H137,2)</f>
        <v>0</v>
      </c>
      <c r="K137" s="158"/>
      <c r="L137" s="33"/>
      <c r="M137" s="159" t="s">
        <v>1</v>
      </c>
      <c r="N137" s="160" t="s">
        <v>41</v>
      </c>
      <c r="O137" s="58"/>
      <c r="P137" s="161">
        <f>O137*H137</f>
        <v>0</v>
      </c>
      <c r="Q137" s="161">
        <v>0</v>
      </c>
      <c r="R137" s="161">
        <f>Q137*H137</f>
        <v>0</v>
      </c>
      <c r="S137" s="161">
        <v>0.28999999999999998</v>
      </c>
      <c r="T137" s="162">
        <f>S137*H137</f>
        <v>18.183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3" t="s">
        <v>96</v>
      </c>
      <c r="AT137" s="163" t="s">
        <v>176</v>
      </c>
      <c r="AU137" s="163" t="s">
        <v>85</v>
      </c>
      <c r="AY137" s="17" t="s">
        <v>174</v>
      </c>
      <c r="BE137" s="164">
        <f>IF(N137="základní",J137,0)</f>
        <v>0</v>
      </c>
      <c r="BF137" s="164">
        <f>IF(N137="snížená",J137,0)</f>
        <v>0</v>
      </c>
      <c r="BG137" s="164">
        <f>IF(N137="zákl. přenesená",J137,0)</f>
        <v>0</v>
      </c>
      <c r="BH137" s="164">
        <f>IF(N137="sníž. přenesená",J137,0)</f>
        <v>0</v>
      </c>
      <c r="BI137" s="164">
        <f>IF(N137="nulová",J137,0)</f>
        <v>0</v>
      </c>
      <c r="BJ137" s="17" t="s">
        <v>83</v>
      </c>
      <c r="BK137" s="164">
        <f>ROUND(I137*H137,2)</f>
        <v>0</v>
      </c>
      <c r="BL137" s="17" t="s">
        <v>96</v>
      </c>
      <c r="BM137" s="163" t="s">
        <v>622</v>
      </c>
    </row>
    <row r="138" spans="1:65" s="2" customFormat="1" ht="39">
      <c r="A138" s="32"/>
      <c r="B138" s="33"/>
      <c r="C138" s="32"/>
      <c r="D138" s="165" t="s">
        <v>181</v>
      </c>
      <c r="E138" s="32"/>
      <c r="F138" s="166" t="s">
        <v>623</v>
      </c>
      <c r="G138" s="32"/>
      <c r="H138" s="32"/>
      <c r="I138" s="167"/>
      <c r="J138" s="32"/>
      <c r="K138" s="32"/>
      <c r="L138" s="33"/>
      <c r="M138" s="168"/>
      <c r="N138" s="169"/>
      <c r="O138" s="58"/>
      <c r="P138" s="58"/>
      <c r="Q138" s="58"/>
      <c r="R138" s="58"/>
      <c r="S138" s="58"/>
      <c r="T138" s="59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7" t="s">
        <v>181</v>
      </c>
      <c r="AU138" s="17" t="s">
        <v>85</v>
      </c>
    </row>
    <row r="139" spans="1:65" s="13" customFormat="1" ht="11.25">
      <c r="B139" s="170"/>
      <c r="D139" s="165" t="s">
        <v>183</v>
      </c>
      <c r="E139" s="171" t="s">
        <v>1</v>
      </c>
      <c r="F139" s="172" t="s">
        <v>619</v>
      </c>
      <c r="H139" s="173">
        <v>62.7</v>
      </c>
      <c r="I139" s="174"/>
      <c r="L139" s="170"/>
      <c r="M139" s="175"/>
      <c r="N139" s="176"/>
      <c r="O139" s="176"/>
      <c r="P139" s="176"/>
      <c r="Q139" s="176"/>
      <c r="R139" s="176"/>
      <c r="S139" s="176"/>
      <c r="T139" s="177"/>
      <c r="AT139" s="171" t="s">
        <v>183</v>
      </c>
      <c r="AU139" s="171" t="s">
        <v>85</v>
      </c>
      <c r="AV139" s="13" t="s">
        <v>85</v>
      </c>
      <c r="AW139" s="13" t="s">
        <v>32</v>
      </c>
      <c r="AX139" s="13" t="s">
        <v>83</v>
      </c>
      <c r="AY139" s="171" t="s">
        <v>174</v>
      </c>
    </row>
    <row r="140" spans="1:65" s="2" customFormat="1" ht="24.2" customHeight="1">
      <c r="A140" s="32"/>
      <c r="B140" s="150"/>
      <c r="C140" s="151" t="s">
        <v>91</v>
      </c>
      <c r="D140" s="151" t="s">
        <v>176</v>
      </c>
      <c r="E140" s="152" t="s">
        <v>189</v>
      </c>
      <c r="F140" s="153" t="s">
        <v>190</v>
      </c>
      <c r="G140" s="154" t="s">
        <v>179</v>
      </c>
      <c r="H140" s="155">
        <v>144.75</v>
      </c>
      <c r="I140" s="156"/>
      <c r="J140" s="157">
        <f>ROUND(I140*H140,2)</f>
        <v>0</v>
      </c>
      <c r="K140" s="158"/>
      <c r="L140" s="33"/>
      <c r="M140" s="159" t="s">
        <v>1</v>
      </c>
      <c r="N140" s="160" t="s">
        <v>41</v>
      </c>
      <c r="O140" s="58"/>
      <c r="P140" s="161">
        <f>O140*H140</f>
        <v>0</v>
      </c>
      <c r="Q140" s="161">
        <v>0</v>
      </c>
      <c r="R140" s="161">
        <f>Q140*H140</f>
        <v>0</v>
      </c>
      <c r="S140" s="161">
        <v>0.44</v>
      </c>
      <c r="T140" s="162">
        <f>S140*H140</f>
        <v>63.69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3" t="s">
        <v>96</v>
      </c>
      <c r="AT140" s="163" t="s">
        <v>176</v>
      </c>
      <c r="AU140" s="163" t="s">
        <v>85</v>
      </c>
      <c r="AY140" s="17" t="s">
        <v>174</v>
      </c>
      <c r="BE140" s="164">
        <f>IF(N140="základní",J140,0)</f>
        <v>0</v>
      </c>
      <c r="BF140" s="164">
        <f>IF(N140="snížená",J140,0)</f>
        <v>0</v>
      </c>
      <c r="BG140" s="164">
        <f>IF(N140="zákl. přenesená",J140,0)</f>
        <v>0</v>
      </c>
      <c r="BH140" s="164">
        <f>IF(N140="sníž. přenesená",J140,0)</f>
        <v>0</v>
      </c>
      <c r="BI140" s="164">
        <f>IF(N140="nulová",J140,0)</f>
        <v>0</v>
      </c>
      <c r="BJ140" s="17" t="s">
        <v>83</v>
      </c>
      <c r="BK140" s="164">
        <f>ROUND(I140*H140,2)</f>
        <v>0</v>
      </c>
      <c r="BL140" s="17" t="s">
        <v>96</v>
      </c>
      <c r="BM140" s="163" t="s">
        <v>624</v>
      </c>
    </row>
    <row r="141" spans="1:65" s="2" customFormat="1" ht="39">
      <c r="A141" s="32"/>
      <c r="B141" s="33"/>
      <c r="C141" s="32"/>
      <c r="D141" s="165" t="s">
        <v>181</v>
      </c>
      <c r="E141" s="32"/>
      <c r="F141" s="166" t="s">
        <v>192</v>
      </c>
      <c r="G141" s="32"/>
      <c r="H141" s="32"/>
      <c r="I141" s="167"/>
      <c r="J141" s="32"/>
      <c r="K141" s="32"/>
      <c r="L141" s="33"/>
      <c r="M141" s="168"/>
      <c r="N141" s="169"/>
      <c r="O141" s="58"/>
      <c r="P141" s="58"/>
      <c r="Q141" s="58"/>
      <c r="R141" s="58"/>
      <c r="S141" s="58"/>
      <c r="T141" s="59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T141" s="17" t="s">
        <v>181</v>
      </c>
      <c r="AU141" s="17" t="s">
        <v>85</v>
      </c>
    </row>
    <row r="142" spans="1:65" s="13" customFormat="1" ht="11.25">
      <c r="B142" s="170"/>
      <c r="D142" s="165" t="s">
        <v>183</v>
      </c>
      <c r="E142" s="171" t="s">
        <v>1</v>
      </c>
      <c r="F142" s="172" t="s">
        <v>625</v>
      </c>
      <c r="H142" s="173">
        <v>144.75</v>
      </c>
      <c r="I142" s="174"/>
      <c r="L142" s="170"/>
      <c r="M142" s="175"/>
      <c r="N142" s="176"/>
      <c r="O142" s="176"/>
      <c r="P142" s="176"/>
      <c r="Q142" s="176"/>
      <c r="R142" s="176"/>
      <c r="S142" s="176"/>
      <c r="T142" s="177"/>
      <c r="AT142" s="171" t="s">
        <v>183</v>
      </c>
      <c r="AU142" s="171" t="s">
        <v>85</v>
      </c>
      <c r="AV142" s="13" t="s">
        <v>85</v>
      </c>
      <c r="AW142" s="13" t="s">
        <v>32</v>
      </c>
      <c r="AX142" s="13" t="s">
        <v>83</v>
      </c>
      <c r="AY142" s="171" t="s">
        <v>174</v>
      </c>
    </row>
    <row r="143" spans="1:65" s="2" customFormat="1" ht="24.2" customHeight="1">
      <c r="A143" s="32"/>
      <c r="B143" s="150"/>
      <c r="C143" s="151" t="s">
        <v>96</v>
      </c>
      <c r="D143" s="151" t="s">
        <v>176</v>
      </c>
      <c r="E143" s="152" t="s">
        <v>196</v>
      </c>
      <c r="F143" s="153" t="s">
        <v>197</v>
      </c>
      <c r="G143" s="154" t="s">
        <v>179</v>
      </c>
      <c r="H143" s="155">
        <v>144.75</v>
      </c>
      <c r="I143" s="156"/>
      <c r="J143" s="157">
        <f>ROUND(I143*H143,2)</f>
        <v>0</v>
      </c>
      <c r="K143" s="158"/>
      <c r="L143" s="33"/>
      <c r="M143" s="159" t="s">
        <v>1</v>
      </c>
      <c r="N143" s="160" t="s">
        <v>41</v>
      </c>
      <c r="O143" s="58"/>
      <c r="P143" s="161">
        <f>O143*H143</f>
        <v>0</v>
      </c>
      <c r="Q143" s="161">
        <v>0</v>
      </c>
      <c r="R143" s="161">
        <f>Q143*H143</f>
        <v>0</v>
      </c>
      <c r="S143" s="161">
        <v>0.22</v>
      </c>
      <c r="T143" s="162">
        <f>S143*H143</f>
        <v>31.844999999999999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3" t="s">
        <v>96</v>
      </c>
      <c r="AT143" s="163" t="s">
        <v>176</v>
      </c>
      <c r="AU143" s="163" t="s">
        <v>85</v>
      </c>
      <c r="AY143" s="17" t="s">
        <v>174</v>
      </c>
      <c r="BE143" s="164">
        <f>IF(N143="základní",J143,0)</f>
        <v>0</v>
      </c>
      <c r="BF143" s="164">
        <f>IF(N143="snížená",J143,0)</f>
        <v>0</v>
      </c>
      <c r="BG143" s="164">
        <f>IF(N143="zákl. přenesená",J143,0)</f>
        <v>0</v>
      </c>
      <c r="BH143" s="164">
        <f>IF(N143="sníž. přenesená",J143,0)</f>
        <v>0</v>
      </c>
      <c r="BI143" s="164">
        <f>IF(N143="nulová",J143,0)</f>
        <v>0</v>
      </c>
      <c r="BJ143" s="17" t="s">
        <v>83</v>
      </c>
      <c r="BK143" s="164">
        <f>ROUND(I143*H143,2)</f>
        <v>0</v>
      </c>
      <c r="BL143" s="17" t="s">
        <v>96</v>
      </c>
      <c r="BM143" s="163" t="s">
        <v>626</v>
      </c>
    </row>
    <row r="144" spans="1:65" s="2" customFormat="1" ht="39">
      <c r="A144" s="32"/>
      <c r="B144" s="33"/>
      <c r="C144" s="32"/>
      <c r="D144" s="165" t="s">
        <v>181</v>
      </c>
      <c r="E144" s="32"/>
      <c r="F144" s="166" t="s">
        <v>199</v>
      </c>
      <c r="G144" s="32"/>
      <c r="H144" s="32"/>
      <c r="I144" s="167"/>
      <c r="J144" s="32"/>
      <c r="K144" s="32"/>
      <c r="L144" s="33"/>
      <c r="M144" s="168"/>
      <c r="N144" s="169"/>
      <c r="O144" s="58"/>
      <c r="P144" s="58"/>
      <c r="Q144" s="58"/>
      <c r="R144" s="58"/>
      <c r="S144" s="58"/>
      <c r="T144" s="59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T144" s="17" t="s">
        <v>181</v>
      </c>
      <c r="AU144" s="17" t="s">
        <v>85</v>
      </c>
    </row>
    <row r="145" spans="1:65" s="13" customFormat="1" ht="11.25">
      <c r="B145" s="170"/>
      <c r="D145" s="165" t="s">
        <v>183</v>
      </c>
      <c r="E145" s="171" t="s">
        <v>1</v>
      </c>
      <c r="F145" s="172" t="s">
        <v>625</v>
      </c>
      <c r="H145" s="173">
        <v>144.75</v>
      </c>
      <c r="I145" s="174"/>
      <c r="L145" s="170"/>
      <c r="M145" s="175"/>
      <c r="N145" s="176"/>
      <c r="O145" s="176"/>
      <c r="P145" s="176"/>
      <c r="Q145" s="176"/>
      <c r="R145" s="176"/>
      <c r="S145" s="176"/>
      <c r="T145" s="177"/>
      <c r="AT145" s="171" t="s">
        <v>183</v>
      </c>
      <c r="AU145" s="171" t="s">
        <v>85</v>
      </c>
      <c r="AV145" s="13" t="s">
        <v>85</v>
      </c>
      <c r="AW145" s="13" t="s">
        <v>32</v>
      </c>
      <c r="AX145" s="13" t="s">
        <v>83</v>
      </c>
      <c r="AY145" s="171" t="s">
        <v>174</v>
      </c>
    </row>
    <row r="146" spans="1:65" s="2" customFormat="1" ht="16.5" customHeight="1">
      <c r="A146" s="32"/>
      <c r="B146" s="150"/>
      <c r="C146" s="151" t="s">
        <v>195</v>
      </c>
      <c r="D146" s="151" t="s">
        <v>176</v>
      </c>
      <c r="E146" s="152" t="s">
        <v>207</v>
      </c>
      <c r="F146" s="153" t="s">
        <v>208</v>
      </c>
      <c r="G146" s="154" t="s">
        <v>203</v>
      </c>
      <c r="H146" s="155">
        <v>40.5</v>
      </c>
      <c r="I146" s="156"/>
      <c r="J146" s="157">
        <f>ROUND(I146*H146,2)</f>
        <v>0</v>
      </c>
      <c r="K146" s="158"/>
      <c r="L146" s="33"/>
      <c r="M146" s="159" t="s">
        <v>1</v>
      </c>
      <c r="N146" s="160" t="s">
        <v>41</v>
      </c>
      <c r="O146" s="58"/>
      <c r="P146" s="161">
        <f>O146*H146</f>
        <v>0</v>
      </c>
      <c r="Q146" s="161">
        <v>0</v>
      </c>
      <c r="R146" s="161">
        <f>Q146*H146</f>
        <v>0</v>
      </c>
      <c r="S146" s="161">
        <v>0.20499999999999999</v>
      </c>
      <c r="T146" s="162">
        <f>S146*H146</f>
        <v>8.3025000000000002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3" t="s">
        <v>96</v>
      </c>
      <c r="AT146" s="163" t="s">
        <v>176</v>
      </c>
      <c r="AU146" s="163" t="s">
        <v>85</v>
      </c>
      <c r="AY146" s="17" t="s">
        <v>174</v>
      </c>
      <c r="BE146" s="164">
        <f>IF(N146="základní",J146,0)</f>
        <v>0</v>
      </c>
      <c r="BF146" s="164">
        <f>IF(N146="snížená",J146,0)</f>
        <v>0</v>
      </c>
      <c r="BG146" s="164">
        <f>IF(N146="zákl. přenesená",J146,0)</f>
        <v>0</v>
      </c>
      <c r="BH146" s="164">
        <f>IF(N146="sníž. přenesená",J146,0)</f>
        <v>0</v>
      </c>
      <c r="BI146" s="164">
        <f>IF(N146="nulová",J146,0)</f>
        <v>0</v>
      </c>
      <c r="BJ146" s="17" t="s">
        <v>83</v>
      </c>
      <c r="BK146" s="164">
        <f>ROUND(I146*H146,2)</f>
        <v>0</v>
      </c>
      <c r="BL146" s="17" t="s">
        <v>96</v>
      </c>
      <c r="BM146" s="163" t="s">
        <v>627</v>
      </c>
    </row>
    <row r="147" spans="1:65" s="2" customFormat="1" ht="29.25">
      <c r="A147" s="32"/>
      <c r="B147" s="33"/>
      <c r="C147" s="32"/>
      <c r="D147" s="165" t="s">
        <v>181</v>
      </c>
      <c r="E147" s="32"/>
      <c r="F147" s="166" t="s">
        <v>210</v>
      </c>
      <c r="G147" s="32"/>
      <c r="H147" s="32"/>
      <c r="I147" s="167"/>
      <c r="J147" s="32"/>
      <c r="K147" s="32"/>
      <c r="L147" s="33"/>
      <c r="M147" s="168"/>
      <c r="N147" s="169"/>
      <c r="O147" s="58"/>
      <c r="P147" s="58"/>
      <c r="Q147" s="58"/>
      <c r="R147" s="58"/>
      <c r="S147" s="58"/>
      <c r="T147" s="59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T147" s="17" t="s">
        <v>181</v>
      </c>
      <c r="AU147" s="17" t="s">
        <v>85</v>
      </c>
    </row>
    <row r="148" spans="1:65" s="13" customFormat="1" ht="11.25">
      <c r="B148" s="170"/>
      <c r="D148" s="165" t="s">
        <v>183</v>
      </c>
      <c r="E148" s="171" t="s">
        <v>1</v>
      </c>
      <c r="F148" s="172" t="s">
        <v>628</v>
      </c>
      <c r="H148" s="173">
        <v>40.5</v>
      </c>
      <c r="I148" s="174"/>
      <c r="L148" s="170"/>
      <c r="M148" s="175"/>
      <c r="N148" s="176"/>
      <c r="O148" s="176"/>
      <c r="P148" s="176"/>
      <c r="Q148" s="176"/>
      <c r="R148" s="176"/>
      <c r="S148" s="176"/>
      <c r="T148" s="177"/>
      <c r="AT148" s="171" t="s">
        <v>183</v>
      </c>
      <c r="AU148" s="171" t="s">
        <v>85</v>
      </c>
      <c r="AV148" s="13" t="s">
        <v>85</v>
      </c>
      <c r="AW148" s="13" t="s">
        <v>32</v>
      </c>
      <c r="AX148" s="13" t="s">
        <v>83</v>
      </c>
      <c r="AY148" s="171" t="s">
        <v>174</v>
      </c>
    </row>
    <row r="149" spans="1:65" s="2" customFormat="1" ht="16.5" customHeight="1">
      <c r="A149" s="32"/>
      <c r="B149" s="150"/>
      <c r="C149" s="151" t="s">
        <v>200</v>
      </c>
      <c r="D149" s="151" t="s">
        <v>176</v>
      </c>
      <c r="E149" s="152" t="s">
        <v>212</v>
      </c>
      <c r="F149" s="153" t="s">
        <v>213</v>
      </c>
      <c r="G149" s="154" t="s">
        <v>203</v>
      </c>
      <c r="H149" s="155">
        <v>42</v>
      </c>
      <c r="I149" s="156"/>
      <c r="J149" s="157">
        <f>ROUND(I149*H149,2)</f>
        <v>0</v>
      </c>
      <c r="K149" s="158"/>
      <c r="L149" s="33"/>
      <c r="M149" s="159" t="s">
        <v>1</v>
      </c>
      <c r="N149" s="160" t="s">
        <v>41</v>
      </c>
      <c r="O149" s="58"/>
      <c r="P149" s="161">
        <f>O149*H149</f>
        <v>0</v>
      </c>
      <c r="Q149" s="161">
        <v>0</v>
      </c>
      <c r="R149" s="161">
        <f>Q149*H149</f>
        <v>0</v>
      </c>
      <c r="S149" s="161">
        <v>0.04</v>
      </c>
      <c r="T149" s="162">
        <f>S149*H149</f>
        <v>1.68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3" t="s">
        <v>96</v>
      </c>
      <c r="AT149" s="163" t="s">
        <v>176</v>
      </c>
      <c r="AU149" s="163" t="s">
        <v>85</v>
      </c>
      <c r="AY149" s="17" t="s">
        <v>174</v>
      </c>
      <c r="BE149" s="164">
        <f>IF(N149="základní",J149,0)</f>
        <v>0</v>
      </c>
      <c r="BF149" s="164">
        <f>IF(N149="snížená",J149,0)</f>
        <v>0</v>
      </c>
      <c r="BG149" s="164">
        <f>IF(N149="zákl. přenesená",J149,0)</f>
        <v>0</v>
      </c>
      <c r="BH149" s="164">
        <f>IF(N149="sníž. přenesená",J149,0)</f>
        <v>0</v>
      </c>
      <c r="BI149" s="164">
        <f>IF(N149="nulová",J149,0)</f>
        <v>0</v>
      </c>
      <c r="BJ149" s="17" t="s">
        <v>83</v>
      </c>
      <c r="BK149" s="164">
        <f>ROUND(I149*H149,2)</f>
        <v>0</v>
      </c>
      <c r="BL149" s="17" t="s">
        <v>96</v>
      </c>
      <c r="BM149" s="163" t="s">
        <v>629</v>
      </c>
    </row>
    <row r="150" spans="1:65" s="2" customFormat="1" ht="29.25">
      <c r="A150" s="32"/>
      <c r="B150" s="33"/>
      <c r="C150" s="32"/>
      <c r="D150" s="165" t="s">
        <v>181</v>
      </c>
      <c r="E150" s="32"/>
      <c r="F150" s="166" t="s">
        <v>215</v>
      </c>
      <c r="G150" s="32"/>
      <c r="H150" s="32"/>
      <c r="I150" s="167"/>
      <c r="J150" s="32"/>
      <c r="K150" s="32"/>
      <c r="L150" s="33"/>
      <c r="M150" s="168"/>
      <c r="N150" s="169"/>
      <c r="O150" s="58"/>
      <c r="P150" s="58"/>
      <c r="Q150" s="58"/>
      <c r="R150" s="58"/>
      <c r="S150" s="58"/>
      <c r="T150" s="59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T150" s="17" t="s">
        <v>181</v>
      </c>
      <c r="AU150" s="17" t="s">
        <v>85</v>
      </c>
    </row>
    <row r="151" spans="1:65" s="13" customFormat="1" ht="11.25">
      <c r="B151" s="170"/>
      <c r="D151" s="165" t="s">
        <v>183</v>
      </c>
      <c r="E151" s="171" t="s">
        <v>1</v>
      </c>
      <c r="F151" s="172" t="s">
        <v>630</v>
      </c>
      <c r="H151" s="173">
        <v>42</v>
      </c>
      <c r="I151" s="174"/>
      <c r="L151" s="170"/>
      <c r="M151" s="175"/>
      <c r="N151" s="176"/>
      <c r="O151" s="176"/>
      <c r="P151" s="176"/>
      <c r="Q151" s="176"/>
      <c r="R151" s="176"/>
      <c r="S151" s="176"/>
      <c r="T151" s="177"/>
      <c r="AT151" s="171" t="s">
        <v>183</v>
      </c>
      <c r="AU151" s="171" t="s">
        <v>85</v>
      </c>
      <c r="AV151" s="13" t="s">
        <v>85</v>
      </c>
      <c r="AW151" s="13" t="s">
        <v>32</v>
      </c>
      <c r="AX151" s="13" t="s">
        <v>83</v>
      </c>
      <c r="AY151" s="171" t="s">
        <v>174</v>
      </c>
    </row>
    <row r="152" spans="1:65" s="2" customFormat="1" ht="33" customHeight="1">
      <c r="A152" s="32"/>
      <c r="B152" s="150"/>
      <c r="C152" s="151" t="s">
        <v>206</v>
      </c>
      <c r="D152" s="151" t="s">
        <v>176</v>
      </c>
      <c r="E152" s="152" t="s">
        <v>631</v>
      </c>
      <c r="F152" s="153" t="s">
        <v>632</v>
      </c>
      <c r="G152" s="154" t="s">
        <v>220</v>
      </c>
      <c r="H152" s="155">
        <v>189.91499999999999</v>
      </c>
      <c r="I152" s="156"/>
      <c r="J152" s="157">
        <f>ROUND(I152*H152,2)</f>
        <v>0</v>
      </c>
      <c r="K152" s="158"/>
      <c r="L152" s="33"/>
      <c r="M152" s="159" t="s">
        <v>1</v>
      </c>
      <c r="N152" s="160" t="s">
        <v>41</v>
      </c>
      <c r="O152" s="58"/>
      <c r="P152" s="161">
        <f>O152*H152</f>
        <v>0</v>
      </c>
      <c r="Q152" s="161">
        <v>0</v>
      </c>
      <c r="R152" s="161">
        <f>Q152*H152</f>
        <v>0</v>
      </c>
      <c r="S152" s="161">
        <v>0</v>
      </c>
      <c r="T152" s="162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3" t="s">
        <v>96</v>
      </c>
      <c r="AT152" s="163" t="s">
        <v>176</v>
      </c>
      <c r="AU152" s="163" t="s">
        <v>85</v>
      </c>
      <c r="AY152" s="17" t="s">
        <v>174</v>
      </c>
      <c r="BE152" s="164">
        <f>IF(N152="základní",J152,0)</f>
        <v>0</v>
      </c>
      <c r="BF152" s="164">
        <f>IF(N152="snížená",J152,0)</f>
        <v>0</v>
      </c>
      <c r="BG152" s="164">
        <f>IF(N152="zákl. přenesená",J152,0)</f>
        <v>0</v>
      </c>
      <c r="BH152" s="164">
        <f>IF(N152="sníž. přenesená",J152,0)</f>
        <v>0</v>
      </c>
      <c r="BI152" s="164">
        <f>IF(N152="nulová",J152,0)</f>
        <v>0</v>
      </c>
      <c r="BJ152" s="17" t="s">
        <v>83</v>
      </c>
      <c r="BK152" s="164">
        <f>ROUND(I152*H152,2)</f>
        <v>0</v>
      </c>
      <c r="BL152" s="17" t="s">
        <v>96</v>
      </c>
      <c r="BM152" s="163" t="s">
        <v>633</v>
      </c>
    </row>
    <row r="153" spans="1:65" s="2" customFormat="1" ht="19.5">
      <c r="A153" s="32"/>
      <c r="B153" s="33"/>
      <c r="C153" s="32"/>
      <c r="D153" s="165" t="s">
        <v>181</v>
      </c>
      <c r="E153" s="32"/>
      <c r="F153" s="166" t="s">
        <v>634</v>
      </c>
      <c r="G153" s="32"/>
      <c r="H153" s="32"/>
      <c r="I153" s="167"/>
      <c r="J153" s="32"/>
      <c r="K153" s="32"/>
      <c r="L153" s="33"/>
      <c r="M153" s="168"/>
      <c r="N153" s="169"/>
      <c r="O153" s="58"/>
      <c r="P153" s="58"/>
      <c r="Q153" s="58"/>
      <c r="R153" s="58"/>
      <c r="S153" s="58"/>
      <c r="T153" s="59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T153" s="17" t="s">
        <v>181</v>
      </c>
      <c r="AU153" s="17" t="s">
        <v>85</v>
      </c>
    </row>
    <row r="154" spans="1:65" s="13" customFormat="1" ht="11.25">
      <c r="B154" s="170"/>
      <c r="D154" s="165" t="s">
        <v>183</v>
      </c>
      <c r="E154" s="171" t="s">
        <v>134</v>
      </c>
      <c r="F154" s="172" t="s">
        <v>635</v>
      </c>
      <c r="H154" s="173">
        <v>172.65</v>
      </c>
      <c r="I154" s="174"/>
      <c r="L154" s="170"/>
      <c r="M154" s="175"/>
      <c r="N154" s="176"/>
      <c r="O154" s="176"/>
      <c r="P154" s="176"/>
      <c r="Q154" s="176"/>
      <c r="R154" s="176"/>
      <c r="S154" s="176"/>
      <c r="T154" s="177"/>
      <c r="AT154" s="171" t="s">
        <v>183</v>
      </c>
      <c r="AU154" s="171" t="s">
        <v>85</v>
      </c>
      <c r="AV154" s="13" t="s">
        <v>85</v>
      </c>
      <c r="AW154" s="13" t="s">
        <v>32</v>
      </c>
      <c r="AX154" s="13" t="s">
        <v>83</v>
      </c>
      <c r="AY154" s="171" t="s">
        <v>174</v>
      </c>
    </row>
    <row r="155" spans="1:65" s="13" customFormat="1" ht="11.25">
      <c r="B155" s="170"/>
      <c r="D155" s="165" t="s">
        <v>183</v>
      </c>
      <c r="F155" s="172" t="s">
        <v>636</v>
      </c>
      <c r="H155" s="173">
        <v>189.91499999999999</v>
      </c>
      <c r="I155" s="174"/>
      <c r="L155" s="170"/>
      <c r="M155" s="175"/>
      <c r="N155" s="176"/>
      <c r="O155" s="176"/>
      <c r="P155" s="176"/>
      <c r="Q155" s="176"/>
      <c r="R155" s="176"/>
      <c r="S155" s="176"/>
      <c r="T155" s="177"/>
      <c r="AT155" s="171" t="s">
        <v>183</v>
      </c>
      <c r="AU155" s="171" t="s">
        <v>85</v>
      </c>
      <c r="AV155" s="13" t="s">
        <v>85</v>
      </c>
      <c r="AW155" s="13" t="s">
        <v>3</v>
      </c>
      <c r="AX155" s="13" t="s">
        <v>83</v>
      </c>
      <c r="AY155" s="171" t="s">
        <v>174</v>
      </c>
    </row>
    <row r="156" spans="1:65" s="2" customFormat="1" ht="33" customHeight="1">
      <c r="A156" s="32"/>
      <c r="B156" s="150"/>
      <c r="C156" s="151" t="s">
        <v>211</v>
      </c>
      <c r="D156" s="151" t="s">
        <v>176</v>
      </c>
      <c r="E156" s="152" t="s">
        <v>225</v>
      </c>
      <c r="F156" s="153" t="s">
        <v>226</v>
      </c>
      <c r="G156" s="154" t="s">
        <v>220</v>
      </c>
      <c r="H156" s="155">
        <v>100.55</v>
      </c>
      <c r="I156" s="156"/>
      <c r="J156" s="157">
        <f>ROUND(I156*H156,2)</f>
        <v>0</v>
      </c>
      <c r="K156" s="158"/>
      <c r="L156" s="33"/>
      <c r="M156" s="159" t="s">
        <v>1</v>
      </c>
      <c r="N156" s="160" t="s">
        <v>41</v>
      </c>
      <c r="O156" s="58"/>
      <c r="P156" s="161">
        <f>O156*H156</f>
        <v>0</v>
      </c>
      <c r="Q156" s="161">
        <v>0</v>
      </c>
      <c r="R156" s="161">
        <f>Q156*H156</f>
        <v>0</v>
      </c>
      <c r="S156" s="161">
        <v>0</v>
      </c>
      <c r="T156" s="162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3" t="s">
        <v>96</v>
      </c>
      <c r="AT156" s="163" t="s">
        <v>176</v>
      </c>
      <c r="AU156" s="163" t="s">
        <v>85</v>
      </c>
      <c r="AY156" s="17" t="s">
        <v>174</v>
      </c>
      <c r="BE156" s="164">
        <f>IF(N156="základní",J156,0)</f>
        <v>0</v>
      </c>
      <c r="BF156" s="164">
        <f>IF(N156="snížená",J156,0)</f>
        <v>0</v>
      </c>
      <c r="BG156" s="164">
        <f>IF(N156="zákl. přenesená",J156,0)</f>
        <v>0</v>
      </c>
      <c r="BH156" s="164">
        <f>IF(N156="sníž. přenesená",J156,0)</f>
        <v>0</v>
      </c>
      <c r="BI156" s="164">
        <f>IF(N156="nulová",J156,0)</f>
        <v>0</v>
      </c>
      <c r="BJ156" s="17" t="s">
        <v>83</v>
      </c>
      <c r="BK156" s="164">
        <f>ROUND(I156*H156,2)</f>
        <v>0</v>
      </c>
      <c r="BL156" s="17" t="s">
        <v>96</v>
      </c>
      <c r="BM156" s="163" t="s">
        <v>637</v>
      </c>
    </row>
    <row r="157" spans="1:65" s="2" customFormat="1" ht="48.75">
      <c r="A157" s="32"/>
      <c r="B157" s="33"/>
      <c r="C157" s="32"/>
      <c r="D157" s="165" t="s">
        <v>181</v>
      </c>
      <c r="E157" s="32"/>
      <c r="F157" s="166" t="s">
        <v>228</v>
      </c>
      <c r="G157" s="32"/>
      <c r="H157" s="32"/>
      <c r="I157" s="167"/>
      <c r="J157" s="32"/>
      <c r="K157" s="32"/>
      <c r="L157" s="33"/>
      <c r="M157" s="168"/>
      <c r="N157" s="169"/>
      <c r="O157" s="58"/>
      <c r="P157" s="58"/>
      <c r="Q157" s="58"/>
      <c r="R157" s="58"/>
      <c r="S157" s="58"/>
      <c r="T157" s="59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T157" s="17" t="s">
        <v>181</v>
      </c>
      <c r="AU157" s="17" t="s">
        <v>85</v>
      </c>
    </row>
    <row r="158" spans="1:65" s="13" customFormat="1" ht="11.25">
      <c r="B158" s="170"/>
      <c r="D158" s="165" t="s">
        <v>183</v>
      </c>
      <c r="E158" s="171" t="s">
        <v>1</v>
      </c>
      <c r="F158" s="172" t="s">
        <v>134</v>
      </c>
      <c r="H158" s="173">
        <v>172.65</v>
      </c>
      <c r="I158" s="174"/>
      <c r="L158" s="170"/>
      <c r="M158" s="175"/>
      <c r="N158" s="176"/>
      <c r="O158" s="176"/>
      <c r="P158" s="176"/>
      <c r="Q158" s="176"/>
      <c r="R158" s="176"/>
      <c r="S158" s="176"/>
      <c r="T158" s="177"/>
      <c r="AT158" s="171" t="s">
        <v>183</v>
      </c>
      <c r="AU158" s="171" t="s">
        <v>85</v>
      </c>
      <c r="AV158" s="13" t="s">
        <v>85</v>
      </c>
      <c r="AW158" s="13" t="s">
        <v>32</v>
      </c>
      <c r="AX158" s="13" t="s">
        <v>76</v>
      </c>
      <c r="AY158" s="171" t="s">
        <v>174</v>
      </c>
    </row>
    <row r="159" spans="1:65" s="13" customFormat="1" ht="11.25">
      <c r="B159" s="170"/>
      <c r="D159" s="165" t="s">
        <v>183</v>
      </c>
      <c r="E159" s="171" t="s">
        <v>1</v>
      </c>
      <c r="F159" s="172" t="s">
        <v>229</v>
      </c>
      <c r="H159" s="173">
        <v>-14.42</v>
      </c>
      <c r="I159" s="174"/>
      <c r="L159" s="170"/>
      <c r="M159" s="175"/>
      <c r="N159" s="176"/>
      <c r="O159" s="176"/>
      <c r="P159" s="176"/>
      <c r="Q159" s="176"/>
      <c r="R159" s="176"/>
      <c r="S159" s="176"/>
      <c r="T159" s="177"/>
      <c r="AT159" s="171" t="s">
        <v>183</v>
      </c>
      <c r="AU159" s="171" t="s">
        <v>85</v>
      </c>
      <c r="AV159" s="13" t="s">
        <v>85</v>
      </c>
      <c r="AW159" s="13" t="s">
        <v>32</v>
      </c>
      <c r="AX159" s="13" t="s">
        <v>76</v>
      </c>
      <c r="AY159" s="171" t="s">
        <v>174</v>
      </c>
    </row>
    <row r="160" spans="1:65" s="13" customFormat="1" ht="11.25">
      <c r="B160" s="170"/>
      <c r="D160" s="165" t="s">
        <v>183</v>
      </c>
      <c r="E160" s="171" t="s">
        <v>1</v>
      </c>
      <c r="F160" s="172" t="s">
        <v>638</v>
      </c>
      <c r="H160" s="173">
        <v>-57.68</v>
      </c>
      <c r="I160" s="174"/>
      <c r="L160" s="170"/>
      <c r="M160" s="175"/>
      <c r="N160" s="176"/>
      <c r="O160" s="176"/>
      <c r="P160" s="176"/>
      <c r="Q160" s="176"/>
      <c r="R160" s="176"/>
      <c r="S160" s="176"/>
      <c r="T160" s="177"/>
      <c r="AT160" s="171" t="s">
        <v>183</v>
      </c>
      <c r="AU160" s="171" t="s">
        <v>85</v>
      </c>
      <c r="AV160" s="13" t="s">
        <v>85</v>
      </c>
      <c r="AW160" s="13" t="s">
        <v>32</v>
      </c>
      <c r="AX160" s="13" t="s">
        <v>76</v>
      </c>
      <c r="AY160" s="171" t="s">
        <v>174</v>
      </c>
    </row>
    <row r="161" spans="1:65" s="14" customFormat="1" ht="11.25">
      <c r="B161" s="178"/>
      <c r="D161" s="165" t="s">
        <v>183</v>
      </c>
      <c r="E161" s="179" t="s">
        <v>1</v>
      </c>
      <c r="F161" s="180" t="s">
        <v>231</v>
      </c>
      <c r="H161" s="181">
        <v>100.55</v>
      </c>
      <c r="I161" s="182"/>
      <c r="L161" s="178"/>
      <c r="M161" s="183"/>
      <c r="N161" s="184"/>
      <c r="O161" s="184"/>
      <c r="P161" s="184"/>
      <c r="Q161" s="184"/>
      <c r="R161" s="184"/>
      <c r="S161" s="184"/>
      <c r="T161" s="185"/>
      <c r="AT161" s="179" t="s">
        <v>183</v>
      </c>
      <c r="AU161" s="179" t="s">
        <v>85</v>
      </c>
      <c r="AV161" s="14" t="s">
        <v>96</v>
      </c>
      <c r="AW161" s="14" t="s">
        <v>32</v>
      </c>
      <c r="AX161" s="14" t="s">
        <v>83</v>
      </c>
      <c r="AY161" s="179" t="s">
        <v>174</v>
      </c>
    </row>
    <row r="162" spans="1:65" s="2" customFormat="1" ht="37.9" customHeight="1">
      <c r="A162" s="32"/>
      <c r="B162" s="150"/>
      <c r="C162" s="151" t="s">
        <v>217</v>
      </c>
      <c r="D162" s="151" t="s">
        <v>176</v>
      </c>
      <c r="E162" s="152" t="s">
        <v>233</v>
      </c>
      <c r="F162" s="153" t="s">
        <v>234</v>
      </c>
      <c r="G162" s="154" t="s">
        <v>220</v>
      </c>
      <c r="H162" s="155">
        <v>703.85</v>
      </c>
      <c r="I162" s="156"/>
      <c r="J162" s="157">
        <f>ROUND(I162*H162,2)</f>
        <v>0</v>
      </c>
      <c r="K162" s="158"/>
      <c r="L162" s="33"/>
      <c r="M162" s="159" t="s">
        <v>1</v>
      </c>
      <c r="N162" s="160" t="s">
        <v>41</v>
      </c>
      <c r="O162" s="58"/>
      <c r="P162" s="161">
        <f>O162*H162</f>
        <v>0</v>
      </c>
      <c r="Q162" s="161">
        <v>0</v>
      </c>
      <c r="R162" s="161">
        <f>Q162*H162</f>
        <v>0</v>
      </c>
      <c r="S162" s="161">
        <v>0</v>
      </c>
      <c r="T162" s="162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3" t="s">
        <v>96</v>
      </c>
      <c r="AT162" s="163" t="s">
        <v>176</v>
      </c>
      <c r="AU162" s="163" t="s">
        <v>85</v>
      </c>
      <c r="AY162" s="17" t="s">
        <v>174</v>
      </c>
      <c r="BE162" s="164">
        <f>IF(N162="základní",J162,0)</f>
        <v>0</v>
      </c>
      <c r="BF162" s="164">
        <f>IF(N162="snížená",J162,0)</f>
        <v>0</v>
      </c>
      <c r="BG162" s="164">
        <f>IF(N162="zákl. přenesená",J162,0)</f>
        <v>0</v>
      </c>
      <c r="BH162" s="164">
        <f>IF(N162="sníž. přenesená",J162,0)</f>
        <v>0</v>
      </c>
      <c r="BI162" s="164">
        <f>IF(N162="nulová",J162,0)</f>
        <v>0</v>
      </c>
      <c r="BJ162" s="17" t="s">
        <v>83</v>
      </c>
      <c r="BK162" s="164">
        <f>ROUND(I162*H162,2)</f>
        <v>0</v>
      </c>
      <c r="BL162" s="17" t="s">
        <v>96</v>
      </c>
      <c r="BM162" s="163" t="s">
        <v>639</v>
      </c>
    </row>
    <row r="163" spans="1:65" s="2" customFormat="1" ht="48.75">
      <c r="A163" s="32"/>
      <c r="B163" s="33"/>
      <c r="C163" s="32"/>
      <c r="D163" s="165" t="s">
        <v>181</v>
      </c>
      <c r="E163" s="32"/>
      <c r="F163" s="166" t="s">
        <v>236</v>
      </c>
      <c r="G163" s="32"/>
      <c r="H163" s="32"/>
      <c r="I163" s="167"/>
      <c r="J163" s="32"/>
      <c r="K163" s="32"/>
      <c r="L163" s="33"/>
      <c r="M163" s="168"/>
      <c r="N163" s="169"/>
      <c r="O163" s="58"/>
      <c r="P163" s="58"/>
      <c r="Q163" s="58"/>
      <c r="R163" s="58"/>
      <c r="S163" s="58"/>
      <c r="T163" s="59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T163" s="17" t="s">
        <v>181</v>
      </c>
      <c r="AU163" s="17" t="s">
        <v>85</v>
      </c>
    </row>
    <row r="164" spans="1:65" s="13" customFormat="1" ht="11.25">
      <c r="B164" s="170"/>
      <c r="D164" s="165" t="s">
        <v>183</v>
      </c>
      <c r="E164" s="171" t="s">
        <v>1</v>
      </c>
      <c r="F164" s="172" t="s">
        <v>134</v>
      </c>
      <c r="H164" s="173">
        <v>172.65</v>
      </c>
      <c r="I164" s="174"/>
      <c r="L164" s="170"/>
      <c r="M164" s="175"/>
      <c r="N164" s="176"/>
      <c r="O164" s="176"/>
      <c r="P164" s="176"/>
      <c r="Q164" s="176"/>
      <c r="R164" s="176"/>
      <c r="S164" s="176"/>
      <c r="T164" s="177"/>
      <c r="AT164" s="171" t="s">
        <v>183</v>
      </c>
      <c r="AU164" s="171" t="s">
        <v>85</v>
      </c>
      <c r="AV164" s="13" t="s">
        <v>85</v>
      </c>
      <c r="AW164" s="13" t="s">
        <v>32</v>
      </c>
      <c r="AX164" s="13" t="s">
        <v>76</v>
      </c>
      <c r="AY164" s="171" t="s">
        <v>174</v>
      </c>
    </row>
    <row r="165" spans="1:65" s="13" customFormat="1" ht="11.25">
      <c r="B165" s="170"/>
      <c r="D165" s="165" t="s">
        <v>183</v>
      </c>
      <c r="E165" s="171" t="s">
        <v>1</v>
      </c>
      <c r="F165" s="172" t="s">
        <v>229</v>
      </c>
      <c r="H165" s="173">
        <v>-14.42</v>
      </c>
      <c r="I165" s="174"/>
      <c r="L165" s="170"/>
      <c r="M165" s="175"/>
      <c r="N165" s="176"/>
      <c r="O165" s="176"/>
      <c r="P165" s="176"/>
      <c r="Q165" s="176"/>
      <c r="R165" s="176"/>
      <c r="S165" s="176"/>
      <c r="T165" s="177"/>
      <c r="AT165" s="171" t="s">
        <v>183</v>
      </c>
      <c r="AU165" s="171" t="s">
        <v>85</v>
      </c>
      <c r="AV165" s="13" t="s">
        <v>85</v>
      </c>
      <c r="AW165" s="13" t="s">
        <v>32</v>
      </c>
      <c r="AX165" s="13" t="s">
        <v>76</v>
      </c>
      <c r="AY165" s="171" t="s">
        <v>174</v>
      </c>
    </row>
    <row r="166" spans="1:65" s="13" customFormat="1" ht="11.25">
      <c r="B166" s="170"/>
      <c r="D166" s="165" t="s">
        <v>183</v>
      </c>
      <c r="E166" s="171" t="s">
        <v>1</v>
      </c>
      <c r="F166" s="172" t="s">
        <v>638</v>
      </c>
      <c r="H166" s="173">
        <v>-57.68</v>
      </c>
      <c r="I166" s="174"/>
      <c r="L166" s="170"/>
      <c r="M166" s="175"/>
      <c r="N166" s="176"/>
      <c r="O166" s="176"/>
      <c r="P166" s="176"/>
      <c r="Q166" s="176"/>
      <c r="R166" s="176"/>
      <c r="S166" s="176"/>
      <c r="T166" s="177"/>
      <c r="AT166" s="171" t="s">
        <v>183</v>
      </c>
      <c r="AU166" s="171" t="s">
        <v>85</v>
      </c>
      <c r="AV166" s="13" t="s">
        <v>85</v>
      </c>
      <c r="AW166" s="13" t="s">
        <v>32</v>
      </c>
      <c r="AX166" s="13" t="s">
        <v>76</v>
      </c>
      <c r="AY166" s="171" t="s">
        <v>174</v>
      </c>
    </row>
    <row r="167" spans="1:65" s="14" customFormat="1" ht="11.25">
      <c r="B167" s="178"/>
      <c r="D167" s="165" t="s">
        <v>183</v>
      </c>
      <c r="E167" s="179" t="s">
        <v>1</v>
      </c>
      <c r="F167" s="180" t="s">
        <v>231</v>
      </c>
      <c r="H167" s="181">
        <v>100.55</v>
      </c>
      <c r="I167" s="182"/>
      <c r="L167" s="178"/>
      <c r="M167" s="183"/>
      <c r="N167" s="184"/>
      <c r="O167" s="184"/>
      <c r="P167" s="184"/>
      <c r="Q167" s="184"/>
      <c r="R167" s="184"/>
      <c r="S167" s="184"/>
      <c r="T167" s="185"/>
      <c r="AT167" s="179" t="s">
        <v>183</v>
      </c>
      <c r="AU167" s="179" t="s">
        <v>85</v>
      </c>
      <c r="AV167" s="14" t="s">
        <v>96</v>
      </c>
      <c r="AW167" s="14" t="s">
        <v>32</v>
      </c>
      <c r="AX167" s="14" t="s">
        <v>83</v>
      </c>
      <c r="AY167" s="179" t="s">
        <v>174</v>
      </c>
    </row>
    <row r="168" spans="1:65" s="13" customFormat="1" ht="11.25">
      <c r="B168" s="170"/>
      <c r="D168" s="165" t="s">
        <v>183</v>
      </c>
      <c r="F168" s="172" t="s">
        <v>640</v>
      </c>
      <c r="H168" s="173">
        <v>703.85</v>
      </c>
      <c r="I168" s="174"/>
      <c r="L168" s="170"/>
      <c r="M168" s="175"/>
      <c r="N168" s="176"/>
      <c r="O168" s="176"/>
      <c r="P168" s="176"/>
      <c r="Q168" s="176"/>
      <c r="R168" s="176"/>
      <c r="S168" s="176"/>
      <c r="T168" s="177"/>
      <c r="AT168" s="171" t="s">
        <v>183</v>
      </c>
      <c r="AU168" s="171" t="s">
        <v>85</v>
      </c>
      <c r="AV168" s="13" t="s">
        <v>85</v>
      </c>
      <c r="AW168" s="13" t="s">
        <v>3</v>
      </c>
      <c r="AX168" s="13" t="s">
        <v>83</v>
      </c>
      <c r="AY168" s="171" t="s">
        <v>174</v>
      </c>
    </row>
    <row r="169" spans="1:65" s="2" customFormat="1" ht="24.2" customHeight="1">
      <c r="A169" s="32"/>
      <c r="B169" s="150"/>
      <c r="C169" s="151" t="s">
        <v>224</v>
      </c>
      <c r="D169" s="151" t="s">
        <v>176</v>
      </c>
      <c r="E169" s="152" t="s">
        <v>239</v>
      </c>
      <c r="F169" s="153" t="s">
        <v>240</v>
      </c>
      <c r="G169" s="154" t="s">
        <v>220</v>
      </c>
      <c r="H169" s="155">
        <v>14.42</v>
      </c>
      <c r="I169" s="156"/>
      <c r="J169" s="157">
        <f>ROUND(I169*H169,2)</f>
        <v>0</v>
      </c>
      <c r="K169" s="158"/>
      <c r="L169" s="33"/>
      <c r="M169" s="159" t="s">
        <v>1</v>
      </c>
      <c r="N169" s="160" t="s">
        <v>41</v>
      </c>
      <c r="O169" s="58"/>
      <c r="P169" s="161">
        <f>O169*H169</f>
        <v>0</v>
      </c>
      <c r="Q169" s="161">
        <v>0</v>
      </c>
      <c r="R169" s="161">
        <f>Q169*H169</f>
        <v>0</v>
      </c>
      <c r="S169" s="161">
        <v>0</v>
      </c>
      <c r="T169" s="162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3" t="s">
        <v>96</v>
      </c>
      <c r="AT169" s="163" t="s">
        <v>176</v>
      </c>
      <c r="AU169" s="163" t="s">
        <v>85</v>
      </c>
      <c r="AY169" s="17" t="s">
        <v>174</v>
      </c>
      <c r="BE169" s="164">
        <f>IF(N169="základní",J169,0)</f>
        <v>0</v>
      </c>
      <c r="BF169" s="164">
        <f>IF(N169="snížená",J169,0)</f>
        <v>0</v>
      </c>
      <c r="BG169" s="164">
        <f>IF(N169="zákl. přenesená",J169,0)</f>
        <v>0</v>
      </c>
      <c r="BH169" s="164">
        <f>IF(N169="sníž. přenesená",J169,0)</f>
        <v>0</v>
      </c>
      <c r="BI169" s="164">
        <f>IF(N169="nulová",J169,0)</f>
        <v>0</v>
      </c>
      <c r="BJ169" s="17" t="s">
        <v>83</v>
      </c>
      <c r="BK169" s="164">
        <f>ROUND(I169*H169,2)</f>
        <v>0</v>
      </c>
      <c r="BL169" s="17" t="s">
        <v>96</v>
      </c>
      <c r="BM169" s="163" t="s">
        <v>641</v>
      </c>
    </row>
    <row r="170" spans="1:65" s="2" customFormat="1" ht="29.25">
      <c r="A170" s="32"/>
      <c r="B170" s="33"/>
      <c r="C170" s="32"/>
      <c r="D170" s="165" t="s">
        <v>181</v>
      </c>
      <c r="E170" s="32"/>
      <c r="F170" s="166" t="s">
        <v>242</v>
      </c>
      <c r="G170" s="32"/>
      <c r="H170" s="32"/>
      <c r="I170" s="167"/>
      <c r="J170" s="32"/>
      <c r="K170" s="32"/>
      <c r="L170" s="33"/>
      <c r="M170" s="168"/>
      <c r="N170" s="169"/>
      <c r="O170" s="58"/>
      <c r="P170" s="58"/>
      <c r="Q170" s="58"/>
      <c r="R170" s="58"/>
      <c r="S170" s="58"/>
      <c r="T170" s="59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T170" s="17" t="s">
        <v>181</v>
      </c>
      <c r="AU170" s="17" t="s">
        <v>85</v>
      </c>
    </row>
    <row r="171" spans="1:65" s="13" customFormat="1" ht="11.25">
      <c r="B171" s="170"/>
      <c r="D171" s="165" t="s">
        <v>183</v>
      </c>
      <c r="E171" s="171" t="s">
        <v>136</v>
      </c>
      <c r="F171" s="172" t="s">
        <v>642</v>
      </c>
      <c r="H171" s="173">
        <v>14.42</v>
      </c>
      <c r="I171" s="174"/>
      <c r="L171" s="170"/>
      <c r="M171" s="175"/>
      <c r="N171" s="176"/>
      <c r="O171" s="176"/>
      <c r="P171" s="176"/>
      <c r="Q171" s="176"/>
      <c r="R171" s="176"/>
      <c r="S171" s="176"/>
      <c r="T171" s="177"/>
      <c r="AT171" s="171" t="s">
        <v>183</v>
      </c>
      <c r="AU171" s="171" t="s">
        <v>85</v>
      </c>
      <c r="AV171" s="13" t="s">
        <v>85</v>
      </c>
      <c r="AW171" s="13" t="s">
        <v>32</v>
      </c>
      <c r="AX171" s="13" t="s">
        <v>83</v>
      </c>
      <c r="AY171" s="171" t="s">
        <v>174</v>
      </c>
    </row>
    <row r="172" spans="1:65" s="2" customFormat="1" ht="24.2" customHeight="1">
      <c r="A172" s="32"/>
      <c r="B172" s="150"/>
      <c r="C172" s="151" t="s">
        <v>232</v>
      </c>
      <c r="D172" s="151" t="s">
        <v>176</v>
      </c>
      <c r="E172" s="152" t="s">
        <v>245</v>
      </c>
      <c r="F172" s="153" t="s">
        <v>246</v>
      </c>
      <c r="G172" s="154" t="s">
        <v>179</v>
      </c>
      <c r="H172" s="155">
        <v>57.68</v>
      </c>
      <c r="I172" s="156"/>
      <c r="J172" s="157">
        <f>ROUND(I172*H172,2)</f>
        <v>0</v>
      </c>
      <c r="K172" s="158"/>
      <c r="L172" s="33"/>
      <c r="M172" s="159" t="s">
        <v>1</v>
      </c>
      <c r="N172" s="160" t="s">
        <v>41</v>
      </c>
      <c r="O172" s="58"/>
      <c r="P172" s="161">
        <f>O172*H172</f>
        <v>0</v>
      </c>
      <c r="Q172" s="161">
        <v>0</v>
      </c>
      <c r="R172" s="161">
        <f>Q172*H172</f>
        <v>0</v>
      </c>
      <c r="S172" s="161">
        <v>0</v>
      </c>
      <c r="T172" s="162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3" t="s">
        <v>96</v>
      </c>
      <c r="AT172" s="163" t="s">
        <v>176</v>
      </c>
      <c r="AU172" s="163" t="s">
        <v>85</v>
      </c>
      <c r="AY172" s="17" t="s">
        <v>174</v>
      </c>
      <c r="BE172" s="164">
        <f>IF(N172="základní",J172,0)</f>
        <v>0</v>
      </c>
      <c r="BF172" s="164">
        <f>IF(N172="snížená",J172,0)</f>
        <v>0</v>
      </c>
      <c r="BG172" s="164">
        <f>IF(N172="zákl. přenesená",J172,0)</f>
        <v>0</v>
      </c>
      <c r="BH172" s="164">
        <f>IF(N172="sníž. přenesená",J172,0)</f>
        <v>0</v>
      </c>
      <c r="BI172" s="164">
        <f>IF(N172="nulová",J172,0)</f>
        <v>0</v>
      </c>
      <c r="BJ172" s="17" t="s">
        <v>83</v>
      </c>
      <c r="BK172" s="164">
        <f>ROUND(I172*H172,2)</f>
        <v>0</v>
      </c>
      <c r="BL172" s="17" t="s">
        <v>96</v>
      </c>
      <c r="BM172" s="163" t="s">
        <v>643</v>
      </c>
    </row>
    <row r="173" spans="1:65" s="2" customFormat="1" ht="19.5">
      <c r="A173" s="32"/>
      <c r="B173" s="33"/>
      <c r="C173" s="32"/>
      <c r="D173" s="165" t="s">
        <v>181</v>
      </c>
      <c r="E173" s="32"/>
      <c r="F173" s="166" t="s">
        <v>248</v>
      </c>
      <c r="G173" s="32"/>
      <c r="H173" s="32"/>
      <c r="I173" s="167"/>
      <c r="J173" s="32"/>
      <c r="K173" s="32"/>
      <c r="L173" s="33"/>
      <c r="M173" s="168"/>
      <c r="N173" s="169"/>
      <c r="O173" s="58"/>
      <c r="P173" s="58"/>
      <c r="Q173" s="58"/>
      <c r="R173" s="58"/>
      <c r="S173" s="58"/>
      <c r="T173" s="59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T173" s="17" t="s">
        <v>181</v>
      </c>
      <c r="AU173" s="17" t="s">
        <v>85</v>
      </c>
    </row>
    <row r="174" spans="1:65" s="13" customFormat="1" ht="11.25">
      <c r="B174" s="170"/>
      <c r="D174" s="165" t="s">
        <v>183</v>
      </c>
      <c r="E174" s="171" t="s">
        <v>1</v>
      </c>
      <c r="F174" s="172" t="s">
        <v>644</v>
      </c>
      <c r="H174" s="173">
        <v>57.68</v>
      </c>
      <c r="I174" s="174"/>
      <c r="L174" s="170"/>
      <c r="M174" s="175"/>
      <c r="N174" s="176"/>
      <c r="O174" s="176"/>
      <c r="P174" s="176"/>
      <c r="Q174" s="176"/>
      <c r="R174" s="176"/>
      <c r="S174" s="176"/>
      <c r="T174" s="177"/>
      <c r="AT174" s="171" t="s">
        <v>183</v>
      </c>
      <c r="AU174" s="171" t="s">
        <v>85</v>
      </c>
      <c r="AV174" s="13" t="s">
        <v>85</v>
      </c>
      <c r="AW174" s="13" t="s">
        <v>32</v>
      </c>
      <c r="AX174" s="13" t="s">
        <v>83</v>
      </c>
      <c r="AY174" s="171" t="s">
        <v>174</v>
      </c>
    </row>
    <row r="175" spans="1:65" s="2" customFormat="1" ht="24.2" customHeight="1">
      <c r="A175" s="32"/>
      <c r="B175" s="150"/>
      <c r="C175" s="151" t="s">
        <v>238</v>
      </c>
      <c r="D175" s="151" t="s">
        <v>176</v>
      </c>
      <c r="E175" s="152" t="s">
        <v>251</v>
      </c>
      <c r="F175" s="153" t="s">
        <v>252</v>
      </c>
      <c r="G175" s="154" t="s">
        <v>179</v>
      </c>
      <c r="H175" s="155">
        <v>288.39999999999998</v>
      </c>
      <c r="I175" s="156"/>
      <c r="J175" s="157">
        <f>ROUND(I175*H175,2)</f>
        <v>0</v>
      </c>
      <c r="K175" s="158"/>
      <c r="L175" s="33"/>
      <c r="M175" s="159" t="s">
        <v>1</v>
      </c>
      <c r="N175" s="160" t="s">
        <v>41</v>
      </c>
      <c r="O175" s="58"/>
      <c r="P175" s="161">
        <f>O175*H175</f>
        <v>0</v>
      </c>
      <c r="Q175" s="161">
        <v>0</v>
      </c>
      <c r="R175" s="161">
        <f>Q175*H175</f>
        <v>0</v>
      </c>
      <c r="S175" s="161">
        <v>0</v>
      </c>
      <c r="T175" s="162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3" t="s">
        <v>96</v>
      </c>
      <c r="AT175" s="163" t="s">
        <v>176</v>
      </c>
      <c r="AU175" s="163" t="s">
        <v>85</v>
      </c>
      <c r="AY175" s="17" t="s">
        <v>174</v>
      </c>
      <c r="BE175" s="164">
        <f>IF(N175="základní",J175,0)</f>
        <v>0</v>
      </c>
      <c r="BF175" s="164">
        <f>IF(N175="snížená",J175,0)</f>
        <v>0</v>
      </c>
      <c r="BG175" s="164">
        <f>IF(N175="zákl. přenesená",J175,0)</f>
        <v>0</v>
      </c>
      <c r="BH175" s="164">
        <f>IF(N175="sníž. přenesená",J175,0)</f>
        <v>0</v>
      </c>
      <c r="BI175" s="164">
        <f>IF(N175="nulová",J175,0)</f>
        <v>0</v>
      </c>
      <c r="BJ175" s="17" t="s">
        <v>83</v>
      </c>
      <c r="BK175" s="164">
        <f>ROUND(I175*H175,2)</f>
        <v>0</v>
      </c>
      <c r="BL175" s="17" t="s">
        <v>96</v>
      </c>
      <c r="BM175" s="163" t="s">
        <v>645</v>
      </c>
    </row>
    <row r="176" spans="1:65" s="2" customFormat="1" ht="19.5">
      <c r="A176" s="32"/>
      <c r="B176" s="33"/>
      <c r="C176" s="32"/>
      <c r="D176" s="165" t="s">
        <v>181</v>
      </c>
      <c r="E176" s="32"/>
      <c r="F176" s="166" t="s">
        <v>254</v>
      </c>
      <c r="G176" s="32"/>
      <c r="H176" s="32"/>
      <c r="I176" s="167"/>
      <c r="J176" s="32"/>
      <c r="K176" s="32"/>
      <c r="L176" s="33"/>
      <c r="M176" s="168"/>
      <c r="N176" s="169"/>
      <c r="O176" s="58"/>
      <c r="P176" s="58"/>
      <c r="Q176" s="58"/>
      <c r="R176" s="58"/>
      <c r="S176" s="58"/>
      <c r="T176" s="59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T176" s="17" t="s">
        <v>181</v>
      </c>
      <c r="AU176" s="17" t="s">
        <v>85</v>
      </c>
    </row>
    <row r="177" spans="1:65" s="13" customFormat="1" ht="11.25">
      <c r="B177" s="170"/>
      <c r="D177" s="165" t="s">
        <v>183</v>
      </c>
      <c r="E177" s="171" t="s">
        <v>1</v>
      </c>
      <c r="F177" s="172" t="s">
        <v>646</v>
      </c>
      <c r="H177" s="173">
        <v>288.39999999999998</v>
      </c>
      <c r="I177" s="174"/>
      <c r="L177" s="170"/>
      <c r="M177" s="175"/>
      <c r="N177" s="176"/>
      <c r="O177" s="176"/>
      <c r="P177" s="176"/>
      <c r="Q177" s="176"/>
      <c r="R177" s="176"/>
      <c r="S177" s="176"/>
      <c r="T177" s="177"/>
      <c r="AT177" s="171" t="s">
        <v>183</v>
      </c>
      <c r="AU177" s="171" t="s">
        <v>85</v>
      </c>
      <c r="AV177" s="13" t="s">
        <v>85</v>
      </c>
      <c r="AW177" s="13" t="s">
        <v>32</v>
      </c>
      <c r="AX177" s="13" t="s">
        <v>83</v>
      </c>
      <c r="AY177" s="171" t="s">
        <v>174</v>
      </c>
    </row>
    <row r="178" spans="1:65" s="2" customFormat="1" ht="16.5" customHeight="1">
      <c r="A178" s="32"/>
      <c r="B178" s="150"/>
      <c r="C178" s="186" t="s">
        <v>262</v>
      </c>
      <c r="D178" s="186" t="s">
        <v>256</v>
      </c>
      <c r="E178" s="187" t="s">
        <v>257</v>
      </c>
      <c r="F178" s="188" t="s">
        <v>258</v>
      </c>
      <c r="G178" s="189" t="s">
        <v>259</v>
      </c>
      <c r="H178" s="190">
        <v>8.6519999999999992</v>
      </c>
      <c r="I178" s="191"/>
      <c r="J178" s="192">
        <f>ROUND(I178*H178,2)</f>
        <v>0</v>
      </c>
      <c r="K178" s="193"/>
      <c r="L178" s="194"/>
      <c r="M178" s="195" t="s">
        <v>1</v>
      </c>
      <c r="N178" s="196" t="s">
        <v>41</v>
      </c>
      <c r="O178" s="58"/>
      <c r="P178" s="161">
        <f>O178*H178</f>
        <v>0</v>
      </c>
      <c r="Q178" s="161">
        <v>1E-3</v>
      </c>
      <c r="R178" s="161">
        <f>Q178*H178</f>
        <v>8.652E-3</v>
      </c>
      <c r="S178" s="161">
        <v>0</v>
      </c>
      <c r="T178" s="162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3" t="s">
        <v>211</v>
      </c>
      <c r="AT178" s="163" t="s">
        <v>256</v>
      </c>
      <c r="AU178" s="163" t="s">
        <v>85</v>
      </c>
      <c r="AY178" s="17" t="s">
        <v>174</v>
      </c>
      <c r="BE178" s="164">
        <f>IF(N178="základní",J178,0)</f>
        <v>0</v>
      </c>
      <c r="BF178" s="164">
        <f>IF(N178="snížená",J178,0)</f>
        <v>0</v>
      </c>
      <c r="BG178" s="164">
        <f>IF(N178="zákl. přenesená",J178,0)</f>
        <v>0</v>
      </c>
      <c r="BH178" s="164">
        <f>IF(N178="sníž. přenesená",J178,0)</f>
        <v>0</v>
      </c>
      <c r="BI178" s="164">
        <f>IF(N178="nulová",J178,0)</f>
        <v>0</v>
      </c>
      <c r="BJ178" s="17" t="s">
        <v>83</v>
      </c>
      <c r="BK178" s="164">
        <f>ROUND(I178*H178,2)</f>
        <v>0</v>
      </c>
      <c r="BL178" s="17" t="s">
        <v>96</v>
      </c>
      <c r="BM178" s="163" t="s">
        <v>647</v>
      </c>
    </row>
    <row r="179" spans="1:65" s="2" customFormat="1" ht="11.25">
      <c r="A179" s="32"/>
      <c r="B179" s="33"/>
      <c r="C179" s="32"/>
      <c r="D179" s="165" t="s">
        <v>181</v>
      </c>
      <c r="E179" s="32"/>
      <c r="F179" s="166" t="s">
        <v>258</v>
      </c>
      <c r="G179" s="32"/>
      <c r="H179" s="32"/>
      <c r="I179" s="167"/>
      <c r="J179" s="32"/>
      <c r="K179" s="32"/>
      <c r="L179" s="33"/>
      <c r="M179" s="168"/>
      <c r="N179" s="169"/>
      <c r="O179" s="58"/>
      <c r="P179" s="58"/>
      <c r="Q179" s="58"/>
      <c r="R179" s="58"/>
      <c r="S179" s="58"/>
      <c r="T179" s="59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T179" s="17" t="s">
        <v>181</v>
      </c>
      <c r="AU179" s="17" t="s">
        <v>85</v>
      </c>
    </row>
    <row r="180" spans="1:65" s="13" customFormat="1" ht="11.25">
      <c r="B180" s="170"/>
      <c r="D180" s="165" t="s">
        <v>183</v>
      </c>
      <c r="F180" s="172" t="s">
        <v>648</v>
      </c>
      <c r="H180" s="173">
        <v>8.6519999999999992</v>
      </c>
      <c r="I180" s="174"/>
      <c r="L180" s="170"/>
      <c r="M180" s="175"/>
      <c r="N180" s="176"/>
      <c r="O180" s="176"/>
      <c r="P180" s="176"/>
      <c r="Q180" s="176"/>
      <c r="R180" s="176"/>
      <c r="S180" s="176"/>
      <c r="T180" s="177"/>
      <c r="AT180" s="171" t="s">
        <v>183</v>
      </c>
      <c r="AU180" s="171" t="s">
        <v>85</v>
      </c>
      <c r="AV180" s="13" t="s">
        <v>85</v>
      </c>
      <c r="AW180" s="13" t="s">
        <v>3</v>
      </c>
      <c r="AX180" s="13" t="s">
        <v>83</v>
      </c>
      <c r="AY180" s="171" t="s">
        <v>174</v>
      </c>
    </row>
    <row r="181" spans="1:65" s="2" customFormat="1" ht="24.2" customHeight="1">
      <c r="A181" s="32"/>
      <c r="B181" s="150"/>
      <c r="C181" s="151" t="s">
        <v>276</v>
      </c>
      <c r="D181" s="151" t="s">
        <v>176</v>
      </c>
      <c r="E181" s="152" t="s">
        <v>263</v>
      </c>
      <c r="F181" s="153" t="s">
        <v>264</v>
      </c>
      <c r="G181" s="154" t="s">
        <v>179</v>
      </c>
      <c r="H181" s="155">
        <v>604.59</v>
      </c>
      <c r="I181" s="156"/>
      <c r="J181" s="157">
        <f>ROUND(I181*H181,2)</f>
        <v>0</v>
      </c>
      <c r="K181" s="158"/>
      <c r="L181" s="33"/>
      <c r="M181" s="159" t="s">
        <v>1</v>
      </c>
      <c r="N181" s="160" t="s">
        <v>41</v>
      </c>
      <c r="O181" s="58"/>
      <c r="P181" s="161">
        <f>O181*H181</f>
        <v>0</v>
      </c>
      <c r="Q181" s="161">
        <v>0</v>
      </c>
      <c r="R181" s="161">
        <f>Q181*H181</f>
        <v>0</v>
      </c>
      <c r="S181" s="161">
        <v>0</v>
      </c>
      <c r="T181" s="162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3" t="s">
        <v>96</v>
      </c>
      <c r="AT181" s="163" t="s">
        <v>176</v>
      </c>
      <c r="AU181" s="163" t="s">
        <v>85</v>
      </c>
      <c r="AY181" s="17" t="s">
        <v>174</v>
      </c>
      <c r="BE181" s="164">
        <f>IF(N181="základní",J181,0)</f>
        <v>0</v>
      </c>
      <c r="BF181" s="164">
        <f>IF(N181="snížená",J181,0)</f>
        <v>0</v>
      </c>
      <c r="BG181" s="164">
        <f>IF(N181="zákl. přenesená",J181,0)</f>
        <v>0</v>
      </c>
      <c r="BH181" s="164">
        <f>IF(N181="sníž. přenesená",J181,0)</f>
        <v>0</v>
      </c>
      <c r="BI181" s="164">
        <f>IF(N181="nulová",J181,0)</f>
        <v>0</v>
      </c>
      <c r="BJ181" s="17" t="s">
        <v>83</v>
      </c>
      <c r="BK181" s="164">
        <f>ROUND(I181*H181,2)</f>
        <v>0</v>
      </c>
      <c r="BL181" s="17" t="s">
        <v>96</v>
      </c>
      <c r="BM181" s="163" t="s">
        <v>649</v>
      </c>
    </row>
    <row r="182" spans="1:65" s="2" customFormat="1" ht="19.5">
      <c r="A182" s="32"/>
      <c r="B182" s="33"/>
      <c r="C182" s="32"/>
      <c r="D182" s="165" t="s">
        <v>181</v>
      </c>
      <c r="E182" s="32"/>
      <c r="F182" s="166" t="s">
        <v>266</v>
      </c>
      <c r="G182" s="32"/>
      <c r="H182" s="32"/>
      <c r="I182" s="167"/>
      <c r="J182" s="32"/>
      <c r="K182" s="32"/>
      <c r="L182" s="33"/>
      <c r="M182" s="168"/>
      <c r="N182" s="169"/>
      <c r="O182" s="58"/>
      <c r="P182" s="58"/>
      <c r="Q182" s="58"/>
      <c r="R182" s="58"/>
      <c r="S182" s="58"/>
      <c r="T182" s="59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T182" s="17" t="s">
        <v>181</v>
      </c>
      <c r="AU182" s="17" t="s">
        <v>85</v>
      </c>
    </row>
    <row r="183" spans="1:65" s="13" customFormat="1" ht="11.25">
      <c r="B183" s="170"/>
      <c r="D183" s="165" t="s">
        <v>183</v>
      </c>
      <c r="F183" s="172" t="s">
        <v>650</v>
      </c>
      <c r="H183" s="173">
        <v>604.59</v>
      </c>
      <c r="I183" s="174"/>
      <c r="L183" s="170"/>
      <c r="M183" s="175"/>
      <c r="N183" s="176"/>
      <c r="O183" s="176"/>
      <c r="P183" s="176"/>
      <c r="Q183" s="176"/>
      <c r="R183" s="176"/>
      <c r="S183" s="176"/>
      <c r="T183" s="177"/>
      <c r="AT183" s="171" t="s">
        <v>183</v>
      </c>
      <c r="AU183" s="171" t="s">
        <v>85</v>
      </c>
      <c r="AV183" s="13" t="s">
        <v>85</v>
      </c>
      <c r="AW183" s="13" t="s">
        <v>3</v>
      </c>
      <c r="AX183" s="13" t="s">
        <v>83</v>
      </c>
      <c r="AY183" s="171" t="s">
        <v>174</v>
      </c>
    </row>
    <row r="184" spans="1:65" s="12" customFormat="1" ht="22.9" customHeight="1">
      <c r="B184" s="137"/>
      <c r="D184" s="138" t="s">
        <v>75</v>
      </c>
      <c r="E184" s="148" t="s">
        <v>195</v>
      </c>
      <c r="F184" s="148" t="s">
        <v>275</v>
      </c>
      <c r="I184" s="140"/>
      <c r="J184" s="149">
        <f>BK184</f>
        <v>0</v>
      </c>
      <c r="L184" s="137"/>
      <c r="M184" s="142"/>
      <c r="N184" s="143"/>
      <c r="O184" s="143"/>
      <c r="P184" s="144">
        <f>SUM(P185:P219)</f>
        <v>0</v>
      </c>
      <c r="Q184" s="143"/>
      <c r="R184" s="144">
        <f>SUM(R185:R219)</f>
        <v>523.91420374999996</v>
      </c>
      <c r="S184" s="143"/>
      <c r="T184" s="145">
        <f>SUM(T185:T219)</f>
        <v>0</v>
      </c>
      <c r="AR184" s="138" t="s">
        <v>83</v>
      </c>
      <c r="AT184" s="146" t="s">
        <v>75</v>
      </c>
      <c r="AU184" s="146" t="s">
        <v>83</v>
      </c>
      <c r="AY184" s="138" t="s">
        <v>174</v>
      </c>
      <c r="BK184" s="147">
        <f>SUM(BK185:BK219)</f>
        <v>0</v>
      </c>
    </row>
    <row r="185" spans="1:65" s="2" customFormat="1" ht="16.5" customHeight="1">
      <c r="A185" s="32"/>
      <c r="B185" s="150"/>
      <c r="C185" s="151" t="s">
        <v>8</v>
      </c>
      <c r="D185" s="151" t="s">
        <v>176</v>
      </c>
      <c r="E185" s="152" t="s">
        <v>277</v>
      </c>
      <c r="F185" s="153" t="s">
        <v>278</v>
      </c>
      <c r="G185" s="154" t="s">
        <v>179</v>
      </c>
      <c r="H185" s="155">
        <v>575.70000000000005</v>
      </c>
      <c r="I185" s="156"/>
      <c r="J185" s="157">
        <f>ROUND(I185*H185,2)</f>
        <v>0</v>
      </c>
      <c r="K185" s="158"/>
      <c r="L185" s="33"/>
      <c r="M185" s="159" t="s">
        <v>1</v>
      </c>
      <c r="N185" s="160" t="s">
        <v>41</v>
      </c>
      <c r="O185" s="58"/>
      <c r="P185" s="161">
        <f>O185*H185</f>
        <v>0</v>
      </c>
      <c r="Q185" s="161">
        <v>9.1999999999999998E-2</v>
      </c>
      <c r="R185" s="161">
        <f>Q185*H185</f>
        <v>52.964400000000005</v>
      </c>
      <c r="S185" s="161">
        <v>0</v>
      </c>
      <c r="T185" s="162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3" t="s">
        <v>96</v>
      </c>
      <c r="AT185" s="163" t="s">
        <v>176</v>
      </c>
      <c r="AU185" s="163" t="s">
        <v>85</v>
      </c>
      <c r="AY185" s="17" t="s">
        <v>174</v>
      </c>
      <c r="BE185" s="164">
        <f>IF(N185="základní",J185,0)</f>
        <v>0</v>
      </c>
      <c r="BF185" s="164">
        <f>IF(N185="snížená",J185,0)</f>
        <v>0</v>
      </c>
      <c r="BG185" s="164">
        <f>IF(N185="zákl. přenesená",J185,0)</f>
        <v>0</v>
      </c>
      <c r="BH185" s="164">
        <f>IF(N185="sníž. přenesená",J185,0)</f>
        <v>0</v>
      </c>
      <c r="BI185" s="164">
        <f>IF(N185="nulová",J185,0)</f>
        <v>0</v>
      </c>
      <c r="BJ185" s="17" t="s">
        <v>83</v>
      </c>
      <c r="BK185" s="164">
        <f>ROUND(I185*H185,2)</f>
        <v>0</v>
      </c>
      <c r="BL185" s="17" t="s">
        <v>96</v>
      </c>
      <c r="BM185" s="163" t="s">
        <v>651</v>
      </c>
    </row>
    <row r="186" spans="1:65" s="2" customFormat="1" ht="11.25">
      <c r="A186" s="32"/>
      <c r="B186" s="33"/>
      <c r="C186" s="32"/>
      <c r="D186" s="165" t="s">
        <v>181</v>
      </c>
      <c r="E186" s="32"/>
      <c r="F186" s="166" t="s">
        <v>280</v>
      </c>
      <c r="G186" s="32"/>
      <c r="H186" s="32"/>
      <c r="I186" s="167"/>
      <c r="J186" s="32"/>
      <c r="K186" s="32"/>
      <c r="L186" s="33"/>
      <c r="M186" s="168"/>
      <c r="N186" s="169"/>
      <c r="O186" s="58"/>
      <c r="P186" s="58"/>
      <c r="Q186" s="58"/>
      <c r="R186" s="58"/>
      <c r="S186" s="58"/>
      <c r="T186" s="59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T186" s="17" t="s">
        <v>181</v>
      </c>
      <c r="AU186" s="17" t="s">
        <v>85</v>
      </c>
    </row>
    <row r="187" spans="1:65" s="13" customFormat="1" ht="11.25">
      <c r="B187" s="170"/>
      <c r="D187" s="165" t="s">
        <v>183</v>
      </c>
      <c r="E187" s="171" t="s">
        <v>1</v>
      </c>
      <c r="F187" s="172" t="s">
        <v>652</v>
      </c>
      <c r="H187" s="173">
        <v>575.70000000000005</v>
      </c>
      <c r="I187" s="174"/>
      <c r="L187" s="170"/>
      <c r="M187" s="175"/>
      <c r="N187" s="176"/>
      <c r="O187" s="176"/>
      <c r="P187" s="176"/>
      <c r="Q187" s="176"/>
      <c r="R187" s="176"/>
      <c r="S187" s="176"/>
      <c r="T187" s="177"/>
      <c r="AT187" s="171" t="s">
        <v>183</v>
      </c>
      <c r="AU187" s="171" t="s">
        <v>85</v>
      </c>
      <c r="AV187" s="13" t="s">
        <v>85</v>
      </c>
      <c r="AW187" s="13" t="s">
        <v>32</v>
      </c>
      <c r="AX187" s="13" t="s">
        <v>83</v>
      </c>
      <c r="AY187" s="171" t="s">
        <v>174</v>
      </c>
    </row>
    <row r="188" spans="1:65" s="2" customFormat="1" ht="16.5" customHeight="1">
      <c r="A188" s="32"/>
      <c r="B188" s="150"/>
      <c r="C188" s="151" t="s">
        <v>287</v>
      </c>
      <c r="D188" s="151" t="s">
        <v>176</v>
      </c>
      <c r="E188" s="152" t="s">
        <v>283</v>
      </c>
      <c r="F188" s="153" t="s">
        <v>284</v>
      </c>
      <c r="G188" s="154" t="s">
        <v>179</v>
      </c>
      <c r="H188" s="155">
        <v>614.35500000000002</v>
      </c>
      <c r="I188" s="156"/>
      <c r="J188" s="157">
        <f>ROUND(I188*H188,2)</f>
        <v>0</v>
      </c>
      <c r="K188" s="158"/>
      <c r="L188" s="33"/>
      <c r="M188" s="159" t="s">
        <v>1</v>
      </c>
      <c r="N188" s="160" t="s">
        <v>41</v>
      </c>
      <c r="O188" s="58"/>
      <c r="P188" s="161">
        <f>O188*H188</f>
        <v>0</v>
      </c>
      <c r="Q188" s="161">
        <v>0.46</v>
      </c>
      <c r="R188" s="161">
        <f>Q188*H188</f>
        <v>282.60330000000005</v>
      </c>
      <c r="S188" s="161">
        <v>0</v>
      </c>
      <c r="T188" s="162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3" t="s">
        <v>96</v>
      </c>
      <c r="AT188" s="163" t="s">
        <v>176</v>
      </c>
      <c r="AU188" s="163" t="s">
        <v>85</v>
      </c>
      <c r="AY188" s="17" t="s">
        <v>174</v>
      </c>
      <c r="BE188" s="164">
        <f>IF(N188="základní",J188,0)</f>
        <v>0</v>
      </c>
      <c r="BF188" s="164">
        <f>IF(N188="snížená",J188,0)</f>
        <v>0</v>
      </c>
      <c r="BG188" s="164">
        <f>IF(N188="zákl. přenesená",J188,0)</f>
        <v>0</v>
      </c>
      <c r="BH188" s="164">
        <f>IF(N188="sníž. přenesená",J188,0)</f>
        <v>0</v>
      </c>
      <c r="BI188" s="164">
        <f>IF(N188="nulová",J188,0)</f>
        <v>0</v>
      </c>
      <c r="BJ188" s="17" t="s">
        <v>83</v>
      </c>
      <c r="BK188" s="164">
        <f>ROUND(I188*H188,2)</f>
        <v>0</v>
      </c>
      <c r="BL188" s="17" t="s">
        <v>96</v>
      </c>
      <c r="BM188" s="163" t="s">
        <v>653</v>
      </c>
    </row>
    <row r="189" spans="1:65" s="2" customFormat="1" ht="19.5">
      <c r="A189" s="32"/>
      <c r="B189" s="33"/>
      <c r="C189" s="32"/>
      <c r="D189" s="165" t="s">
        <v>181</v>
      </c>
      <c r="E189" s="32"/>
      <c r="F189" s="166" t="s">
        <v>286</v>
      </c>
      <c r="G189" s="32"/>
      <c r="H189" s="32"/>
      <c r="I189" s="167"/>
      <c r="J189" s="32"/>
      <c r="K189" s="32"/>
      <c r="L189" s="33"/>
      <c r="M189" s="168"/>
      <c r="N189" s="169"/>
      <c r="O189" s="58"/>
      <c r="P189" s="58"/>
      <c r="Q189" s="58"/>
      <c r="R189" s="58"/>
      <c r="S189" s="58"/>
      <c r="T189" s="59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T189" s="17" t="s">
        <v>181</v>
      </c>
      <c r="AU189" s="17" t="s">
        <v>85</v>
      </c>
    </row>
    <row r="190" spans="1:65" s="13" customFormat="1" ht="11.25">
      <c r="B190" s="170"/>
      <c r="D190" s="165" t="s">
        <v>183</v>
      </c>
      <c r="E190" s="171" t="s">
        <v>1</v>
      </c>
      <c r="F190" s="172" t="s">
        <v>654</v>
      </c>
      <c r="H190" s="173">
        <v>575.70000000000005</v>
      </c>
      <c r="I190" s="174"/>
      <c r="L190" s="170"/>
      <c r="M190" s="175"/>
      <c r="N190" s="176"/>
      <c r="O190" s="176"/>
      <c r="P190" s="176"/>
      <c r="Q190" s="176"/>
      <c r="R190" s="176"/>
      <c r="S190" s="176"/>
      <c r="T190" s="177"/>
      <c r="AT190" s="171" t="s">
        <v>183</v>
      </c>
      <c r="AU190" s="171" t="s">
        <v>85</v>
      </c>
      <c r="AV190" s="13" t="s">
        <v>85</v>
      </c>
      <c r="AW190" s="13" t="s">
        <v>32</v>
      </c>
      <c r="AX190" s="13" t="s">
        <v>76</v>
      </c>
      <c r="AY190" s="171" t="s">
        <v>174</v>
      </c>
    </row>
    <row r="191" spans="1:65" s="13" customFormat="1" ht="11.25">
      <c r="B191" s="170"/>
      <c r="D191" s="165" t="s">
        <v>183</v>
      </c>
      <c r="E191" s="171" t="s">
        <v>1</v>
      </c>
      <c r="F191" s="172" t="s">
        <v>655</v>
      </c>
      <c r="H191" s="173">
        <v>9.4</v>
      </c>
      <c r="I191" s="174"/>
      <c r="L191" s="170"/>
      <c r="M191" s="175"/>
      <c r="N191" s="176"/>
      <c r="O191" s="176"/>
      <c r="P191" s="176"/>
      <c r="Q191" s="176"/>
      <c r="R191" s="176"/>
      <c r="S191" s="176"/>
      <c r="T191" s="177"/>
      <c r="AT191" s="171" t="s">
        <v>183</v>
      </c>
      <c r="AU191" s="171" t="s">
        <v>85</v>
      </c>
      <c r="AV191" s="13" t="s">
        <v>85</v>
      </c>
      <c r="AW191" s="13" t="s">
        <v>32</v>
      </c>
      <c r="AX191" s="13" t="s">
        <v>76</v>
      </c>
      <c r="AY191" s="171" t="s">
        <v>174</v>
      </c>
    </row>
    <row r="192" spans="1:65" s="14" customFormat="1" ht="11.25">
      <c r="B192" s="178"/>
      <c r="D192" s="165" t="s">
        <v>183</v>
      </c>
      <c r="E192" s="179" t="s">
        <v>1</v>
      </c>
      <c r="F192" s="180" t="s">
        <v>231</v>
      </c>
      <c r="H192" s="181">
        <v>585.1</v>
      </c>
      <c r="I192" s="182"/>
      <c r="L192" s="178"/>
      <c r="M192" s="183"/>
      <c r="N192" s="184"/>
      <c r="O192" s="184"/>
      <c r="P192" s="184"/>
      <c r="Q192" s="184"/>
      <c r="R192" s="184"/>
      <c r="S192" s="184"/>
      <c r="T192" s="185"/>
      <c r="AT192" s="179" t="s">
        <v>183</v>
      </c>
      <c r="AU192" s="179" t="s">
        <v>85</v>
      </c>
      <c r="AV192" s="14" t="s">
        <v>96</v>
      </c>
      <c r="AW192" s="14" t="s">
        <v>32</v>
      </c>
      <c r="AX192" s="14" t="s">
        <v>83</v>
      </c>
      <c r="AY192" s="179" t="s">
        <v>174</v>
      </c>
    </row>
    <row r="193" spans="1:65" s="13" customFormat="1" ht="11.25">
      <c r="B193" s="170"/>
      <c r="D193" s="165" t="s">
        <v>183</v>
      </c>
      <c r="F193" s="172" t="s">
        <v>656</v>
      </c>
      <c r="H193" s="173">
        <v>614.35500000000002</v>
      </c>
      <c r="I193" s="174"/>
      <c r="L193" s="170"/>
      <c r="M193" s="175"/>
      <c r="N193" s="176"/>
      <c r="O193" s="176"/>
      <c r="P193" s="176"/>
      <c r="Q193" s="176"/>
      <c r="R193" s="176"/>
      <c r="S193" s="176"/>
      <c r="T193" s="177"/>
      <c r="AT193" s="171" t="s">
        <v>183</v>
      </c>
      <c r="AU193" s="171" t="s">
        <v>85</v>
      </c>
      <c r="AV193" s="13" t="s">
        <v>85</v>
      </c>
      <c r="AW193" s="13" t="s">
        <v>3</v>
      </c>
      <c r="AX193" s="13" t="s">
        <v>83</v>
      </c>
      <c r="AY193" s="171" t="s">
        <v>174</v>
      </c>
    </row>
    <row r="194" spans="1:65" s="2" customFormat="1" ht="37.9" customHeight="1">
      <c r="A194" s="32"/>
      <c r="B194" s="150"/>
      <c r="C194" s="151" t="s">
        <v>293</v>
      </c>
      <c r="D194" s="151" t="s">
        <v>176</v>
      </c>
      <c r="E194" s="152" t="s">
        <v>657</v>
      </c>
      <c r="F194" s="153" t="s">
        <v>658</v>
      </c>
      <c r="G194" s="154" t="s">
        <v>179</v>
      </c>
      <c r="H194" s="155">
        <v>9.4</v>
      </c>
      <c r="I194" s="156"/>
      <c r="J194" s="157">
        <f>ROUND(I194*H194,2)</f>
        <v>0</v>
      </c>
      <c r="K194" s="158"/>
      <c r="L194" s="33"/>
      <c r="M194" s="159" t="s">
        <v>1</v>
      </c>
      <c r="N194" s="160" t="s">
        <v>41</v>
      </c>
      <c r="O194" s="58"/>
      <c r="P194" s="161">
        <f>O194*H194</f>
        <v>0</v>
      </c>
      <c r="Q194" s="161">
        <v>0.18462999999999999</v>
      </c>
      <c r="R194" s="161">
        <f>Q194*H194</f>
        <v>1.735522</v>
      </c>
      <c r="S194" s="161">
        <v>0</v>
      </c>
      <c r="T194" s="162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3" t="s">
        <v>96</v>
      </c>
      <c r="AT194" s="163" t="s">
        <v>176</v>
      </c>
      <c r="AU194" s="163" t="s">
        <v>85</v>
      </c>
      <c r="AY194" s="17" t="s">
        <v>174</v>
      </c>
      <c r="BE194" s="164">
        <f>IF(N194="základní",J194,0)</f>
        <v>0</v>
      </c>
      <c r="BF194" s="164">
        <f>IF(N194="snížená",J194,0)</f>
        <v>0</v>
      </c>
      <c r="BG194" s="164">
        <f>IF(N194="zákl. přenesená",J194,0)</f>
        <v>0</v>
      </c>
      <c r="BH194" s="164">
        <f>IF(N194="sníž. přenesená",J194,0)</f>
        <v>0</v>
      </c>
      <c r="BI194" s="164">
        <f>IF(N194="nulová",J194,0)</f>
        <v>0</v>
      </c>
      <c r="BJ194" s="17" t="s">
        <v>83</v>
      </c>
      <c r="BK194" s="164">
        <f>ROUND(I194*H194,2)</f>
        <v>0</v>
      </c>
      <c r="BL194" s="17" t="s">
        <v>96</v>
      </c>
      <c r="BM194" s="163" t="s">
        <v>659</v>
      </c>
    </row>
    <row r="195" spans="1:65" s="2" customFormat="1" ht="29.25">
      <c r="A195" s="32"/>
      <c r="B195" s="33"/>
      <c r="C195" s="32"/>
      <c r="D195" s="165" t="s">
        <v>181</v>
      </c>
      <c r="E195" s="32"/>
      <c r="F195" s="166" t="s">
        <v>660</v>
      </c>
      <c r="G195" s="32"/>
      <c r="H195" s="32"/>
      <c r="I195" s="167"/>
      <c r="J195" s="32"/>
      <c r="K195" s="32"/>
      <c r="L195" s="33"/>
      <c r="M195" s="168"/>
      <c r="N195" s="169"/>
      <c r="O195" s="58"/>
      <c r="P195" s="58"/>
      <c r="Q195" s="58"/>
      <c r="R195" s="58"/>
      <c r="S195" s="58"/>
      <c r="T195" s="59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T195" s="17" t="s">
        <v>181</v>
      </c>
      <c r="AU195" s="17" t="s">
        <v>85</v>
      </c>
    </row>
    <row r="196" spans="1:65" s="2" customFormat="1" ht="33" customHeight="1">
      <c r="A196" s="32"/>
      <c r="B196" s="150"/>
      <c r="C196" s="151" t="s">
        <v>299</v>
      </c>
      <c r="D196" s="151" t="s">
        <v>176</v>
      </c>
      <c r="E196" s="152" t="s">
        <v>294</v>
      </c>
      <c r="F196" s="153" t="s">
        <v>295</v>
      </c>
      <c r="G196" s="154" t="s">
        <v>179</v>
      </c>
      <c r="H196" s="155">
        <v>72.375</v>
      </c>
      <c r="I196" s="156"/>
      <c r="J196" s="157">
        <f>ROUND(I196*H196,2)</f>
        <v>0</v>
      </c>
      <c r="K196" s="158"/>
      <c r="L196" s="33"/>
      <c r="M196" s="159" t="s">
        <v>1</v>
      </c>
      <c r="N196" s="160" t="s">
        <v>41</v>
      </c>
      <c r="O196" s="58"/>
      <c r="P196" s="161">
        <f>O196*H196</f>
        <v>0</v>
      </c>
      <c r="Q196" s="161">
        <v>0.26375999999999999</v>
      </c>
      <c r="R196" s="161">
        <f>Q196*H196</f>
        <v>19.08963</v>
      </c>
      <c r="S196" s="161">
        <v>0</v>
      </c>
      <c r="T196" s="162">
        <f>S196*H196</f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3" t="s">
        <v>96</v>
      </c>
      <c r="AT196" s="163" t="s">
        <v>176</v>
      </c>
      <c r="AU196" s="163" t="s">
        <v>85</v>
      </c>
      <c r="AY196" s="17" t="s">
        <v>174</v>
      </c>
      <c r="BE196" s="164">
        <f>IF(N196="základní",J196,0)</f>
        <v>0</v>
      </c>
      <c r="BF196" s="164">
        <f>IF(N196="snížená",J196,0)</f>
        <v>0</v>
      </c>
      <c r="BG196" s="164">
        <f>IF(N196="zákl. přenesená",J196,0)</f>
        <v>0</v>
      </c>
      <c r="BH196" s="164">
        <f>IF(N196="sníž. přenesená",J196,0)</f>
        <v>0</v>
      </c>
      <c r="BI196" s="164">
        <f>IF(N196="nulová",J196,0)</f>
        <v>0</v>
      </c>
      <c r="BJ196" s="17" t="s">
        <v>83</v>
      </c>
      <c r="BK196" s="164">
        <f>ROUND(I196*H196,2)</f>
        <v>0</v>
      </c>
      <c r="BL196" s="17" t="s">
        <v>96</v>
      </c>
      <c r="BM196" s="163" t="s">
        <v>661</v>
      </c>
    </row>
    <row r="197" spans="1:65" s="2" customFormat="1" ht="29.25">
      <c r="A197" s="32"/>
      <c r="B197" s="33"/>
      <c r="C197" s="32"/>
      <c r="D197" s="165" t="s">
        <v>181</v>
      </c>
      <c r="E197" s="32"/>
      <c r="F197" s="166" t="s">
        <v>297</v>
      </c>
      <c r="G197" s="32"/>
      <c r="H197" s="32"/>
      <c r="I197" s="167"/>
      <c r="J197" s="32"/>
      <c r="K197" s="32"/>
      <c r="L197" s="33"/>
      <c r="M197" s="168"/>
      <c r="N197" s="169"/>
      <c r="O197" s="58"/>
      <c r="P197" s="58"/>
      <c r="Q197" s="58"/>
      <c r="R197" s="58"/>
      <c r="S197" s="58"/>
      <c r="T197" s="59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T197" s="17" t="s">
        <v>181</v>
      </c>
      <c r="AU197" s="17" t="s">
        <v>85</v>
      </c>
    </row>
    <row r="198" spans="1:65" s="13" customFormat="1" ht="11.25">
      <c r="B198" s="170"/>
      <c r="D198" s="165" t="s">
        <v>183</v>
      </c>
      <c r="E198" s="171" t="s">
        <v>1</v>
      </c>
      <c r="F198" s="172" t="s">
        <v>662</v>
      </c>
      <c r="H198" s="173">
        <v>72.375</v>
      </c>
      <c r="I198" s="174"/>
      <c r="L198" s="170"/>
      <c r="M198" s="175"/>
      <c r="N198" s="176"/>
      <c r="O198" s="176"/>
      <c r="P198" s="176"/>
      <c r="Q198" s="176"/>
      <c r="R198" s="176"/>
      <c r="S198" s="176"/>
      <c r="T198" s="177"/>
      <c r="AT198" s="171" t="s">
        <v>183</v>
      </c>
      <c r="AU198" s="171" t="s">
        <v>85</v>
      </c>
      <c r="AV198" s="13" t="s">
        <v>85</v>
      </c>
      <c r="AW198" s="13" t="s">
        <v>32</v>
      </c>
      <c r="AX198" s="13" t="s">
        <v>83</v>
      </c>
      <c r="AY198" s="171" t="s">
        <v>174</v>
      </c>
    </row>
    <row r="199" spans="1:65" s="2" customFormat="1" ht="37.9" customHeight="1">
      <c r="A199" s="32"/>
      <c r="B199" s="150"/>
      <c r="C199" s="151" t="s">
        <v>304</v>
      </c>
      <c r="D199" s="151" t="s">
        <v>176</v>
      </c>
      <c r="E199" s="152" t="s">
        <v>300</v>
      </c>
      <c r="F199" s="153" t="s">
        <v>301</v>
      </c>
      <c r="G199" s="154" t="s">
        <v>179</v>
      </c>
      <c r="H199" s="155">
        <v>72.375</v>
      </c>
      <c r="I199" s="156"/>
      <c r="J199" s="157">
        <f>ROUND(I199*H199,2)</f>
        <v>0</v>
      </c>
      <c r="K199" s="158"/>
      <c r="L199" s="33"/>
      <c r="M199" s="159" t="s">
        <v>1</v>
      </c>
      <c r="N199" s="160" t="s">
        <v>41</v>
      </c>
      <c r="O199" s="58"/>
      <c r="P199" s="161">
        <f>O199*H199</f>
        <v>0</v>
      </c>
      <c r="Q199" s="161">
        <v>0.49985000000000002</v>
      </c>
      <c r="R199" s="161">
        <f>Q199*H199</f>
        <v>36.176643750000004</v>
      </c>
      <c r="S199" s="161">
        <v>0</v>
      </c>
      <c r="T199" s="162">
        <f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3" t="s">
        <v>96</v>
      </c>
      <c r="AT199" s="163" t="s">
        <v>176</v>
      </c>
      <c r="AU199" s="163" t="s">
        <v>85</v>
      </c>
      <c r="AY199" s="17" t="s">
        <v>174</v>
      </c>
      <c r="BE199" s="164">
        <f>IF(N199="základní",J199,0)</f>
        <v>0</v>
      </c>
      <c r="BF199" s="164">
        <f>IF(N199="snížená",J199,0)</f>
        <v>0</v>
      </c>
      <c r="BG199" s="164">
        <f>IF(N199="zákl. přenesená",J199,0)</f>
        <v>0</v>
      </c>
      <c r="BH199" s="164">
        <f>IF(N199="sníž. přenesená",J199,0)</f>
        <v>0</v>
      </c>
      <c r="BI199" s="164">
        <f>IF(N199="nulová",J199,0)</f>
        <v>0</v>
      </c>
      <c r="BJ199" s="17" t="s">
        <v>83</v>
      </c>
      <c r="BK199" s="164">
        <f>ROUND(I199*H199,2)</f>
        <v>0</v>
      </c>
      <c r="BL199" s="17" t="s">
        <v>96</v>
      </c>
      <c r="BM199" s="163" t="s">
        <v>663</v>
      </c>
    </row>
    <row r="200" spans="1:65" s="2" customFormat="1" ht="29.25">
      <c r="A200" s="32"/>
      <c r="B200" s="33"/>
      <c r="C200" s="32"/>
      <c r="D200" s="165" t="s">
        <v>181</v>
      </c>
      <c r="E200" s="32"/>
      <c r="F200" s="166" t="s">
        <v>303</v>
      </c>
      <c r="G200" s="32"/>
      <c r="H200" s="32"/>
      <c r="I200" s="167"/>
      <c r="J200" s="32"/>
      <c r="K200" s="32"/>
      <c r="L200" s="33"/>
      <c r="M200" s="168"/>
      <c r="N200" s="169"/>
      <c r="O200" s="58"/>
      <c r="P200" s="58"/>
      <c r="Q200" s="58"/>
      <c r="R200" s="58"/>
      <c r="S200" s="58"/>
      <c r="T200" s="59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T200" s="17" t="s">
        <v>181</v>
      </c>
      <c r="AU200" s="17" t="s">
        <v>85</v>
      </c>
    </row>
    <row r="201" spans="1:65" s="13" customFormat="1" ht="11.25">
      <c r="B201" s="170"/>
      <c r="D201" s="165" t="s">
        <v>183</v>
      </c>
      <c r="E201" s="171" t="s">
        <v>1</v>
      </c>
      <c r="F201" s="172" t="s">
        <v>662</v>
      </c>
      <c r="H201" s="173">
        <v>72.375</v>
      </c>
      <c r="I201" s="174"/>
      <c r="L201" s="170"/>
      <c r="M201" s="175"/>
      <c r="N201" s="176"/>
      <c r="O201" s="176"/>
      <c r="P201" s="176"/>
      <c r="Q201" s="176"/>
      <c r="R201" s="176"/>
      <c r="S201" s="176"/>
      <c r="T201" s="177"/>
      <c r="AT201" s="171" t="s">
        <v>183</v>
      </c>
      <c r="AU201" s="171" t="s">
        <v>85</v>
      </c>
      <c r="AV201" s="13" t="s">
        <v>85</v>
      </c>
      <c r="AW201" s="13" t="s">
        <v>32</v>
      </c>
      <c r="AX201" s="13" t="s">
        <v>83</v>
      </c>
      <c r="AY201" s="171" t="s">
        <v>174</v>
      </c>
    </row>
    <row r="202" spans="1:65" s="2" customFormat="1" ht="33" customHeight="1">
      <c r="A202" s="32"/>
      <c r="B202" s="150"/>
      <c r="C202" s="151" t="s">
        <v>309</v>
      </c>
      <c r="D202" s="151" t="s">
        <v>176</v>
      </c>
      <c r="E202" s="152" t="s">
        <v>305</v>
      </c>
      <c r="F202" s="153" t="s">
        <v>664</v>
      </c>
      <c r="G202" s="154" t="s">
        <v>179</v>
      </c>
      <c r="H202" s="155">
        <v>9.4</v>
      </c>
      <c r="I202" s="156"/>
      <c r="J202" s="157">
        <f>ROUND(I202*H202,2)</f>
        <v>0</v>
      </c>
      <c r="K202" s="158"/>
      <c r="L202" s="33"/>
      <c r="M202" s="159" t="s">
        <v>1</v>
      </c>
      <c r="N202" s="160" t="s">
        <v>41</v>
      </c>
      <c r="O202" s="58"/>
      <c r="P202" s="161">
        <f>O202*H202</f>
        <v>0</v>
      </c>
      <c r="Q202" s="161">
        <v>0.34538000000000002</v>
      </c>
      <c r="R202" s="161">
        <f>Q202*H202</f>
        <v>3.2465720000000005</v>
      </c>
      <c r="S202" s="161">
        <v>0</v>
      </c>
      <c r="T202" s="162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3" t="s">
        <v>96</v>
      </c>
      <c r="AT202" s="163" t="s">
        <v>176</v>
      </c>
      <c r="AU202" s="163" t="s">
        <v>85</v>
      </c>
      <c r="AY202" s="17" t="s">
        <v>174</v>
      </c>
      <c r="BE202" s="164">
        <f>IF(N202="základní",J202,0)</f>
        <v>0</v>
      </c>
      <c r="BF202" s="164">
        <f>IF(N202="snížená",J202,0)</f>
        <v>0</v>
      </c>
      <c r="BG202" s="164">
        <f>IF(N202="zákl. přenesená",J202,0)</f>
        <v>0</v>
      </c>
      <c r="BH202" s="164">
        <f>IF(N202="sníž. přenesená",J202,0)</f>
        <v>0</v>
      </c>
      <c r="BI202" s="164">
        <f>IF(N202="nulová",J202,0)</f>
        <v>0</v>
      </c>
      <c r="BJ202" s="17" t="s">
        <v>83</v>
      </c>
      <c r="BK202" s="164">
        <f>ROUND(I202*H202,2)</f>
        <v>0</v>
      </c>
      <c r="BL202" s="17" t="s">
        <v>96</v>
      </c>
      <c r="BM202" s="163" t="s">
        <v>665</v>
      </c>
    </row>
    <row r="203" spans="1:65" s="2" customFormat="1" ht="29.25">
      <c r="A203" s="32"/>
      <c r="B203" s="33"/>
      <c r="C203" s="32"/>
      <c r="D203" s="165" t="s">
        <v>181</v>
      </c>
      <c r="E203" s="32"/>
      <c r="F203" s="166" t="s">
        <v>308</v>
      </c>
      <c r="G203" s="32"/>
      <c r="H203" s="32"/>
      <c r="I203" s="167"/>
      <c r="J203" s="32"/>
      <c r="K203" s="32"/>
      <c r="L203" s="33"/>
      <c r="M203" s="168"/>
      <c r="N203" s="169"/>
      <c r="O203" s="58"/>
      <c r="P203" s="58"/>
      <c r="Q203" s="58"/>
      <c r="R203" s="58"/>
      <c r="S203" s="58"/>
      <c r="T203" s="59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T203" s="17" t="s">
        <v>181</v>
      </c>
      <c r="AU203" s="17" t="s">
        <v>85</v>
      </c>
    </row>
    <row r="204" spans="1:65" s="2" customFormat="1" ht="33" customHeight="1">
      <c r="A204" s="32"/>
      <c r="B204" s="150"/>
      <c r="C204" s="151" t="s">
        <v>7</v>
      </c>
      <c r="D204" s="151" t="s">
        <v>176</v>
      </c>
      <c r="E204" s="152" t="s">
        <v>666</v>
      </c>
      <c r="F204" s="153" t="s">
        <v>667</v>
      </c>
      <c r="G204" s="154" t="s">
        <v>179</v>
      </c>
      <c r="H204" s="155">
        <v>18.2</v>
      </c>
      <c r="I204" s="156"/>
      <c r="J204" s="157">
        <f>ROUND(I204*H204,2)</f>
        <v>0</v>
      </c>
      <c r="K204" s="158"/>
      <c r="L204" s="33"/>
      <c r="M204" s="159" t="s">
        <v>1</v>
      </c>
      <c r="N204" s="160" t="s">
        <v>41</v>
      </c>
      <c r="O204" s="58"/>
      <c r="P204" s="161">
        <f>O204*H204</f>
        <v>0</v>
      </c>
      <c r="Q204" s="161">
        <v>0.12966</v>
      </c>
      <c r="R204" s="161">
        <f>Q204*H204</f>
        <v>2.3598119999999998</v>
      </c>
      <c r="S204" s="161">
        <v>0</v>
      </c>
      <c r="T204" s="162">
        <f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3" t="s">
        <v>96</v>
      </c>
      <c r="AT204" s="163" t="s">
        <v>176</v>
      </c>
      <c r="AU204" s="163" t="s">
        <v>85</v>
      </c>
      <c r="AY204" s="17" t="s">
        <v>174</v>
      </c>
      <c r="BE204" s="164">
        <f>IF(N204="základní",J204,0)</f>
        <v>0</v>
      </c>
      <c r="BF204" s="164">
        <f>IF(N204="snížená",J204,0)</f>
        <v>0</v>
      </c>
      <c r="BG204" s="164">
        <f>IF(N204="zákl. přenesená",J204,0)</f>
        <v>0</v>
      </c>
      <c r="BH204" s="164">
        <f>IF(N204="sníž. přenesená",J204,0)</f>
        <v>0</v>
      </c>
      <c r="BI204" s="164">
        <f>IF(N204="nulová",J204,0)</f>
        <v>0</v>
      </c>
      <c r="BJ204" s="17" t="s">
        <v>83</v>
      </c>
      <c r="BK204" s="164">
        <f>ROUND(I204*H204,2)</f>
        <v>0</v>
      </c>
      <c r="BL204" s="17" t="s">
        <v>96</v>
      </c>
      <c r="BM204" s="163" t="s">
        <v>668</v>
      </c>
    </row>
    <row r="205" spans="1:65" s="2" customFormat="1" ht="29.25">
      <c r="A205" s="32"/>
      <c r="B205" s="33"/>
      <c r="C205" s="32"/>
      <c r="D205" s="165" t="s">
        <v>181</v>
      </c>
      <c r="E205" s="32"/>
      <c r="F205" s="166" t="s">
        <v>669</v>
      </c>
      <c r="G205" s="32"/>
      <c r="H205" s="32"/>
      <c r="I205" s="167"/>
      <c r="J205" s="32"/>
      <c r="K205" s="32"/>
      <c r="L205" s="33"/>
      <c r="M205" s="168"/>
      <c r="N205" s="169"/>
      <c r="O205" s="58"/>
      <c r="P205" s="58"/>
      <c r="Q205" s="58"/>
      <c r="R205" s="58"/>
      <c r="S205" s="58"/>
      <c r="T205" s="59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T205" s="17" t="s">
        <v>181</v>
      </c>
      <c r="AU205" s="17" t="s">
        <v>85</v>
      </c>
    </row>
    <row r="206" spans="1:65" s="13" customFormat="1" ht="11.25">
      <c r="B206" s="170"/>
      <c r="D206" s="165" t="s">
        <v>183</v>
      </c>
      <c r="E206" s="171" t="s">
        <v>1</v>
      </c>
      <c r="F206" s="172" t="s">
        <v>670</v>
      </c>
      <c r="H206" s="173">
        <v>18.2</v>
      </c>
      <c r="I206" s="174"/>
      <c r="L206" s="170"/>
      <c r="M206" s="175"/>
      <c r="N206" s="176"/>
      <c r="O206" s="176"/>
      <c r="P206" s="176"/>
      <c r="Q206" s="176"/>
      <c r="R206" s="176"/>
      <c r="S206" s="176"/>
      <c r="T206" s="177"/>
      <c r="AT206" s="171" t="s">
        <v>183</v>
      </c>
      <c r="AU206" s="171" t="s">
        <v>85</v>
      </c>
      <c r="AV206" s="13" t="s">
        <v>85</v>
      </c>
      <c r="AW206" s="13" t="s">
        <v>32</v>
      </c>
      <c r="AX206" s="13" t="s">
        <v>83</v>
      </c>
      <c r="AY206" s="171" t="s">
        <v>174</v>
      </c>
    </row>
    <row r="207" spans="1:65" s="2" customFormat="1" ht="24.2" customHeight="1">
      <c r="A207" s="32"/>
      <c r="B207" s="150"/>
      <c r="C207" s="151" t="s">
        <v>318</v>
      </c>
      <c r="D207" s="151" t="s">
        <v>176</v>
      </c>
      <c r="E207" s="152" t="s">
        <v>671</v>
      </c>
      <c r="F207" s="153" t="s">
        <v>672</v>
      </c>
      <c r="G207" s="154" t="s">
        <v>179</v>
      </c>
      <c r="H207" s="155">
        <v>575.70000000000005</v>
      </c>
      <c r="I207" s="156"/>
      <c r="J207" s="157">
        <f>ROUND(I207*H207,2)</f>
        <v>0</v>
      </c>
      <c r="K207" s="158"/>
      <c r="L207" s="33"/>
      <c r="M207" s="159" t="s">
        <v>1</v>
      </c>
      <c r="N207" s="160" t="s">
        <v>41</v>
      </c>
      <c r="O207" s="58"/>
      <c r="P207" s="161">
        <f>O207*H207</f>
        <v>0</v>
      </c>
      <c r="Q207" s="161">
        <v>8.4250000000000005E-2</v>
      </c>
      <c r="R207" s="161">
        <f>Q207*H207</f>
        <v>48.502725000000005</v>
      </c>
      <c r="S207" s="161">
        <v>0</v>
      </c>
      <c r="T207" s="162">
        <f>S207*H207</f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3" t="s">
        <v>96</v>
      </c>
      <c r="AT207" s="163" t="s">
        <v>176</v>
      </c>
      <c r="AU207" s="163" t="s">
        <v>85</v>
      </c>
      <c r="AY207" s="17" t="s">
        <v>174</v>
      </c>
      <c r="BE207" s="164">
        <f>IF(N207="základní",J207,0)</f>
        <v>0</v>
      </c>
      <c r="BF207" s="164">
        <f>IF(N207="snížená",J207,0)</f>
        <v>0</v>
      </c>
      <c r="BG207" s="164">
        <f>IF(N207="zákl. přenesená",J207,0)</f>
        <v>0</v>
      </c>
      <c r="BH207" s="164">
        <f>IF(N207="sníž. přenesená",J207,0)</f>
        <v>0</v>
      </c>
      <c r="BI207" s="164">
        <f>IF(N207="nulová",J207,0)</f>
        <v>0</v>
      </c>
      <c r="BJ207" s="17" t="s">
        <v>83</v>
      </c>
      <c r="BK207" s="164">
        <f>ROUND(I207*H207,2)</f>
        <v>0</v>
      </c>
      <c r="BL207" s="17" t="s">
        <v>96</v>
      </c>
      <c r="BM207" s="163" t="s">
        <v>673</v>
      </c>
    </row>
    <row r="208" spans="1:65" s="2" customFormat="1" ht="48.75">
      <c r="A208" s="32"/>
      <c r="B208" s="33"/>
      <c r="C208" s="32"/>
      <c r="D208" s="165" t="s">
        <v>181</v>
      </c>
      <c r="E208" s="32"/>
      <c r="F208" s="166" t="s">
        <v>674</v>
      </c>
      <c r="G208" s="32"/>
      <c r="H208" s="32"/>
      <c r="I208" s="167"/>
      <c r="J208" s="32"/>
      <c r="K208" s="32"/>
      <c r="L208" s="33"/>
      <c r="M208" s="168"/>
      <c r="N208" s="169"/>
      <c r="O208" s="58"/>
      <c r="P208" s="58"/>
      <c r="Q208" s="58"/>
      <c r="R208" s="58"/>
      <c r="S208" s="58"/>
      <c r="T208" s="59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T208" s="17" t="s">
        <v>181</v>
      </c>
      <c r="AU208" s="17" t="s">
        <v>85</v>
      </c>
    </row>
    <row r="209" spans="1:65" s="2" customFormat="1" ht="21.75" customHeight="1">
      <c r="A209" s="32"/>
      <c r="B209" s="150"/>
      <c r="C209" s="186" t="s">
        <v>323</v>
      </c>
      <c r="D209" s="186" t="s">
        <v>256</v>
      </c>
      <c r="E209" s="187" t="s">
        <v>324</v>
      </c>
      <c r="F209" s="188" t="s">
        <v>325</v>
      </c>
      <c r="G209" s="189" t="s">
        <v>179</v>
      </c>
      <c r="H209" s="190">
        <v>572.77099999999996</v>
      </c>
      <c r="I209" s="191"/>
      <c r="J209" s="192">
        <f>ROUND(I209*H209,2)</f>
        <v>0</v>
      </c>
      <c r="K209" s="193"/>
      <c r="L209" s="194"/>
      <c r="M209" s="195" t="s">
        <v>1</v>
      </c>
      <c r="N209" s="196" t="s">
        <v>41</v>
      </c>
      <c r="O209" s="58"/>
      <c r="P209" s="161">
        <f>O209*H209</f>
        <v>0</v>
      </c>
      <c r="Q209" s="161">
        <v>0.13100000000000001</v>
      </c>
      <c r="R209" s="161">
        <f>Q209*H209</f>
        <v>75.033000999999999</v>
      </c>
      <c r="S209" s="161">
        <v>0</v>
      </c>
      <c r="T209" s="162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3" t="s">
        <v>211</v>
      </c>
      <c r="AT209" s="163" t="s">
        <v>256</v>
      </c>
      <c r="AU209" s="163" t="s">
        <v>85</v>
      </c>
      <c r="AY209" s="17" t="s">
        <v>174</v>
      </c>
      <c r="BE209" s="164">
        <f>IF(N209="základní",J209,0)</f>
        <v>0</v>
      </c>
      <c r="BF209" s="164">
        <f>IF(N209="snížená",J209,0)</f>
        <v>0</v>
      </c>
      <c r="BG209" s="164">
        <f>IF(N209="zákl. přenesená",J209,0)</f>
        <v>0</v>
      </c>
      <c r="BH209" s="164">
        <f>IF(N209="sníž. přenesená",J209,0)</f>
        <v>0</v>
      </c>
      <c r="BI209" s="164">
        <f>IF(N209="nulová",J209,0)</f>
        <v>0</v>
      </c>
      <c r="BJ209" s="17" t="s">
        <v>83</v>
      </c>
      <c r="BK209" s="164">
        <f>ROUND(I209*H209,2)</f>
        <v>0</v>
      </c>
      <c r="BL209" s="17" t="s">
        <v>96</v>
      </c>
      <c r="BM209" s="163" t="s">
        <v>675</v>
      </c>
    </row>
    <row r="210" spans="1:65" s="2" customFormat="1" ht="11.25">
      <c r="A210" s="32"/>
      <c r="B210" s="33"/>
      <c r="C210" s="32"/>
      <c r="D210" s="165" t="s">
        <v>181</v>
      </c>
      <c r="E210" s="32"/>
      <c r="F210" s="166" t="s">
        <v>325</v>
      </c>
      <c r="G210" s="32"/>
      <c r="H210" s="32"/>
      <c r="I210" s="167"/>
      <c r="J210" s="32"/>
      <c r="K210" s="32"/>
      <c r="L210" s="33"/>
      <c r="M210" s="168"/>
      <c r="N210" s="169"/>
      <c r="O210" s="58"/>
      <c r="P210" s="58"/>
      <c r="Q210" s="58"/>
      <c r="R210" s="58"/>
      <c r="S210" s="58"/>
      <c r="T210" s="59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T210" s="17" t="s">
        <v>181</v>
      </c>
      <c r="AU210" s="17" t="s">
        <v>85</v>
      </c>
    </row>
    <row r="211" spans="1:65" s="13" customFormat="1" ht="11.25">
      <c r="B211" s="170"/>
      <c r="D211" s="165" t="s">
        <v>183</v>
      </c>
      <c r="E211" s="171" t="s">
        <v>1</v>
      </c>
      <c r="F211" s="172" t="s">
        <v>676</v>
      </c>
      <c r="H211" s="173">
        <v>567.1</v>
      </c>
      <c r="I211" s="174"/>
      <c r="L211" s="170"/>
      <c r="M211" s="175"/>
      <c r="N211" s="176"/>
      <c r="O211" s="176"/>
      <c r="P211" s="176"/>
      <c r="Q211" s="176"/>
      <c r="R211" s="176"/>
      <c r="S211" s="176"/>
      <c r="T211" s="177"/>
      <c r="AT211" s="171" t="s">
        <v>183</v>
      </c>
      <c r="AU211" s="171" t="s">
        <v>85</v>
      </c>
      <c r="AV211" s="13" t="s">
        <v>85</v>
      </c>
      <c r="AW211" s="13" t="s">
        <v>32</v>
      </c>
      <c r="AX211" s="13" t="s">
        <v>83</v>
      </c>
      <c r="AY211" s="171" t="s">
        <v>174</v>
      </c>
    </row>
    <row r="212" spans="1:65" s="13" customFormat="1" ht="11.25">
      <c r="B212" s="170"/>
      <c r="D212" s="165" t="s">
        <v>183</v>
      </c>
      <c r="F212" s="172" t="s">
        <v>677</v>
      </c>
      <c r="H212" s="173">
        <v>572.77099999999996</v>
      </c>
      <c r="I212" s="174"/>
      <c r="L212" s="170"/>
      <c r="M212" s="175"/>
      <c r="N212" s="176"/>
      <c r="O212" s="176"/>
      <c r="P212" s="176"/>
      <c r="Q212" s="176"/>
      <c r="R212" s="176"/>
      <c r="S212" s="176"/>
      <c r="T212" s="177"/>
      <c r="AT212" s="171" t="s">
        <v>183</v>
      </c>
      <c r="AU212" s="171" t="s">
        <v>85</v>
      </c>
      <c r="AV212" s="13" t="s">
        <v>85</v>
      </c>
      <c r="AW212" s="13" t="s">
        <v>3</v>
      </c>
      <c r="AX212" s="13" t="s">
        <v>83</v>
      </c>
      <c r="AY212" s="171" t="s">
        <v>174</v>
      </c>
    </row>
    <row r="213" spans="1:65" s="2" customFormat="1" ht="24.2" customHeight="1">
      <c r="A213" s="32"/>
      <c r="B213" s="150"/>
      <c r="C213" s="186" t="s">
        <v>328</v>
      </c>
      <c r="D213" s="186" t="s">
        <v>256</v>
      </c>
      <c r="E213" s="187" t="s">
        <v>335</v>
      </c>
      <c r="F213" s="188" t="s">
        <v>336</v>
      </c>
      <c r="G213" s="189" t="s">
        <v>179</v>
      </c>
      <c r="H213" s="190">
        <v>8.8580000000000005</v>
      </c>
      <c r="I213" s="191"/>
      <c r="J213" s="192">
        <f>ROUND(I213*H213,2)</f>
        <v>0</v>
      </c>
      <c r="K213" s="193"/>
      <c r="L213" s="194"/>
      <c r="M213" s="195" t="s">
        <v>1</v>
      </c>
      <c r="N213" s="196" t="s">
        <v>41</v>
      </c>
      <c r="O213" s="58"/>
      <c r="P213" s="161">
        <f>O213*H213</f>
        <v>0</v>
      </c>
      <c r="Q213" s="161">
        <v>0.13100000000000001</v>
      </c>
      <c r="R213" s="161">
        <f>Q213*H213</f>
        <v>1.160398</v>
      </c>
      <c r="S213" s="161">
        <v>0</v>
      </c>
      <c r="T213" s="162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3" t="s">
        <v>211</v>
      </c>
      <c r="AT213" s="163" t="s">
        <v>256</v>
      </c>
      <c r="AU213" s="163" t="s">
        <v>85</v>
      </c>
      <c r="AY213" s="17" t="s">
        <v>174</v>
      </c>
      <c r="BE213" s="164">
        <f>IF(N213="základní",J213,0)</f>
        <v>0</v>
      </c>
      <c r="BF213" s="164">
        <f>IF(N213="snížená",J213,0)</f>
        <v>0</v>
      </c>
      <c r="BG213" s="164">
        <f>IF(N213="zákl. přenesená",J213,0)</f>
        <v>0</v>
      </c>
      <c r="BH213" s="164">
        <f>IF(N213="sníž. přenesená",J213,0)</f>
        <v>0</v>
      </c>
      <c r="BI213" s="164">
        <f>IF(N213="nulová",J213,0)</f>
        <v>0</v>
      </c>
      <c r="BJ213" s="17" t="s">
        <v>83</v>
      </c>
      <c r="BK213" s="164">
        <f>ROUND(I213*H213,2)</f>
        <v>0</v>
      </c>
      <c r="BL213" s="17" t="s">
        <v>96</v>
      </c>
      <c r="BM213" s="163" t="s">
        <v>678</v>
      </c>
    </row>
    <row r="214" spans="1:65" s="2" customFormat="1" ht="19.5">
      <c r="A214" s="32"/>
      <c r="B214" s="33"/>
      <c r="C214" s="32"/>
      <c r="D214" s="165" t="s">
        <v>181</v>
      </c>
      <c r="E214" s="32"/>
      <c r="F214" s="166" t="s">
        <v>336</v>
      </c>
      <c r="G214" s="32"/>
      <c r="H214" s="32"/>
      <c r="I214" s="167"/>
      <c r="J214" s="32"/>
      <c r="K214" s="32"/>
      <c r="L214" s="33"/>
      <c r="M214" s="168"/>
      <c r="N214" s="169"/>
      <c r="O214" s="58"/>
      <c r="P214" s="58"/>
      <c r="Q214" s="58"/>
      <c r="R214" s="58"/>
      <c r="S214" s="58"/>
      <c r="T214" s="59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T214" s="17" t="s">
        <v>181</v>
      </c>
      <c r="AU214" s="17" t="s">
        <v>85</v>
      </c>
    </row>
    <row r="215" spans="1:65" s="13" customFormat="1" ht="11.25">
      <c r="B215" s="170"/>
      <c r="D215" s="165" t="s">
        <v>183</v>
      </c>
      <c r="E215" s="171" t="s">
        <v>1</v>
      </c>
      <c r="F215" s="172" t="s">
        <v>679</v>
      </c>
      <c r="H215" s="173">
        <v>8.6</v>
      </c>
      <c r="I215" s="174"/>
      <c r="L215" s="170"/>
      <c r="M215" s="175"/>
      <c r="N215" s="176"/>
      <c r="O215" s="176"/>
      <c r="P215" s="176"/>
      <c r="Q215" s="176"/>
      <c r="R215" s="176"/>
      <c r="S215" s="176"/>
      <c r="T215" s="177"/>
      <c r="AT215" s="171" t="s">
        <v>183</v>
      </c>
      <c r="AU215" s="171" t="s">
        <v>85</v>
      </c>
      <c r="AV215" s="13" t="s">
        <v>85</v>
      </c>
      <c r="AW215" s="13" t="s">
        <v>32</v>
      </c>
      <c r="AX215" s="13" t="s">
        <v>83</v>
      </c>
      <c r="AY215" s="171" t="s">
        <v>174</v>
      </c>
    </row>
    <row r="216" spans="1:65" s="13" customFormat="1" ht="11.25">
      <c r="B216" s="170"/>
      <c r="D216" s="165" t="s">
        <v>183</v>
      </c>
      <c r="F216" s="172" t="s">
        <v>680</v>
      </c>
      <c r="H216" s="173">
        <v>8.8580000000000005</v>
      </c>
      <c r="I216" s="174"/>
      <c r="L216" s="170"/>
      <c r="M216" s="175"/>
      <c r="N216" s="176"/>
      <c r="O216" s="176"/>
      <c r="P216" s="176"/>
      <c r="Q216" s="176"/>
      <c r="R216" s="176"/>
      <c r="S216" s="176"/>
      <c r="T216" s="177"/>
      <c r="AT216" s="171" t="s">
        <v>183</v>
      </c>
      <c r="AU216" s="171" t="s">
        <v>85</v>
      </c>
      <c r="AV216" s="13" t="s">
        <v>85</v>
      </c>
      <c r="AW216" s="13" t="s">
        <v>3</v>
      </c>
      <c r="AX216" s="13" t="s">
        <v>83</v>
      </c>
      <c r="AY216" s="171" t="s">
        <v>174</v>
      </c>
    </row>
    <row r="217" spans="1:65" s="2" customFormat="1" ht="21.75" customHeight="1">
      <c r="A217" s="32"/>
      <c r="B217" s="150"/>
      <c r="C217" s="151" t="s">
        <v>334</v>
      </c>
      <c r="D217" s="151" t="s">
        <v>176</v>
      </c>
      <c r="E217" s="152" t="s">
        <v>341</v>
      </c>
      <c r="F217" s="153" t="s">
        <v>342</v>
      </c>
      <c r="G217" s="154" t="s">
        <v>203</v>
      </c>
      <c r="H217" s="155">
        <v>289.5</v>
      </c>
      <c r="I217" s="156"/>
      <c r="J217" s="157">
        <f>ROUND(I217*H217,2)</f>
        <v>0</v>
      </c>
      <c r="K217" s="158"/>
      <c r="L217" s="33"/>
      <c r="M217" s="159" t="s">
        <v>1</v>
      </c>
      <c r="N217" s="160" t="s">
        <v>41</v>
      </c>
      <c r="O217" s="58"/>
      <c r="P217" s="161">
        <f>O217*H217</f>
        <v>0</v>
      </c>
      <c r="Q217" s="161">
        <v>3.5999999999999999E-3</v>
      </c>
      <c r="R217" s="161">
        <f>Q217*H217</f>
        <v>1.0422</v>
      </c>
      <c r="S217" s="161">
        <v>0</v>
      </c>
      <c r="T217" s="162">
        <f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63" t="s">
        <v>96</v>
      </c>
      <c r="AT217" s="163" t="s">
        <v>176</v>
      </c>
      <c r="AU217" s="163" t="s">
        <v>85</v>
      </c>
      <c r="AY217" s="17" t="s">
        <v>174</v>
      </c>
      <c r="BE217" s="164">
        <f>IF(N217="základní",J217,0)</f>
        <v>0</v>
      </c>
      <c r="BF217" s="164">
        <f>IF(N217="snížená",J217,0)</f>
        <v>0</v>
      </c>
      <c r="BG217" s="164">
        <f>IF(N217="zákl. přenesená",J217,0)</f>
        <v>0</v>
      </c>
      <c r="BH217" s="164">
        <f>IF(N217="sníž. přenesená",J217,0)</f>
        <v>0</v>
      </c>
      <c r="BI217" s="164">
        <f>IF(N217="nulová",J217,0)</f>
        <v>0</v>
      </c>
      <c r="BJ217" s="17" t="s">
        <v>83</v>
      </c>
      <c r="BK217" s="164">
        <f>ROUND(I217*H217,2)</f>
        <v>0</v>
      </c>
      <c r="BL217" s="17" t="s">
        <v>96</v>
      </c>
      <c r="BM217" s="163" t="s">
        <v>681</v>
      </c>
    </row>
    <row r="218" spans="1:65" s="2" customFormat="1" ht="19.5">
      <c r="A218" s="32"/>
      <c r="B218" s="33"/>
      <c r="C218" s="32"/>
      <c r="D218" s="165" t="s">
        <v>181</v>
      </c>
      <c r="E218" s="32"/>
      <c r="F218" s="166" t="s">
        <v>344</v>
      </c>
      <c r="G218" s="32"/>
      <c r="H218" s="32"/>
      <c r="I218" s="167"/>
      <c r="J218" s="32"/>
      <c r="K218" s="32"/>
      <c r="L218" s="33"/>
      <c r="M218" s="168"/>
      <c r="N218" s="169"/>
      <c r="O218" s="58"/>
      <c r="P218" s="58"/>
      <c r="Q218" s="58"/>
      <c r="R218" s="58"/>
      <c r="S218" s="58"/>
      <c r="T218" s="59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T218" s="17" t="s">
        <v>181</v>
      </c>
      <c r="AU218" s="17" t="s">
        <v>85</v>
      </c>
    </row>
    <row r="219" spans="1:65" s="13" customFormat="1" ht="11.25">
      <c r="B219" s="170"/>
      <c r="D219" s="165" t="s">
        <v>183</v>
      </c>
      <c r="E219" s="171" t="s">
        <v>1</v>
      </c>
      <c r="F219" s="172" t="s">
        <v>682</v>
      </c>
      <c r="H219" s="173">
        <v>289.5</v>
      </c>
      <c r="I219" s="174"/>
      <c r="L219" s="170"/>
      <c r="M219" s="175"/>
      <c r="N219" s="176"/>
      <c r="O219" s="176"/>
      <c r="P219" s="176"/>
      <c r="Q219" s="176"/>
      <c r="R219" s="176"/>
      <c r="S219" s="176"/>
      <c r="T219" s="177"/>
      <c r="AT219" s="171" t="s">
        <v>183</v>
      </c>
      <c r="AU219" s="171" t="s">
        <v>85</v>
      </c>
      <c r="AV219" s="13" t="s">
        <v>85</v>
      </c>
      <c r="AW219" s="13" t="s">
        <v>32</v>
      </c>
      <c r="AX219" s="13" t="s">
        <v>83</v>
      </c>
      <c r="AY219" s="171" t="s">
        <v>174</v>
      </c>
    </row>
    <row r="220" spans="1:65" s="12" customFormat="1" ht="22.9" customHeight="1">
      <c r="B220" s="137"/>
      <c r="D220" s="138" t="s">
        <v>75</v>
      </c>
      <c r="E220" s="148" t="s">
        <v>211</v>
      </c>
      <c r="F220" s="148" t="s">
        <v>580</v>
      </c>
      <c r="I220" s="140"/>
      <c r="J220" s="149">
        <f>BK220</f>
        <v>0</v>
      </c>
      <c r="L220" s="137"/>
      <c r="M220" s="142"/>
      <c r="N220" s="143"/>
      <c r="O220" s="143"/>
      <c r="P220" s="144">
        <f>SUM(P221:P224)</f>
        <v>0</v>
      </c>
      <c r="Q220" s="143"/>
      <c r="R220" s="144">
        <f>SUM(R221:R224)</f>
        <v>0.68179999999999996</v>
      </c>
      <c r="S220" s="143"/>
      <c r="T220" s="145">
        <f>SUM(T221:T224)</f>
        <v>3.84</v>
      </c>
      <c r="AR220" s="138" t="s">
        <v>83</v>
      </c>
      <c r="AT220" s="146" t="s">
        <v>75</v>
      </c>
      <c r="AU220" s="146" t="s">
        <v>83</v>
      </c>
      <c r="AY220" s="138" t="s">
        <v>174</v>
      </c>
      <c r="BK220" s="147">
        <f>SUM(BK221:BK224)</f>
        <v>0</v>
      </c>
    </row>
    <row r="221" spans="1:65" s="2" customFormat="1" ht="24.2" customHeight="1">
      <c r="A221" s="32"/>
      <c r="B221" s="150"/>
      <c r="C221" s="151" t="s">
        <v>340</v>
      </c>
      <c r="D221" s="151" t="s">
        <v>176</v>
      </c>
      <c r="E221" s="152" t="s">
        <v>683</v>
      </c>
      <c r="F221" s="153" t="s">
        <v>684</v>
      </c>
      <c r="G221" s="154" t="s">
        <v>272</v>
      </c>
      <c r="H221" s="155">
        <v>2</v>
      </c>
      <c r="I221" s="156"/>
      <c r="J221" s="157">
        <f>ROUND(I221*H221,2)</f>
        <v>0</v>
      </c>
      <c r="K221" s="158"/>
      <c r="L221" s="33"/>
      <c r="M221" s="159" t="s">
        <v>1</v>
      </c>
      <c r="N221" s="160" t="s">
        <v>41</v>
      </c>
      <c r="O221" s="58"/>
      <c r="P221" s="161">
        <f>O221*H221</f>
        <v>0</v>
      </c>
      <c r="Q221" s="161">
        <v>0</v>
      </c>
      <c r="R221" s="161">
        <f>Q221*H221</f>
        <v>0</v>
      </c>
      <c r="S221" s="161">
        <v>1.92</v>
      </c>
      <c r="T221" s="162">
        <f>S221*H221</f>
        <v>3.84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63" t="s">
        <v>96</v>
      </c>
      <c r="AT221" s="163" t="s">
        <v>176</v>
      </c>
      <c r="AU221" s="163" t="s">
        <v>85</v>
      </c>
      <c r="AY221" s="17" t="s">
        <v>174</v>
      </c>
      <c r="BE221" s="164">
        <f>IF(N221="základní",J221,0)</f>
        <v>0</v>
      </c>
      <c r="BF221" s="164">
        <f>IF(N221="snížená",J221,0)</f>
        <v>0</v>
      </c>
      <c r="BG221" s="164">
        <f>IF(N221="zákl. přenesená",J221,0)</f>
        <v>0</v>
      </c>
      <c r="BH221" s="164">
        <f>IF(N221="sníž. přenesená",J221,0)</f>
        <v>0</v>
      </c>
      <c r="BI221" s="164">
        <f>IF(N221="nulová",J221,0)</f>
        <v>0</v>
      </c>
      <c r="BJ221" s="17" t="s">
        <v>83</v>
      </c>
      <c r="BK221" s="164">
        <f>ROUND(I221*H221,2)</f>
        <v>0</v>
      </c>
      <c r="BL221" s="17" t="s">
        <v>96</v>
      </c>
      <c r="BM221" s="163" t="s">
        <v>685</v>
      </c>
    </row>
    <row r="222" spans="1:65" s="2" customFormat="1" ht="19.5">
      <c r="A222" s="32"/>
      <c r="B222" s="33"/>
      <c r="C222" s="32"/>
      <c r="D222" s="165" t="s">
        <v>181</v>
      </c>
      <c r="E222" s="32"/>
      <c r="F222" s="166" t="s">
        <v>686</v>
      </c>
      <c r="G222" s="32"/>
      <c r="H222" s="32"/>
      <c r="I222" s="167"/>
      <c r="J222" s="32"/>
      <c r="K222" s="32"/>
      <c r="L222" s="33"/>
      <c r="M222" s="168"/>
      <c r="N222" s="169"/>
      <c r="O222" s="58"/>
      <c r="P222" s="58"/>
      <c r="Q222" s="58"/>
      <c r="R222" s="58"/>
      <c r="S222" s="58"/>
      <c r="T222" s="59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T222" s="17" t="s">
        <v>181</v>
      </c>
      <c r="AU222" s="17" t="s">
        <v>85</v>
      </c>
    </row>
    <row r="223" spans="1:65" s="2" customFormat="1" ht="21.75" customHeight="1">
      <c r="A223" s="32"/>
      <c r="B223" s="150"/>
      <c r="C223" s="151" t="s">
        <v>347</v>
      </c>
      <c r="D223" s="151" t="s">
        <v>176</v>
      </c>
      <c r="E223" s="152" t="s">
        <v>687</v>
      </c>
      <c r="F223" s="153" t="s">
        <v>688</v>
      </c>
      <c r="G223" s="154" t="s">
        <v>272</v>
      </c>
      <c r="H223" s="155">
        <v>2</v>
      </c>
      <c r="I223" s="156"/>
      <c r="J223" s="157">
        <f>ROUND(I223*H223,2)</f>
        <v>0</v>
      </c>
      <c r="K223" s="158"/>
      <c r="L223" s="33"/>
      <c r="M223" s="159" t="s">
        <v>1</v>
      </c>
      <c r="N223" s="160" t="s">
        <v>41</v>
      </c>
      <c r="O223" s="58"/>
      <c r="P223" s="161">
        <f>O223*H223</f>
        <v>0</v>
      </c>
      <c r="Q223" s="161">
        <v>0.34089999999999998</v>
      </c>
      <c r="R223" s="161">
        <f>Q223*H223</f>
        <v>0.68179999999999996</v>
      </c>
      <c r="S223" s="161">
        <v>0</v>
      </c>
      <c r="T223" s="162">
        <f>S223*H223</f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3" t="s">
        <v>96</v>
      </c>
      <c r="AT223" s="163" t="s">
        <v>176</v>
      </c>
      <c r="AU223" s="163" t="s">
        <v>85</v>
      </c>
      <c r="AY223" s="17" t="s">
        <v>174</v>
      </c>
      <c r="BE223" s="164">
        <f>IF(N223="základní",J223,0)</f>
        <v>0</v>
      </c>
      <c r="BF223" s="164">
        <f>IF(N223="snížená",J223,0)</f>
        <v>0</v>
      </c>
      <c r="BG223" s="164">
        <f>IF(N223="zákl. přenesená",J223,0)</f>
        <v>0</v>
      </c>
      <c r="BH223" s="164">
        <f>IF(N223="sníž. přenesená",J223,0)</f>
        <v>0</v>
      </c>
      <c r="BI223" s="164">
        <f>IF(N223="nulová",J223,0)</f>
        <v>0</v>
      </c>
      <c r="BJ223" s="17" t="s">
        <v>83</v>
      </c>
      <c r="BK223" s="164">
        <f>ROUND(I223*H223,2)</f>
        <v>0</v>
      </c>
      <c r="BL223" s="17" t="s">
        <v>96</v>
      </c>
      <c r="BM223" s="163" t="s">
        <v>689</v>
      </c>
    </row>
    <row r="224" spans="1:65" s="2" customFormat="1" ht="19.5">
      <c r="A224" s="32"/>
      <c r="B224" s="33"/>
      <c r="C224" s="32"/>
      <c r="D224" s="165" t="s">
        <v>181</v>
      </c>
      <c r="E224" s="32"/>
      <c r="F224" s="166" t="s">
        <v>690</v>
      </c>
      <c r="G224" s="32"/>
      <c r="H224" s="32"/>
      <c r="I224" s="167"/>
      <c r="J224" s="32"/>
      <c r="K224" s="32"/>
      <c r="L224" s="33"/>
      <c r="M224" s="168"/>
      <c r="N224" s="169"/>
      <c r="O224" s="58"/>
      <c r="P224" s="58"/>
      <c r="Q224" s="58"/>
      <c r="R224" s="58"/>
      <c r="S224" s="58"/>
      <c r="T224" s="59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T224" s="17" t="s">
        <v>181</v>
      </c>
      <c r="AU224" s="17" t="s">
        <v>85</v>
      </c>
    </row>
    <row r="225" spans="1:65" s="12" customFormat="1" ht="22.9" customHeight="1">
      <c r="B225" s="137"/>
      <c r="D225" s="138" t="s">
        <v>75</v>
      </c>
      <c r="E225" s="148" t="s">
        <v>217</v>
      </c>
      <c r="F225" s="148" t="s">
        <v>346</v>
      </c>
      <c r="I225" s="140"/>
      <c r="J225" s="149">
        <f>BK225</f>
        <v>0</v>
      </c>
      <c r="L225" s="137"/>
      <c r="M225" s="142"/>
      <c r="N225" s="143"/>
      <c r="O225" s="143"/>
      <c r="P225" s="144">
        <f>SUM(P226:P284)</f>
        <v>0</v>
      </c>
      <c r="Q225" s="143"/>
      <c r="R225" s="144">
        <f>SUM(R226:R284)</f>
        <v>155.18663749999999</v>
      </c>
      <c r="S225" s="143"/>
      <c r="T225" s="145">
        <f>SUM(T226:T284)</f>
        <v>4.8147499999999992</v>
      </c>
      <c r="AR225" s="138" t="s">
        <v>83</v>
      </c>
      <c r="AT225" s="146" t="s">
        <v>75</v>
      </c>
      <c r="AU225" s="146" t="s">
        <v>83</v>
      </c>
      <c r="AY225" s="138" t="s">
        <v>174</v>
      </c>
      <c r="BK225" s="147">
        <f>SUM(BK226:BK284)</f>
        <v>0</v>
      </c>
    </row>
    <row r="226" spans="1:65" s="2" customFormat="1" ht="24.2" customHeight="1">
      <c r="A226" s="32"/>
      <c r="B226" s="150"/>
      <c r="C226" s="151" t="s">
        <v>354</v>
      </c>
      <c r="D226" s="151" t="s">
        <v>176</v>
      </c>
      <c r="E226" s="152" t="s">
        <v>348</v>
      </c>
      <c r="F226" s="153" t="s">
        <v>349</v>
      </c>
      <c r="G226" s="154" t="s">
        <v>272</v>
      </c>
      <c r="H226" s="155">
        <v>4</v>
      </c>
      <c r="I226" s="156"/>
      <c r="J226" s="157">
        <f>ROUND(I226*H226,2)</f>
        <v>0</v>
      </c>
      <c r="K226" s="158"/>
      <c r="L226" s="33"/>
      <c r="M226" s="159" t="s">
        <v>1</v>
      </c>
      <c r="N226" s="160" t="s">
        <v>41</v>
      </c>
      <c r="O226" s="58"/>
      <c r="P226" s="161">
        <f>O226*H226</f>
        <v>0</v>
      </c>
      <c r="Q226" s="161">
        <v>6.9999999999999999E-4</v>
      </c>
      <c r="R226" s="161">
        <f>Q226*H226</f>
        <v>2.8E-3</v>
      </c>
      <c r="S226" s="161">
        <v>0</v>
      </c>
      <c r="T226" s="162">
        <f>S226*H226</f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3" t="s">
        <v>96</v>
      </c>
      <c r="AT226" s="163" t="s">
        <v>176</v>
      </c>
      <c r="AU226" s="163" t="s">
        <v>85</v>
      </c>
      <c r="AY226" s="17" t="s">
        <v>174</v>
      </c>
      <c r="BE226" s="164">
        <f>IF(N226="základní",J226,0)</f>
        <v>0</v>
      </c>
      <c r="BF226" s="164">
        <f>IF(N226="snížená",J226,0)</f>
        <v>0</v>
      </c>
      <c r="BG226" s="164">
        <f>IF(N226="zákl. přenesená",J226,0)</f>
        <v>0</v>
      </c>
      <c r="BH226" s="164">
        <f>IF(N226="sníž. přenesená",J226,0)</f>
        <v>0</v>
      </c>
      <c r="BI226" s="164">
        <f>IF(N226="nulová",J226,0)</f>
        <v>0</v>
      </c>
      <c r="BJ226" s="17" t="s">
        <v>83</v>
      </c>
      <c r="BK226" s="164">
        <f>ROUND(I226*H226,2)</f>
        <v>0</v>
      </c>
      <c r="BL226" s="17" t="s">
        <v>96</v>
      </c>
      <c r="BM226" s="163" t="s">
        <v>691</v>
      </c>
    </row>
    <row r="227" spans="1:65" s="2" customFormat="1" ht="29.25">
      <c r="A227" s="32"/>
      <c r="B227" s="33"/>
      <c r="C227" s="32"/>
      <c r="D227" s="165" t="s">
        <v>181</v>
      </c>
      <c r="E227" s="32"/>
      <c r="F227" s="166" t="s">
        <v>692</v>
      </c>
      <c r="G227" s="32"/>
      <c r="H227" s="32"/>
      <c r="I227" s="167"/>
      <c r="J227" s="32"/>
      <c r="K227" s="32"/>
      <c r="L227" s="33"/>
      <c r="M227" s="168"/>
      <c r="N227" s="169"/>
      <c r="O227" s="58"/>
      <c r="P227" s="58"/>
      <c r="Q227" s="58"/>
      <c r="R227" s="58"/>
      <c r="S227" s="58"/>
      <c r="T227" s="59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T227" s="17" t="s">
        <v>181</v>
      </c>
      <c r="AU227" s="17" t="s">
        <v>85</v>
      </c>
    </row>
    <row r="228" spans="1:65" s="13" customFormat="1" ht="11.25">
      <c r="B228" s="170"/>
      <c r="D228" s="165" t="s">
        <v>183</v>
      </c>
      <c r="E228" s="171" t="s">
        <v>1</v>
      </c>
      <c r="F228" s="172" t="s">
        <v>693</v>
      </c>
      <c r="H228" s="173">
        <v>1</v>
      </c>
      <c r="I228" s="174"/>
      <c r="L228" s="170"/>
      <c r="M228" s="175"/>
      <c r="N228" s="176"/>
      <c r="O228" s="176"/>
      <c r="P228" s="176"/>
      <c r="Q228" s="176"/>
      <c r="R228" s="176"/>
      <c r="S228" s="176"/>
      <c r="T228" s="177"/>
      <c r="AT228" s="171" t="s">
        <v>183</v>
      </c>
      <c r="AU228" s="171" t="s">
        <v>85</v>
      </c>
      <c r="AV228" s="13" t="s">
        <v>85</v>
      </c>
      <c r="AW228" s="13" t="s">
        <v>32</v>
      </c>
      <c r="AX228" s="13" t="s">
        <v>76</v>
      </c>
      <c r="AY228" s="171" t="s">
        <v>174</v>
      </c>
    </row>
    <row r="229" spans="1:65" s="13" customFormat="1" ht="11.25">
      <c r="B229" s="170"/>
      <c r="D229" s="165" t="s">
        <v>183</v>
      </c>
      <c r="E229" s="171" t="s">
        <v>1</v>
      </c>
      <c r="F229" s="172" t="s">
        <v>435</v>
      </c>
      <c r="H229" s="173">
        <v>1</v>
      </c>
      <c r="I229" s="174"/>
      <c r="L229" s="170"/>
      <c r="M229" s="175"/>
      <c r="N229" s="176"/>
      <c r="O229" s="176"/>
      <c r="P229" s="176"/>
      <c r="Q229" s="176"/>
      <c r="R229" s="176"/>
      <c r="S229" s="176"/>
      <c r="T229" s="177"/>
      <c r="AT229" s="171" t="s">
        <v>183</v>
      </c>
      <c r="AU229" s="171" t="s">
        <v>85</v>
      </c>
      <c r="AV229" s="13" t="s">
        <v>85</v>
      </c>
      <c r="AW229" s="13" t="s">
        <v>32</v>
      </c>
      <c r="AX229" s="13" t="s">
        <v>76</v>
      </c>
      <c r="AY229" s="171" t="s">
        <v>174</v>
      </c>
    </row>
    <row r="230" spans="1:65" s="13" customFormat="1" ht="11.25">
      <c r="B230" s="170"/>
      <c r="D230" s="165" t="s">
        <v>183</v>
      </c>
      <c r="E230" s="171" t="s">
        <v>1</v>
      </c>
      <c r="F230" s="172" t="s">
        <v>694</v>
      </c>
      <c r="H230" s="173">
        <v>2</v>
      </c>
      <c r="I230" s="174"/>
      <c r="L230" s="170"/>
      <c r="M230" s="175"/>
      <c r="N230" s="176"/>
      <c r="O230" s="176"/>
      <c r="P230" s="176"/>
      <c r="Q230" s="176"/>
      <c r="R230" s="176"/>
      <c r="S230" s="176"/>
      <c r="T230" s="177"/>
      <c r="AT230" s="171" t="s">
        <v>183</v>
      </c>
      <c r="AU230" s="171" t="s">
        <v>85</v>
      </c>
      <c r="AV230" s="13" t="s">
        <v>85</v>
      </c>
      <c r="AW230" s="13" t="s">
        <v>32</v>
      </c>
      <c r="AX230" s="13" t="s">
        <v>76</v>
      </c>
      <c r="AY230" s="171" t="s">
        <v>174</v>
      </c>
    </row>
    <row r="231" spans="1:65" s="14" customFormat="1" ht="11.25">
      <c r="B231" s="178"/>
      <c r="D231" s="165" t="s">
        <v>183</v>
      </c>
      <c r="E231" s="179" t="s">
        <v>1</v>
      </c>
      <c r="F231" s="180" t="s">
        <v>231</v>
      </c>
      <c r="H231" s="181">
        <v>4</v>
      </c>
      <c r="I231" s="182"/>
      <c r="L231" s="178"/>
      <c r="M231" s="183"/>
      <c r="N231" s="184"/>
      <c r="O231" s="184"/>
      <c r="P231" s="184"/>
      <c r="Q231" s="184"/>
      <c r="R231" s="184"/>
      <c r="S231" s="184"/>
      <c r="T231" s="185"/>
      <c r="AT231" s="179" t="s">
        <v>183</v>
      </c>
      <c r="AU231" s="179" t="s">
        <v>85</v>
      </c>
      <c r="AV231" s="14" t="s">
        <v>96</v>
      </c>
      <c r="AW231" s="14" t="s">
        <v>32</v>
      </c>
      <c r="AX231" s="14" t="s">
        <v>83</v>
      </c>
      <c r="AY231" s="179" t="s">
        <v>174</v>
      </c>
    </row>
    <row r="232" spans="1:65" s="2" customFormat="1" ht="24.2" customHeight="1">
      <c r="A232" s="32"/>
      <c r="B232" s="150"/>
      <c r="C232" s="151" t="s">
        <v>361</v>
      </c>
      <c r="D232" s="151" t="s">
        <v>176</v>
      </c>
      <c r="E232" s="152" t="s">
        <v>695</v>
      </c>
      <c r="F232" s="153" t="s">
        <v>696</v>
      </c>
      <c r="G232" s="154" t="s">
        <v>203</v>
      </c>
      <c r="H232" s="155">
        <v>12</v>
      </c>
      <c r="I232" s="156"/>
      <c r="J232" s="157">
        <f>ROUND(I232*H232,2)</f>
        <v>0</v>
      </c>
      <c r="K232" s="158"/>
      <c r="L232" s="33"/>
      <c r="M232" s="159" t="s">
        <v>1</v>
      </c>
      <c r="N232" s="160" t="s">
        <v>41</v>
      </c>
      <c r="O232" s="58"/>
      <c r="P232" s="161">
        <f>O232*H232</f>
        <v>0</v>
      </c>
      <c r="Q232" s="161">
        <v>8.0000000000000007E-5</v>
      </c>
      <c r="R232" s="161">
        <f>Q232*H232</f>
        <v>9.6000000000000013E-4</v>
      </c>
      <c r="S232" s="161">
        <v>0</v>
      </c>
      <c r="T232" s="162">
        <f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3" t="s">
        <v>96</v>
      </c>
      <c r="AT232" s="163" t="s">
        <v>176</v>
      </c>
      <c r="AU232" s="163" t="s">
        <v>85</v>
      </c>
      <c r="AY232" s="17" t="s">
        <v>174</v>
      </c>
      <c r="BE232" s="164">
        <f>IF(N232="základní",J232,0)</f>
        <v>0</v>
      </c>
      <c r="BF232" s="164">
        <f>IF(N232="snížená",J232,0)</f>
        <v>0</v>
      </c>
      <c r="BG232" s="164">
        <f>IF(N232="zákl. přenesená",J232,0)</f>
        <v>0</v>
      </c>
      <c r="BH232" s="164">
        <f>IF(N232="sníž. přenesená",J232,0)</f>
        <v>0</v>
      </c>
      <c r="BI232" s="164">
        <f>IF(N232="nulová",J232,0)</f>
        <v>0</v>
      </c>
      <c r="BJ232" s="17" t="s">
        <v>83</v>
      </c>
      <c r="BK232" s="164">
        <f>ROUND(I232*H232,2)</f>
        <v>0</v>
      </c>
      <c r="BL232" s="17" t="s">
        <v>96</v>
      </c>
      <c r="BM232" s="163" t="s">
        <v>697</v>
      </c>
    </row>
    <row r="233" spans="1:65" s="2" customFormat="1" ht="19.5">
      <c r="A233" s="32"/>
      <c r="B233" s="33"/>
      <c r="C233" s="32"/>
      <c r="D233" s="165" t="s">
        <v>181</v>
      </c>
      <c r="E233" s="32"/>
      <c r="F233" s="166" t="s">
        <v>698</v>
      </c>
      <c r="G233" s="32"/>
      <c r="H233" s="32"/>
      <c r="I233" s="167"/>
      <c r="J233" s="32"/>
      <c r="K233" s="32"/>
      <c r="L233" s="33"/>
      <c r="M233" s="168"/>
      <c r="N233" s="169"/>
      <c r="O233" s="58"/>
      <c r="P233" s="58"/>
      <c r="Q233" s="58"/>
      <c r="R233" s="58"/>
      <c r="S233" s="58"/>
      <c r="T233" s="59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T233" s="17" t="s">
        <v>181</v>
      </c>
      <c r="AU233" s="17" t="s">
        <v>85</v>
      </c>
    </row>
    <row r="234" spans="1:65" s="2" customFormat="1" ht="24.2" customHeight="1">
      <c r="A234" s="32"/>
      <c r="B234" s="150"/>
      <c r="C234" s="151" t="s">
        <v>366</v>
      </c>
      <c r="D234" s="151" t="s">
        <v>176</v>
      </c>
      <c r="E234" s="152" t="s">
        <v>355</v>
      </c>
      <c r="F234" s="153" t="s">
        <v>356</v>
      </c>
      <c r="G234" s="154" t="s">
        <v>179</v>
      </c>
      <c r="H234" s="155">
        <v>17.75</v>
      </c>
      <c r="I234" s="156"/>
      <c r="J234" s="157">
        <f>ROUND(I234*H234,2)</f>
        <v>0</v>
      </c>
      <c r="K234" s="158"/>
      <c r="L234" s="33"/>
      <c r="M234" s="159" t="s">
        <v>1</v>
      </c>
      <c r="N234" s="160" t="s">
        <v>41</v>
      </c>
      <c r="O234" s="58"/>
      <c r="P234" s="161">
        <f>O234*H234</f>
        <v>0</v>
      </c>
      <c r="Q234" s="161">
        <v>5.9999999999999995E-4</v>
      </c>
      <c r="R234" s="161">
        <f>Q234*H234</f>
        <v>1.065E-2</v>
      </c>
      <c r="S234" s="161">
        <v>0</v>
      </c>
      <c r="T234" s="162">
        <f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3" t="s">
        <v>96</v>
      </c>
      <c r="AT234" s="163" t="s">
        <v>176</v>
      </c>
      <c r="AU234" s="163" t="s">
        <v>85</v>
      </c>
      <c r="AY234" s="17" t="s">
        <v>174</v>
      </c>
      <c r="BE234" s="164">
        <f>IF(N234="základní",J234,0)</f>
        <v>0</v>
      </c>
      <c r="BF234" s="164">
        <f>IF(N234="snížená",J234,0)</f>
        <v>0</v>
      </c>
      <c r="BG234" s="164">
        <f>IF(N234="zákl. přenesená",J234,0)</f>
        <v>0</v>
      </c>
      <c r="BH234" s="164">
        <f>IF(N234="sníž. přenesená",J234,0)</f>
        <v>0</v>
      </c>
      <c r="BI234" s="164">
        <f>IF(N234="nulová",J234,0)</f>
        <v>0</v>
      </c>
      <c r="BJ234" s="17" t="s">
        <v>83</v>
      </c>
      <c r="BK234" s="164">
        <f>ROUND(I234*H234,2)</f>
        <v>0</v>
      </c>
      <c r="BL234" s="17" t="s">
        <v>96</v>
      </c>
      <c r="BM234" s="163" t="s">
        <v>699</v>
      </c>
    </row>
    <row r="235" spans="1:65" s="2" customFormat="1" ht="19.5">
      <c r="A235" s="32"/>
      <c r="B235" s="33"/>
      <c r="C235" s="32"/>
      <c r="D235" s="165" t="s">
        <v>181</v>
      </c>
      <c r="E235" s="32"/>
      <c r="F235" s="166" t="s">
        <v>358</v>
      </c>
      <c r="G235" s="32"/>
      <c r="H235" s="32"/>
      <c r="I235" s="167"/>
      <c r="J235" s="32"/>
      <c r="K235" s="32"/>
      <c r="L235" s="33"/>
      <c r="M235" s="168"/>
      <c r="N235" s="169"/>
      <c r="O235" s="58"/>
      <c r="P235" s="58"/>
      <c r="Q235" s="58"/>
      <c r="R235" s="58"/>
      <c r="S235" s="58"/>
      <c r="T235" s="59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T235" s="17" t="s">
        <v>181</v>
      </c>
      <c r="AU235" s="17" t="s">
        <v>85</v>
      </c>
    </row>
    <row r="236" spans="1:65" s="13" customFormat="1" ht="11.25">
      <c r="B236" s="170"/>
      <c r="D236" s="165" t="s">
        <v>183</v>
      </c>
      <c r="E236" s="171" t="s">
        <v>1</v>
      </c>
      <c r="F236" s="172" t="s">
        <v>700</v>
      </c>
      <c r="H236" s="173">
        <v>4.75</v>
      </c>
      <c r="I236" s="174"/>
      <c r="L236" s="170"/>
      <c r="M236" s="175"/>
      <c r="N236" s="176"/>
      <c r="O236" s="176"/>
      <c r="P236" s="176"/>
      <c r="Q236" s="176"/>
      <c r="R236" s="176"/>
      <c r="S236" s="176"/>
      <c r="T236" s="177"/>
      <c r="AT236" s="171" t="s">
        <v>183</v>
      </c>
      <c r="AU236" s="171" t="s">
        <v>85</v>
      </c>
      <c r="AV236" s="13" t="s">
        <v>85</v>
      </c>
      <c r="AW236" s="13" t="s">
        <v>32</v>
      </c>
      <c r="AX236" s="13" t="s">
        <v>76</v>
      </c>
      <c r="AY236" s="171" t="s">
        <v>174</v>
      </c>
    </row>
    <row r="237" spans="1:65" s="13" customFormat="1" ht="11.25">
      <c r="B237" s="170"/>
      <c r="D237" s="165" t="s">
        <v>183</v>
      </c>
      <c r="E237" s="171" t="s">
        <v>1</v>
      </c>
      <c r="F237" s="172" t="s">
        <v>701</v>
      </c>
      <c r="H237" s="173">
        <v>4</v>
      </c>
      <c r="I237" s="174"/>
      <c r="L237" s="170"/>
      <c r="M237" s="175"/>
      <c r="N237" s="176"/>
      <c r="O237" s="176"/>
      <c r="P237" s="176"/>
      <c r="Q237" s="176"/>
      <c r="R237" s="176"/>
      <c r="S237" s="176"/>
      <c r="T237" s="177"/>
      <c r="AT237" s="171" t="s">
        <v>183</v>
      </c>
      <c r="AU237" s="171" t="s">
        <v>85</v>
      </c>
      <c r="AV237" s="13" t="s">
        <v>85</v>
      </c>
      <c r="AW237" s="13" t="s">
        <v>32</v>
      </c>
      <c r="AX237" s="13" t="s">
        <v>76</v>
      </c>
      <c r="AY237" s="171" t="s">
        <v>174</v>
      </c>
    </row>
    <row r="238" spans="1:65" s="13" customFormat="1" ht="11.25">
      <c r="B238" s="170"/>
      <c r="D238" s="165" t="s">
        <v>183</v>
      </c>
      <c r="E238" s="171" t="s">
        <v>1</v>
      </c>
      <c r="F238" s="172" t="s">
        <v>702</v>
      </c>
      <c r="H238" s="173">
        <v>9</v>
      </c>
      <c r="I238" s="174"/>
      <c r="L238" s="170"/>
      <c r="M238" s="175"/>
      <c r="N238" s="176"/>
      <c r="O238" s="176"/>
      <c r="P238" s="176"/>
      <c r="Q238" s="176"/>
      <c r="R238" s="176"/>
      <c r="S238" s="176"/>
      <c r="T238" s="177"/>
      <c r="AT238" s="171" t="s">
        <v>183</v>
      </c>
      <c r="AU238" s="171" t="s">
        <v>85</v>
      </c>
      <c r="AV238" s="13" t="s">
        <v>85</v>
      </c>
      <c r="AW238" s="13" t="s">
        <v>32</v>
      </c>
      <c r="AX238" s="13" t="s">
        <v>76</v>
      </c>
      <c r="AY238" s="171" t="s">
        <v>174</v>
      </c>
    </row>
    <row r="239" spans="1:65" s="14" customFormat="1" ht="11.25">
      <c r="B239" s="178"/>
      <c r="D239" s="165" t="s">
        <v>183</v>
      </c>
      <c r="E239" s="179" t="s">
        <v>1</v>
      </c>
      <c r="F239" s="180" t="s">
        <v>231</v>
      </c>
      <c r="H239" s="181">
        <v>17.75</v>
      </c>
      <c r="I239" s="182"/>
      <c r="L239" s="178"/>
      <c r="M239" s="183"/>
      <c r="N239" s="184"/>
      <c r="O239" s="184"/>
      <c r="P239" s="184"/>
      <c r="Q239" s="184"/>
      <c r="R239" s="184"/>
      <c r="S239" s="184"/>
      <c r="T239" s="185"/>
      <c r="AT239" s="179" t="s">
        <v>183</v>
      </c>
      <c r="AU239" s="179" t="s">
        <v>85</v>
      </c>
      <c r="AV239" s="14" t="s">
        <v>96</v>
      </c>
      <c r="AW239" s="14" t="s">
        <v>32</v>
      </c>
      <c r="AX239" s="14" t="s">
        <v>83</v>
      </c>
      <c r="AY239" s="179" t="s">
        <v>174</v>
      </c>
    </row>
    <row r="240" spans="1:65" s="2" customFormat="1" ht="24.2" customHeight="1">
      <c r="A240" s="32"/>
      <c r="B240" s="150"/>
      <c r="C240" s="151" t="s">
        <v>371</v>
      </c>
      <c r="D240" s="151" t="s">
        <v>176</v>
      </c>
      <c r="E240" s="152" t="s">
        <v>362</v>
      </c>
      <c r="F240" s="153" t="s">
        <v>363</v>
      </c>
      <c r="G240" s="154" t="s">
        <v>203</v>
      </c>
      <c r="H240" s="155">
        <v>289.5</v>
      </c>
      <c r="I240" s="156"/>
      <c r="J240" s="157">
        <f>ROUND(I240*H240,2)</f>
        <v>0</v>
      </c>
      <c r="K240" s="158"/>
      <c r="L240" s="33"/>
      <c r="M240" s="159" t="s">
        <v>1</v>
      </c>
      <c r="N240" s="160" t="s">
        <v>41</v>
      </c>
      <c r="O240" s="58"/>
      <c r="P240" s="161">
        <f>O240*H240</f>
        <v>0</v>
      </c>
      <c r="Q240" s="161">
        <v>8.0879999999999994E-2</v>
      </c>
      <c r="R240" s="161">
        <f>Q240*H240</f>
        <v>23.414759999999998</v>
      </c>
      <c r="S240" s="161">
        <v>0</v>
      </c>
      <c r="T240" s="162">
        <f>S240*H240</f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63" t="s">
        <v>96</v>
      </c>
      <c r="AT240" s="163" t="s">
        <v>176</v>
      </c>
      <c r="AU240" s="163" t="s">
        <v>85</v>
      </c>
      <c r="AY240" s="17" t="s">
        <v>174</v>
      </c>
      <c r="BE240" s="164">
        <f>IF(N240="základní",J240,0)</f>
        <v>0</v>
      </c>
      <c r="BF240" s="164">
        <f>IF(N240="snížená",J240,0)</f>
        <v>0</v>
      </c>
      <c r="BG240" s="164">
        <f>IF(N240="zákl. přenesená",J240,0)</f>
        <v>0</v>
      </c>
      <c r="BH240" s="164">
        <f>IF(N240="sníž. přenesená",J240,0)</f>
        <v>0</v>
      </c>
      <c r="BI240" s="164">
        <f>IF(N240="nulová",J240,0)</f>
        <v>0</v>
      </c>
      <c r="BJ240" s="17" t="s">
        <v>83</v>
      </c>
      <c r="BK240" s="164">
        <f>ROUND(I240*H240,2)</f>
        <v>0</v>
      </c>
      <c r="BL240" s="17" t="s">
        <v>96</v>
      </c>
      <c r="BM240" s="163" t="s">
        <v>703</v>
      </c>
    </row>
    <row r="241" spans="1:65" s="2" customFormat="1" ht="39">
      <c r="A241" s="32"/>
      <c r="B241" s="33"/>
      <c r="C241" s="32"/>
      <c r="D241" s="165" t="s">
        <v>181</v>
      </c>
      <c r="E241" s="32"/>
      <c r="F241" s="166" t="s">
        <v>365</v>
      </c>
      <c r="G241" s="32"/>
      <c r="H241" s="32"/>
      <c r="I241" s="167"/>
      <c r="J241" s="32"/>
      <c r="K241" s="32"/>
      <c r="L241" s="33"/>
      <c r="M241" s="168"/>
      <c r="N241" s="169"/>
      <c r="O241" s="58"/>
      <c r="P241" s="58"/>
      <c r="Q241" s="58"/>
      <c r="R241" s="58"/>
      <c r="S241" s="58"/>
      <c r="T241" s="59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T241" s="17" t="s">
        <v>181</v>
      </c>
      <c r="AU241" s="17" t="s">
        <v>85</v>
      </c>
    </row>
    <row r="242" spans="1:65" s="2" customFormat="1" ht="16.5" customHeight="1">
      <c r="A242" s="32"/>
      <c r="B242" s="150"/>
      <c r="C242" s="186" t="s">
        <v>376</v>
      </c>
      <c r="D242" s="186" t="s">
        <v>256</v>
      </c>
      <c r="E242" s="187" t="s">
        <v>367</v>
      </c>
      <c r="F242" s="188" t="s">
        <v>368</v>
      </c>
      <c r="G242" s="189" t="s">
        <v>203</v>
      </c>
      <c r="H242" s="190">
        <v>289.5</v>
      </c>
      <c r="I242" s="191"/>
      <c r="J242" s="192">
        <f>ROUND(I242*H242,2)</f>
        <v>0</v>
      </c>
      <c r="K242" s="193"/>
      <c r="L242" s="194"/>
      <c r="M242" s="195" t="s">
        <v>1</v>
      </c>
      <c r="N242" s="196" t="s">
        <v>41</v>
      </c>
      <c r="O242" s="58"/>
      <c r="P242" s="161">
        <f>O242*H242</f>
        <v>0</v>
      </c>
      <c r="Q242" s="161">
        <v>4.5999999999999999E-2</v>
      </c>
      <c r="R242" s="161">
        <f>Q242*H242</f>
        <v>13.317</v>
      </c>
      <c r="S242" s="161">
        <v>0</v>
      </c>
      <c r="T242" s="162">
        <f>S242*H242</f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63" t="s">
        <v>211</v>
      </c>
      <c r="AT242" s="163" t="s">
        <v>256</v>
      </c>
      <c r="AU242" s="163" t="s">
        <v>85</v>
      </c>
      <c r="AY242" s="17" t="s">
        <v>174</v>
      </c>
      <c r="BE242" s="164">
        <f>IF(N242="základní",J242,0)</f>
        <v>0</v>
      </c>
      <c r="BF242" s="164">
        <f>IF(N242="snížená",J242,0)</f>
        <v>0</v>
      </c>
      <c r="BG242" s="164">
        <f>IF(N242="zákl. přenesená",J242,0)</f>
        <v>0</v>
      </c>
      <c r="BH242" s="164">
        <f>IF(N242="sníž. přenesená",J242,0)</f>
        <v>0</v>
      </c>
      <c r="BI242" s="164">
        <f>IF(N242="nulová",J242,0)</f>
        <v>0</v>
      </c>
      <c r="BJ242" s="17" t="s">
        <v>83</v>
      </c>
      <c r="BK242" s="164">
        <f>ROUND(I242*H242,2)</f>
        <v>0</v>
      </c>
      <c r="BL242" s="17" t="s">
        <v>96</v>
      </c>
      <c r="BM242" s="163" t="s">
        <v>704</v>
      </c>
    </row>
    <row r="243" spans="1:65" s="2" customFormat="1" ht="11.25">
      <c r="A243" s="32"/>
      <c r="B243" s="33"/>
      <c r="C243" s="32"/>
      <c r="D243" s="165" t="s">
        <v>181</v>
      </c>
      <c r="E243" s="32"/>
      <c r="F243" s="166" t="s">
        <v>368</v>
      </c>
      <c r="G243" s="32"/>
      <c r="H243" s="32"/>
      <c r="I243" s="167"/>
      <c r="J243" s="32"/>
      <c r="K243" s="32"/>
      <c r="L243" s="33"/>
      <c r="M243" s="168"/>
      <c r="N243" s="169"/>
      <c r="O243" s="58"/>
      <c r="P243" s="58"/>
      <c r="Q243" s="58"/>
      <c r="R243" s="58"/>
      <c r="S243" s="58"/>
      <c r="T243" s="59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T243" s="17" t="s">
        <v>181</v>
      </c>
      <c r="AU243" s="17" t="s">
        <v>85</v>
      </c>
    </row>
    <row r="244" spans="1:65" s="13" customFormat="1" ht="11.25">
      <c r="B244" s="170"/>
      <c r="D244" s="165" t="s">
        <v>183</v>
      </c>
      <c r="E244" s="171" t="s">
        <v>1</v>
      </c>
      <c r="F244" s="172" t="s">
        <v>682</v>
      </c>
      <c r="H244" s="173">
        <v>289.5</v>
      </c>
      <c r="I244" s="174"/>
      <c r="L244" s="170"/>
      <c r="M244" s="175"/>
      <c r="N244" s="176"/>
      <c r="O244" s="176"/>
      <c r="P244" s="176"/>
      <c r="Q244" s="176"/>
      <c r="R244" s="176"/>
      <c r="S244" s="176"/>
      <c r="T244" s="177"/>
      <c r="AT244" s="171" t="s">
        <v>183</v>
      </c>
      <c r="AU244" s="171" t="s">
        <v>85</v>
      </c>
      <c r="AV244" s="13" t="s">
        <v>85</v>
      </c>
      <c r="AW244" s="13" t="s">
        <v>32</v>
      </c>
      <c r="AX244" s="13" t="s">
        <v>83</v>
      </c>
      <c r="AY244" s="171" t="s">
        <v>174</v>
      </c>
    </row>
    <row r="245" spans="1:65" s="2" customFormat="1" ht="16.5" customHeight="1">
      <c r="A245" s="32"/>
      <c r="B245" s="150"/>
      <c r="C245" s="151" t="s">
        <v>382</v>
      </c>
      <c r="D245" s="151" t="s">
        <v>176</v>
      </c>
      <c r="E245" s="152" t="s">
        <v>705</v>
      </c>
      <c r="F245" s="153" t="s">
        <v>706</v>
      </c>
      <c r="G245" s="154" t="s">
        <v>203</v>
      </c>
      <c r="H245" s="155">
        <v>12</v>
      </c>
      <c r="I245" s="156"/>
      <c r="J245" s="157">
        <f>ROUND(I245*H245,2)</f>
        <v>0</v>
      </c>
      <c r="K245" s="158"/>
      <c r="L245" s="33"/>
      <c r="M245" s="159" t="s">
        <v>1</v>
      </c>
      <c r="N245" s="160" t="s">
        <v>41</v>
      </c>
      <c r="O245" s="58"/>
      <c r="P245" s="161">
        <f>O245*H245</f>
        <v>0</v>
      </c>
      <c r="Q245" s="161">
        <v>0</v>
      </c>
      <c r="R245" s="161">
        <f>Q245*H245</f>
        <v>0</v>
      </c>
      <c r="S245" s="161">
        <v>0</v>
      </c>
      <c r="T245" s="162">
        <f>S245*H245</f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63" t="s">
        <v>96</v>
      </c>
      <c r="AT245" s="163" t="s">
        <v>176</v>
      </c>
      <c r="AU245" s="163" t="s">
        <v>85</v>
      </c>
      <c r="AY245" s="17" t="s">
        <v>174</v>
      </c>
      <c r="BE245" s="164">
        <f>IF(N245="základní",J245,0)</f>
        <v>0</v>
      </c>
      <c r="BF245" s="164">
        <f>IF(N245="snížená",J245,0)</f>
        <v>0</v>
      </c>
      <c r="BG245" s="164">
        <f>IF(N245="zákl. přenesená",J245,0)</f>
        <v>0</v>
      </c>
      <c r="BH245" s="164">
        <f>IF(N245="sníž. přenesená",J245,0)</f>
        <v>0</v>
      </c>
      <c r="BI245" s="164">
        <f>IF(N245="nulová",J245,0)</f>
        <v>0</v>
      </c>
      <c r="BJ245" s="17" t="s">
        <v>83</v>
      </c>
      <c r="BK245" s="164">
        <f>ROUND(I245*H245,2)</f>
        <v>0</v>
      </c>
      <c r="BL245" s="17" t="s">
        <v>96</v>
      </c>
      <c r="BM245" s="163" t="s">
        <v>707</v>
      </c>
    </row>
    <row r="246" spans="1:65" s="2" customFormat="1" ht="19.5">
      <c r="A246" s="32"/>
      <c r="B246" s="33"/>
      <c r="C246" s="32"/>
      <c r="D246" s="165" t="s">
        <v>181</v>
      </c>
      <c r="E246" s="32"/>
      <c r="F246" s="166" t="s">
        <v>708</v>
      </c>
      <c r="G246" s="32"/>
      <c r="H246" s="32"/>
      <c r="I246" s="167"/>
      <c r="J246" s="32"/>
      <c r="K246" s="32"/>
      <c r="L246" s="33"/>
      <c r="M246" s="168"/>
      <c r="N246" s="169"/>
      <c r="O246" s="58"/>
      <c r="P246" s="58"/>
      <c r="Q246" s="58"/>
      <c r="R246" s="58"/>
      <c r="S246" s="58"/>
      <c r="T246" s="59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T246" s="17" t="s">
        <v>181</v>
      </c>
      <c r="AU246" s="17" t="s">
        <v>85</v>
      </c>
    </row>
    <row r="247" spans="1:65" s="13" customFormat="1" ht="11.25">
      <c r="B247" s="170"/>
      <c r="D247" s="165" t="s">
        <v>183</v>
      </c>
      <c r="E247" s="171" t="s">
        <v>1</v>
      </c>
      <c r="F247" s="172" t="s">
        <v>238</v>
      </c>
      <c r="H247" s="173">
        <v>12</v>
      </c>
      <c r="I247" s="174"/>
      <c r="L247" s="170"/>
      <c r="M247" s="175"/>
      <c r="N247" s="176"/>
      <c r="O247" s="176"/>
      <c r="P247" s="176"/>
      <c r="Q247" s="176"/>
      <c r="R247" s="176"/>
      <c r="S247" s="176"/>
      <c r="T247" s="177"/>
      <c r="AT247" s="171" t="s">
        <v>183</v>
      </c>
      <c r="AU247" s="171" t="s">
        <v>85</v>
      </c>
      <c r="AV247" s="13" t="s">
        <v>85</v>
      </c>
      <c r="AW247" s="13" t="s">
        <v>32</v>
      </c>
      <c r="AX247" s="13" t="s">
        <v>83</v>
      </c>
      <c r="AY247" s="171" t="s">
        <v>174</v>
      </c>
    </row>
    <row r="248" spans="1:65" s="2" customFormat="1" ht="16.5" customHeight="1">
      <c r="A248" s="32"/>
      <c r="B248" s="150"/>
      <c r="C248" s="151" t="s">
        <v>387</v>
      </c>
      <c r="D248" s="151" t="s">
        <v>176</v>
      </c>
      <c r="E248" s="152" t="s">
        <v>372</v>
      </c>
      <c r="F248" s="153" t="s">
        <v>373</v>
      </c>
      <c r="G248" s="154" t="s">
        <v>179</v>
      </c>
      <c r="H248" s="155">
        <v>17.75</v>
      </c>
      <c r="I248" s="156"/>
      <c r="J248" s="157">
        <f>ROUND(I248*H248,2)</f>
        <v>0</v>
      </c>
      <c r="K248" s="158"/>
      <c r="L248" s="33"/>
      <c r="M248" s="159" t="s">
        <v>1</v>
      </c>
      <c r="N248" s="160" t="s">
        <v>41</v>
      </c>
      <c r="O248" s="58"/>
      <c r="P248" s="161">
        <f>O248*H248</f>
        <v>0</v>
      </c>
      <c r="Q248" s="161">
        <v>1.0000000000000001E-5</v>
      </c>
      <c r="R248" s="161">
        <f>Q248*H248</f>
        <v>1.775E-4</v>
      </c>
      <c r="S248" s="161">
        <v>0</v>
      </c>
      <c r="T248" s="162">
        <f>S248*H248</f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63" t="s">
        <v>96</v>
      </c>
      <c r="AT248" s="163" t="s">
        <v>176</v>
      </c>
      <c r="AU248" s="163" t="s">
        <v>85</v>
      </c>
      <c r="AY248" s="17" t="s">
        <v>174</v>
      </c>
      <c r="BE248" s="164">
        <f>IF(N248="základní",J248,0)</f>
        <v>0</v>
      </c>
      <c r="BF248" s="164">
        <f>IF(N248="snížená",J248,0)</f>
        <v>0</v>
      </c>
      <c r="BG248" s="164">
        <f>IF(N248="zákl. přenesená",J248,0)</f>
        <v>0</v>
      </c>
      <c r="BH248" s="164">
        <f>IF(N248="sníž. přenesená",J248,0)</f>
        <v>0</v>
      </c>
      <c r="BI248" s="164">
        <f>IF(N248="nulová",J248,0)</f>
        <v>0</v>
      </c>
      <c r="BJ248" s="17" t="s">
        <v>83</v>
      </c>
      <c r="BK248" s="164">
        <f>ROUND(I248*H248,2)</f>
        <v>0</v>
      </c>
      <c r="BL248" s="17" t="s">
        <v>96</v>
      </c>
      <c r="BM248" s="163" t="s">
        <v>709</v>
      </c>
    </row>
    <row r="249" spans="1:65" s="2" customFormat="1" ht="19.5">
      <c r="A249" s="32"/>
      <c r="B249" s="33"/>
      <c r="C249" s="32"/>
      <c r="D249" s="165" t="s">
        <v>181</v>
      </c>
      <c r="E249" s="32"/>
      <c r="F249" s="166" t="s">
        <v>375</v>
      </c>
      <c r="G249" s="32"/>
      <c r="H249" s="32"/>
      <c r="I249" s="167"/>
      <c r="J249" s="32"/>
      <c r="K249" s="32"/>
      <c r="L249" s="33"/>
      <c r="M249" s="168"/>
      <c r="N249" s="169"/>
      <c r="O249" s="58"/>
      <c r="P249" s="58"/>
      <c r="Q249" s="58"/>
      <c r="R249" s="58"/>
      <c r="S249" s="58"/>
      <c r="T249" s="59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T249" s="17" t="s">
        <v>181</v>
      </c>
      <c r="AU249" s="17" t="s">
        <v>85</v>
      </c>
    </row>
    <row r="250" spans="1:65" s="13" customFormat="1" ht="11.25">
      <c r="B250" s="170"/>
      <c r="D250" s="165" t="s">
        <v>183</v>
      </c>
      <c r="E250" s="171" t="s">
        <v>1</v>
      </c>
      <c r="F250" s="172" t="s">
        <v>700</v>
      </c>
      <c r="H250" s="173">
        <v>4.75</v>
      </c>
      <c r="I250" s="174"/>
      <c r="L250" s="170"/>
      <c r="M250" s="175"/>
      <c r="N250" s="176"/>
      <c r="O250" s="176"/>
      <c r="P250" s="176"/>
      <c r="Q250" s="176"/>
      <c r="R250" s="176"/>
      <c r="S250" s="176"/>
      <c r="T250" s="177"/>
      <c r="AT250" s="171" t="s">
        <v>183</v>
      </c>
      <c r="AU250" s="171" t="s">
        <v>85</v>
      </c>
      <c r="AV250" s="13" t="s">
        <v>85</v>
      </c>
      <c r="AW250" s="13" t="s">
        <v>32</v>
      </c>
      <c r="AX250" s="13" t="s">
        <v>76</v>
      </c>
      <c r="AY250" s="171" t="s">
        <v>174</v>
      </c>
    </row>
    <row r="251" spans="1:65" s="13" customFormat="1" ht="11.25">
      <c r="B251" s="170"/>
      <c r="D251" s="165" t="s">
        <v>183</v>
      </c>
      <c r="E251" s="171" t="s">
        <v>1</v>
      </c>
      <c r="F251" s="172" t="s">
        <v>701</v>
      </c>
      <c r="H251" s="173">
        <v>4</v>
      </c>
      <c r="I251" s="174"/>
      <c r="L251" s="170"/>
      <c r="M251" s="175"/>
      <c r="N251" s="176"/>
      <c r="O251" s="176"/>
      <c r="P251" s="176"/>
      <c r="Q251" s="176"/>
      <c r="R251" s="176"/>
      <c r="S251" s="176"/>
      <c r="T251" s="177"/>
      <c r="AT251" s="171" t="s">
        <v>183</v>
      </c>
      <c r="AU251" s="171" t="s">
        <v>85</v>
      </c>
      <c r="AV251" s="13" t="s">
        <v>85</v>
      </c>
      <c r="AW251" s="13" t="s">
        <v>32</v>
      </c>
      <c r="AX251" s="13" t="s">
        <v>76</v>
      </c>
      <c r="AY251" s="171" t="s">
        <v>174</v>
      </c>
    </row>
    <row r="252" spans="1:65" s="13" customFormat="1" ht="11.25">
      <c r="B252" s="170"/>
      <c r="D252" s="165" t="s">
        <v>183</v>
      </c>
      <c r="E252" s="171" t="s">
        <v>1</v>
      </c>
      <c r="F252" s="172" t="s">
        <v>702</v>
      </c>
      <c r="H252" s="173">
        <v>9</v>
      </c>
      <c r="I252" s="174"/>
      <c r="L252" s="170"/>
      <c r="M252" s="175"/>
      <c r="N252" s="176"/>
      <c r="O252" s="176"/>
      <c r="P252" s="176"/>
      <c r="Q252" s="176"/>
      <c r="R252" s="176"/>
      <c r="S252" s="176"/>
      <c r="T252" s="177"/>
      <c r="AT252" s="171" t="s">
        <v>183</v>
      </c>
      <c r="AU252" s="171" t="s">
        <v>85</v>
      </c>
      <c r="AV252" s="13" t="s">
        <v>85</v>
      </c>
      <c r="AW252" s="13" t="s">
        <v>32</v>
      </c>
      <c r="AX252" s="13" t="s">
        <v>76</v>
      </c>
      <c r="AY252" s="171" t="s">
        <v>174</v>
      </c>
    </row>
    <row r="253" spans="1:65" s="14" customFormat="1" ht="11.25">
      <c r="B253" s="178"/>
      <c r="D253" s="165" t="s">
        <v>183</v>
      </c>
      <c r="E253" s="179" t="s">
        <v>1</v>
      </c>
      <c r="F253" s="180" t="s">
        <v>231</v>
      </c>
      <c r="H253" s="181">
        <v>17.75</v>
      </c>
      <c r="I253" s="182"/>
      <c r="L253" s="178"/>
      <c r="M253" s="183"/>
      <c r="N253" s="184"/>
      <c r="O253" s="184"/>
      <c r="P253" s="184"/>
      <c r="Q253" s="184"/>
      <c r="R253" s="184"/>
      <c r="S253" s="184"/>
      <c r="T253" s="185"/>
      <c r="AT253" s="179" t="s">
        <v>183</v>
      </c>
      <c r="AU253" s="179" t="s">
        <v>85</v>
      </c>
      <c r="AV253" s="14" t="s">
        <v>96</v>
      </c>
      <c r="AW253" s="14" t="s">
        <v>32</v>
      </c>
      <c r="AX253" s="14" t="s">
        <v>83</v>
      </c>
      <c r="AY253" s="179" t="s">
        <v>174</v>
      </c>
    </row>
    <row r="254" spans="1:65" s="2" customFormat="1" ht="33" customHeight="1">
      <c r="A254" s="32"/>
      <c r="B254" s="150"/>
      <c r="C254" s="151" t="s">
        <v>392</v>
      </c>
      <c r="D254" s="151" t="s">
        <v>176</v>
      </c>
      <c r="E254" s="152" t="s">
        <v>383</v>
      </c>
      <c r="F254" s="153" t="s">
        <v>384</v>
      </c>
      <c r="G254" s="154" t="s">
        <v>203</v>
      </c>
      <c r="H254" s="155">
        <v>289.5</v>
      </c>
      <c r="I254" s="156"/>
      <c r="J254" s="157">
        <f>ROUND(I254*H254,2)</f>
        <v>0</v>
      </c>
      <c r="K254" s="158"/>
      <c r="L254" s="33"/>
      <c r="M254" s="159" t="s">
        <v>1</v>
      </c>
      <c r="N254" s="160" t="s">
        <v>41</v>
      </c>
      <c r="O254" s="58"/>
      <c r="P254" s="161">
        <f>O254*H254</f>
        <v>0</v>
      </c>
      <c r="Q254" s="161">
        <v>0.15540000000000001</v>
      </c>
      <c r="R254" s="161">
        <f>Q254*H254</f>
        <v>44.988300000000002</v>
      </c>
      <c r="S254" s="161">
        <v>0</v>
      </c>
      <c r="T254" s="162">
        <f>S254*H254</f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63" t="s">
        <v>96</v>
      </c>
      <c r="AT254" s="163" t="s">
        <v>176</v>
      </c>
      <c r="AU254" s="163" t="s">
        <v>85</v>
      </c>
      <c r="AY254" s="17" t="s">
        <v>174</v>
      </c>
      <c r="BE254" s="164">
        <f>IF(N254="základní",J254,0)</f>
        <v>0</v>
      </c>
      <c r="BF254" s="164">
        <f>IF(N254="snížená",J254,0)</f>
        <v>0</v>
      </c>
      <c r="BG254" s="164">
        <f>IF(N254="zákl. přenesená",J254,0)</f>
        <v>0</v>
      </c>
      <c r="BH254" s="164">
        <f>IF(N254="sníž. přenesená",J254,0)</f>
        <v>0</v>
      </c>
      <c r="BI254" s="164">
        <f>IF(N254="nulová",J254,0)</f>
        <v>0</v>
      </c>
      <c r="BJ254" s="17" t="s">
        <v>83</v>
      </c>
      <c r="BK254" s="164">
        <f>ROUND(I254*H254,2)</f>
        <v>0</v>
      </c>
      <c r="BL254" s="17" t="s">
        <v>96</v>
      </c>
      <c r="BM254" s="163" t="s">
        <v>710</v>
      </c>
    </row>
    <row r="255" spans="1:65" s="2" customFormat="1" ht="29.25">
      <c r="A255" s="32"/>
      <c r="B255" s="33"/>
      <c r="C255" s="32"/>
      <c r="D255" s="165" t="s">
        <v>181</v>
      </c>
      <c r="E255" s="32"/>
      <c r="F255" s="166" t="s">
        <v>386</v>
      </c>
      <c r="G255" s="32"/>
      <c r="H255" s="32"/>
      <c r="I255" s="167"/>
      <c r="J255" s="32"/>
      <c r="K255" s="32"/>
      <c r="L255" s="33"/>
      <c r="M255" s="168"/>
      <c r="N255" s="169"/>
      <c r="O255" s="58"/>
      <c r="P255" s="58"/>
      <c r="Q255" s="58"/>
      <c r="R255" s="58"/>
      <c r="S255" s="58"/>
      <c r="T255" s="59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T255" s="17" t="s">
        <v>181</v>
      </c>
      <c r="AU255" s="17" t="s">
        <v>85</v>
      </c>
    </row>
    <row r="256" spans="1:65" s="2" customFormat="1" ht="16.5" customHeight="1">
      <c r="A256" s="32"/>
      <c r="B256" s="150"/>
      <c r="C256" s="186" t="s">
        <v>397</v>
      </c>
      <c r="D256" s="186" t="s">
        <v>256</v>
      </c>
      <c r="E256" s="187" t="s">
        <v>393</v>
      </c>
      <c r="F256" s="188" t="s">
        <v>394</v>
      </c>
      <c r="G256" s="189" t="s">
        <v>203</v>
      </c>
      <c r="H256" s="190">
        <v>275.5</v>
      </c>
      <c r="I256" s="191"/>
      <c r="J256" s="192">
        <f>ROUND(I256*H256,2)</f>
        <v>0</v>
      </c>
      <c r="K256" s="193"/>
      <c r="L256" s="194"/>
      <c r="M256" s="195" t="s">
        <v>1</v>
      </c>
      <c r="N256" s="196" t="s">
        <v>41</v>
      </c>
      <c r="O256" s="58"/>
      <c r="P256" s="161">
        <f>O256*H256</f>
        <v>0</v>
      </c>
      <c r="Q256" s="161">
        <v>0.08</v>
      </c>
      <c r="R256" s="161">
        <f>Q256*H256</f>
        <v>22.04</v>
      </c>
      <c r="S256" s="161">
        <v>0</v>
      </c>
      <c r="T256" s="162">
        <f>S256*H256</f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63" t="s">
        <v>211</v>
      </c>
      <c r="AT256" s="163" t="s">
        <v>256</v>
      </c>
      <c r="AU256" s="163" t="s">
        <v>85</v>
      </c>
      <c r="AY256" s="17" t="s">
        <v>174</v>
      </c>
      <c r="BE256" s="164">
        <f>IF(N256="základní",J256,0)</f>
        <v>0</v>
      </c>
      <c r="BF256" s="164">
        <f>IF(N256="snížená",J256,0)</f>
        <v>0</v>
      </c>
      <c r="BG256" s="164">
        <f>IF(N256="zákl. přenesená",J256,0)</f>
        <v>0</v>
      </c>
      <c r="BH256" s="164">
        <f>IF(N256="sníž. přenesená",J256,0)</f>
        <v>0</v>
      </c>
      <c r="BI256" s="164">
        <f>IF(N256="nulová",J256,0)</f>
        <v>0</v>
      </c>
      <c r="BJ256" s="17" t="s">
        <v>83</v>
      </c>
      <c r="BK256" s="164">
        <f>ROUND(I256*H256,2)</f>
        <v>0</v>
      </c>
      <c r="BL256" s="17" t="s">
        <v>96</v>
      </c>
      <c r="BM256" s="163" t="s">
        <v>711</v>
      </c>
    </row>
    <row r="257" spans="1:65" s="2" customFormat="1" ht="11.25">
      <c r="A257" s="32"/>
      <c r="B257" s="33"/>
      <c r="C257" s="32"/>
      <c r="D257" s="165" t="s">
        <v>181</v>
      </c>
      <c r="E257" s="32"/>
      <c r="F257" s="166" t="s">
        <v>394</v>
      </c>
      <c r="G257" s="32"/>
      <c r="H257" s="32"/>
      <c r="I257" s="167"/>
      <c r="J257" s="32"/>
      <c r="K257" s="32"/>
      <c r="L257" s="33"/>
      <c r="M257" s="168"/>
      <c r="N257" s="169"/>
      <c r="O257" s="58"/>
      <c r="P257" s="58"/>
      <c r="Q257" s="58"/>
      <c r="R257" s="58"/>
      <c r="S257" s="58"/>
      <c r="T257" s="59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T257" s="17" t="s">
        <v>181</v>
      </c>
      <c r="AU257" s="17" t="s">
        <v>85</v>
      </c>
    </row>
    <row r="258" spans="1:65" s="13" customFormat="1" ht="11.25">
      <c r="B258" s="170"/>
      <c r="D258" s="165" t="s">
        <v>183</v>
      </c>
      <c r="E258" s="171" t="s">
        <v>1</v>
      </c>
      <c r="F258" s="172" t="s">
        <v>712</v>
      </c>
      <c r="H258" s="173">
        <v>275.5</v>
      </c>
      <c r="I258" s="174"/>
      <c r="L258" s="170"/>
      <c r="M258" s="175"/>
      <c r="N258" s="176"/>
      <c r="O258" s="176"/>
      <c r="P258" s="176"/>
      <c r="Q258" s="176"/>
      <c r="R258" s="176"/>
      <c r="S258" s="176"/>
      <c r="T258" s="177"/>
      <c r="AT258" s="171" t="s">
        <v>183</v>
      </c>
      <c r="AU258" s="171" t="s">
        <v>85</v>
      </c>
      <c r="AV258" s="13" t="s">
        <v>85</v>
      </c>
      <c r="AW258" s="13" t="s">
        <v>32</v>
      </c>
      <c r="AX258" s="13" t="s">
        <v>83</v>
      </c>
      <c r="AY258" s="171" t="s">
        <v>174</v>
      </c>
    </row>
    <row r="259" spans="1:65" s="2" customFormat="1" ht="24.2" customHeight="1">
      <c r="A259" s="32"/>
      <c r="B259" s="150"/>
      <c r="C259" s="186" t="s">
        <v>402</v>
      </c>
      <c r="D259" s="186" t="s">
        <v>256</v>
      </c>
      <c r="E259" s="187" t="s">
        <v>398</v>
      </c>
      <c r="F259" s="188" t="s">
        <v>399</v>
      </c>
      <c r="G259" s="189" t="s">
        <v>203</v>
      </c>
      <c r="H259" s="190">
        <v>7</v>
      </c>
      <c r="I259" s="191"/>
      <c r="J259" s="192">
        <f>ROUND(I259*H259,2)</f>
        <v>0</v>
      </c>
      <c r="K259" s="193"/>
      <c r="L259" s="194"/>
      <c r="M259" s="195" t="s">
        <v>1</v>
      </c>
      <c r="N259" s="196" t="s">
        <v>41</v>
      </c>
      <c r="O259" s="58"/>
      <c r="P259" s="161">
        <f>O259*H259</f>
        <v>0</v>
      </c>
      <c r="Q259" s="161">
        <v>4.8300000000000003E-2</v>
      </c>
      <c r="R259" s="161">
        <f>Q259*H259</f>
        <v>0.33810000000000001</v>
      </c>
      <c r="S259" s="161">
        <v>0</v>
      </c>
      <c r="T259" s="162">
        <f>S259*H259</f>
        <v>0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63" t="s">
        <v>211</v>
      </c>
      <c r="AT259" s="163" t="s">
        <v>256</v>
      </c>
      <c r="AU259" s="163" t="s">
        <v>85</v>
      </c>
      <c r="AY259" s="17" t="s">
        <v>174</v>
      </c>
      <c r="BE259" s="164">
        <f>IF(N259="základní",J259,0)</f>
        <v>0</v>
      </c>
      <c r="BF259" s="164">
        <f>IF(N259="snížená",J259,0)</f>
        <v>0</v>
      </c>
      <c r="BG259" s="164">
        <f>IF(N259="zákl. přenesená",J259,0)</f>
        <v>0</v>
      </c>
      <c r="BH259" s="164">
        <f>IF(N259="sníž. přenesená",J259,0)</f>
        <v>0</v>
      </c>
      <c r="BI259" s="164">
        <f>IF(N259="nulová",J259,0)</f>
        <v>0</v>
      </c>
      <c r="BJ259" s="17" t="s">
        <v>83</v>
      </c>
      <c r="BK259" s="164">
        <f>ROUND(I259*H259,2)</f>
        <v>0</v>
      </c>
      <c r="BL259" s="17" t="s">
        <v>96</v>
      </c>
      <c r="BM259" s="163" t="s">
        <v>713</v>
      </c>
    </row>
    <row r="260" spans="1:65" s="2" customFormat="1" ht="11.25">
      <c r="A260" s="32"/>
      <c r="B260" s="33"/>
      <c r="C260" s="32"/>
      <c r="D260" s="165" t="s">
        <v>181</v>
      </c>
      <c r="E260" s="32"/>
      <c r="F260" s="166" t="s">
        <v>399</v>
      </c>
      <c r="G260" s="32"/>
      <c r="H260" s="32"/>
      <c r="I260" s="167"/>
      <c r="J260" s="32"/>
      <c r="K260" s="32"/>
      <c r="L260" s="33"/>
      <c r="M260" s="168"/>
      <c r="N260" s="169"/>
      <c r="O260" s="58"/>
      <c r="P260" s="58"/>
      <c r="Q260" s="58"/>
      <c r="R260" s="58"/>
      <c r="S260" s="58"/>
      <c r="T260" s="59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T260" s="17" t="s">
        <v>181</v>
      </c>
      <c r="AU260" s="17" t="s">
        <v>85</v>
      </c>
    </row>
    <row r="261" spans="1:65" s="13" customFormat="1" ht="11.25">
      <c r="B261" s="170"/>
      <c r="D261" s="165" t="s">
        <v>183</v>
      </c>
      <c r="E261" s="171" t="s">
        <v>1</v>
      </c>
      <c r="F261" s="172" t="s">
        <v>714</v>
      </c>
      <c r="H261" s="173">
        <v>7</v>
      </c>
      <c r="I261" s="174"/>
      <c r="L261" s="170"/>
      <c r="M261" s="175"/>
      <c r="N261" s="176"/>
      <c r="O261" s="176"/>
      <c r="P261" s="176"/>
      <c r="Q261" s="176"/>
      <c r="R261" s="176"/>
      <c r="S261" s="176"/>
      <c r="T261" s="177"/>
      <c r="AT261" s="171" t="s">
        <v>183</v>
      </c>
      <c r="AU261" s="171" t="s">
        <v>85</v>
      </c>
      <c r="AV261" s="13" t="s">
        <v>85</v>
      </c>
      <c r="AW261" s="13" t="s">
        <v>32</v>
      </c>
      <c r="AX261" s="13" t="s">
        <v>83</v>
      </c>
      <c r="AY261" s="171" t="s">
        <v>174</v>
      </c>
    </row>
    <row r="262" spans="1:65" s="2" customFormat="1" ht="24.2" customHeight="1">
      <c r="A262" s="32"/>
      <c r="B262" s="150"/>
      <c r="C262" s="186" t="s">
        <v>407</v>
      </c>
      <c r="D262" s="186" t="s">
        <v>256</v>
      </c>
      <c r="E262" s="187" t="s">
        <v>403</v>
      </c>
      <c r="F262" s="188" t="s">
        <v>404</v>
      </c>
      <c r="G262" s="189" t="s">
        <v>203</v>
      </c>
      <c r="H262" s="190">
        <v>7</v>
      </c>
      <c r="I262" s="191"/>
      <c r="J262" s="192">
        <f>ROUND(I262*H262,2)</f>
        <v>0</v>
      </c>
      <c r="K262" s="193"/>
      <c r="L262" s="194"/>
      <c r="M262" s="195" t="s">
        <v>1</v>
      </c>
      <c r="N262" s="196" t="s">
        <v>41</v>
      </c>
      <c r="O262" s="58"/>
      <c r="P262" s="161">
        <f>O262*H262</f>
        <v>0</v>
      </c>
      <c r="Q262" s="161">
        <v>6.5670000000000006E-2</v>
      </c>
      <c r="R262" s="161">
        <f>Q262*H262</f>
        <v>0.45969000000000004</v>
      </c>
      <c r="S262" s="161">
        <v>0</v>
      </c>
      <c r="T262" s="162">
        <f>S262*H262</f>
        <v>0</v>
      </c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63" t="s">
        <v>211</v>
      </c>
      <c r="AT262" s="163" t="s">
        <v>256</v>
      </c>
      <c r="AU262" s="163" t="s">
        <v>85</v>
      </c>
      <c r="AY262" s="17" t="s">
        <v>174</v>
      </c>
      <c r="BE262" s="164">
        <f>IF(N262="základní",J262,0)</f>
        <v>0</v>
      </c>
      <c r="BF262" s="164">
        <f>IF(N262="snížená",J262,0)</f>
        <v>0</v>
      </c>
      <c r="BG262" s="164">
        <f>IF(N262="zákl. přenesená",J262,0)</f>
        <v>0</v>
      </c>
      <c r="BH262" s="164">
        <f>IF(N262="sníž. přenesená",J262,0)</f>
        <v>0</v>
      </c>
      <c r="BI262" s="164">
        <f>IF(N262="nulová",J262,0)</f>
        <v>0</v>
      </c>
      <c r="BJ262" s="17" t="s">
        <v>83</v>
      </c>
      <c r="BK262" s="164">
        <f>ROUND(I262*H262,2)</f>
        <v>0</v>
      </c>
      <c r="BL262" s="17" t="s">
        <v>96</v>
      </c>
      <c r="BM262" s="163" t="s">
        <v>715</v>
      </c>
    </row>
    <row r="263" spans="1:65" s="2" customFormat="1" ht="11.25">
      <c r="A263" s="32"/>
      <c r="B263" s="33"/>
      <c r="C263" s="32"/>
      <c r="D263" s="165" t="s">
        <v>181</v>
      </c>
      <c r="E263" s="32"/>
      <c r="F263" s="166" t="s">
        <v>404</v>
      </c>
      <c r="G263" s="32"/>
      <c r="H263" s="32"/>
      <c r="I263" s="167"/>
      <c r="J263" s="32"/>
      <c r="K263" s="32"/>
      <c r="L263" s="33"/>
      <c r="M263" s="168"/>
      <c r="N263" s="169"/>
      <c r="O263" s="58"/>
      <c r="P263" s="58"/>
      <c r="Q263" s="58"/>
      <c r="R263" s="58"/>
      <c r="S263" s="58"/>
      <c r="T263" s="59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T263" s="17" t="s">
        <v>181</v>
      </c>
      <c r="AU263" s="17" t="s">
        <v>85</v>
      </c>
    </row>
    <row r="264" spans="1:65" s="13" customFormat="1" ht="11.25">
      <c r="B264" s="170"/>
      <c r="D264" s="165" t="s">
        <v>183</v>
      </c>
      <c r="E264" s="171" t="s">
        <v>1</v>
      </c>
      <c r="F264" s="172" t="s">
        <v>716</v>
      </c>
      <c r="H264" s="173">
        <v>7</v>
      </c>
      <c r="I264" s="174"/>
      <c r="L264" s="170"/>
      <c r="M264" s="175"/>
      <c r="N264" s="176"/>
      <c r="O264" s="176"/>
      <c r="P264" s="176"/>
      <c r="Q264" s="176"/>
      <c r="R264" s="176"/>
      <c r="S264" s="176"/>
      <c r="T264" s="177"/>
      <c r="AT264" s="171" t="s">
        <v>183</v>
      </c>
      <c r="AU264" s="171" t="s">
        <v>85</v>
      </c>
      <c r="AV264" s="13" t="s">
        <v>85</v>
      </c>
      <c r="AW264" s="13" t="s">
        <v>32</v>
      </c>
      <c r="AX264" s="13" t="s">
        <v>83</v>
      </c>
      <c r="AY264" s="171" t="s">
        <v>174</v>
      </c>
    </row>
    <row r="265" spans="1:65" s="2" customFormat="1" ht="33" customHeight="1">
      <c r="A265" s="32"/>
      <c r="B265" s="150"/>
      <c r="C265" s="151" t="s">
        <v>412</v>
      </c>
      <c r="D265" s="151" t="s">
        <v>176</v>
      </c>
      <c r="E265" s="152" t="s">
        <v>408</v>
      </c>
      <c r="F265" s="153" t="s">
        <v>409</v>
      </c>
      <c r="G265" s="154" t="s">
        <v>203</v>
      </c>
      <c r="H265" s="155">
        <v>288.39999999999998</v>
      </c>
      <c r="I265" s="156"/>
      <c r="J265" s="157">
        <f>ROUND(I265*H265,2)</f>
        <v>0</v>
      </c>
      <c r="K265" s="158"/>
      <c r="L265" s="33"/>
      <c r="M265" s="159" t="s">
        <v>1</v>
      </c>
      <c r="N265" s="160" t="s">
        <v>41</v>
      </c>
      <c r="O265" s="58"/>
      <c r="P265" s="161">
        <f>O265*H265</f>
        <v>0</v>
      </c>
      <c r="Q265" s="161">
        <v>0.1295</v>
      </c>
      <c r="R265" s="161">
        <f>Q265*H265</f>
        <v>37.347799999999999</v>
      </c>
      <c r="S265" s="161">
        <v>0</v>
      </c>
      <c r="T265" s="162">
        <f>S265*H265</f>
        <v>0</v>
      </c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R265" s="163" t="s">
        <v>96</v>
      </c>
      <c r="AT265" s="163" t="s">
        <v>176</v>
      </c>
      <c r="AU265" s="163" t="s">
        <v>85</v>
      </c>
      <c r="AY265" s="17" t="s">
        <v>174</v>
      </c>
      <c r="BE265" s="164">
        <f>IF(N265="základní",J265,0)</f>
        <v>0</v>
      </c>
      <c r="BF265" s="164">
        <f>IF(N265="snížená",J265,0)</f>
        <v>0</v>
      </c>
      <c r="BG265" s="164">
        <f>IF(N265="zákl. přenesená",J265,0)</f>
        <v>0</v>
      </c>
      <c r="BH265" s="164">
        <f>IF(N265="sníž. přenesená",J265,0)</f>
        <v>0</v>
      </c>
      <c r="BI265" s="164">
        <f>IF(N265="nulová",J265,0)</f>
        <v>0</v>
      </c>
      <c r="BJ265" s="17" t="s">
        <v>83</v>
      </c>
      <c r="BK265" s="164">
        <f>ROUND(I265*H265,2)</f>
        <v>0</v>
      </c>
      <c r="BL265" s="17" t="s">
        <v>96</v>
      </c>
      <c r="BM265" s="163" t="s">
        <v>717</v>
      </c>
    </row>
    <row r="266" spans="1:65" s="2" customFormat="1" ht="29.25">
      <c r="A266" s="32"/>
      <c r="B266" s="33"/>
      <c r="C266" s="32"/>
      <c r="D266" s="165" t="s">
        <v>181</v>
      </c>
      <c r="E266" s="32"/>
      <c r="F266" s="166" t="s">
        <v>411</v>
      </c>
      <c r="G266" s="32"/>
      <c r="H266" s="32"/>
      <c r="I266" s="167"/>
      <c r="J266" s="32"/>
      <c r="K266" s="32"/>
      <c r="L266" s="33"/>
      <c r="M266" s="168"/>
      <c r="N266" s="169"/>
      <c r="O266" s="58"/>
      <c r="P266" s="58"/>
      <c r="Q266" s="58"/>
      <c r="R266" s="58"/>
      <c r="S266" s="58"/>
      <c r="T266" s="59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T266" s="17" t="s">
        <v>181</v>
      </c>
      <c r="AU266" s="17" t="s">
        <v>85</v>
      </c>
    </row>
    <row r="267" spans="1:65" s="2" customFormat="1" ht="16.5" customHeight="1">
      <c r="A267" s="32"/>
      <c r="B267" s="150"/>
      <c r="C267" s="186" t="s">
        <v>417</v>
      </c>
      <c r="D267" s="186" t="s">
        <v>256</v>
      </c>
      <c r="E267" s="187" t="s">
        <v>413</v>
      </c>
      <c r="F267" s="188" t="s">
        <v>414</v>
      </c>
      <c r="G267" s="189" t="s">
        <v>203</v>
      </c>
      <c r="H267" s="190">
        <v>288.39999999999998</v>
      </c>
      <c r="I267" s="191"/>
      <c r="J267" s="192">
        <f>ROUND(I267*H267,2)</f>
        <v>0</v>
      </c>
      <c r="K267" s="193"/>
      <c r="L267" s="194"/>
      <c r="M267" s="195" t="s">
        <v>1</v>
      </c>
      <c r="N267" s="196" t="s">
        <v>41</v>
      </c>
      <c r="O267" s="58"/>
      <c r="P267" s="161">
        <f>O267*H267</f>
        <v>0</v>
      </c>
      <c r="Q267" s="161">
        <v>4.5999999999999999E-2</v>
      </c>
      <c r="R267" s="161">
        <f>Q267*H267</f>
        <v>13.266399999999999</v>
      </c>
      <c r="S267" s="161">
        <v>0</v>
      </c>
      <c r="T267" s="162">
        <f>S267*H267</f>
        <v>0</v>
      </c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R267" s="163" t="s">
        <v>211</v>
      </c>
      <c r="AT267" s="163" t="s">
        <v>256</v>
      </c>
      <c r="AU267" s="163" t="s">
        <v>85</v>
      </c>
      <c r="AY267" s="17" t="s">
        <v>174</v>
      </c>
      <c r="BE267" s="164">
        <f>IF(N267="základní",J267,0)</f>
        <v>0</v>
      </c>
      <c r="BF267" s="164">
        <f>IF(N267="snížená",J267,0)</f>
        <v>0</v>
      </c>
      <c r="BG267" s="164">
        <f>IF(N267="zákl. přenesená",J267,0)</f>
        <v>0</v>
      </c>
      <c r="BH267" s="164">
        <f>IF(N267="sníž. přenesená",J267,0)</f>
        <v>0</v>
      </c>
      <c r="BI267" s="164">
        <f>IF(N267="nulová",J267,0)</f>
        <v>0</v>
      </c>
      <c r="BJ267" s="17" t="s">
        <v>83</v>
      </c>
      <c r="BK267" s="164">
        <f>ROUND(I267*H267,2)</f>
        <v>0</v>
      </c>
      <c r="BL267" s="17" t="s">
        <v>96</v>
      </c>
      <c r="BM267" s="163" t="s">
        <v>718</v>
      </c>
    </row>
    <row r="268" spans="1:65" s="2" customFormat="1" ht="11.25">
      <c r="A268" s="32"/>
      <c r="B268" s="33"/>
      <c r="C268" s="32"/>
      <c r="D268" s="165" t="s">
        <v>181</v>
      </c>
      <c r="E268" s="32"/>
      <c r="F268" s="166" t="s">
        <v>414</v>
      </c>
      <c r="G268" s="32"/>
      <c r="H268" s="32"/>
      <c r="I268" s="167"/>
      <c r="J268" s="32"/>
      <c r="K268" s="32"/>
      <c r="L268" s="33"/>
      <c r="M268" s="168"/>
      <c r="N268" s="169"/>
      <c r="O268" s="58"/>
      <c r="P268" s="58"/>
      <c r="Q268" s="58"/>
      <c r="R268" s="58"/>
      <c r="S268" s="58"/>
      <c r="T268" s="59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T268" s="17" t="s">
        <v>181</v>
      </c>
      <c r="AU268" s="17" t="s">
        <v>85</v>
      </c>
    </row>
    <row r="269" spans="1:65" s="13" customFormat="1" ht="11.25">
      <c r="B269" s="170"/>
      <c r="D269" s="165" t="s">
        <v>183</v>
      </c>
      <c r="E269" s="171" t="s">
        <v>1</v>
      </c>
      <c r="F269" s="172" t="s">
        <v>719</v>
      </c>
      <c r="H269" s="173">
        <v>288.39999999999998</v>
      </c>
      <c r="I269" s="174"/>
      <c r="L269" s="170"/>
      <c r="M269" s="175"/>
      <c r="N269" s="176"/>
      <c r="O269" s="176"/>
      <c r="P269" s="176"/>
      <c r="Q269" s="176"/>
      <c r="R269" s="176"/>
      <c r="S269" s="176"/>
      <c r="T269" s="177"/>
      <c r="AT269" s="171" t="s">
        <v>183</v>
      </c>
      <c r="AU269" s="171" t="s">
        <v>85</v>
      </c>
      <c r="AV269" s="13" t="s">
        <v>85</v>
      </c>
      <c r="AW269" s="13" t="s">
        <v>32</v>
      </c>
      <c r="AX269" s="13" t="s">
        <v>83</v>
      </c>
      <c r="AY269" s="171" t="s">
        <v>174</v>
      </c>
    </row>
    <row r="270" spans="1:65" s="2" customFormat="1" ht="21.75" customHeight="1">
      <c r="A270" s="32"/>
      <c r="B270" s="150"/>
      <c r="C270" s="151" t="s">
        <v>423</v>
      </c>
      <c r="D270" s="151" t="s">
        <v>176</v>
      </c>
      <c r="E270" s="152" t="s">
        <v>418</v>
      </c>
      <c r="F270" s="153" t="s">
        <v>419</v>
      </c>
      <c r="G270" s="154" t="s">
        <v>203</v>
      </c>
      <c r="H270" s="155">
        <v>289.5</v>
      </c>
      <c r="I270" s="156"/>
      <c r="J270" s="157">
        <f>ROUND(I270*H270,2)</f>
        <v>0</v>
      </c>
      <c r="K270" s="158"/>
      <c r="L270" s="33"/>
      <c r="M270" s="159" t="s">
        <v>1</v>
      </c>
      <c r="N270" s="160" t="s">
        <v>41</v>
      </c>
      <c r="O270" s="58"/>
      <c r="P270" s="161">
        <f>O270*H270</f>
        <v>0</v>
      </c>
      <c r="Q270" s="161">
        <v>0</v>
      </c>
      <c r="R270" s="161">
        <f>Q270*H270</f>
        <v>0</v>
      </c>
      <c r="S270" s="161">
        <v>0</v>
      </c>
      <c r="T270" s="162">
        <f>S270*H270</f>
        <v>0</v>
      </c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R270" s="163" t="s">
        <v>96</v>
      </c>
      <c r="AT270" s="163" t="s">
        <v>176</v>
      </c>
      <c r="AU270" s="163" t="s">
        <v>85</v>
      </c>
      <c r="AY270" s="17" t="s">
        <v>174</v>
      </c>
      <c r="BE270" s="164">
        <f>IF(N270="základní",J270,0)</f>
        <v>0</v>
      </c>
      <c r="BF270" s="164">
        <f>IF(N270="snížená",J270,0)</f>
        <v>0</v>
      </c>
      <c r="BG270" s="164">
        <f>IF(N270="zákl. přenesená",J270,0)</f>
        <v>0</v>
      </c>
      <c r="BH270" s="164">
        <f>IF(N270="sníž. přenesená",J270,0)</f>
        <v>0</v>
      </c>
      <c r="BI270" s="164">
        <f>IF(N270="nulová",J270,0)</f>
        <v>0</v>
      </c>
      <c r="BJ270" s="17" t="s">
        <v>83</v>
      </c>
      <c r="BK270" s="164">
        <f>ROUND(I270*H270,2)</f>
        <v>0</v>
      </c>
      <c r="BL270" s="17" t="s">
        <v>96</v>
      </c>
      <c r="BM270" s="163" t="s">
        <v>720</v>
      </c>
    </row>
    <row r="271" spans="1:65" s="2" customFormat="1" ht="19.5">
      <c r="A271" s="32"/>
      <c r="B271" s="33"/>
      <c r="C271" s="32"/>
      <c r="D271" s="165" t="s">
        <v>181</v>
      </c>
      <c r="E271" s="32"/>
      <c r="F271" s="166" t="s">
        <v>421</v>
      </c>
      <c r="G271" s="32"/>
      <c r="H271" s="32"/>
      <c r="I271" s="167"/>
      <c r="J271" s="32"/>
      <c r="K271" s="32"/>
      <c r="L271" s="33"/>
      <c r="M271" s="168"/>
      <c r="N271" s="169"/>
      <c r="O271" s="58"/>
      <c r="P271" s="58"/>
      <c r="Q271" s="58"/>
      <c r="R271" s="58"/>
      <c r="S271" s="58"/>
      <c r="T271" s="59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T271" s="17" t="s">
        <v>181</v>
      </c>
      <c r="AU271" s="17" t="s">
        <v>85</v>
      </c>
    </row>
    <row r="272" spans="1:65" s="13" customFormat="1" ht="11.25">
      <c r="B272" s="170"/>
      <c r="D272" s="165" t="s">
        <v>183</v>
      </c>
      <c r="E272" s="171" t="s">
        <v>1</v>
      </c>
      <c r="F272" s="172" t="s">
        <v>682</v>
      </c>
      <c r="H272" s="173">
        <v>289.5</v>
      </c>
      <c r="I272" s="174"/>
      <c r="L272" s="170"/>
      <c r="M272" s="175"/>
      <c r="N272" s="176"/>
      <c r="O272" s="176"/>
      <c r="P272" s="176"/>
      <c r="Q272" s="176"/>
      <c r="R272" s="176"/>
      <c r="S272" s="176"/>
      <c r="T272" s="177"/>
      <c r="AT272" s="171" t="s">
        <v>183</v>
      </c>
      <c r="AU272" s="171" t="s">
        <v>85</v>
      </c>
      <c r="AV272" s="13" t="s">
        <v>85</v>
      </c>
      <c r="AW272" s="13" t="s">
        <v>32</v>
      </c>
      <c r="AX272" s="13" t="s">
        <v>83</v>
      </c>
      <c r="AY272" s="171" t="s">
        <v>174</v>
      </c>
    </row>
    <row r="273" spans="1:65" s="2" customFormat="1" ht="24.2" customHeight="1">
      <c r="A273" s="32"/>
      <c r="B273" s="150"/>
      <c r="C273" s="151" t="s">
        <v>429</v>
      </c>
      <c r="D273" s="151" t="s">
        <v>176</v>
      </c>
      <c r="E273" s="152" t="s">
        <v>424</v>
      </c>
      <c r="F273" s="153" t="s">
        <v>425</v>
      </c>
      <c r="G273" s="154" t="s">
        <v>179</v>
      </c>
      <c r="H273" s="155">
        <v>23.75</v>
      </c>
      <c r="I273" s="156"/>
      <c r="J273" s="157">
        <f>ROUND(I273*H273,2)</f>
        <v>0</v>
      </c>
      <c r="K273" s="158"/>
      <c r="L273" s="33"/>
      <c r="M273" s="159" t="s">
        <v>1</v>
      </c>
      <c r="N273" s="160" t="s">
        <v>41</v>
      </c>
      <c r="O273" s="58"/>
      <c r="P273" s="161">
        <f>O273*H273</f>
        <v>0</v>
      </c>
      <c r="Q273" s="161">
        <v>0</v>
      </c>
      <c r="R273" s="161">
        <f>Q273*H273</f>
        <v>0</v>
      </c>
      <c r="S273" s="161">
        <v>2.0000000000000001E-4</v>
      </c>
      <c r="T273" s="162">
        <f>S273*H273</f>
        <v>4.7499999999999999E-3</v>
      </c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R273" s="163" t="s">
        <v>96</v>
      </c>
      <c r="AT273" s="163" t="s">
        <v>176</v>
      </c>
      <c r="AU273" s="163" t="s">
        <v>85</v>
      </c>
      <c r="AY273" s="17" t="s">
        <v>174</v>
      </c>
      <c r="BE273" s="164">
        <f>IF(N273="základní",J273,0)</f>
        <v>0</v>
      </c>
      <c r="BF273" s="164">
        <f>IF(N273="snížená",J273,0)</f>
        <v>0</v>
      </c>
      <c r="BG273" s="164">
        <f>IF(N273="zákl. přenesená",J273,0)</f>
        <v>0</v>
      </c>
      <c r="BH273" s="164">
        <f>IF(N273="sníž. přenesená",J273,0)</f>
        <v>0</v>
      </c>
      <c r="BI273" s="164">
        <f>IF(N273="nulová",J273,0)</f>
        <v>0</v>
      </c>
      <c r="BJ273" s="17" t="s">
        <v>83</v>
      </c>
      <c r="BK273" s="164">
        <f>ROUND(I273*H273,2)</f>
        <v>0</v>
      </c>
      <c r="BL273" s="17" t="s">
        <v>96</v>
      </c>
      <c r="BM273" s="163" t="s">
        <v>721</v>
      </c>
    </row>
    <row r="274" spans="1:65" s="2" customFormat="1" ht="39">
      <c r="A274" s="32"/>
      <c r="B274" s="33"/>
      <c r="C274" s="32"/>
      <c r="D274" s="165" t="s">
        <v>181</v>
      </c>
      <c r="E274" s="32"/>
      <c r="F274" s="166" t="s">
        <v>427</v>
      </c>
      <c r="G274" s="32"/>
      <c r="H274" s="32"/>
      <c r="I274" s="167"/>
      <c r="J274" s="32"/>
      <c r="K274" s="32"/>
      <c r="L274" s="33"/>
      <c r="M274" s="168"/>
      <c r="N274" s="169"/>
      <c r="O274" s="58"/>
      <c r="P274" s="58"/>
      <c r="Q274" s="58"/>
      <c r="R274" s="58"/>
      <c r="S274" s="58"/>
      <c r="T274" s="59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T274" s="17" t="s">
        <v>181</v>
      </c>
      <c r="AU274" s="17" t="s">
        <v>85</v>
      </c>
    </row>
    <row r="275" spans="1:65" s="13" customFormat="1" ht="11.25">
      <c r="B275" s="170"/>
      <c r="D275" s="165" t="s">
        <v>183</v>
      </c>
      <c r="E275" s="171" t="s">
        <v>1</v>
      </c>
      <c r="F275" s="172" t="s">
        <v>722</v>
      </c>
      <c r="H275" s="173">
        <v>17.75</v>
      </c>
      <c r="I275" s="174"/>
      <c r="L275" s="170"/>
      <c r="M275" s="175"/>
      <c r="N275" s="176"/>
      <c r="O275" s="176"/>
      <c r="P275" s="176"/>
      <c r="Q275" s="176"/>
      <c r="R275" s="176"/>
      <c r="S275" s="176"/>
      <c r="T275" s="177"/>
      <c r="AT275" s="171" t="s">
        <v>183</v>
      </c>
      <c r="AU275" s="171" t="s">
        <v>85</v>
      </c>
      <c r="AV275" s="13" t="s">
        <v>85</v>
      </c>
      <c r="AW275" s="13" t="s">
        <v>32</v>
      </c>
      <c r="AX275" s="13" t="s">
        <v>76</v>
      </c>
      <c r="AY275" s="171" t="s">
        <v>174</v>
      </c>
    </row>
    <row r="276" spans="1:65" s="13" customFormat="1" ht="11.25">
      <c r="B276" s="170"/>
      <c r="D276" s="165" t="s">
        <v>183</v>
      </c>
      <c r="E276" s="171" t="s">
        <v>1</v>
      </c>
      <c r="F276" s="172" t="s">
        <v>723</v>
      </c>
      <c r="H276" s="173">
        <v>6</v>
      </c>
      <c r="I276" s="174"/>
      <c r="L276" s="170"/>
      <c r="M276" s="175"/>
      <c r="N276" s="176"/>
      <c r="O276" s="176"/>
      <c r="P276" s="176"/>
      <c r="Q276" s="176"/>
      <c r="R276" s="176"/>
      <c r="S276" s="176"/>
      <c r="T276" s="177"/>
      <c r="AT276" s="171" t="s">
        <v>183</v>
      </c>
      <c r="AU276" s="171" t="s">
        <v>85</v>
      </c>
      <c r="AV276" s="13" t="s">
        <v>85</v>
      </c>
      <c r="AW276" s="13" t="s">
        <v>32</v>
      </c>
      <c r="AX276" s="13" t="s">
        <v>76</v>
      </c>
      <c r="AY276" s="171" t="s">
        <v>174</v>
      </c>
    </row>
    <row r="277" spans="1:65" s="14" customFormat="1" ht="11.25">
      <c r="B277" s="178"/>
      <c r="D277" s="165" t="s">
        <v>183</v>
      </c>
      <c r="E277" s="179" t="s">
        <v>1</v>
      </c>
      <c r="F277" s="180" t="s">
        <v>231</v>
      </c>
      <c r="H277" s="181">
        <v>23.75</v>
      </c>
      <c r="I277" s="182"/>
      <c r="L277" s="178"/>
      <c r="M277" s="183"/>
      <c r="N277" s="184"/>
      <c r="O277" s="184"/>
      <c r="P277" s="184"/>
      <c r="Q277" s="184"/>
      <c r="R277" s="184"/>
      <c r="S277" s="184"/>
      <c r="T277" s="185"/>
      <c r="AT277" s="179" t="s">
        <v>183</v>
      </c>
      <c r="AU277" s="179" t="s">
        <v>85</v>
      </c>
      <c r="AV277" s="14" t="s">
        <v>96</v>
      </c>
      <c r="AW277" s="14" t="s">
        <v>32</v>
      </c>
      <c r="AX277" s="14" t="s">
        <v>83</v>
      </c>
      <c r="AY277" s="179" t="s">
        <v>174</v>
      </c>
    </row>
    <row r="278" spans="1:65" s="2" customFormat="1" ht="16.5" customHeight="1">
      <c r="A278" s="32"/>
      <c r="B278" s="150"/>
      <c r="C278" s="151" t="s">
        <v>438</v>
      </c>
      <c r="D278" s="151" t="s">
        <v>176</v>
      </c>
      <c r="E278" s="152" t="s">
        <v>724</v>
      </c>
      <c r="F278" s="153" t="s">
        <v>725</v>
      </c>
      <c r="G278" s="154" t="s">
        <v>220</v>
      </c>
      <c r="H278" s="155">
        <v>2</v>
      </c>
      <c r="I278" s="156"/>
      <c r="J278" s="157">
        <f>ROUND(I278*H278,2)</f>
        <v>0</v>
      </c>
      <c r="K278" s="158"/>
      <c r="L278" s="33"/>
      <c r="M278" s="159" t="s">
        <v>1</v>
      </c>
      <c r="N278" s="160" t="s">
        <v>41</v>
      </c>
      <c r="O278" s="58"/>
      <c r="P278" s="161">
        <f>O278*H278</f>
        <v>0</v>
      </c>
      <c r="Q278" s="161">
        <v>0</v>
      </c>
      <c r="R278" s="161">
        <f>Q278*H278</f>
        <v>0</v>
      </c>
      <c r="S278" s="161">
        <v>2.4</v>
      </c>
      <c r="T278" s="162">
        <f>S278*H278</f>
        <v>4.8</v>
      </c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R278" s="163" t="s">
        <v>96</v>
      </c>
      <c r="AT278" s="163" t="s">
        <v>176</v>
      </c>
      <c r="AU278" s="163" t="s">
        <v>85</v>
      </c>
      <c r="AY278" s="17" t="s">
        <v>174</v>
      </c>
      <c r="BE278" s="164">
        <f>IF(N278="základní",J278,0)</f>
        <v>0</v>
      </c>
      <c r="BF278" s="164">
        <f>IF(N278="snížená",J278,0)</f>
        <v>0</v>
      </c>
      <c r="BG278" s="164">
        <f>IF(N278="zákl. přenesená",J278,0)</f>
        <v>0</v>
      </c>
      <c r="BH278" s="164">
        <f>IF(N278="sníž. přenesená",J278,0)</f>
        <v>0</v>
      </c>
      <c r="BI278" s="164">
        <f>IF(N278="nulová",J278,0)</f>
        <v>0</v>
      </c>
      <c r="BJ278" s="17" t="s">
        <v>83</v>
      </c>
      <c r="BK278" s="164">
        <f>ROUND(I278*H278,2)</f>
        <v>0</v>
      </c>
      <c r="BL278" s="17" t="s">
        <v>96</v>
      </c>
      <c r="BM278" s="163" t="s">
        <v>726</v>
      </c>
    </row>
    <row r="279" spans="1:65" s="2" customFormat="1" ht="11.25">
      <c r="A279" s="32"/>
      <c r="B279" s="33"/>
      <c r="C279" s="32"/>
      <c r="D279" s="165" t="s">
        <v>181</v>
      </c>
      <c r="E279" s="32"/>
      <c r="F279" s="166" t="s">
        <v>727</v>
      </c>
      <c r="G279" s="32"/>
      <c r="H279" s="32"/>
      <c r="I279" s="167"/>
      <c r="J279" s="32"/>
      <c r="K279" s="32"/>
      <c r="L279" s="33"/>
      <c r="M279" s="168"/>
      <c r="N279" s="169"/>
      <c r="O279" s="58"/>
      <c r="P279" s="58"/>
      <c r="Q279" s="58"/>
      <c r="R279" s="58"/>
      <c r="S279" s="58"/>
      <c r="T279" s="59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T279" s="17" t="s">
        <v>181</v>
      </c>
      <c r="AU279" s="17" t="s">
        <v>85</v>
      </c>
    </row>
    <row r="280" spans="1:65" s="2" customFormat="1" ht="16.5" customHeight="1">
      <c r="A280" s="32"/>
      <c r="B280" s="150"/>
      <c r="C280" s="151" t="s">
        <v>444</v>
      </c>
      <c r="D280" s="151" t="s">
        <v>176</v>
      </c>
      <c r="E280" s="152" t="s">
        <v>430</v>
      </c>
      <c r="F280" s="153" t="s">
        <v>431</v>
      </c>
      <c r="G280" s="154" t="s">
        <v>272</v>
      </c>
      <c r="H280" s="155">
        <v>2</v>
      </c>
      <c r="I280" s="156"/>
      <c r="J280" s="157">
        <f>ROUND(I280*H280,2)</f>
        <v>0</v>
      </c>
      <c r="K280" s="158"/>
      <c r="L280" s="33"/>
      <c r="M280" s="159" t="s">
        <v>1</v>
      </c>
      <c r="N280" s="160" t="s">
        <v>41</v>
      </c>
      <c r="O280" s="58"/>
      <c r="P280" s="161">
        <f>O280*H280</f>
        <v>0</v>
      </c>
      <c r="Q280" s="161">
        <v>0</v>
      </c>
      <c r="R280" s="161">
        <f>Q280*H280</f>
        <v>0</v>
      </c>
      <c r="S280" s="161">
        <v>5.0000000000000001E-3</v>
      </c>
      <c r="T280" s="162">
        <f>S280*H280</f>
        <v>0.01</v>
      </c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R280" s="163" t="s">
        <v>96</v>
      </c>
      <c r="AT280" s="163" t="s">
        <v>176</v>
      </c>
      <c r="AU280" s="163" t="s">
        <v>85</v>
      </c>
      <c r="AY280" s="17" t="s">
        <v>174</v>
      </c>
      <c r="BE280" s="164">
        <f>IF(N280="základní",J280,0)</f>
        <v>0</v>
      </c>
      <c r="BF280" s="164">
        <f>IF(N280="snížená",J280,0)</f>
        <v>0</v>
      </c>
      <c r="BG280" s="164">
        <f>IF(N280="zákl. přenesená",J280,0)</f>
        <v>0</v>
      </c>
      <c r="BH280" s="164">
        <f>IF(N280="sníž. přenesená",J280,0)</f>
        <v>0</v>
      </c>
      <c r="BI280" s="164">
        <f>IF(N280="nulová",J280,0)</f>
        <v>0</v>
      </c>
      <c r="BJ280" s="17" t="s">
        <v>83</v>
      </c>
      <c r="BK280" s="164">
        <f>ROUND(I280*H280,2)</f>
        <v>0</v>
      </c>
      <c r="BL280" s="17" t="s">
        <v>96</v>
      </c>
      <c r="BM280" s="163" t="s">
        <v>728</v>
      </c>
    </row>
    <row r="281" spans="1:65" s="2" customFormat="1" ht="29.25">
      <c r="A281" s="32"/>
      <c r="B281" s="33"/>
      <c r="C281" s="32"/>
      <c r="D281" s="165" t="s">
        <v>181</v>
      </c>
      <c r="E281" s="32"/>
      <c r="F281" s="166" t="s">
        <v>433</v>
      </c>
      <c r="G281" s="32"/>
      <c r="H281" s="32"/>
      <c r="I281" s="167"/>
      <c r="J281" s="32"/>
      <c r="K281" s="32"/>
      <c r="L281" s="33"/>
      <c r="M281" s="168"/>
      <c r="N281" s="169"/>
      <c r="O281" s="58"/>
      <c r="P281" s="58"/>
      <c r="Q281" s="58"/>
      <c r="R281" s="58"/>
      <c r="S281" s="58"/>
      <c r="T281" s="59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T281" s="17" t="s">
        <v>181</v>
      </c>
      <c r="AU281" s="17" t="s">
        <v>85</v>
      </c>
    </row>
    <row r="282" spans="1:65" s="13" customFormat="1" ht="11.25">
      <c r="B282" s="170"/>
      <c r="D282" s="165" t="s">
        <v>183</v>
      </c>
      <c r="E282" s="171" t="s">
        <v>1</v>
      </c>
      <c r="F282" s="172" t="s">
        <v>729</v>
      </c>
      <c r="H282" s="173">
        <v>1</v>
      </c>
      <c r="I282" s="174"/>
      <c r="L282" s="170"/>
      <c r="M282" s="175"/>
      <c r="N282" s="176"/>
      <c r="O282" s="176"/>
      <c r="P282" s="176"/>
      <c r="Q282" s="176"/>
      <c r="R282" s="176"/>
      <c r="S282" s="176"/>
      <c r="T282" s="177"/>
      <c r="AT282" s="171" t="s">
        <v>183</v>
      </c>
      <c r="AU282" s="171" t="s">
        <v>85</v>
      </c>
      <c r="AV282" s="13" t="s">
        <v>85</v>
      </c>
      <c r="AW282" s="13" t="s">
        <v>32</v>
      </c>
      <c r="AX282" s="13" t="s">
        <v>76</v>
      </c>
      <c r="AY282" s="171" t="s">
        <v>174</v>
      </c>
    </row>
    <row r="283" spans="1:65" s="13" customFormat="1" ht="11.25">
      <c r="B283" s="170"/>
      <c r="D283" s="165" t="s">
        <v>183</v>
      </c>
      <c r="E283" s="171" t="s">
        <v>1</v>
      </c>
      <c r="F283" s="172" t="s">
        <v>730</v>
      </c>
      <c r="H283" s="173">
        <v>1</v>
      </c>
      <c r="I283" s="174"/>
      <c r="L283" s="170"/>
      <c r="M283" s="175"/>
      <c r="N283" s="176"/>
      <c r="O283" s="176"/>
      <c r="P283" s="176"/>
      <c r="Q283" s="176"/>
      <c r="R283" s="176"/>
      <c r="S283" s="176"/>
      <c r="T283" s="177"/>
      <c r="AT283" s="171" t="s">
        <v>183</v>
      </c>
      <c r="AU283" s="171" t="s">
        <v>85</v>
      </c>
      <c r="AV283" s="13" t="s">
        <v>85</v>
      </c>
      <c r="AW283" s="13" t="s">
        <v>32</v>
      </c>
      <c r="AX283" s="13" t="s">
        <v>76</v>
      </c>
      <c r="AY283" s="171" t="s">
        <v>174</v>
      </c>
    </row>
    <row r="284" spans="1:65" s="14" customFormat="1" ht="11.25">
      <c r="B284" s="178"/>
      <c r="D284" s="165" t="s">
        <v>183</v>
      </c>
      <c r="E284" s="179" t="s">
        <v>1</v>
      </c>
      <c r="F284" s="180" t="s">
        <v>231</v>
      </c>
      <c r="H284" s="181">
        <v>2</v>
      </c>
      <c r="I284" s="182"/>
      <c r="L284" s="178"/>
      <c r="M284" s="183"/>
      <c r="N284" s="184"/>
      <c r="O284" s="184"/>
      <c r="P284" s="184"/>
      <c r="Q284" s="184"/>
      <c r="R284" s="184"/>
      <c r="S284" s="184"/>
      <c r="T284" s="185"/>
      <c r="AT284" s="179" t="s">
        <v>183</v>
      </c>
      <c r="AU284" s="179" t="s">
        <v>85</v>
      </c>
      <c r="AV284" s="14" t="s">
        <v>96</v>
      </c>
      <c r="AW284" s="14" t="s">
        <v>32</v>
      </c>
      <c r="AX284" s="14" t="s">
        <v>83</v>
      </c>
      <c r="AY284" s="179" t="s">
        <v>174</v>
      </c>
    </row>
    <row r="285" spans="1:65" s="12" customFormat="1" ht="22.9" customHeight="1">
      <c r="B285" s="137"/>
      <c r="D285" s="138" t="s">
        <v>75</v>
      </c>
      <c r="E285" s="148" t="s">
        <v>436</v>
      </c>
      <c r="F285" s="148" t="s">
        <v>437</v>
      </c>
      <c r="I285" s="140"/>
      <c r="J285" s="149">
        <f>BK285</f>
        <v>0</v>
      </c>
      <c r="L285" s="137"/>
      <c r="M285" s="142"/>
      <c r="N285" s="143"/>
      <c r="O285" s="143"/>
      <c r="P285" s="144">
        <f>SUM(P286:P301)</f>
        <v>0</v>
      </c>
      <c r="Q285" s="143"/>
      <c r="R285" s="144">
        <f>SUM(R286:R301)</f>
        <v>0</v>
      </c>
      <c r="S285" s="143"/>
      <c r="T285" s="145">
        <f>SUM(T286:T301)</f>
        <v>0</v>
      </c>
      <c r="AR285" s="138" t="s">
        <v>83</v>
      </c>
      <c r="AT285" s="146" t="s">
        <v>75</v>
      </c>
      <c r="AU285" s="146" t="s">
        <v>83</v>
      </c>
      <c r="AY285" s="138" t="s">
        <v>174</v>
      </c>
      <c r="BK285" s="147">
        <f>SUM(BK286:BK301)</f>
        <v>0</v>
      </c>
    </row>
    <row r="286" spans="1:65" s="2" customFormat="1" ht="21.75" customHeight="1">
      <c r="A286" s="32"/>
      <c r="B286" s="150"/>
      <c r="C286" s="151" t="s">
        <v>450</v>
      </c>
      <c r="D286" s="151" t="s">
        <v>176</v>
      </c>
      <c r="E286" s="152" t="s">
        <v>439</v>
      </c>
      <c r="F286" s="153" t="s">
        <v>440</v>
      </c>
      <c r="G286" s="154" t="s">
        <v>441</v>
      </c>
      <c r="H286" s="155">
        <v>148.34399999999999</v>
      </c>
      <c r="I286" s="156"/>
      <c r="J286" s="157">
        <f>ROUND(I286*H286,2)</f>
        <v>0</v>
      </c>
      <c r="K286" s="158"/>
      <c r="L286" s="33"/>
      <c r="M286" s="159" t="s">
        <v>1</v>
      </c>
      <c r="N286" s="160" t="s">
        <v>41</v>
      </c>
      <c r="O286" s="58"/>
      <c r="P286" s="161">
        <f>O286*H286</f>
        <v>0</v>
      </c>
      <c r="Q286" s="161">
        <v>0</v>
      </c>
      <c r="R286" s="161">
        <f>Q286*H286</f>
        <v>0</v>
      </c>
      <c r="S286" s="161">
        <v>0</v>
      </c>
      <c r="T286" s="162">
        <f>S286*H286</f>
        <v>0</v>
      </c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R286" s="163" t="s">
        <v>96</v>
      </c>
      <c r="AT286" s="163" t="s">
        <v>176</v>
      </c>
      <c r="AU286" s="163" t="s">
        <v>85</v>
      </c>
      <c r="AY286" s="17" t="s">
        <v>174</v>
      </c>
      <c r="BE286" s="164">
        <f>IF(N286="základní",J286,0)</f>
        <v>0</v>
      </c>
      <c r="BF286" s="164">
        <f>IF(N286="snížená",J286,0)</f>
        <v>0</v>
      </c>
      <c r="BG286" s="164">
        <f>IF(N286="zákl. přenesená",J286,0)</f>
        <v>0</v>
      </c>
      <c r="BH286" s="164">
        <f>IF(N286="sníž. přenesená",J286,0)</f>
        <v>0</v>
      </c>
      <c r="BI286" s="164">
        <f>IF(N286="nulová",J286,0)</f>
        <v>0</v>
      </c>
      <c r="BJ286" s="17" t="s">
        <v>83</v>
      </c>
      <c r="BK286" s="164">
        <f>ROUND(I286*H286,2)</f>
        <v>0</v>
      </c>
      <c r="BL286" s="17" t="s">
        <v>96</v>
      </c>
      <c r="BM286" s="163" t="s">
        <v>731</v>
      </c>
    </row>
    <row r="287" spans="1:65" s="2" customFormat="1" ht="29.25">
      <c r="A287" s="32"/>
      <c r="B287" s="33"/>
      <c r="C287" s="32"/>
      <c r="D287" s="165" t="s">
        <v>181</v>
      </c>
      <c r="E287" s="32"/>
      <c r="F287" s="166" t="s">
        <v>443</v>
      </c>
      <c r="G287" s="32"/>
      <c r="H287" s="32"/>
      <c r="I287" s="167"/>
      <c r="J287" s="32"/>
      <c r="K287" s="32"/>
      <c r="L287" s="33"/>
      <c r="M287" s="168"/>
      <c r="N287" s="169"/>
      <c r="O287" s="58"/>
      <c r="P287" s="58"/>
      <c r="Q287" s="58"/>
      <c r="R287" s="58"/>
      <c r="S287" s="58"/>
      <c r="T287" s="59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T287" s="17" t="s">
        <v>181</v>
      </c>
      <c r="AU287" s="17" t="s">
        <v>85</v>
      </c>
    </row>
    <row r="288" spans="1:65" s="2" customFormat="1" ht="24.2" customHeight="1">
      <c r="A288" s="32"/>
      <c r="B288" s="150"/>
      <c r="C288" s="151" t="s">
        <v>456</v>
      </c>
      <c r="D288" s="151" t="s">
        <v>176</v>
      </c>
      <c r="E288" s="152" t="s">
        <v>445</v>
      </c>
      <c r="F288" s="153" t="s">
        <v>446</v>
      </c>
      <c r="G288" s="154" t="s">
        <v>441</v>
      </c>
      <c r="H288" s="155">
        <v>2373.5039999999999</v>
      </c>
      <c r="I288" s="156"/>
      <c r="J288" s="157">
        <f>ROUND(I288*H288,2)</f>
        <v>0</v>
      </c>
      <c r="K288" s="158"/>
      <c r="L288" s="33"/>
      <c r="M288" s="159" t="s">
        <v>1</v>
      </c>
      <c r="N288" s="160" t="s">
        <v>41</v>
      </c>
      <c r="O288" s="58"/>
      <c r="P288" s="161">
        <f>O288*H288</f>
        <v>0</v>
      </c>
      <c r="Q288" s="161">
        <v>0</v>
      </c>
      <c r="R288" s="161">
        <f>Q288*H288</f>
        <v>0</v>
      </c>
      <c r="S288" s="161">
        <v>0</v>
      </c>
      <c r="T288" s="162">
        <f>S288*H288</f>
        <v>0</v>
      </c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R288" s="163" t="s">
        <v>96</v>
      </c>
      <c r="AT288" s="163" t="s">
        <v>176</v>
      </c>
      <c r="AU288" s="163" t="s">
        <v>85</v>
      </c>
      <c r="AY288" s="17" t="s">
        <v>174</v>
      </c>
      <c r="BE288" s="164">
        <f>IF(N288="základní",J288,0)</f>
        <v>0</v>
      </c>
      <c r="BF288" s="164">
        <f>IF(N288="snížená",J288,0)</f>
        <v>0</v>
      </c>
      <c r="BG288" s="164">
        <f>IF(N288="zákl. přenesená",J288,0)</f>
        <v>0</v>
      </c>
      <c r="BH288" s="164">
        <f>IF(N288="sníž. přenesená",J288,0)</f>
        <v>0</v>
      </c>
      <c r="BI288" s="164">
        <f>IF(N288="nulová",J288,0)</f>
        <v>0</v>
      </c>
      <c r="BJ288" s="17" t="s">
        <v>83</v>
      </c>
      <c r="BK288" s="164">
        <f>ROUND(I288*H288,2)</f>
        <v>0</v>
      </c>
      <c r="BL288" s="17" t="s">
        <v>96</v>
      </c>
      <c r="BM288" s="163" t="s">
        <v>732</v>
      </c>
    </row>
    <row r="289" spans="1:65" s="2" customFormat="1" ht="39">
      <c r="A289" s="32"/>
      <c r="B289" s="33"/>
      <c r="C289" s="32"/>
      <c r="D289" s="165" t="s">
        <v>181</v>
      </c>
      <c r="E289" s="32"/>
      <c r="F289" s="166" t="s">
        <v>448</v>
      </c>
      <c r="G289" s="32"/>
      <c r="H289" s="32"/>
      <c r="I289" s="167"/>
      <c r="J289" s="32"/>
      <c r="K289" s="32"/>
      <c r="L289" s="33"/>
      <c r="M289" s="168"/>
      <c r="N289" s="169"/>
      <c r="O289" s="58"/>
      <c r="P289" s="58"/>
      <c r="Q289" s="58"/>
      <c r="R289" s="58"/>
      <c r="S289" s="58"/>
      <c r="T289" s="59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T289" s="17" t="s">
        <v>181</v>
      </c>
      <c r="AU289" s="17" t="s">
        <v>85</v>
      </c>
    </row>
    <row r="290" spans="1:65" s="13" customFormat="1" ht="11.25">
      <c r="B290" s="170"/>
      <c r="D290" s="165" t="s">
        <v>183</v>
      </c>
      <c r="F290" s="172" t="s">
        <v>733</v>
      </c>
      <c r="H290" s="173">
        <v>2373.5039999999999</v>
      </c>
      <c r="I290" s="174"/>
      <c r="L290" s="170"/>
      <c r="M290" s="175"/>
      <c r="N290" s="176"/>
      <c r="O290" s="176"/>
      <c r="P290" s="176"/>
      <c r="Q290" s="176"/>
      <c r="R290" s="176"/>
      <c r="S290" s="176"/>
      <c r="T290" s="177"/>
      <c r="AT290" s="171" t="s">
        <v>183</v>
      </c>
      <c r="AU290" s="171" t="s">
        <v>85</v>
      </c>
      <c r="AV290" s="13" t="s">
        <v>85</v>
      </c>
      <c r="AW290" s="13" t="s">
        <v>3</v>
      </c>
      <c r="AX290" s="13" t="s">
        <v>83</v>
      </c>
      <c r="AY290" s="171" t="s">
        <v>174</v>
      </c>
    </row>
    <row r="291" spans="1:65" s="2" customFormat="1" ht="37.9" customHeight="1">
      <c r="A291" s="32"/>
      <c r="B291" s="150"/>
      <c r="C291" s="151" t="s">
        <v>462</v>
      </c>
      <c r="D291" s="151" t="s">
        <v>176</v>
      </c>
      <c r="E291" s="152" t="s">
        <v>451</v>
      </c>
      <c r="F291" s="153" t="s">
        <v>452</v>
      </c>
      <c r="G291" s="154" t="s">
        <v>441</v>
      </c>
      <c r="H291" s="155">
        <v>25.972000000000001</v>
      </c>
      <c r="I291" s="156"/>
      <c r="J291" s="157">
        <f>ROUND(I291*H291,2)</f>
        <v>0</v>
      </c>
      <c r="K291" s="158"/>
      <c r="L291" s="33"/>
      <c r="M291" s="159" t="s">
        <v>1</v>
      </c>
      <c r="N291" s="160" t="s">
        <v>41</v>
      </c>
      <c r="O291" s="58"/>
      <c r="P291" s="161">
        <f>O291*H291</f>
        <v>0</v>
      </c>
      <c r="Q291" s="161">
        <v>0</v>
      </c>
      <c r="R291" s="161">
        <f>Q291*H291</f>
        <v>0</v>
      </c>
      <c r="S291" s="161">
        <v>0</v>
      </c>
      <c r="T291" s="162">
        <f>S291*H291</f>
        <v>0</v>
      </c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R291" s="163" t="s">
        <v>96</v>
      </c>
      <c r="AT291" s="163" t="s">
        <v>176</v>
      </c>
      <c r="AU291" s="163" t="s">
        <v>85</v>
      </c>
      <c r="AY291" s="17" t="s">
        <v>174</v>
      </c>
      <c r="BE291" s="164">
        <f>IF(N291="základní",J291,0)</f>
        <v>0</v>
      </c>
      <c r="BF291" s="164">
        <f>IF(N291="snížená",J291,0)</f>
        <v>0</v>
      </c>
      <c r="BG291" s="164">
        <f>IF(N291="zákl. přenesená",J291,0)</f>
        <v>0</v>
      </c>
      <c r="BH291" s="164">
        <f>IF(N291="sníž. přenesená",J291,0)</f>
        <v>0</v>
      </c>
      <c r="BI291" s="164">
        <f>IF(N291="nulová",J291,0)</f>
        <v>0</v>
      </c>
      <c r="BJ291" s="17" t="s">
        <v>83</v>
      </c>
      <c r="BK291" s="164">
        <f>ROUND(I291*H291,2)</f>
        <v>0</v>
      </c>
      <c r="BL291" s="17" t="s">
        <v>96</v>
      </c>
      <c r="BM291" s="163" t="s">
        <v>734</v>
      </c>
    </row>
    <row r="292" spans="1:65" s="2" customFormat="1" ht="29.25">
      <c r="A292" s="32"/>
      <c r="B292" s="33"/>
      <c r="C292" s="32"/>
      <c r="D292" s="165" t="s">
        <v>181</v>
      </c>
      <c r="E292" s="32"/>
      <c r="F292" s="166" t="s">
        <v>454</v>
      </c>
      <c r="G292" s="32"/>
      <c r="H292" s="32"/>
      <c r="I292" s="167"/>
      <c r="J292" s="32"/>
      <c r="K292" s="32"/>
      <c r="L292" s="33"/>
      <c r="M292" s="168"/>
      <c r="N292" s="169"/>
      <c r="O292" s="58"/>
      <c r="P292" s="58"/>
      <c r="Q292" s="58"/>
      <c r="R292" s="58"/>
      <c r="S292" s="58"/>
      <c r="T292" s="59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T292" s="17" t="s">
        <v>181</v>
      </c>
      <c r="AU292" s="17" t="s">
        <v>85</v>
      </c>
    </row>
    <row r="293" spans="1:65" s="13" customFormat="1" ht="11.25">
      <c r="B293" s="170"/>
      <c r="D293" s="165" t="s">
        <v>183</v>
      </c>
      <c r="E293" s="171" t="s">
        <v>1</v>
      </c>
      <c r="F293" s="172" t="s">
        <v>735</v>
      </c>
      <c r="H293" s="173">
        <v>25.972000000000001</v>
      </c>
      <c r="I293" s="174"/>
      <c r="L293" s="170"/>
      <c r="M293" s="175"/>
      <c r="N293" s="176"/>
      <c r="O293" s="176"/>
      <c r="P293" s="176"/>
      <c r="Q293" s="176"/>
      <c r="R293" s="176"/>
      <c r="S293" s="176"/>
      <c r="T293" s="177"/>
      <c r="AT293" s="171" t="s">
        <v>183</v>
      </c>
      <c r="AU293" s="171" t="s">
        <v>85</v>
      </c>
      <c r="AV293" s="13" t="s">
        <v>85</v>
      </c>
      <c r="AW293" s="13" t="s">
        <v>32</v>
      </c>
      <c r="AX293" s="13" t="s">
        <v>83</v>
      </c>
      <c r="AY293" s="171" t="s">
        <v>174</v>
      </c>
    </row>
    <row r="294" spans="1:65" s="2" customFormat="1" ht="44.25" customHeight="1">
      <c r="A294" s="32"/>
      <c r="B294" s="150"/>
      <c r="C294" s="151" t="s">
        <v>468</v>
      </c>
      <c r="D294" s="151" t="s">
        <v>176</v>
      </c>
      <c r="E294" s="152" t="s">
        <v>457</v>
      </c>
      <c r="F294" s="153" t="s">
        <v>458</v>
      </c>
      <c r="G294" s="154" t="s">
        <v>441</v>
      </c>
      <c r="H294" s="155">
        <v>252.80799999999999</v>
      </c>
      <c r="I294" s="156"/>
      <c r="J294" s="157">
        <f>ROUND(I294*H294,2)</f>
        <v>0</v>
      </c>
      <c r="K294" s="158"/>
      <c r="L294" s="33"/>
      <c r="M294" s="159" t="s">
        <v>1</v>
      </c>
      <c r="N294" s="160" t="s">
        <v>41</v>
      </c>
      <c r="O294" s="58"/>
      <c r="P294" s="161">
        <f>O294*H294</f>
        <v>0</v>
      </c>
      <c r="Q294" s="161">
        <v>0</v>
      </c>
      <c r="R294" s="161">
        <f>Q294*H294</f>
        <v>0</v>
      </c>
      <c r="S294" s="161">
        <v>0</v>
      </c>
      <c r="T294" s="162">
        <f>S294*H294</f>
        <v>0</v>
      </c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R294" s="163" t="s">
        <v>96</v>
      </c>
      <c r="AT294" s="163" t="s">
        <v>176</v>
      </c>
      <c r="AU294" s="163" t="s">
        <v>85</v>
      </c>
      <c r="AY294" s="17" t="s">
        <v>174</v>
      </c>
      <c r="BE294" s="164">
        <f>IF(N294="základní",J294,0)</f>
        <v>0</v>
      </c>
      <c r="BF294" s="164">
        <f>IF(N294="snížená",J294,0)</f>
        <v>0</v>
      </c>
      <c r="BG294" s="164">
        <f>IF(N294="zákl. přenesená",J294,0)</f>
        <v>0</v>
      </c>
      <c r="BH294" s="164">
        <f>IF(N294="sníž. přenesená",J294,0)</f>
        <v>0</v>
      </c>
      <c r="BI294" s="164">
        <f>IF(N294="nulová",J294,0)</f>
        <v>0</v>
      </c>
      <c r="BJ294" s="17" t="s">
        <v>83</v>
      </c>
      <c r="BK294" s="164">
        <f>ROUND(I294*H294,2)</f>
        <v>0</v>
      </c>
      <c r="BL294" s="17" t="s">
        <v>96</v>
      </c>
      <c r="BM294" s="163" t="s">
        <v>736</v>
      </c>
    </row>
    <row r="295" spans="1:65" s="2" customFormat="1" ht="29.25">
      <c r="A295" s="32"/>
      <c r="B295" s="33"/>
      <c r="C295" s="32"/>
      <c r="D295" s="165" t="s">
        <v>181</v>
      </c>
      <c r="E295" s="32"/>
      <c r="F295" s="166" t="s">
        <v>458</v>
      </c>
      <c r="G295" s="32"/>
      <c r="H295" s="32"/>
      <c r="I295" s="167"/>
      <c r="J295" s="32"/>
      <c r="K295" s="32"/>
      <c r="L295" s="33"/>
      <c r="M295" s="168"/>
      <c r="N295" s="169"/>
      <c r="O295" s="58"/>
      <c r="P295" s="58"/>
      <c r="Q295" s="58"/>
      <c r="R295" s="58"/>
      <c r="S295" s="58"/>
      <c r="T295" s="59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T295" s="17" t="s">
        <v>181</v>
      </c>
      <c r="AU295" s="17" t="s">
        <v>85</v>
      </c>
    </row>
    <row r="296" spans="1:65" s="13" customFormat="1" ht="11.25">
      <c r="B296" s="170"/>
      <c r="D296" s="165" t="s">
        <v>183</v>
      </c>
      <c r="E296" s="171" t="s">
        <v>1</v>
      </c>
      <c r="F296" s="172" t="s">
        <v>737</v>
      </c>
      <c r="H296" s="173">
        <v>170.935</v>
      </c>
      <c r="I296" s="174"/>
      <c r="L296" s="170"/>
      <c r="M296" s="175"/>
      <c r="N296" s="176"/>
      <c r="O296" s="176"/>
      <c r="P296" s="176"/>
      <c r="Q296" s="176"/>
      <c r="R296" s="176"/>
      <c r="S296" s="176"/>
      <c r="T296" s="177"/>
      <c r="AT296" s="171" t="s">
        <v>183</v>
      </c>
      <c r="AU296" s="171" t="s">
        <v>85</v>
      </c>
      <c r="AV296" s="13" t="s">
        <v>85</v>
      </c>
      <c r="AW296" s="13" t="s">
        <v>32</v>
      </c>
      <c r="AX296" s="13" t="s">
        <v>76</v>
      </c>
      <c r="AY296" s="171" t="s">
        <v>174</v>
      </c>
    </row>
    <row r="297" spans="1:65" s="13" customFormat="1" ht="11.25">
      <c r="B297" s="170"/>
      <c r="D297" s="165" t="s">
        <v>183</v>
      </c>
      <c r="E297" s="171" t="s">
        <v>1</v>
      </c>
      <c r="F297" s="172" t="s">
        <v>738</v>
      </c>
      <c r="H297" s="173">
        <v>81.873000000000005</v>
      </c>
      <c r="I297" s="174"/>
      <c r="L297" s="170"/>
      <c r="M297" s="175"/>
      <c r="N297" s="176"/>
      <c r="O297" s="176"/>
      <c r="P297" s="176"/>
      <c r="Q297" s="176"/>
      <c r="R297" s="176"/>
      <c r="S297" s="176"/>
      <c r="T297" s="177"/>
      <c r="AT297" s="171" t="s">
        <v>183</v>
      </c>
      <c r="AU297" s="171" t="s">
        <v>85</v>
      </c>
      <c r="AV297" s="13" t="s">
        <v>85</v>
      </c>
      <c r="AW297" s="13" t="s">
        <v>32</v>
      </c>
      <c r="AX297" s="13" t="s">
        <v>76</v>
      </c>
      <c r="AY297" s="171" t="s">
        <v>174</v>
      </c>
    </row>
    <row r="298" spans="1:65" s="14" customFormat="1" ht="11.25">
      <c r="B298" s="178"/>
      <c r="D298" s="165" t="s">
        <v>183</v>
      </c>
      <c r="E298" s="179" t="s">
        <v>1</v>
      </c>
      <c r="F298" s="180" t="s">
        <v>231</v>
      </c>
      <c r="H298" s="181">
        <v>252.80799999999999</v>
      </c>
      <c r="I298" s="182"/>
      <c r="L298" s="178"/>
      <c r="M298" s="183"/>
      <c r="N298" s="184"/>
      <c r="O298" s="184"/>
      <c r="P298" s="184"/>
      <c r="Q298" s="184"/>
      <c r="R298" s="184"/>
      <c r="S298" s="184"/>
      <c r="T298" s="185"/>
      <c r="AT298" s="179" t="s">
        <v>183</v>
      </c>
      <c r="AU298" s="179" t="s">
        <v>85</v>
      </c>
      <c r="AV298" s="14" t="s">
        <v>96</v>
      </c>
      <c r="AW298" s="14" t="s">
        <v>32</v>
      </c>
      <c r="AX298" s="14" t="s">
        <v>83</v>
      </c>
      <c r="AY298" s="179" t="s">
        <v>174</v>
      </c>
    </row>
    <row r="299" spans="1:65" s="2" customFormat="1" ht="44.25" customHeight="1">
      <c r="A299" s="32"/>
      <c r="B299" s="150"/>
      <c r="C299" s="151" t="s">
        <v>477</v>
      </c>
      <c r="D299" s="151" t="s">
        <v>176</v>
      </c>
      <c r="E299" s="152" t="s">
        <v>463</v>
      </c>
      <c r="F299" s="153" t="s">
        <v>464</v>
      </c>
      <c r="G299" s="154" t="s">
        <v>441</v>
      </c>
      <c r="H299" s="155">
        <v>31.844999999999999</v>
      </c>
      <c r="I299" s="156"/>
      <c r="J299" s="157">
        <f>ROUND(I299*H299,2)</f>
        <v>0</v>
      </c>
      <c r="K299" s="158"/>
      <c r="L299" s="33"/>
      <c r="M299" s="159" t="s">
        <v>1</v>
      </c>
      <c r="N299" s="160" t="s">
        <v>41</v>
      </c>
      <c r="O299" s="58"/>
      <c r="P299" s="161">
        <f>O299*H299</f>
        <v>0</v>
      </c>
      <c r="Q299" s="161">
        <v>0</v>
      </c>
      <c r="R299" s="161">
        <f>Q299*H299</f>
        <v>0</v>
      </c>
      <c r="S299" s="161">
        <v>0</v>
      </c>
      <c r="T299" s="162">
        <f>S299*H299</f>
        <v>0</v>
      </c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R299" s="163" t="s">
        <v>96</v>
      </c>
      <c r="AT299" s="163" t="s">
        <v>176</v>
      </c>
      <c r="AU299" s="163" t="s">
        <v>85</v>
      </c>
      <c r="AY299" s="17" t="s">
        <v>174</v>
      </c>
      <c r="BE299" s="164">
        <f>IF(N299="základní",J299,0)</f>
        <v>0</v>
      </c>
      <c r="BF299" s="164">
        <f>IF(N299="snížená",J299,0)</f>
        <v>0</v>
      </c>
      <c r="BG299" s="164">
        <f>IF(N299="zákl. přenesená",J299,0)</f>
        <v>0</v>
      </c>
      <c r="BH299" s="164">
        <f>IF(N299="sníž. přenesená",J299,0)</f>
        <v>0</v>
      </c>
      <c r="BI299" s="164">
        <f>IF(N299="nulová",J299,0)</f>
        <v>0</v>
      </c>
      <c r="BJ299" s="17" t="s">
        <v>83</v>
      </c>
      <c r="BK299" s="164">
        <f>ROUND(I299*H299,2)</f>
        <v>0</v>
      </c>
      <c r="BL299" s="17" t="s">
        <v>96</v>
      </c>
      <c r="BM299" s="163" t="s">
        <v>739</v>
      </c>
    </row>
    <row r="300" spans="1:65" s="2" customFormat="1" ht="29.25">
      <c r="A300" s="32"/>
      <c r="B300" s="33"/>
      <c r="C300" s="32"/>
      <c r="D300" s="165" t="s">
        <v>181</v>
      </c>
      <c r="E300" s="32"/>
      <c r="F300" s="166" t="s">
        <v>464</v>
      </c>
      <c r="G300" s="32"/>
      <c r="H300" s="32"/>
      <c r="I300" s="167"/>
      <c r="J300" s="32"/>
      <c r="K300" s="32"/>
      <c r="L300" s="33"/>
      <c r="M300" s="168"/>
      <c r="N300" s="169"/>
      <c r="O300" s="58"/>
      <c r="P300" s="58"/>
      <c r="Q300" s="58"/>
      <c r="R300" s="58"/>
      <c r="S300" s="58"/>
      <c r="T300" s="59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T300" s="17" t="s">
        <v>181</v>
      </c>
      <c r="AU300" s="17" t="s">
        <v>85</v>
      </c>
    </row>
    <row r="301" spans="1:65" s="13" customFormat="1" ht="11.25">
      <c r="B301" s="170"/>
      <c r="D301" s="165" t="s">
        <v>183</v>
      </c>
      <c r="E301" s="171" t="s">
        <v>1</v>
      </c>
      <c r="F301" s="172" t="s">
        <v>740</v>
      </c>
      <c r="H301" s="173">
        <v>31.844999999999999</v>
      </c>
      <c r="I301" s="174"/>
      <c r="L301" s="170"/>
      <c r="M301" s="175"/>
      <c r="N301" s="176"/>
      <c r="O301" s="176"/>
      <c r="P301" s="176"/>
      <c r="Q301" s="176"/>
      <c r="R301" s="176"/>
      <c r="S301" s="176"/>
      <c r="T301" s="177"/>
      <c r="AT301" s="171" t="s">
        <v>183</v>
      </c>
      <c r="AU301" s="171" t="s">
        <v>85</v>
      </c>
      <c r="AV301" s="13" t="s">
        <v>85</v>
      </c>
      <c r="AW301" s="13" t="s">
        <v>32</v>
      </c>
      <c r="AX301" s="13" t="s">
        <v>83</v>
      </c>
      <c r="AY301" s="171" t="s">
        <v>174</v>
      </c>
    </row>
    <row r="302" spans="1:65" s="12" customFormat="1" ht="22.9" customHeight="1">
      <c r="B302" s="137"/>
      <c r="D302" s="138" t="s">
        <v>75</v>
      </c>
      <c r="E302" s="148" t="s">
        <v>466</v>
      </c>
      <c r="F302" s="148" t="s">
        <v>467</v>
      </c>
      <c r="I302" s="140"/>
      <c r="J302" s="149">
        <f>BK302</f>
        <v>0</v>
      </c>
      <c r="L302" s="137"/>
      <c r="M302" s="142"/>
      <c r="N302" s="143"/>
      <c r="O302" s="143"/>
      <c r="P302" s="144">
        <f>SUM(P303:P304)</f>
        <v>0</v>
      </c>
      <c r="Q302" s="143"/>
      <c r="R302" s="144">
        <f>SUM(R303:R304)</f>
        <v>0</v>
      </c>
      <c r="S302" s="143"/>
      <c r="T302" s="145">
        <f>SUM(T303:T304)</f>
        <v>0</v>
      </c>
      <c r="AR302" s="138" t="s">
        <v>83</v>
      </c>
      <c r="AT302" s="146" t="s">
        <v>75</v>
      </c>
      <c r="AU302" s="146" t="s">
        <v>83</v>
      </c>
      <c r="AY302" s="138" t="s">
        <v>174</v>
      </c>
      <c r="BK302" s="147">
        <f>SUM(BK303:BK304)</f>
        <v>0</v>
      </c>
    </row>
    <row r="303" spans="1:65" s="2" customFormat="1" ht="24.2" customHeight="1">
      <c r="A303" s="32"/>
      <c r="B303" s="150"/>
      <c r="C303" s="151" t="s">
        <v>244</v>
      </c>
      <c r="D303" s="151" t="s">
        <v>176</v>
      </c>
      <c r="E303" s="152" t="s">
        <v>469</v>
      </c>
      <c r="F303" s="153" t="s">
        <v>470</v>
      </c>
      <c r="G303" s="154" t="s">
        <v>441</v>
      </c>
      <c r="H303" s="155">
        <v>679.79100000000005</v>
      </c>
      <c r="I303" s="156"/>
      <c r="J303" s="157">
        <f>ROUND(I303*H303,2)</f>
        <v>0</v>
      </c>
      <c r="K303" s="158"/>
      <c r="L303" s="33"/>
      <c r="M303" s="159" t="s">
        <v>1</v>
      </c>
      <c r="N303" s="160" t="s">
        <v>41</v>
      </c>
      <c r="O303" s="58"/>
      <c r="P303" s="161">
        <f>O303*H303</f>
        <v>0</v>
      </c>
      <c r="Q303" s="161">
        <v>0</v>
      </c>
      <c r="R303" s="161">
        <f>Q303*H303</f>
        <v>0</v>
      </c>
      <c r="S303" s="161">
        <v>0</v>
      </c>
      <c r="T303" s="162">
        <f>S303*H303</f>
        <v>0</v>
      </c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R303" s="163" t="s">
        <v>96</v>
      </c>
      <c r="AT303" s="163" t="s">
        <v>176</v>
      </c>
      <c r="AU303" s="163" t="s">
        <v>85</v>
      </c>
      <c r="AY303" s="17" t="s">
        <v>174</v>
      </c>
      <c r="BE303" s="164">
        <f>IF(N303="základní",J303,0)</f>
        <v>0</v>
      </c>
      <c r="BF303" s="164">
        <f>IF(N303="snížená",J303,0)</f>
        <v>0</v>
      </c>
      <c r="BG303" s="164">
        <f>IF(N303="zákl. přenesená",J303,0)</f>
        <v>0</v>
      </c>
      <c r="BH303" s="164">
        <f>IF(N303="sníž. přenesená",J303,0)</f>
        <v>0</v>
      </c>
      <c r="BI303" s="164">
        <f>IF(N303="nulová",J303,0)</f>
        <v>0</v>
      </c>
      <c r="BJ303" s="17" t="s">
        <v>83</v>
      </c>
      <c r="BK303" s="164">
        <f>ROUND(I303*H303,2)</f>
        <v>0</v>
      </c>
      <c r="BL303" s="17" t="s">
        <v>96</v>
      </c>
      <c r="BM303" s="163" t="s">
        <v>741</v>
      </c>
    </row>
    <row r="304" spans="1:65" s="2" customFormat="1" ht="19.5">
      <c r="A304" s="32"/>
      <c r="B304" s="33"/>
      <c r="C304" s="32"/>
      <c r="D304" s="165" t="s">
        <v>181</v>
      </c>
      <c r="E304" s="32"/>
      <c r="F304" s="166" t="s">
        <v>472</v>
      </c>
      <c r="G304" s="32"/>
      <c r="H304" s="32"/>
      <c r="I304" s="167"/>
      <c r="J304" s="32"/>
      <c r="K304" s="32"/>
      <c r="L304" s="33"/>
      <c r="M304" s="197"/>
      <c r="N304" s="198"/>
      <c r="O304" s="199"/>
      <c r="P304" s="199"/>
      <c r="Q304" s="199"/>
      <c r="R304" s="199"/>
      <c r="S304" s="199"/>
      <c r="T304" s="200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T304" s="17" t="s">
        <v>181</v>
      </c>
      <c r="AU304" s="17" t="s">
        <v>85</v>
      </c>
    </row>
    <row r="305" spans="1:31" s="2" customFormat="1" ht="6.95" customHeight="1">
      <c r="A305" s="32"/>
      <c r="B305" s="47"/>
      <c r="C305" s="48"/>
      <c r="D305" s="48"/>
      <c r="E305" s="48"/>
      <c r="F305" s="48"/>
      <c r="G305" s="48"/>
      <c r="H305" s="48"/>
      <c r="I305" s="48"/>
      <c r="J305" s="48"/>
      <c r="K305" s="48"/>
      <c r="L305" s="33"/>
      <c r="M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</row>
  </sheetData>
  <autoFilter ref="C130:K304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46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7" t="s">
        <v>106</v>
      </c>
      <c r="AZ2" s="98" t="s">
        <v>134</v>
      </c>
      <c r="BA2" s="98" t="s">
        <v>134</v>
      </c>
      <c r="BB2" s="98" t="s">
        <v>1</v>
      </c>
      <c r="BC2" s="98" t="s">
        <v>742</v>
      </c>
      <c r="BD2" s="98" t="s">
        <v>85</v>
      </c>
    </row>
    <row r="3" spans="1:5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  <c r="AZ3" s="98" t="s">
        <v>136</v>
      </c>
      <c r="BA3" s="98" t="s">
        <v>137</v>
      </c>
      <c r="BB3" s="98" t="s">
        <v>1</v>
      </c>
      <c r="BC3" s="98" t="s">
        <v>743</v>
      </c>
      <c r="BD3" s="98" t="s">
        <v>85</v>
      </c>
    </row>
    <row r="4" spans="1:56" s="1" customFormat="1" ht="24.95" customHeight="1">
      <c r="B4" s="20"/>
      <c r="D4" s="21" t="s">
        <v>138</v>
      </c>
      <c r="L4" s="20"/>
      <c r="M4" s="99" t="s">
        <v>10</v>
      </c>
      <c r="AT4" s="17" t="s">
        <v>3</v>
      </c>
    </row>
    <row r="5" spans="1:56" s="1" customFormat="1" ht="6.95" customHeight="1">
      <c r="B5" s="20"/>
      <c r="L5" s="20"/>
    </row>
    <row r="6" spans="1:56" s="1" customFormat="1" ht="12" customHeight="1">
      <c r="B6" s="20"/>
      <c r="D6" s="27" t="s">
        <v>16</v>
      </c>
      <c r="L6" s="20"/>
    </row>
    <row r="7" spans="1:56" s="1" customFormat="1" ht="16.5" customHeight="1">
      <c r="B7" s="20"/>
      <c r="E7" s="263" t="str">
        <f>'Rekapitulace stavby'!K6</f>
        <v>Kyjov - chodník ul. Brandlova, U Vodojemu, Moravanská a Nětčická</v>
      </c>
      <c r="F7" s="264"/>
      <c r="G7" s="264"/>
      <c r="H7" s="264"/>
      <c r="L7" s="20"/>
    </row>
    <row r="8" spans="1:56" ht="12.75">
      <c r="B8" s="20"/>
      <c r="D8" s="27" t="s">
        <v>139</v>
      </c>
      <c r="L8" s="20"/>
    </row>
    <row r="9" spans="1:56" s="1" customFormat="1" ht="16.5" customHeight="1">
      <c r="B9" s="20"/>
      <c r="E9" s="263" t="s">
        <v>140</v>
      </c>
      <c r="F9" s="231"/>
      <c r="G9" s="231"/>
      <c r="H9" s="231"/>
      <c r="L9" s="20"/>
    </row>
    <row r="10" spans="1:56" s="1" customFormat="1" ht="12" customHeight="1">
      <c r="B10" s="20"/>
      <c r="D10" s="27" t="s">
        <v>141</v>
      </c>
      <c r="L10" s="20"/>
    </row>
    <row r="11" spans="1:56" s="2" customFormat="1" ht="16.5" customHeight="1">
      <c r="A11" s="32"/>
      <c r="B11" s="33"/>
      <c r="C11" s="32"/>
      <c r="D11" s="32"/>
      <c r="E11" s="265" t="s">
        <v>142</v>
      </c>
      <c r="F11" s="266"/>
      <c r="G11" s="266"/>
      <c r="H11" s="266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56" s="2" customFormat="1" ht="12" customHeight="1">
      <c r="A12" s="32"/>
      <c r="B12" s="33"/>
      <c r="C12" s="32"/>
      <c r="D12" s="27" t="s">
        <v>143</v>
      </c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56" s="2" customFormat="1" ht="16.5" customHeight="1">
      <c r="A13" s="32"/>
      <c r="B13" s="33"/>
      <c r="C13" s="32"/>
      <c r="D13" s="32"/>
      <c r="E13" s="224" t="s">
        <v>744</v>
      </c>
      <c r="F13" s="266"/>
      <c r="G13" s="266"/>
      <c r="H13" s="266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56" s="2" customFormat="1" ht="11.25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56" s="2" customFormat="1" ht="12" customHeight="1">
      <c r="A15" s="32"/>
      <c r="B15" s="33"/>
      <c r="C15" s="32"/>
      <c r="D15" s="27" t="s">
        <v>18</v>
      </c>
      <c r="E15" s="32"/>
      <c r="F15" s="25" t="s">
        <v>1</v>
      </c>
      <c r="G15" s="32"/>
      <c r="H15" s="32"/>
      <c r="I15" s="27" t="s">
        <v>19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56" s="2" customFormat="1" ht="12" customHeight="1">
      <c r="A16" s="32"/>
      <c r="B16" s="33"/>
      <c r="C16" s="32"/>
      <c r="D16" s="27" t="s">
        <v>20</v>
      </c>
      <c r="E16" s="32"/>
      <c r="F16" s="25" t="s">
        <v>21</v>
      </c>
      <c r="G16" s="32"/>
      <c r="H16" s="32"/>
      <c r="I16" s="27" t="s">
        <v>22</v>
      </c>
      <c r="J16" s="55" t="str">
        <f>'Rekapitulace stavby'!AN8</f>
        <v>1. 9. 2022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0.9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7" t="s">
        <v>24</v>
      </c>
      <c r="E18" s="32"/>
      <c r="F18" s="32"/>
      <c r="G18" s="32"/>
      <c r="H18" s="32"/>
      <c r="I18" s="27" t="s">
        <v>25</v>
      </c>
      <c r="J18" s="25" t="s">
        <v>1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5" t="s">
        <v>26</v>
      </c>
      <c r="F19" s="32"/>
      <c r="G19" s="32"/>
      <c r="H19" s="32"/>
      <c r="I19" s="27" t="s">
        <v>27</v>
      </c>
      <c r="J19" s="25" t="s">
        <v>1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7" t="s">
        <v>28</v>
      </c>
      <c r="E21" s="32"/>
      <c r="F21" s="32"/>
      <c r="G21" s="32"/>
      <c r="H21" s="32"/>
      <c r="I21" s="27" t="s">
        <v>25</v>
      </c>
      <c r="J21" s="28" t="str">
        <f>'Rekapitulace stavby'!AN13</f>
        <v>Vyplň údaj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67" t="str">
        <f>'Rekapitulace stavby'!E14</f>
        <v>Vyplň údaj</v>
      </c>
      <c r="F22" s="230"/>
      <c r="G22" s="230"/>
      <c r="H22" s="230"/>
      <c r="I22" s="27" t="s">
        <v>27</v>
      </c>
      <c r="J22" s="28" t="str">
        <f>'Rekapitulace stavby'!AN14</f>
        <v>Vyplň údaj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7" t="s">
        <v>30</v>
      </c>
      <c r="E24" s="32"/>
      <c r="F24" s="32"/>
      <c r="G24" s="32"/>
      <c r="H24" s="32"/>
      <c r="I24" s="2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customHeight="1">
      <c r="A25" s="32"/>
      <c r="B25" s="33"/>
      <c r="C25" s="32"/>
      <c r="D25" s="32"/>
      <c r="E25" s="25" t="s">
        <v>31</v>
      </c>
      <c r="F25" s="32"/>
      <c r="G25" s="32"/>
      <c r="H25" s="32"/>
      <c r="I25" s="27" t="s">
        <v>27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customHeight="1">
      <c r="A27" s="32"/>
      <c r="B27" s="33"/>
      <c r="C27" s="32"/>
      <c r="D27" s="27" t="s">
        <v>33</v>
      </c>
      <c r="E27" s="32"/>
      <c r="F27" s="32"/>
      <c r="G27" s="32"/>
      <c r="H27" s="32"/>
      <c r="I27" s="27" t="s">
        <v>25</v>
      </c>
      <c r="J27" s="25" t="str">
        <f>IF('Rekapitulace stavby'!AN19="","",'Rekapitulace stavby'!AN19)</f>
        <v/>
      </c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customHeight="1">
      <c r="A28" s="32"/>
      <c r="B28" s="33"/>
      <c r="C28" s="32"/>
      <c r="D28" s="32"/>
      <c r="E28" s="25" t="str">
        <f>IF('Rekapitulace stavby'!E20="","",'Rekapitulace stavby'!E20)</f>
        <v xml:space="preserve"> </v>
      </c>
      <c r="F28" s="32"/>
      <c r="G28" s="32"/>
      <c r="H28" s="32"/>
      <c r="I28" s="27" t="s">
        <v>27</v>
      </c>
      <c r="J28" s="25" t="str">
        <f>IF('Rekapitulace stavby'!AN20="","",'Rekapitulace stavby'!AN20)</f>
        <v/>
      </c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customHeight="1">
      <c r="A30" s="32"/>
      <c r="B30" s="33"/>
      <c r="C30" s="32"/>
      <c r="D30" s="27" t="s">
        <v>35</v>
      </c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customHeight="1">
      <c r="A31" s="101"/>
      <c r="B31" s="102"/>
      <c r="C31" s="101"/>
      <c r="D31" s="101"/>
      <c r="E31" s="235" t="s">
        <v>1</v>
      </c>
      <c r="F31" s="235"/>
      <c r="G31" s="235"/>
      <c r="H31" s="235"/>
      <c r="I31" s="101"/>
      <c r="J31" s="101"/>
      <c r="K31" s="101"/>
      <c r="L31" s="103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4" t="s">
        <v>36</v>
      </c>
      <c r="E34" s="32"/>
      <c r="F34" s="32"/>
      <c r="G34" s="32"/>
      <c r="H34" s="32"/>
      <c r="I34" s="32"/>
      <c r="J34" s="71">
        <f>ROUND(J130,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38</v>
      </c>
      <c r="G36" s="32"/>
      <c r="H36" s="32"/>
      <c r="I36" s="36" t="s">
        <v>37</v>
      </c>
      <c r="J36" s="36" t="s">
        <v>39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0" t="s">
        <v>40</v>
      </c>
      <c r="E37" s="27" t="s">
        <v>41</v>
      </c>
      <c r="F37" s="105">
        <f>ROUND((SUM(BE130:BE278)),  2)</f>
        <v>0</v>
      </c>
      <c r="G37" s="32"/>
      <c r="H37" s="32"/>
      <c r="I37" s="106">
        <v>0.21</v>
      </c>
      <c r="J37" s="105">
        <f>ROUND(((SUM(BE130:BE278))*I37),  2)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7" t="s">
        <v>42</v>
      </c>
      <c r="F38" s="105">
        <f>ROUND((SUM(BF130:BF278)),  2)</f>
        <v>0</v>
      </c>
      <c r="G38" s="32"/>
      <c r="H38" s="32"/>
      <c r="I38" s="106">
        <v>0.15</v>
      </c>
      <c r="J38" s="105">
        <f>ROUND(((SUM(BF130:BF278))*I38),  2)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43</v>
      </c>
      <c r="F39" s="105">
        <f>ROUND((SUM(BG130:BG278)),  2)</f>
        <v>0</v>
      </c>
      <c r="G39" s="32"/>
      <c r="H39" s="32"/>
      <c r="I39" s="106">
        <v>0.21</v>
      </c>
      <c r="J39" s="105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44</v>
      </c>
      <c r="F40" s="105">
        <f>ROUND((SUM(BH130:BH278)),  2)</f>
        <v>0</v>
      </c>
      <c r="G40" s="32"/>
      <c r="H40" s="32"/>
      <c r="I40" s="106">
        <v>0.15</v>
      </c>
      <c r="J40" s="105">
        <f>0</f>
        <v>0</v>
      </c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7" t="s">
        <v>45</v>
      </c>
      <c r="F41" s="105">
        <f>ROUND((SUM(BI130:BI278)),  2)</f>
        <v>0</v>
      </c>
      <c r="G41" s="32"/>
      <c r="H41" s="32"/>
      <c r="I41" s="106">
        <v>0</v>
      </c>
      <c r="J41" s="105">
        <f>0</f>
        <v>0</v>
      </c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7"/>
      <c r="D43" s="108" t="s">
        <v>46</v>
      </c>
      <c r="E43" s="60"/>
      <c r="F43" s="60"/>
      <c r="G43" s="109" t="s">
        <v>47</v>
      </c>
      <c r="H43" s="110" t="s">
        <v>48</v>
      </c>
      <c r="I43" s="60"/>
      <c r="J43" s="111">
        <f>SUM(J34:J41)</f>
        <v>0</v>
      </c>
      <c r="K43" s="112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51</v>
      </c>
      <c r="E61" s="35"/>
      <c r="F61" s="113" t="s">
        <v>52</v>
      </c>
      <c r="G61" s="45" t="s">
        <v>51</v>
      </c>
      <c r="H61" s="35"/>
      <c r="I61" s="35"/>
      <c r="J61" s="114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51</v>
      </c>
      <c r="E76" s="35"/>
      <c r="F76" s="113" t="s">
        <v>52</v>
      </c>
      <c r="G76" s="45" t="s">
        <v>51</v>
      </c>
      <c r="H76" s="35"/>
      <c r="I76" s="35"/>
      <c r="J76" s="114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63" t="str">
        <f>E7</f>
        <v>Kyjov - chodník ul. Brandlova, U Vodojemu, Moravanská a Nětčická</v>
      </c>
      <c r="F85" s="264"/>
      <c r="G85" s="264"/>
      <c r="H85" s="26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139</v>
      </c>
      <c r="L86" s="20"/>
    </row>
    <row r="87" spans="1:31" s="1" customFormat="1" ht="16.5" customHeight="1">
      <c r="B87" s="20"/>
      <c r="E87" s="263" t="s">
        <v>140</v>
      </c>
      <c r="F87" s="231"/>
      <c r="G87" s="231"/>
      <c r="H87" s="231"/>
      <c r="L87" s="20"/>
    </row>
    <row r="88" spans="1:31" s="1" customFormat="1" ht="12" customHeight="1">
      <c r="B88" s="20"/>
      <c r="C88" s="27" t="s">
        <v>141</v>
      </c>
      <c r="L88" s="20"/>
    </row>
    <row r="89" spans="1:31" s="2" customFormat="1" ht="16.5" customHeight="1">
      <c r="A89" s="32"/>
      <c r="B89" s="33"/>
      <c r="C89" s="32"/>
      <c r="D89" s="32"/>
      <c r="E89" s="265" t="s">
        <v>142</v>
      </c>
      <c r="F89" s="266"/>
      <c r="G89" s="266"/>
      <c r="H89" s="266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customHeight="1">
      <c r="A90" s="32"/>
      <c r="B90" s="33"/>
      <c r="C90" s="27" t="s">
        <v>143</v>
      </c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6.5" customHeight="1">
      <c r="A91" s="32"/>
      <c r="B91" s="33"/>
      <c r="C91" s="32"/>
      <c r="D91" s="32"/>
      <c r="E91" s="224" t="str">
        <f>E13</f>
        <v>B2 - chodník ul. Nětčická</v>
      </c>
      <c r="F91" s="266"/>
      <c r="G91" s="266"/>
      <c r="H91" s="266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2" customHeight="1">
      <c r="A93" s="32"/>
      <c r="B93" s="33"/>
      <c r="C93" s="27" t="s">
        <v>20</v>
      </c>
      <c r="D93" s="32"/>
      <c r="E93" s="32"/>
      <c r="F93" s="25" t="str">
        <f>F16</f>
        <v>Kyjov</v>
      </c>
      <c r="G93" s="32"/>
      <c r="H93" s="32"/>
      <c r="I93" s="27" t="s">
        <v>22</v>
      </c>
      <c r="J93" s="55" t="str">
        <f>IF(J16="","",J16)</f>
        <v>1. 9. 2022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6.95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5.2" customHeight="1">
      <c r="A95" s="32"/>
      <c r="B95" s="33"/>
      <c r="C95" s="27" t="s">
        <v>24</v>
      </c>
      <c r="D95" s="32"/>
      <c r="E95" s="32"/>
      <c r="F95" s="25" t="str">
        <f>E19</f>
        <v>město Kyjov</v>
      </c>
      <c r="G95" s="32"/>
      <c r="H95" s="32"/>
      <c r="I95" s="27" t="s">
        <v>30</v>
      </c>
      <c r="J95" s="30" t="str">
        <f>E25</f>
        <v>Projekce DS s.r.o.</v>
      </c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5.2" customHeight="1">
      <c r="A96" s="32"/>
      <c r="B96" s="33"/>
      <c r="C96" s="27" t="s">
        <v>28</v>
      </c>
      <c r="D96" s="32"/>
      <c r="E96" s="32"/>
      <c r="F96" s="25" t="str">
        <f>IF(E22="","",E22)</f>
        <v>Vyplň údaj</v>
      </c>
      <c r="G96" s="32"/>
      <c r="H96" s="32"/>
      <c r="I96" s="27" t="s">
        <v>33</v>
      </c>
      <c r="J96" s="30" t="str">
        <f>E28</f>
        <v xml:space="preserve"> 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9.25" customHeight="1">
      <c r="A98" s="32"/>
      <c r="B98" s="33"/>
      <c r="C98" s="115" t="s">
        <v>146</v>
      </c>
      <c r="D98" s="107"/>
      <c r="E98" s="107"/>
      <c r="F98" s="107"/>
      <c r="G98" s="107"/>
      <c r="H98" s="107"/>
      <c r="I98" s="107"/>
      <c r="J98" s="116" t="s">
        <v>147</v>
      </c>
      <c r="K98" s="107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10.35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47" s="2" customFormat="1" ht="22.9" customHeight="1">
      <c r="A100" s="32"/>
      <c r="B100" s="33"/>
      <c r="C100" s="117" t="s">
        <v>148</v>
      </c>
      <c r="D100" s="32"/>
      <c r="E100" s="32"/>
      <c r="F100" s="32"/>
      <c r="G100" s="32"/>
      <c r="H100" s="32"/>
      <c r="I100" s="32"/>
      <c r="J100" s="71">
        <f>J130</f>
        <v>0</v>
      </c>
      <c r="K100" s="32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U100" s="17" t="s">
        <v>149</v>
      </c>
    </row>
    <row r="101" spans="1:47" s="9" customFormat="1" ht="24.95" customHeight="1">
      <c r="B101" s="118"/>
      <c r="D101" s="119" t="s">
        <v>150</v>
      </c>
      <c r="E101" s="120"/>
      <c r="F101" s="120"/>
      <c r="G101" s="120"/>
      <c r="H101" s="120"/>
      <c r="I101" s="120"/>
      <c r="J101" s="121">
        <f>J131</f>
        <v>0</v>
      </c>
      <c r="L101" s="118"/>
    </row>
    <row r="102" spans="1:47" s="10" customFormat="1" ht="19.899999999999999" customHeight="1">
      <c r="B102" s="122"/>
      <c r="D102" s="123" t="s">
        <v>151</v>
      </c>
      <c r="E102" s="124"/>
      <c r="F102" s="124"/>
      <c r="G102" s="124"/>
      <c r="H102" s="124"/>
      <c r="I102" s="124"/>
      <c r="J102" s="125">
        <f>J132</f>
        <v>0</v>
      </c>
      <c r="L102" s="122"/>
    </row>
    <row r="103" spans="1:47" s="10" customFormat="1" ht="19.899999999999999" customHeight="1">
      <c r="B103" s="122"/>
      <c r="D103" s="123" t="s">
        <v>153</v>
      </c>
      <c r="E103" s="124"/>
      <c r="F103" s="124"/>
      <c r="G103" s="124"/>
      <c r="H103" s="124"/>
      <c r="I103" s="124"/>
      <c r="J103" s="125">
        <f>J180</f>
        <v>0</v>
      </c>
      <c r="L103" s="122"/>
    </row>
    <row r="104" spans="1:47" s="10" customFormat="1" ht="19.899999999999999" customHeight="1">
      <c r="B104" s="122"/>
      <c r="D104" s="123" t="s">
        <v>154</v>
      </c>
      <c r="E104" s="124"/>
      <c r="F104" s="124"/>
      <c r="G104" s="124"/>
      <c r="H104" s="124"/>
      <c r="I104" s="124"/>
      <c r="J104" s="125">
        <f>J234</f>
        <v>0</v>
      </c>
      <c r="L104" s="122"/>
    </row>
    <row r="105" spans="1:47" s="10" customFormat="1" ht="19.899999999999999" customHeight="1">
      <c r="B105" s="122"/>
      <c r="D105" s="123" t="s">
        <v>155</v>
      </c>
      <c r="E105" s="124"/>
      <c r="F105" s="124"/>
      <c r="G105" s="124"/>
      <c r="H105" s="124"/>
      <c r="I105" s="124"/>
      <c r="J105" s="125">
        <f>J259</f>
        <v>0</v>
      </c>
      <c r="L105" s="122"/>
    </row>
    <row r="106" spans="1:47" s="10" customFormat="1" ht="19.899999999999999" customHeight="1">
      <c r="B106" s="122"/>
      <c r="D106" s="123" t="s">
        <v>156</v>
      </c>
      <c r="E106" s="124"/>
      <c r="F106" s="124"/>
      <c r="G106" s="124"/>
      <c r="H106" s="124"/>
      <c r="I106" s="124"/>
      <c r="J106" s="125">
        <f>J276</f>
        <v>0</v>
      </c>
      <c r="L106" s="122"/>
    </row>
    <row r="107" spans="1:47" s="2" customFormat="1" ht="21.7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47" s="2" customFormat="1" ht="6.95" customHeight="1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31" s="2" customFormat="1" ht="24.95" customHeight="1">
      <c r="A113" s="32"/>
      <c r="B113" s="33"/>
      <c r="C113" s="21" t="s">
        <v>159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12" customHeight="1">
      <c r="A115" s="32"/>
      <c r="B115" s="33"/>
      <c r="C115" s="27" t="s">
        <v>16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16.5" customHeight="1">
      <c r="A116" s="32"/>
      <c r="B116" s="33"/>
      <c r="C116" s="32"/>
      <c r="D116" s="32"/>
      <c r="E116" s="263" t="str">
        <f>E7</f>
        <v>Kyjov - chodník ul. Brandlova, U Vodojemu, Moravanská a Nětčická</v>
      </c>
      <c r="F116" s="264"/>
      <c r="G116" s="264"/>
      <c r="H116" s="264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1" customFormat="1" ht="12" customHeight="1">
      <c r="B117" s="20"/>
      <c r="C117" s="27" t="s">
        <v>139</v>
      </c>
      <c r="L117" s="20"/>
    </row>
    <row r="118" spans="1:31" s="1" customFormat="1" ht="16.5" customHeight="1">
      <c r="B118" s="20"/>
      <c r="E118" s="263" t="s">
        <v>140</v>
      </c>
      <c r="F118" s="231"/>
      <c r="G118" s="231"/>
      <c r="H118" s="231"/>
      <c r="L118" s="20"/>
    </row>
    <row r="119" spans="1:31" s="1" customFormat="1" ht="12" customHeight="1">
      <c r="B119" s="20"/>
      <c r="C119" s="27" t="s">
        <v>141</v>
      </c>
      <c r="L119" s="20"/>
    </row>
    <row r="120" spans="1:31" s="2" customFormat="1" ht="16.5" customHeight="1">
      <c r="A120" s="32"/>
      <c r="B120" s="33"/>
      <c r="C120" s="32"/>
      <c r="D120" s="32"/>
      <c r="E120" s="265" t="s">
        <v>142</v>
      </c>
      <c r="F120" s="266"/>
      <c r="G120" s="266"/>
      <c r="H120" s="266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2" customHeight="1">
      <c r="A121" s="32"/>
      <c r="B121" s="33"/>
      <c r="C121" s="27" t="s">
        <v>143</v>
      </c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6.5" customHeight="1">
      <c r="A122" s="32"/>
      <c r="B122" s="33"/>
      <c r="C122" s="32"/>
      <c r="D122" s="32"/>
      <c r="E122" s="224" t="str">
        <f>E13</f>
        <v>B2 - chodník ul. Nětčická</v>
      </c>
      <c r="F122" s="266"/>
      <c r="G122" s="266"/>
      <c r="H122" s="266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2" customHeight="1">
      <c r="A124" s="32"/>
      <c r="B124" s="33"/>
      <c r="C124" s="27" t="s">
        <v>20</v>
      </c>
      <c r="D124" s="32"/>
      <c r="E124" s="32"/>
      <c r="F124" s="25" t="str">
        <f>F16</f>
        <v>Kyjov</v>
      </c>
      <c r="G124" s="32"/>
      <c r="H124" s="32"/>
      <c r="I124" s="27" t="s">
        <v>22</v>
      </c>
      <c r="J124" s="55" t="str">
        <f>IF(J16="","",J16)</f>
        <v>1. 9. 2022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6.9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5.2" customHeight="1">
      <c r="A126" s="32"/>
      <c r="B126" s="33"/>
      <c r="C126" s="27" t="s">
        <v>24</v>
      </c>
      <c r="D126" s="32"/>
      <c r="E126" s="32"/>
      <c r="F126" s="25" t="str">
        <f>E19</f>
        <v>město Kyjov</v>
      </c>
      <c r="G126" s="32"/>
      <c r="H126" s="32"/>
      <c r="I126" s="27" t="s">
        <v>30</v>
      </c>
      <c r="J126" s="30" t="str">
        <f>E25</f>
        <v>Projekce DS s.r.o.</v>
      </c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5.2" customHeight="1">
      <c r="A127" s="32"/>
      <c r="B127" s="33"/>
      <c r="C127" s="27" t="s">
        <v>28</v>
      </c>
      <c r="D127" s="32"/>
      <c r="E127" s="32"/>
      <c r="F127" s="25" t="str">
        <f>IF(E22="","",E22)</f>
        <v>Vyplň údaj</v>
      </c>
      <c r="G127" s="32"/>
      <c r="H127" s="32"/>
      <c r="I127" s="27" t="s">
        <v>33</v>
      </c>
      <c r="J127" s="30" t="str">
        <f>E28</f>
        <v xml:space="preserve"> </v>
      </c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0.35" customHeight="1">
      <c r="A128" s="32"/>
      <c r="B128" s="33"/>
      <c r="C128" s="32"/>
      <c r="D128" s="32"/>
      <c r="E128" s="32"/>
      <c r="F128" s="32"/>
      <c r="G128" s="32"/>
      <c r="H128" s="32"/>
      <c r="I128" s="32"/>
      <c r="J128" s="32"/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11" customFormat="1" ht="29.25" customHeight="1">
      <c r="A129" s="126"/>
      <c r="B129" s="127"/>
      <c r="C129" s="128" t="s">
        <v>160</v>
      </c>
      <c r="D129" s="129" t="s">
        <v>61</v>
      </c>
      <c r="E129" s="129" t="s">
        <v>57</v>
      </c>
      <c r="F129" s="129" t="s">
        <v>58</v>
      </c>
      <c r="G129" s="129" t="s">
        <v>161</v>
      </c>
      <c r="H129" s="129" t="s">
        <v>162</v>
      </c>
      <c r="I129" s="129" t="s">
        <v>163</v>
      </c>
      <c r="J129" s="130" t="s">
        <v>147</v>
      </c>
      <c r="K129" s="131" t="s">
        <v>164</v>
      </c>
      <c r="L129" s="132"/>
      <c r="M129" s="62" t="s">
        <v>1</v>
      </c>
      <c r="N129" s="63" t="s">
        <v>40</v>
      </c>
      <c r="O129" s="63" t="s">
        <v>165</v>
      </c>
      <c r="P129" s="63" t="s">
        <v>166</v>
      </c>
      <c r="Q129" s="63" t="s">
        <v>167</v>
      </c>
      <c r="R129" s="63" t="s">
        <v>168</v>
      </c>
      <c r="S129" s="63" t="s">
        <v>169</v>
      </c>
      <c r="T129" s="64" t="s">
        <v>170</v>
      </c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</row>
    <row r="130" spans="1:65" s="2" customFormat="1" ht="22.9" customHeight="1">
      <c r="A130" s="32"/>
      <c r="B130" s="33"/>
      <c r="C130" s="69" t="s">
        <v>171</v>
      </c>
      <c r="D130" s="32"/>
      <c r="E130" s="32"/>
      <c r="F130" s="32"/>
      <c r="G130" s="32"/>
      <c r="H130" s="32"/>
      <c r="I130" s="32"/>
      <c r="J130" s="133">
        <f>BK130</f>
        <v>0</v>
      </c>
      <c r="K130" s="32"/>
      <c r="L130" s="33"/>
      <c r="M130" s="65"/>
      <c r="N130" s="56"/>
      <c r="O130" s="66"/>
      <c r="P130" s="134">
        <f>P131</f>
        <v>0</v>
      </c>
      <c r="Q130" s="66"/>
      <c r="R130" s="134">
        <f>R131</f>
        <v>440.00562117999999</v>
      </c>
      <c r="S130" s="66"/>
      <c r="T130" s="135">
        <f>T131</f>
        <v>62.788500000000006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T130" s="17" t="s">
        <v>75</v>
      </c>
      <c r="AU130" s="17" t="s">
        <v>149</v>
      </c>
      <c r="BK130" s="136">
        <f>BK131</f>
        <v>0</v>
      </c>
    </row>
    <row r="131" spans="1:65" s="12" customFormat="1" ht="25.9" customHeight="1">
      <c r="B131" s="137"/>
      <c r="D131" s="138" t="s">
        <v>75</v>
      </c>
      <c r="E131" s="139" t="s">
        <v>172</v>
      </c>
      <c r="F131" s="139" t="s">
        <v>173</v>
      </c>
      <c r="I131" s="140"/>
      <c r="J131" s="141">
        <f>BK131</f>
        <v>0</v>
      </c>
      <c r="L131" s="137"/>
      <c r="M131" s="142"/>
      <c r="N131" s="143"/>
      <c r="O131" s="143"/>
      <c r="P131" s="144">
        <f>P132+P180+P234+P259+P276</f>
        <v>0</v>
      </c>
      <c r="Q131" s="143"/>
      <c r="R131" s="144">
        <f>R132+R180+R234+R259+R276</f>
        <v>440.00562117999999</v>
      </c>
      <c r="S131" s="143"/>
      <c r="T131" s="145">
        <f>T132+T180+T234+T259+T276</f>
        <v>62.788500000000006</v>
      </c>
      <c r="AR131" s="138" t="s">
        <v>83</v>
      </c>
      <c r="AT131" s="146" t="s">
        <v>75</v>
      </c>
      <c r="AU131" s="146" t="s">
        <v>76</v>
      </c>
      <c r="AY131" s="138" t="s">
        <v>174</v>
      </c>
      <c r="BK131" s="147">
        <f>BK132+BK180+BK234+BK259+BK276</f>
        <v>0</v>
      </c>
    </row>
    <row r="132" spans="1:65" s="12" customFormat="1" ht="22.9" customHeight="1">
      <c r="B132" s="137"/>
      <c r="D132" s="138" t="s">
        <v>75</v>
      </c>
      <c r="E132" s="148" t="s">
        <v>83</v>
      </c>
      <c r="F132" s="148" t="s">
        <v>175</v>
      </c>
      <c r="I132" s="140"/>
      <c r="J132" s="149">
        <f>BK132</f>
        <v>0</v>
      </c>
      <c r="L132" s="137"/>
      <c r="M132" s="142"/>
      <c r="N132" s="143"/>
      <c r="O132" s="143"/>
      <c r="P132" s="144">
        <f>SUM(P133:P179)</f>
        <v>0</v>
      </c>
      <c r="Q132" s="143"/>
      <c r="R132" s="144">
        <f>SUM(R133:R179)</f>
        <v>7.2170000000000003E-3</v>
      </c>
      <c r="S132" s="143"/>
      <c r="T132" s="145">
        <f>SUM(T133:T179)</f>
        <v>62.788500000000006</v>
      </c>
      <c r="AR132" s="138" t="s">
        <v>83</v>
      </c>
      <c r="AT132" s="146" t="s">
        <v>75</v>
      </c>
      <c r="AU132" s="146" t="s">
        <v>83</v>
      </c>
      <c r="AY132" s="138" t="s">
        <v>174</v>
      </c>
      <c r="BK132" s="147">
        <f>SUM(BK133:BK179)</f>
        <v>0</v>
      </c>
    </row>
    <row r="133" spans="1:65" s="2" customFormat="1" ht="24.2" customHeight="1">
      <c r="A133" s="32"/>
      <c r="B133" s="150"/>
      <c r="C133" s="151" t="s">
        <v>83</v>
      </c>
      <c r="D133" s="151" t="s">
        <v>176</v>
      </c>
      <c r="E133" s="152" t="s">
        <v>189</v>
      </c>
      <c r="F133" s="153" t="s">
        <v>190</v>
      </c>
      <c r="G133" s="154" t="s">
        <v>179</v>
      </c>
      <c r="H133" s="155">
        <v>81.275000000000006</v>
      </c>
      <c r="I133" s="156"/>
      <c r="J133" s="157">
        <f>ROUND(I133*H133,2)</f>
        <v>0</v>
      </c>
      <c r="K133" s="158"/>
      <c r="L133" s="33"/>
      <c r="M133" s="159" t="s">
        <v>1</v>
      </c>
      <c r="N133" s="160" t="s">
        <v>41</v>
      </c>
      <c r="O133" s="58"/>
      <c r="P133" s="161">
        <f>O133*H133</f>
        <v>0</v>
      </c>
      <c r="Q133" s="161">
        <v>0</v>
      </c>
      <c r="R133" s="161">
        <f>Q133*H133</f>
        <v>0</v>
      </c>
      <c r="S133" s="161">
        <v>0.44</v>
      </c>
      <c r="T133" s="162">
        <f>S133*H133</f>
        <v>35.761000000000003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3" t="s">
        <v>96</v>
      </c>
      <c r="AT133" s="163" t="s">
        <v>176</v>
      </c>
      <c r="AU133" s="163" t="s">
        <v>85</v>
      </c>
      <c r="AY133" s="17" t="s">
        <v>174</v>
      </c>
      <c r="BE133" s="164">
        <f>IF(N133="základní",J133,0)</f>
        <v>0</v>
      </c>
      <c r="BF133" s="164">
        <f>IF(N133="snížená",J133,0)</f>
        <v>0</v>
      </c>
      <c r="BG133" s="164">
        <f>IF(N133="zákl. přenesená",J133,0)</f>
        <v>0</v>
      </c>
      <c r="BH133" s="164">
        <f>IF(N133="sníž. přenesená",J133,0)</f>
        <v>0</v>
      </c>
      <c r="BI133" s="164">
        <f>IF(N133="nulová",J133,0)</f>
        <v>0</v>
      </c>
      <c r="BJ133" s="17" t="s">
        <v>83</v>
      </c>
      <c r="BK133" s="164">
        <f>ROUND(I133*H133,2)</f>
        <v>0</v>
      </c>
      <c r="BL133" s="17" t="s">
        <v>96</v>
      </c>
      <c r="BM133" s="163" t="s">
        <v>745</v>
      </c>
    </row>
    <row r="134" spans="1:65" s="2" customFormat="1" ht="39">
      <c r="A134" s="32"/>
      <c r="B134" s="33"/>
      <c r="C134" s="32"/>
      <c r="D134" s="165" t="s">
        <v>181</v>
      </c>
      <c r="E134" s="32"/>
      <c r="F134" s="166" t="s">
        <v>192</v>
      </c>
      <c r="G134" s="32"/>
      <c r="H134" s="32"/>
      <c r="I134" s="167"/>
      <c r="J134" s="32"/>
      <c r="K134" s="32"/>
      <c r="L134" s="33"/>
      <c r="M134" s="168"/>
      <c r="N134" s="169"/>
      <c r="O134" s="58"/>
      <c r="P134" s="58"/>
      <c r="Q134" s="58"/>
      <c r="R134" s="58"/>
      <c r="S134" s="58"/>
      <c r="T134" s="59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7" t="s">
        <v>181</v>
      </c>
      <c r="AU134" s="17" t="s">
        <v>85</v>
      </c>
    </row>
    <row r="135" spans="1:65" s="13" customFormat="1" ht="11.25">
      <c r="B135" s="170"/>
      <c r="D135" s="165" t="s">
        <v>183</v>
      </c>
      <c r="E135" s="171" t="s">
        <v>1</v>
      </c>
      <c r="F135" s="172" t="s">
        <v>746</v>
      </c>
      <c r="H135" s="173">
        <v>17.675000000000001</v>
      </c>
      <c r="I135" s="174"/>
      <c r="L135" s="170"/>
      <c r="M135" s="175"/>
      <c r="N135" s="176"/>
      <c r="O135" s="176"/>
      <c r="P135" s="176"/>
      <c r="Q135" s="176"/>
      <c r="R135" s="176"/>
      <c r="S135" s="176"/>
      <c r="T135" s="177"/>
      <c r="AT135" s="171" t="s">
        <v>183</v>
      </c>
      <c r="AU135" s="171" t="s">
        <v>85</v>
      </c>
      <c r="AV135" s="13" t="s">
        <v>85</v>
      </c>
      <c r="AW135" s="13" t="s">
        <v>32</v>
      </c>
      <c r="AX135" s="13" t="s">
        <v>76</v>
      </c>
      <c r="AY135" s="171" t="s">
        <v>174</v>
      </c>
    </row>
    <row r="136" spans="1:65" s="13" customFormat="1" ht="11.25">
      <c r="B136" s="170"/>
      <c r="D136" s="165" t="s">
        <v>183</v>
      </c>
      <c r="E136" s="171" t="s">
        <v>1</v>
      </c>
      <c r="F136" s="172" t="s">
        <v>747</v>
      </c>
      <c r="H136" s="173">
        <v>63.6</v>
      </c>
      <c r="I136" s="174"/>
      <c r="L136" s="170"/>
      <c r="M136" s="175"/>
      <c r="N136" s="176"/>
      <c r="O136" s="176"/>
      <c r="P136" s="176"/>
      <c r="Q136" s="176"/>
      <c r="R136" s="176"/>
      <c r="S136" s="176"/>
      <c r="T136" s="177"/>
      <c r="AT136" s="171" t="s">
        <v>183</v>
      </c>
      <c r="AU136" s="171" t="s">
        <v>85</v>
      </c>
      <c r="AV136" s="13" t="s">
        <v>85</v>
      </c>
      <c r="AW136" s="13" t="s">
        <v>32</v>
      </c>
      <c r="AX136" s="13" t="s">
        <v>76</v>
      </c>
      <c r="AY136" s="171" t="s">
        <v>174</v>
      </c>
    </row>
    <row r="137" spans="1:65" s="14" customFormat="1" ht="11.25">
      <c r="B137" s="178"/>
      <c r="D137" s="165" t="s">
        <v>183</v>
      </c>
      <c r="E137" s="179" t="s">
        <v>1</v>
      </c>
      <c r="F137" s="180" t="s">
        <v>231</v>
      </c>
      <c r="H137" s="181">
        <v>81.275000000000006</v>
      </c>
      <c r="I137" s="182"/>
      <c r="L137" s="178"/>
      <c r="M137" s="183"/>
      <c r="N137" s="184"/>
      <c r="O137" s="184"/>
      <c r="P137" s="184"/>
      <c r="Q137" s="184"/>
      <c r="R137" s="184"/>
      <c r="S137" s="184"/>
      <c r="T137" s="185"/>
      <c r="AT137" s="179" t="s">
        <v>183</v>
      </c>
      <c r="AU137" s="179" t="s">
        <v>85</v>
      </c>
      <c r="AV137" s="14" t="s">
        <v>96</v>
      </c>
      <c r="AW137" s="14" t="s">
        <v>32</v>
      </c>
      <c r="AX137" s="14" t="s">
        <v>83</v>
      </c>
      <c r="AY137" s="179" t="s">
        <v>174</v>
      </c>
    </row>
    <row r="138" spans="1:65" s="2" customFormat="1" ht="24.2" customHeight="1">
      <c r="A138" s="32"/>
      <c r="B138" s="150"/>
      <c r="C138" s="151" t="s">
        <v>85</v>
      </c>
      <c r="D138" s="151" t="s">
        <v>176</v>
      </c>
      <c r="E138" s="152" t="s">
        <v>196</v>
      </c>
      <c r="F138" s="153" t="s">
        <v>197</v>
      </c>
      <c r="G138" s="154" t="s">
        <v>179</v>
      </c>
      <c r="H138" s="155">
        <v>81.275000000000006</v>
      </c>
      <c r="I138" s="156"/>
      <c r="J138" s="157">
        <f>ROUND(I138*H138,2)</f>
        <v>0</v>
      </c>
      <c r="K138" s="158"/>
      <c r="L138" s="33"/>
      <c r="M138" s="159" t="s">
        <v>1</v>
      </c>
      <c r="N138" s="160" t="s">
        <v>41</v>
      </c>
      <c r="O138" s="58"/>
      <c r="P138" s="161">
        <f>O138*H138</f>
        <v>0</v>
      </c>
      <c r="Q138" s="161">
        <v>0</v>
      </c>
      <c r="R138" s="161">
        <f>Q138*H138</f>
        <v>0</v>
      </c>
      <c r="S138" s="161">
        <v>0.22</v>
      </c>
      <c r="T138" s="162">
        <f>S138*H138</f>
        <v>17.880500000000001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3" t="s">
        <v>96</v>
      </c>
      <c r="AT138" s="163" t="s">
        <v>176</v>
      </c>
      <c r="AU138" s="163" t="s">
        <v>85</v>
      </c>
      <c r="AY138" s="17" t="s">
        <v>174</v>
      </c>
      <c r="BE138" s="164">
        <f>IF(N138="základní",J138,0)</f>
        <v>0</v>
      </c>
      <c r="BF138" s="164">
        <f>IF(N138="snížená",J138,0)</f>
        <v>0</v>
      </c>
      <c r="BG138" s="164">
        <f>IF(N138="zákl. přenesená",J138,0)</f>
        <v>0</v>
      </c>
      <c r="BH138" s="164">
        <f>IF(N138="sníž. přenesená",J138,0)</f>
        <v>0</v>
      </c>
      <c r="BI138" s="164">
        <f>IF(N138="nulová",J138,0)</f>
        <v>0</v>
      </c>
      <c r="BJ138" s="17" t="s">
        <v>83</v>
      </c>
      <c r="BK138" s="164">
        <f>ROUND(I138*H138,2)</f>
        <v>0</v>
      </c>
      <c r="BL138" s="17" t="s">
        <v>96</v>
      </c>
      <c r="BM138" s="163" t="s">
        <v>748</v>
      </c>
    </row>
    <row r="139" spans="1:65" s="2" customFormat="1" ht="39">
      <c r="A139" s="32"/>
      <c r="B139" s="33"/>
      <c r="C139" s="32"/>
      <c r="D139" s="165" t="s">
        <v>181</v>
      </c>
      <c r="E139" s="32"/>
      <c r="F139" s="166" t="s">
        <v>199</v>
      </c>
      <c r="G139" s="32"/>
      <c r="H139" s="32"/>
      <c r="I139" s="167"/>
      <c r="J139" s="32"/>
      <c r="K139" s="32"/>
      <c r="L139" s="33"/>
      <c r="M139" s="168"/>
      <c r="N139" s="169"/>
      <c r="O139" s="58"/>
      <c r="P139" s="58"/>
      <c r="Q139" s="58"/>
      <c r="R139" s="58"/>
      <c r="S139" s="58"/>
      <c r="T139" s="59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T139" s="17" t="s">
        <v>181</v>
      </c>
      <c r="AU139" s="17" t="s">
        <v>85</v>
      </c>
    </row>
    <row r="140" spans="1:65" s="13" customFormat="1" ht="11.25">
      <c r="B140" s="170"/>
      <c r="D140" s="165" t="s">
        <v>183</v>
      </c>
      <c r="E140" s="171" t="s">
        <v>1</v>
      </c>
      <c r="F140" s="172" t="s">
        <v>746</v>
      </c>
      <c r="H140" s="173">
        <v>17.675000000000001</v>
      </c>
      <c r="I140" s="174"/>
      <c r="L140" s="170"/>
      <c r="M140" s="175"/>
      <c r="N140" s="176"/>
      <c r="O140" s="176"/>
      <c r="P140" s="176"/>
      <c r="Q140" s="176"/>
      <c r="R140" s="176"/>
      <c r="S140" s="176"/>
      <c r="T140" s="177"/>
      <c r="AT140" s="171" t="s">
        <v>183</v>
      </c>
      <c r="AU140" s="171" t="s">
        <v>85</v>
      </c>
      <c r="AV140" s="13" t="s">
        <v>85</v>
      </c>
      <c r="AW140" s="13" t="s">
        <v>32</v>
      </c>
      <c r="AX140" s="13" t="s">
        <v>76</v>
      </c>
      <c r="AY140" s="171" t="s">
        <v>174</v>
      </c>
    </row>
    <row r="141" spans="1:65" s="13" customFormat="1" ht="11.25">
      <c r="B141" s="170"/>
      <c r="D141" s="165" t="s">
        <v>183</v>
      </c>
      <c r="E141" s="171" t="s">
        <v>1</v>
      </c>
      <c r="F141" s="172" t="s">
        <v>747</v>
      </c>
      <c r="H141" s="173">
        <v>63.6</v>
      </c>
      <c r="I141" s="174"/>
      <c r="L141" s="170"/>
      <c r="M141" s="175"/>
      <c r="N141" s="176"/>
      <c r="O141" s="176"/>
      <c r="P141" s="176"/>
      <c r="Q141" s="176"/>
      <c r="R141" s="176"/>
      <c r="S141" s="176"/>
      <c r="T141" s="177"/>
      <c r="AT141" s="171" t="s">
        <v>183</v>
      </c>
      <c r="AU141" s="171" t="s">
        <v>85</v>
      </c>
      <c r="AV141" s="13" t="s">
        <v>85</v>
      </c>
      <c r="AW141" s="13" t="s">
        <v>32</v>
      </c>
      <c r="AX141" s="13" t="s">
        <v>76</v>
      </c>
      <c r="AY141" s="171" t="s">
        <v>174</v>
      </c>
    </row>
    <row r="142" spans="1:65" s="14" customFormat="1" ht="11.25">
      <c r="B142" s="178"/>
      <c r="D142" s="165" t="s">
        <v>183</v>
      </c>
      <c r="E142" s="179" t="s">
        <v>1</v>
      </c>
      <c r="F142" s="180" t="s">
        <v>231</v>
      </c>
      <c r="H142" s="181">
        <v>81.275000000000006</v>
      </c>
      <c r="I142" s="182"/>
      <c r="L142" s="178"/>
      <c r="M142" s="183"/>
      <c r="N142" s="184"/>
      <c r="O142" s="184"/>
      <c r="P142" s="184"/>
      <c r="Q142" s="184"/>
      <c r="R142" s="184"/>
      <c r="S142" s="184"/>
      <c r="T142" s="185"/>
      <c r="AT142" s="179" t="s">
        <v>183</v>
      </c>
      <c r="AU142" s="179" t="s">
        <v>85</v>
      </c>
      <c r="AV142" s="14" t="s">
        <v>96</v>
      </c>
      <c r="AW142" s="14" t="s">
        <v>32</v>
      </c>
      <c r="AX142" s="14" t="s">
        <v>83</v>
      </c>
      <c r="AY142" s="179" t="s">
        <v>174</v>
      </c>
    </row>
    <row r="143" spans="1:65" s="2" customFormat="1" ht="24.2" customHeight="1">
      <c r="A143" s="32"/>
      <c r="B143" s="150"/>
      <c r="C143" s="151" t="s">
        <v>91</v>
      </c>
      <c r="D143" s="151" t="s">
        <v>176</v>
      </c>
      <c r="E143" s="152" t="s">
        <v>749</v>
      </c>
      <c r="F143" s="153" t="s">
        <v>750</v>
      </c>
      <c r="G143" s="154" t="s">
        <v>179</v>
      </c>
      <c r="H143" s="155">
        <v>19.25</v>
      </c>
      <c r="I143" s="156"/>
      <c r="J143" s="157">
        <f>ROUND(I143*H143,2)</f>
        <v>0</v>
      </c>
      <c r="K143" s="158"/>
      <c r="L143" s="33"/>
      <c r="M143" s="159" t="s">
        <v>1</v>
      </c>
      <c r="N143" s="160" t="s">
        <v>41</v>
      </c>
      <c r="O143" s="58"/>
      <c r="P143" s="161">
        <f>O143*H143</f>
        <v>0</v>
      </c>
      <c r="Q143" s="161">
        <v>4.0000000000000003E-5</v>
      </c>
      <c r="R143" s="161">
        <f>Q143*H143</f>
        <v>7.7000000000000007E-4</v>
      </c>
      <c r="S143" s="161">
        <v>0.128</v>
      </c>
      <c r="T143" s="162">
        <f>S143*H143</f>
        <v>2.464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3" t="s">
        <v>96</v>
      </c>
      <c r="AT143" s="163" t="s">
        <v>176</v>
      </c>
      <c r="AU143" s="163" t="s">
        <v>85</v>
      </c>
      <c r="AY143" s="17" t="s">
        <v>174</v>
      </c>
      <c r="BE143" s="164">
        <f>IF(N143="základní",J143,0)</f>
        <v>0</v>
      </c>
      <c r="BF143" s="164">
        <f>IF(N143="snížená",J143,0)</f>
        <v>0</v>
      </c>
      <c r="BG143" s="164">
        <f>IF(N143="zákl. přenesená",J143,0)</f>
        <v>0</v>
      </c>
      <c r="BH143" s="164">
        <f>IF(N143="sníž. přenesená",J143,0)</f>
        <v>0</v>
      </c>
      <c r="BI143" s="164">
        <f>IF(N143="nulová",J143,0)</f>
        <v>0</v>
      </c>
      <c r="BJ143" s="17" t="s">
        <v>83</v>
      </c>
      <c r="BK143" s="164">
        <f>ROUND(I143*H143,2)</f>
        <v>0</v>
      </c>
      <c r="BL143" s="17" t="s">
        <v>96</v>
      </c>
      <c r="BM143" s="163" t="s">
        <v>751</v>
      </c>
    </row>
    <row r="144" spans="1:65" s="2" customFormat="1" ht="29.25">
      <c r="A144" s="32"/>
      <c r="B144" s="33"/>
      <c r="C144" s="32"/>
      <c r="D144" s="165" t="s">
        <v>181</v>
      </c>
      <c r="E144" s="32"/>
      <c r="F144" s="166" t="s">
        <v>752</v>
      </c>
      <c r="G144" s="32"/>
      <c r="H144" s="32"/>
      <c r="I144" s="167"/>
      <c r="J144" s="32"/>
      <c r="K144" s="32"/>
      <c r="L144" s="33"/>
      <c r="M144" s="168"/>
      <c r="N144" s="169"/>
      <c r="O144" s="58"/>
      <c r="P144" s="58"/>
      <c r="Q144" s="58"/>
      <c r="R144" s="58"/>
      <c r="S144" s="58"/>
      <c r="T144" s="59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T144" s="17" t="s">
        <v>181</v>
      </c>
      <c r="AU144" s="17" t="s">
        <v>85</v>
      </c>
    </row>
    <row r="145" spans="1:65" s="13" customFormat="1" ht="11.25">
      <c r="B145" s="170"/>
      <c r="D145" s="165" t="s">
        <v>183</v>
      </c>
      <c r="E145" s="171" t="s">
        <v>1</v>
      </c>
      <c r="F145" s="172" t="s">
        <v>753</v>
      </c>
      <c r="H145" s="173">
        <v>19.25</v>
      </c>
      <c r="I145" s="174"/>
      <c r="L145" s="170"/>
      <c r="M145" s="175"/>
      <c r="N145" s="176"/>
      <c r="O145" s="176"/>
      <c r="P145" s="176"/>
      <c r="Q145" s="176"/>
      <c r="R145" s="176"/>
      <c r="S145" s="176"/>
      <c r="T145" s="177"/>
      <c r="AT145" s="171" t="s">
        <v>183</v>
      </c>
      <c r="AU145" s="171" t="s">
        <v>85</v>
      </c>
      <c r="AV145" s="13" t="s">
        <v>85</v>
      </c>
      <c r="AW145" s="13" t="s">
        <v>32</v>
      </c>
      <c r="AX145" s="13" t="s">
        <v>83</v>
      </c>
      <c r="AY145" s="171" t="s">
        <v>174</v>
      </c>
    </row>
    <row r="146" spans="1:65" s="2" customFormat="1" ht="16.5" customHeight="1">
      <c r="A146" s="32"/>
      <c r="B146" s="150"/>
      <c r="C146" s="151" t="s">
        <v>96</v>
      </c>
      <c r="D146" s="151" t="s">
        <v>176</v>
      </c>
      <c r="E146" s="152" t="s">
        <v>207</v>
      </c>
      <c r="F146" s="153" t="s">
        <v>208</v>
      </c>
      <c r="G146" s="154" t="s">
        <v>203</v>
      </c>
      <c r="H146" s="155">
        <v>32.6</v>
      </c>
      <c r="I146" s="156"/>
      <c r="J146" s="157">
        <f>ROUND(I146*H146,2)</f>
        <v>0</v>
      </c>
      <c r="K146" s="158"/>
      <c r="L146" s="33"/>
      <c r="M146" s="159" t="s">
        <v>1</v>
      </c>
      <c r="N146" s="160" t="s">
        <v>41</v>
      </c>
      <c r="O146" s="58"/>
      <c r="P146" s="161">
        <f>O146*H146</f>
        <v>0</v>
      </c>
      <c r="Q146" s="161">
        <v>0</v>
      </c>
      <c r="R146" s="161">
        <f>Q146*H146</f>
        <v>0</v>
      </c>
      <c r="S146" s="161">
        <v>0.20499999999999999</v>
      </c>
      <c r="T146" s="162">
        <f>S146*H146</f>
        <v>6.6829999999999998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3" t="s">
        <v>96</v>
      </c>
      <c r="AT146" s="163" t="s">
        <v>176</v>
      </c>
      <c r="AU146" s="163" t="s">
        <v>85</v>
      </c>
      <c r="AY146" s="17" t="s">
        <v>174</v>
      </c>
      <c r="BE146" s="164">
        <f>IF(N146="základní",J146,0)</f>
        <v>0</v>
      </c>
      <c r="BF146" s="164">
        <f>IF(N146="snížená",J146,0)</f>
        <v>0</v>
      </c>
      <c r="BG146" s="164">
        <f>IF(N146="zákl. přenesená",J146,0)</f>
        <v>0</v>
      </c>
      <c r="BH146" s="164">
        <f>IF(N146="sníž. přenesená",J146,0)</f>
        <v>0</v>
      </c>
      <c r="BI146" s="164">
        <f>IF(N146="nulová",J146,0)</f>
        <v>0</v>
      </c>
      <c r="BJ146" s="17" t="s">
        <v>83</v>
      </c>
      <c r="BK146" s="164">
        <f>ROUND(I146*H146,2)</f>
        <v>0</v>
      </c>
      <c r="BL146" s="17" t="s">
        <v>96</v>
      </c>
      <c r="BM146" s="163" t="s">
        <v>754</v>
      </c>
    </row>
    <row r="147" spans="1:65" s="2" customFormat="1" ht="29.25">
      <c r="A147" s="32"/>
      <c r="B147" s="33"/>
      <c r="C147" s="32"/>
      <c r="D147" s="165" t="s">
        <v>181</v>
      </c>
      <c r="E147" s="32"/>
      <c r="F147" s="166" t="s">
        <v>210</v>
      </c>
      <c r="G147" s="32"/>
      <c r="H147" s="32"/>
      <c r="I147" s="167"/>
      <c r="J147" s="32"/>
      <c r="K147" s="32"/>
      <c r="L147" s="33"/>
      <c r="M147" s="168"/>
      <c r="N147" s="169"/>
      <c r="O147" s="58"/>
      <c r="P147" s="58"/>
      <c r="Q147" s="58"/>
      <c r="R147" s="58"/>
      <c r="S147" s="58"/>
      <c r="T147" s="59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T147" s="17" t="s">
        <v>181</v>
      </c>
      <c r="AU147" s="17" t="s">
        <v>85</v>
      </c>
    </row>
    <row r="148" spans="1:65" s="2" customFormat="1" ht="33" customHeight="1">
      <c r="A148" s="32"/>
      <c r="B148" s="150"/>
      <c r="C148" s="151" t="s">
        <v>195</v>
      </c>
      <c r="D148" s="151" t="s">
        <v>176</v>
      </c>
      <c r="E148" s="152" t="s">
        <v>631</v>
      </c>
      <c r="F148" s="153" t="s">
        <v>632</v>
      </c>
      <c r="G148" s="154" t="s">
        <v>220</v>
      </c>
      <c r="H148" s="155">
        <v>107.37</v>
      </c>
      <c r="I148" s="156"/>
      <c r="J148" s="157">
        <f>ROUND(I148*H148,2)</f>
        <v>0</v>
      </c>
      <c r="K148" s="158"/>
      <c r="L148" s="33"/>
      <c r="M148" s="159" t="s">
        <v>1</v>
      </c>
      <c r="N148" s="160" t="s">
        <v>41</v>
      </c>
      <c r="O148" s="58"/>
      <c r="P148" s="161">
        <f>O148*H148</f>
        <v>0</v>
      </c>
      <c r="Q148" s="161">
        <v>0</v>
      </c>
      <c r="R148" s="161">
        <f>Q148*H148</f>
        <v>0</v>
      </c>
      <c r="S148" s="161">
        <v>0</v>
      </c>
      <c r="T148" s="162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3" t="s">
        <v>96</v>
      </c>
      <c r="AT148" s="163" t="s">
        <v>176</v>
      </c>
      <c r="AU148" s="163" t="s">
        <v>85</v>
      </c>
      <c r="AY148" s="17" t="s">
        <v>174</v>
      </c>
      <c r="BE148" s="164">
        <f>IF(N148="základní",J148,0)</f>
        <v>0</v>
      </c>
      <c r="BF148" s="164">
        <f>IF(N148="snížená",J148,0)</f>
        <v>0</v>
      </c>
      <c r="BG148" s="164">
        <f>IF(N148="zákl. přenesená",J148,0)</f>
        <v>0</v>
      </c>
      <c r="BH148" s="164">
        <f>IF(N148="sníž. přenesená",J148,0)</f>
        <v>0</v>
      </c>
      <c r="BI148" s="164">
        <f>IF(N148="nulová",J148,0)</f>
        <v>0</v>
      </c>
      <c r="BJ148" s="17" t="s">
        <v>83</v>
      </c>
      <c r="BK148" s="164">
        <f>ROUND(I148*H148,2)</f>
        <v>0</v>
      </c>
      <c r="BL148" s="17" t="s">
        <v>96</v>
      </c>
      <c r="BM148" s="163" t="s">
        <v>755</v>
      </c>
    </row>
    <row r="149" spans="1:65" s="2" customFormat="1" ht="19.5">
      <c r="A149" s="32"/>
      <c r="B149" s="33"/>
      <c r="C149" s="32"/>
      <c r="D149" s="165" t="s">
        <v>181</v>
      </c>
      <c r="E149" s="32"/>
      <c r="F149" s="166" t="s">
        <v>634</v>
      </c>
      <c r="G149" s="32"/>
      <c r="H149" s="32"/>
      <c r="I149" s="167"/>
      <c r="J149" s="32"/>
      <c r="K149" s="32"/>
      <c r="L149" s="33"/>
      <c r="M149" s="168"/>
      <c r="N149" s="169"/>
      <c r="O149" s="58"/>
      <c r="P149" s="58"/>
      <c r="Q149" s="58"/>
      <c r="R149" s="58"/>
      <c r="S149" s="58"/>
      <c r="T149" s="59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T149" s="17" t="s">
        <v>181</v>
      </c>
      <c r="AU149" s="17" t="s">
        <v>85</v>
      </c>
    </row>
    <row r="150" spans="1:65" s="13" customFormat="1" ht="11.25">
      <c r="B150" s="170"/>
      <c r="D150" s="165" t="s">
        <v>183</v>
      </c>
      <c r="E150" s="171" t="s">
        <v>134</v>
      </c>
      <c r="F150" s="172" t="s">
        <v>756</v>
      </c>
      <c r="H150" s="173">
        <v>107.37</v>
      </c>
      <c r="I150" s="174"/>
      <c r="L150" s="170"/>
      <c r="M150" s="175"/>
      <c r="N150" s="176"/>
      <c r="O150" s="176"/>
      <c r="P150" s="176"/>
      <c r="Q150" s="176"/>
      <c r="R150" s="176"/>
      <c r="S150" s="176"/>
      <c r="T150" s="177"/>
      <c r="AT150" s="171" t="s">
        <v>183</v>
      </c>
      <c r="AU150" s="171" t="s">
        <v>85</v>
      </c>
      <c r="AV150" s="13" t="s">
        <v>85</v>
      </c>
      <c r="AW150" s="13" t="s">
        <v>32</v>
      </c>
      <c r="AX150" s="13" t="s">
        <v>83</v>
      </c>
      <c r="AY150" s="171" t="s">
        <v>174</v>
      </c>
    </row>
    <row r="151" spans="1:65" s="2" customFormat="1" ht="33" customHeight="1">
      <c r="A151" s="32"/>
      <c r="B151" s="150"/>
      <c r="C151" s="151" t="s">
        <v>200</v>
      </c>
      <c r="D151" s="151" t="s">
        <v>176</v>
      </c>
      <c r="E151" s="152" t="s">
        <v>225</v>
      </c>
      <c r="F151" s="153" t="s">
        <v>226</v>
      </c>
      <c r="G151" s="154" t="s">
        <v>220</v>
      </c>
      <c r="H151" s="155">
        <v>53.645000000000003</v>
      </c>
      <c r="I151" s="156"/>
      <c r="J151" s="157">
        <f>ROUND(I151*H151,2)</f>
        <v>0</v>
      </c>
      <c r="K151" s="158"/>
      <c r="L151" s="33"/>
      <c r="M151" s="159" t="s">
        <v>1</v>
      </c>
      <c r="N151" s="160" t="s">
        <v>41</v>
      </c>
      <c r="O151" s="58"/>
      <c r="P151" s="161">
        <f>O151*H151</f>
        <v>0</v>
      </c>
      <c r="Q151" s="161">
        <v>0</v>
      </c>
      <c r="R151" s="161">
        <f>Q151*H151</f>
        <v>0</v>
      </c>
      <c r="S151" s="161">
        <v>0</v>
      </c>
      <c r="T151" s="162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3" t="s">
        <v>96</v>
      </c>
      <c r="AT151" s="163" t="s">
        <v>176</v>
      </c>
      <c r="AU151" s="163" t="s">
        <v>85</v>
      </c>
      <c r="AY151" s="17" t="s">
        <v>174</v>
      </c>
      <c r="BE151" s="164">
        <f>IF(N151="základní",J151,0)</f>
        <v>0</v>
      </c>
      <c r="BF151" s="164">
        <f>IF(N151="snížená",J151,0)</f>
        <v>0</v>
      </c>
      <c r="BG151" s="164">
        <f>IF(N151="zákl. přenesená",J151,0)</f>
        <v>0</v>
      </c>
      <c r="BH151" s="164">
        <f>IF(N151="sníž. přenesená",J151,0)</f>
        <v>0</v>
      </c>
      <c r="BI151" s="164">
        <f>IF(N151="nulová",J151,0)</f>
        <v>0</v>
      </c>
      <c r="BJ151" s="17" t="s">
        <v>83</v>
      </c>
      <c r="BK151" s="164">
        <f>ROUND(I151*H151,2)</f>
        <v>0</v>
      </c>
      <c r="BL151" s="17" t="s">
        <v>96</v>
      </c>
      <c r="BM151" s="163" t="s">
        <v>757</v>
      </c>
    </row>
    <row r="152" spans="1:65" s="2" customFormat="1" ht="48.75">
      <c r="A152" s="32"/>
      <c r="B152" s="33"/>
      <c r="C152" s="32"/>
      <c r="D152" s="165" t="s">
        <v>181</v>
      </c>
      <c r="E152" s="32"/>
      <c r="F152" s="166" t="s">
        <v>228</v>
      </c>
      <c r="G152" s="32"/>
      <c r="H152" s="32"/>
      <c r="I152" s="167"/>
      <c r="J152" s="32"/>
      <c r="K152" s="32"/>
      <c r="L152" s="33"/>
      <c r="M152" s="168"/>
      <c r="N152" s="169"/>
      <c r="O152" s="58"/>
      <c r="P152" s="58"/>
      <c r="Q152" s="58"/>
      <c r="R152" s="58"/>
      <c r="S152" s="58"/>
      <c r="T152" s="59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T152" s="17" t="s">
        <v>181</v>
      </c>
      <c r="AU152" s="17" t="s">
        <v>85</v>
      </c>
    </row>
    <row r="153" spans="1:65" s="13" customFormat="1" ht="11.25">
      <c r="B153" s="170"/>
      <c r="D153" s="165" t="s">
        <v>183</v>
      </c>
      <c r="E153" s="171" t="s">
        <v>1</v>
      </c>
      <c r="F153" s="172" t="s">
        <v>134</v>
      </c>
      <c r="H153" s="173">
        <v>107.37</v>
      </c>
      <c r="I153" s="174"/>
      <c r="L153" s="170"/>
      <c r="M153" s="175"/>
      <c r="N153" s="176"/>
      <c r="O153" s="176"/>
      <c r="P153" s="176"/>
      <c r="Q153" s="176"/>
      <c r="R153" s="176"/>
      <c r="S153" s="176"/>
      <c r="T153" s="177"/>
      <c r="AT153" s="171" t="s">
        <v>183</v>
      </c>
      <c r="AU153" s="171" t="s">
        <v>85</v>
      </c>
      <c r="AV153" s="13" t="s">
        <v>85</v>
      </c>
      <c r="AW153" s="13" t="s">
        <v>32</v>
      </c>
      <c r="AX153" s="13" t="s">
        <v>76</v>
      </c>
      <c r="AY153" s="171" t="s">
        <v>174</v>
      </c>
    </row>
    <row r="154" spans="1:65" s="13" customFormat="1" ht="11.25">
      <c r="B154" s="170"/>
      <c r="D154" s="165" t="s">
        <v>183</v>
      </c>
      <c r="E154" s="171" t="s">
        <v>1</v>
      </c>
      <c r="F154" s="172" t="s">
        <v>229</v>
      </c>
      <c r="H154" s="173">
        <v>-10.744999999999999</v>
      </c>
      <c r="I154" s="174"/>
      <c r="L154" s="170"/>
      <c r="M154" s="175"/>
      <c r="N154" s="176"/>
      <c r="O154" s="176"/>
      <c r="P154" s="176"/>
      <c r="Q154" s="176"/>
      <c r="R154" s="176"/>
      <c r="S154" s="176"/>
      <c r="T154" s="177"/>
      <c r="AT154" s="171" t="s">
        <v>183</v>
      </c>
      <c r="AU154" s="171" t="s">
        <v>85</v>
      </c>
      <c r="AV154" s="13" t="s">
        <v>85</v>
      </c>
      <c r="AW154" s="13" t="s">
        <v>32</v>
      </c>
      <c r="AX154" s="13" t="s">
        <v>76</v>
      </c>
      <c r="AY154" s="171" t="s">
        <v>174</v>
      </c>
    </row>
    <row r="155" spans="1:65" s="13" customFormat="1" ht="11.25">
      <c r="B155" s="170"/>
      <c r="D155" s="165" t="s">
        <v>183</v>
      </c>
      <c r="E155" s="171" t="s">
        <v>1</v>
      </c>
      <c r="F155" s="172" t="s">
        <v>758</v>
      </c>
      <c r="H155" s="173">
        <v>-42.98</v>
      </c>
      <c r="I155" s="174"/>
      <c r="L155" s="170"/>
      <c r="M155" s="175"/>
      <c r="N155" s="176"/>
      <c r="O155" s="176"/>
      <c r="P155" s="176"/>
      <c r="Q155" s="176"/>
      <c r="R155" s="176"/>
      <c r="S155" s="176"/>
      <c r="T155" s="177"/>
      <c r="AT155" s="171" t="s">
        <v>183</v>
      </c>
      <c r="AU155" s="171" t="s">
        <v>85</v>
      </c>
      <c r="AV155" s="13" t="s">
        <v>85</v>
      </c>
      <c r="AW155" s="13" t="s">
        <v>32</v>
      </c>
      <c r="AX155" s="13" t="s">
        <v>76</v>
      </c>
      <c r="AY155" s="171" t="s">
        <v>174</v>
      </c>
    </row>
    <row r="156" spans="1:65" s="14" customFormat="1" ht="11.25">
      <c r="B156" s="178"/>
      <c r="D156" s="165" t="s">
        <v>183</v>
      </c>
      <c r="E156" s="179" t="s">
        <v>1</v>
      </c>
      <c r="F156" s="180" t="s">
        <v>231</v>
      </c>
      <c r="H156" s="181">
        <v>53.645000000000003</v>
      </c>
      <c r="I156" s="182"/>
      <c r="L156" s="178"/>
      <c r="M156" s="183"/>
      <c r="N156" s="184"/>
      <c r="O156" s="184"/>
      <c r="P156" s="184"/>
      <c r="Q156" s="184"/>
      <c r="R156" s="184"/>
      <c r="S156" s="184"/>
      <c r="T156" s="185"/>
      <c r="AT156" s="179" t="s">
        <v>183</v>
      </c>
      <c r="AU156" s="179" t="s">
        <v>85</v>
      </c>
      <c r="AV156" s="14" t="s">
        <v>96</v>
      </c>
      <c r="AW156" s="14" t="s">
        <v>32</v>
      </c>
      <c r="AX156" s="14" t="s">
        <v>83</v>
      </c>
      <c r="AY156" s="179" t="s">
        <v>174</v>
      </c>
    </row>
    <row r="157" spans="1:65" s="2" customFormat="1" ht="37.9" customHeight="1">
      <c r="A157" s="32"/>
      <c r="B157" s="150"/>
      <c r="C157" s="151" t="s">
        <v>206</v>
      </c>
      <c r="D157" s="151" t="s">
        <v>176</v>
      </c>
      <c r="E157" s="152" t="s">
        <v>233</v>
      </c>
      <c r="F157" s="153" t="s">
        <v>234</v>
      </c>
      <c r="G157" s="154" t="s">
        <v>220</v>
      </c>
      <c r="H157" s="155">
        <v>375.51499999999999</v>
      </c>
      <c r="I157" s="156"/>
      <c r="J157" s="157">
        <f>ROUND(I157*H157,2)</f>
        <v>0</v>
      </c>
      <c r="K157" s="158"/>
      <c r="L157" s="33"/>
      <c r="M157" s="159" t="s">
        <v>1</v>
      </c>
      <c r="N157" s="160" t="s">
        <v>41</v>
      </c>
      <c r="O157" s="58"/>
      <c r="P157" s="161">
        <f>O157*H157</f>
        <v>0</v>
      </c>
      <c r="Q157" s="161">
        <v>0</v>
      </c>
      <c r="R157" s="161">
        <f>Q157*H157</f>
        <v>0</v>
      </c>
      <c r="S157" s="161">
        <v>0</v>
      </c>
      <c r="T157" s="162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3" t="s">
        <v>96</v>
      </c>
      <c r="AT157" s="163" t="s">
        <v>176</v>
      </c>
      <c r="AU157" s="163" t="s">
        <v>85</v>
      </c>
      <c r="AY157" s="17" t="s">
        <v>174</v>
      </c>
      <c r="BE157" s="164">
        <f>IF(N157="základní",J157,0)</f>
        <v>0</v>
      </c>
      <c r="BF157" s="164">
        <f>IF(N157="snížená",J157,0)</f>
        <v>0</v>
      </c>
      <c r="BG157" s="164">
        <f>IF(N157="zákl. přenesená",J157,0)</f>
        <v>0</v>
      </c>
      <c r="BH157" s="164">
        <f>IF(N157="sníž. přenesená",J157,0)</f>
        <v>0</v>
      </c>
      <c r="BI157" s="164">
        <f>IF(N157="nulová",J157,0)</f>
        <v>0</v>
      </c>
      <c r="BJ157" s="17" t="s">
        <v>83</v>
      </c>
      <c r="BK157" s="164">
        <f>ROUND(I157*H157,2)</f>
        <v>0</v>
      </c>
      <c r="BL157" s="17" t="s">
        <v>96</v>
      </c>
      <c r="BM157" s="163" t="s">
        <v>759</v>
      </c>
    </row>
    <row r="158" spans="1:65" s="2" customFormat="1" ht="48.75">
      <c r="A158" s="32"/>
      <c r="B158" s="33"/>
      <c r="C158" s="32"/>
      <c r="D158" s="165" t="s">
        <v>181</v>
      </c>
      <c r="E158" s="32"/>
      <c r="F158" s="166" t="s">
        <v>236</v>
      </c>
      <c r="G158" s="32"/>
      <c r="H158" s="32"/>
      <c r="I158" s="167"/>
      <c r="J158" s="32"/>
      <c r="K158" s="32"/>
      <c r="L158" s="33"/>
      <c r="M158" s="168"/>
      <c r="N158" s="169"/>
      <c r="O158" s="58"/>
      <c r="P158" s="58"/>
      <c r="Q158" s="58"/>
      <c r="R158" s="58"/>
      <c r="S158" s="58"/>
      <c r="T158" s="59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T158" s="17" t="s">
        <v>181</v>
      </c>
      <c r="AU158" s="17" t="s">
        <v>85</v>
      </c>
    </row>
    <row r="159" spans="1:65" s="13" customFormat="1" ht="11.25">
      <c r="B159" s="170"/>
      <c r="D159" s="165" t="s">
        <v>183</v>
      </c>
      <c r="E159" s="171" t="s">
        <v>1</v>
      </c>
      <c r="F159" s="172" t="s">
        <v>134</v>
      </c>
      <c r="H159" s="173">
        <v>107.37</v>
      </c>
      <c r="I159" s="174"/>
      <c r="L159" s="170"/>
      <c r="M159" s="175"/>
      <c r="N159" s="176"/>
      <c r="O159" s="176"/>
      <c r="P159" s="176"/>
      <c r="Q159" s="176"/>
      <c r="R159" s="176"/>
      <c r="S159" s="176"/>
      <c r="T159" s="177"/>
      <c r="AT159" s="171" t="s">
        <v>183</v>
      </c>
      <c r="AU159" s="171" t="s">
        <v>85</v>
      </c>
      <c r="AV159" s="13" t="s">
        <v>85</v>
      </c>
      <c r="AW159" s="13" t="s">
        <v>32</v>
      </c>
      <c r="AX159" s="13" t="s">
        <v>76</v>
      </c>
      <c r="AY159" s="171" t="s">
        <v>174</v>
      </c>
    </row>
    <row r="160" spans="1:65" s="13" customFormat="1" ht="11.25">
      <c r="B160" s="170"/>
      <c r="D160" s="165" t="s">
        <v>183</v>
      </c>
      <c r="E160" s="171" t="s">
        <v>1</v>
      </c>
      <c r="F160" s="172" t="s">
        <v>229</v>
      </c>
      <c r="H160" s="173">
        <v>-10.744999999999999</v>
      </c>
      <c r="I160" s="174"/>
      <c r="L160" s="170"/>
      <c r="M160" s="175"/>
      <c r="N160" s="176"/>
      <c r="O160" s="176"/>
      <c r="P160" s="176"/>
      <c r="Q160" s="176"/>
      <c r="R160" s="176"/>
      <c r="S160" s="176"/>
      <c r="T160" s="177"/>
      <c r="AT160" s="171" t="s">
        <v>183</v>
      </c>
      <c r="AU160" s="171" t="s">
        <v>85</v>
      </c>
      <c r="AV160" s="13" t="s">
        <v>85</v>
      </c>
      <c r="AW160" s="13" t="s">
        <v>32</v>
      </c>
      <c r="AX160" s="13" t="s">
        <v>76</v>
      </c>
      <c r="AY160" s="171" t="s">
        <v>174</v>
      </c>
    </row>
    <row r="161" spans="1:65" s="13" customFormat="1" ht="11.25">
      <c r="B161" s="170"/>
      <c r="D161" s="165" t="s">
        <v>183</v>
      </c>
      <c r="E161" s="171" t="s">
        <v>1</v>
      </c>
      <c r="F161" s="172" t="s">
        <v>758</v>
      </c>
      <c r="H161" s="173">
        <v>-42.98</v>
      </c>
      <c r="I161" s="174"/>
      <c r="L161" s="170"/>
      <c r="M161" s="175"/>
      <c r="N161" s="176"/>
      <c r="O161" s="176"/>
      <c r="P161" s="176"/>
      <c r="Q161" s="176"/>
      <c r="R161" s="176"/>
      <c r="S161" s="176"/>
      <c r="T161" s="177"/>
      <c r="AT161" s="171" t="s">
        <v>183</v>
      </c>
      <c r="AU161" s="171" t="s">
        <v>85</v>
      </c>
      <c r="AV161" s="13" t="s">
        <v>85</v>
      </c>
      <c r="AW161" s="13" t="s">
        <v>32</v>
      </c>
      <c r="AX161" s="13" t="s">
        <v>76</v>
      </c>
      <c r="AY161" s="171" t="s">
        <v>174</v>
      </c>
    </row>
    <row r="162" spans="1:65" s="14" customFormat="1" ht="11.25">
      <c r="B162" s="178"/>
      <c r="D162" s="165" t="s">
        <v>183</v>
      </c>
      <c r="E162" s="179" t="s">
        <v>1</v>
      </c>
      <c r="F162" s="180" t="s">
        <v>231</v>
      </c>
      <c r="H162" s="181">
        <v>53.645000000000003</v>
      </c>
      <c r="I162" s="182"/>
      <c r="L162" s="178"/>
      <c r="M162" s="183"/>
      <c r="N162" s="184"/>
      <c r="O162" s="184"/>
      <c r="P162" s="184"/>
      <c r="Q162" s="184"/>
      <c r="R162" s="184"/>
      <c r="S162" s="184"/>
      <c r="T162" s="185"/>
      <c r="AT162" s="179" t="s">
        <v>183</v>
      </c>
      <c r="AU162" s="179" t="s">
        <v>85</v>
      </c>
      <c r="AV162" s="14" t="s">
        <v>96</v>
      </c>
      <c r="AW162" s="14" t="s">
        <v>32</v>
      </c>
      <c r="AX162" s="14" t="s">
        <v>83</v>
      </c>
      <c r="AY162" s="179" t="s">
        <v>174</v>
      </c>
    </row>
    <row r="163" spans="1:65" s="13" customFormat="1" ht="11.25">
      <c r="B163" s="170"/>
      <c r="D163" s="165" t="s">
        <v>183</v>
      </c>
      <c r="F163" s="172" t="s">
        <v>760</v>
      </c>
      <c r="H163" s="173">
        <v>375.51499999999999</v>
      </c>
      <c r="I163" s="174"/>
      <c r="L163" s="170"/>
      <c r="M163" s="175"/>
      <c r="N163" s="176"/>
      <c r="O163" s="176"/>
      <c r="P163" s="176"/>
      <c r="Q163" s="176"/>
      <c r="R163" s="176"/>
      <c r="S163" s="176"/>
      <c r="T163" s="177"/>
      <c r="AT163" s="171" t="s">
        <v>183</v>
      </c>
      <c r="AU163" s="171" t="s">
        <v>85</v>
      </c>
      <c r="AV163" s="13" t="s">
        <v>85</v>
      </c>
      <c r="AW163" s="13" t="s">
        <v>3</v>
      </c>
      <c r="AX163" s="13" t="s">
        <v>83</v>
      </c>
      <c r="AY163" s="171" t="s">
        <v>174</v>
      </c>
    </row>
    <row r="164" spans="1:65" s="2" customFormat="1" ht="24.2" customHeight="1">
      <c r="A164" s="32"/>
      <c r="B164" s="150"/>
      <c r="C164" s="151" t="s">
        <v>211</v>
      </c>
      <c r="D164" s="151" t="s">
        <v>176</v>
      </c>
      <c r="E164" s="152" t="s">
        <v>239</v>
      </c>
      <c r="F164" s="153" t="s">
        <v>240</v>
      </c>
      <c r="G164" s="154" t="s">
        <v>220</v>
      </c>
      <c r="H164" s="155">
        <v>10.744999999999999</v>
      </c>
      <c r="I164" s="156"/>
      <c r="J164" s="157">
        <f>ROUND(I164*H164,2)</f>
        <v>0</v>
      </c>
      <c r="K164" s="158"/>
      <c r="L164" s="33"/>
      <c r="M164" s="159" t="s">
        <v>1</v>
      </c>
      <c r="N164" s="160" t="s">
        <v>41</v>
      </c>
      <c r="O164" s="58"/>
      <c r="P164" s="161">
        <f>O164*H164</f>
        <v>0</v>
      </c>
      <c r="Q164" s="161">
        <v>0</v>
      </c>
      <c r="R164" s="161">
        <f>Q164*H164</f>
        <v>0</v>
      </c>
      <c r="S164" s="161">
        <v>0</v>
      </c>
      <c r="T164" s="162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3" t="s">
        <v>96</v>
      </c>
      <c r="AT164" s="163" t="s">
        <v>176</v>
      </c>
      <c r="AU164" s="163" t="s">
        <v>85</v>
      </c>
      <c r="AY164" s="17" t="s">
        <v>174</v>
      </c>
      <c r="BE164" s="164">
        <f>IF(N164="základní",J164,0)</f>
        <v>0</v>
      </c>
      <c r="BF164" s="164">
        <f>IF(N164="snížená",J164,0)</f>
        <v>0</v>
      </c>
      <c r="BG164" s="164">
        <f>IF(N164="zákl. přenesená",J164,0)</f>
        <v>0</v>
      </c>
      <c r="BH164" s="164">
        <f>IF(N164="sníž. přenesená",J164,0)</f>
        <v>0</v>
      </c>
      <c r="BI164" s="164">
        <f>IF(N164="nulová",J164,0)</f>
        <v>0</v>
      </c>
      <c r="BJ164" s="17" t="s">
        <v>83</v>
      </c>
      <c r="BK164" s="164">
        <f>ROUND(I164*H164,2)</f>
        <v>0</v>
      </c>
      <c r="BL164" s="17" t="s">
        <v>96</v>
      </c>
      <c r="BM164" s="163" t="s">
        <v>761</v>
      </c>
    </row>
    <row r="165" spans="1:65" s="2" customFormat="1" ht="29.25">
      <c r="A165" s="32"/>
      <c r="B165" s="33"/>
      <c r="C165" s="32"/>
      <c r="D165" s="165" t="s">
        <v>181</v>
      </c>
      <c r="E165" s="32"/>
      <c r="F165" s="166" t="s">
        <v>242</v>
      </c>
      <c r="G165" s="32"/>
      <c r="H165" s="32"/>
      <c r="I165" s="167"/>
      <c r="J165" s="32"/>
      <c r="K165" s="32"/>
      <c r="L165" s="33"/>
      <c r="M165" s="168"/>
      <c r="N165" s="169"/>
      <c r="O165" s="58"/>
      <c r="P165" s="58"/>
      <c r="Q165" s="58"/>
      <c r="R165" s="58"/>
      <c r="S165" s="58"/>
      <c r="T165" s="59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T165" s="17" t="s">
        <v>181</v>
      </c>
      <c r="AU165" s="17" t="s">
        <v>85</v>
      </c>
    </row>
    <row r="166" spans="1:65" s="13" customFormat="1" ht="11.25">
      <c r="B166" s="170"/>
      <c r="D166" s="165" t="s">
        <v>183</v>
      </c>
      <c r="E166" s="171" t="s">
        <v>136</v>
      </c>
      <c r="F166" s="172" t="s">
        <v>762</v>
      </c>
      <c r="H166" s="173">
        <v>10.744999999999999</v>
      </c>
      <c r="I166" s="174"/>
      <c r="L166" s="170"/>
      <c r="M166" s="175"/>
      <c r="N166" s="176"/>
      <c r="O166" s="176"/>
      <c r="P166" s="176"/>
      <c r="Q166" s="176"/>
      <c r="R166" s="176"/>
      <c r="S166" s="176"/>
      <c r="T166" s="177"/>
      <c r="AT166" s="171" t="s">
        <v>183</v>
      </c>
      <c r="AU166" s="171" t="s">
        <v>85</v>
      </c>
      <c r="AV166" s="13" t="s">
        <v>85</v>
      </c>
      <c r="AW166" s="13" t="s">
        <v>32</v>
      </c>
      <c r="AX166" s="13" t="s">
        <v>83</v>
      </c>
      <c r="AY166" s="171" t="s">
        <v>174</v>
      </c>
    </row>
    <row r="167" spans="1:65" s="2" customFormat="1" ht="24.2" customHeight="1">
      <c r="A167" s="32"/>
      <c r="B167" s="150"/>
      <c r="C167" s="151" t="s">
        <v>423</v>
      </c>
      <c r="D167" s="151" t="s">
        <v>176</v>
      </c>
      <c r="E167" s="152" t="s">
        <v>245</v>
      </c>
      <c r="F167" s="153" t="s">
        <v>246</v>
      </c>
      <c r="G167" s="154" t="s">
        <v>179</v>
      </c>
      <c r="H167" s="155">
        <v>214.9</v>
      </c>
      <c r="I167" s="156"/>
      <c r="J167" s="157">
        <f>ROUND(I167*H167,2)</f>
        <v>0</v>
      </c>
      <c r="K167" s="158"/>
      <c r="L167" s="33"/>
      <c r="M167" s="159" t="s">
        <v>1</v>
      </c>
      <c r="N167" s="160" t="s">
        <v>41</v>
      </c>
      <c r="O167" s="58"/>
      <c r="P167" s="161">
        <f>O167*H167</f>
        <v>0</v>
      </c>
      <c r="Q167" s="161">
        <v>0</v>
      </c>
      <c r="R167" s="161">
        <f>Q167*H167</f>
        <v>0</v>
      </c>
      <c r="S167" s="161">
        <v>0</v>
      </c>
      <c r="T167" s="162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3" t="s">
        <v>96</v>
      </c>
      <c r="AT167" s="163" t="s">
        <v>176</v>
      </c>
      <c r="AU167" s="163" t="s">
        <v>85</v>
      </c>
      <c r="AY167" s="17" t="s">
        <v>174</v>
      </c>
      <c r="BE167" s="164">
        <f>IF(N167="základní",J167,0)</f>
        <v>0</v>
      </c>
      <c r="BF167" s="164">
        <f>IF(N167="snížená",J167,0)</f>
        <v>0</v>
      </c>
      <c r="BG167" s="164">
        <f>IF(N167="zákl. přenesená",J167,0)</f>
        <v>0</v>
      </c>
      <c r="BH167" s="164">
        <f>IF(N167="sníž. přenesená",J167,0)</f>
        <v>0</v>
      </c>
      <c r="BI167" s="164">
        <f>IF(N167="nulová",J167,0)</f>
        <v>0</v>
      </c>
      <c r="BJ167" s="17" t="s">
        <v>83</v>
      </c>
      <c r="BK167" s="164">
        <f>ROUND(I167*H167,2)</f>
        <v>0</v>
      </c>
      <c r="BL167" s="17" t="s">
        <v>96</v>
      </c>
      <c r="BM167" s="163" t="s">
        <v>763</v>
      </c>
    </row>
    <row r="168" spans="1:65" s="2" customFormat="1" ht="19.5">
      <c r="A168" s="32"/>
      <c r="B168" s="33"/>
      <c r="C168" s="32"/>
      <c r="D168" s="165" t="s">
        <v>181</v>
      </c>
      <c r="E168" s="32"/>
      <c r="F168" s="166" t="s">
        <v>248</v>
      </c>
      <c r="G168" s="32"/>
      <c r="H168" s="32"/>
      <c r="I168" s="167"/>
      <c r="J168" s="32"/>
      <c r="K168" s="32"/>
      <c r="L168" s="33"/>
      <c r="M168" s="168"/>
      <c r="N168" s="169"/>
      <c r="O168" s="58"/>
      <c r="P168" s="58"/>
      <c r="Q168" s="58"/>
      <c r="R168" s="58"/>
      <c r="S168" s="58"/>
      <c r="T168" s="59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T168" s="17" t="s">
        <v>181</v>
      </c>
      <c r="AU168" s="17" t="s">
        <v>85</v>
      </c>
    </row>
    <row r="169" spans="1:65" s="13" customFormat="1" ht="11.25">
      <c r="B169" s="170"/>
      <c r="D169" s="165" t="s">
        <v>183</v>
      </c>
      <c r="E169" s="171" t="s">
        <v>1</v>
      </c>
      <c r="F169" s="172" t="s">
        <v>764</v>
      </c>
      <c r="H169" s="173">
        <v>214.9</v>
      </c>
      <c r="I169" s="174"/>
      <c r="L169" s="170"/>
      <c r="M169" s="175"/>
      <c r="N169" s="176"/>
      <c r="O169" s="176"/>
      <c r="P169" s="176"/>
      <c r="Q169" s="176"/>
      <c r="R169" s="176"/>
      <c r="S169" s="176"/>
      <c r="T169" s="177"/>
      <c r="AT169" s="171" t="s">
        <v>183</v>
      </c>
      <c r="AU169" s="171" t="s">
        <v>85</v>
      </c>
      <c r="AV169" s="13" t="s">
        <v>85</v>
      </c>
      <c r="AW169" s="13" t="s">
        <v>32</v>
      </c>
      <c r="AX169" s="13" t="s">
        <v>83</v>
      </c>
      <c r="AY169" s="171" t="s">
        <v>174</v>
      </c>
    </row>
    <row r="170" spans="1:65" s="2" customFormat="1" ht="24.2" customHeight="1">
      <c r="A170" s="32"/>
      <c r="B170" s="150"/>
      <c r="C170" s="151" t="s">
        <v>429</v>
      </c>
      <c r="D170" s="151" t="s">
        <v>176</v>
      </c>
      <c r="E170" s="152" t="s">
        <v>251</v>
      </c>
      <c r="F170" s="153" t="s">
        <v>252</v>
      </c>
      <c r="G170" s="154" t="s">
        <v>179</v>
      </c>
      <c r="H170" s="155">
        <v>214.9</v>
      </c>
      <c r="I170" s="156"/>
      <c r="J170" s="157">
        <f>ROUND(I170*H170,2)</f>
        <v>0</v>
      </c>
      <c r="K170" s="158"/>
      <c r="L170" s="33"/>
      <c r="M170" s="159" t="s">
        <v>1</v>
      </c>
      <c r="N170" s="160" t="s">
        <v>41</v>
      </c>
      <c r="O170" s="58"/>
      <c r="P170" s="161">
        <f>O170*H170</f>
        <v>0</v>
      </c>
      <c r="Q170" s="161">
        <v>0</v>
      </c>
      <c r="R170" s="161">
        <f>Q170*H170</f>
        <v>0</v>
      </c>
      <c r="S170" s="161">
        <v>0</v>
      </c>
      <c r="T170" s="162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3" t="s">
        <v>96</v>
      </c>
      <c r="AT170" s="163" t="s">
        <v>176</v>
      </c>
      <c r="AU170" s="163" t="s">
        <v>85</v>
      </c>
      <c r="AY170" s="17" t="s">
        <v>174</v>
      </c>
      <c r="BE170" s="164">
        <f>IF(N170="základní",J170,0)</f>
        <v>0</v>
      </c>
      <c r="BF170" s="164">
        <f>IF(N170="snížená",J170,0)</f>
        <v>0</v>
      </c>
      <c r="BG170" s="164">
        <f>IF(N170="zákl. přenesená",J170,0)</f>
        <v>0</v>
      </c>
      <c r="BH170" s="164">
        <f>IF(N170="sníž. přenesená",J170,0)</f>
        <v>0</v>
      </c>
      <c r="BI170" s="164">
        <f>IF(N170="nulová",J170,0)</f>
        <v>0</v>
      </c>
      <c r="BJ170" s="17" t="s">
        <v>83</v>
      </c>
      <c r="BK170" s="164">
        <f>ROUND(I170*H170,2)</f>
        <v>0</v>
      </c>
      <c r="BL170" s="17" t="s">
        <v>96</v>
      </c>
      <c r="BM170" s="163" t="s">
        <v>765</v>
      </c>
    </row>
    <row r="171" spans="1:65" s="2" customFormat="1" ht="19.5">
      <c r="A171" s="32"/>
      <c r="B171" s="33"/>
      <c r="C171" s="32"/>
      <c r="D171" s="165" t="s">
        <v>181</v>
      </c>
      <c r="E171" s="32"/>
      <c r="F171" s="166" t="s">
        <v>254</v>
      </c>
      <c r="G171" s="32"/>
      <c r="H171" s="32"/>
      <c r="I171" s="167"/>
      <c r="J171" s="32"/>
      <c r="K171" s="32"/>
      <c r="L171" s="33"/>
      <c r="M171" s="168"/>
      <c r="N171" s="169"/>
      <c r="O171" s="58"/>
      <c r="P171" s="58"/>
      <c r="Q171" s="58"/>
      <c r="R171" s="58"/>
      <c r="S171" s="58"/>
      <c r="T171" s="59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T171" s="17" t="s">
        <v>181</v>
      </c>
      <c r="AU171" s="17" t="s">
        <v>85</v>
      </c>
    </row>
    <row r="172" spans="1:65" s="13" customFormat="1" ht="11.25">
      <c r="B172" s="170"/>
      <c r="D172" s="165" t="s">
        <v>183</v>
      </c>
      <c r="E172" s="171" t="s">
        <v>1</v>
      </c>
      <c r="F172" s="172" t="s">
        <v>764</v>
      </c>
      <c r="H172" s="173">
        <v>214.9</v>
      </c>
      <c r="I172" s="174"/>
      <c r="L172" s="170"/>
      <c r="M172" s="175"/>
      <c r="N172" s="176"/>
      <c r="O172" s="176"/>
      <c r="P172" s="176"/>
      <c r="Q172" s="176"/>
      <c r="R172" s="176"/>
      <c r="S172" s="176"/>
      <c r="T172" s="177"/>
      <c r="AT172" s="171" t="s">
        <v>183</v>
      </c>
      <c r="AU172" s="171" t="s">
        <v>85</v>
      </c>
      <c r="AV172" s="13" t="s">
        <v>85</v>
      </c>
      <c r="AW172" s="13" t="s">
        <v>32</v>
      </c>
      <c r="AX172" s="13" t="s">
        <v>83</v>
      </c>
      <c r="AY172" s="171" t="s">
        <v>174</v>
      </c>
    </row>
    <row r="173" spans="1:65" s="2" customFormat="1" ht="16.5" customHeight="1">
      <c r="A173" s="32"/>
      <c r="B173" s="150"/>
      <c r="C173" s="186" t="s">
        <v>438</v>
      </c>
      <c r="D173" s="186" t="s">
        <v>256</v>
      </c>
      <c r="E173" s="187" t="s">
        <v>257</v>
      </c>
      <c r="F173" s="188" t="s">
        <v>258</v>
      </c>
      <c r="G173" s="189" t="s">
        <v>259</v>
      </c>
      <c r="H173" s="190">
        <v>6.4470000000000001</v>
      </c>
      <c r="I173" s="191"/>
      <c r="J173" s="192">
        <f>ROUND(I173*H173,2)</f>
        <v>0</v>
      </c>
      <c r="K173" s="193"/>
      <c r="L173" s="194"/>
      <c r="M173" s="195" t="s">
        <v>1</v>
      </c>
      <c r="N173" s="196" t="s">
        <v>41</v>
      </c>
      <c r="O173" s="58"/>
      <c r="P173" s="161">
        <f>O173*H173</f>
        <v>0</v>
      </c>
      <c r="Q173" s="161">
        <v>1E-3</v>
      </c>
      <c r="R173" s="161">
        <f>Q173*H173</f>
        <v>6.4470000000000005E-3</v>
      </c>
      <c r="S173" s="161">
        <v>0</v>
      </c>
      <c r="T173" s="162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3" t="s">
        <v>211</v>
      </c>
      <c r="AT173" s="163" t="s">
        <v>256</v>
      </c>
      <c r="AU173" s="163" t="s">
        <v>85</v>
      </c>
      <c r="AY173" s="17" t="s">
        <v>174</v>
      </c>
      <c r="BE173" s="164">
        <f>IF(N173="základní",J173,0)</f>
        <v>0</v>
      </c>
      <c r="BF173" s="164">
        <f>IF(N173="snížená",J173,0)</f>
        <v>0</v>
      </c>
      <c r="BG173" s="164">
        <f>IF(N173="zákl. přenesená",J173,0)</f>
        <v>0</v>
      </c>
      <c r="BH173" s="164">
        <f>IF(N173="sníž. přenesená",J173,0)</f>
        <v>0</v>
      </c>
      <c r="BI173" s="164">
        <f>IF(N173="nulová",J173,0)</f>
        <v>0</v>
      </c>
      <c r="BJ173" s="17" t="s">
        <v>83</v>
      </c>
      <c r="BK173" s="164">
        <f>ROUND(I173*H173,2)</f>
        <v>0</v>
      </c>
      <c r="BL173" s="17" t="s">
        <v>96</v>
      </c>
      <c r="BM173" s="163" t="s">
        <v>766</v>
      </c>
    </row>
    <row r="174" spans="1:65" s="2" customFormat="1" ht="11.25">
      <c r="A174" s="32"/>
      <c r="B174" s="33"/>
      <c r="C174" s="32"/>
      <c r="D174" s="165" t="s">
        <v>181</v>
      </c>
      <c r="E174" s="32"/>
      <c r="F174" s="166" t="s">
        <v>258</v>
      </c>
      <c r="G174" s="32"/>
      <c r="H174" s="32"/>
      <c r="I174" s="167"/>
      <c r="J174" s="32"/>
      <c r="K174" s="32"/>
      <c r="L174" s="33"/>
      <c r="M174" s="168"/>
      <c r="N174" s="169"/>
      <c r="O174" s="58"/>
      <c r="P174" s="58"/>
      <c r="Q174" s="58"/>
      <c r="R174" s="58"/>
      <c r="S174" s="58"/>
      <c r="T174" s="59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T174" s="17" t="s">
        <v>181</v>
      </c>
      <c r="AU174" s="17" t="s">
        <v>85</v>
      </c>
    </row>
    <row r="175" spans="1:65" s="13" customFormat="1" ht="11.25">
      <c r="B175" s="170"/>
      <c r="D175" s="165" t="s">
        <v>183</v>
      </c>
      <c r="F175" s="172" t="s">
        <v>767</v>
      </c>
      <c r="H175" s="173">
        <v>6.4470000000000001</v>
      </c>
      <c r="I175" s="174"/>
      <c r="L175" s="170"/>
      <c r="M175" s="175"/>
      <c r="N175" s="176"/>
      <c r="O175" s="176"/>
      <c r="P175" s="176"/>
      <c r="Q175" s="176"/>
      <c r="R175" s="176"/>
      <c r="S175" s="176"/>
      <c r="T175" s="177"/>
      <c r="AT175" s="171" t="s">
        <v>183</v>
      </c>
      <c r="AU175" s="171" t="s">
        <v>85</v>
      </c>
      <c r="AV175" s="13" t="s">
        <v>85</v>
      </c>
      <c r="AW175" s="13" t="s">
        <v>3</v>
      </c>
      <c r="AX175" s="13" t="s">
        <v>83</v>
      </c>
      <c r="AY175" s="171" t="s">
        <v>174</v>
      </c>
    </row>
    <row r="176" spans="1:65" s="2" customFormat="1" ht="24.2" customHeight="1">
      <c r="A176" s="32"/>
      <c r="B176" s="150"/>
      <c r="C176" s="151" t="s">
        <v>217</v>
      </c>
      <c r="D176" s="151" t="s">
        <v>176</v>
      </c>
      <c r="E176" s="152" t="s">
        <v>263</v>
      </c>
      <c r="F176" s="153" t="s">
        <v>264</v>
      </c>
      <c r="G176" s="154" t="s">
        <v>179</v>
      </c>
      <c r="H176" s="155">
        <v>429.34500000000003</v>
      </c>
      <c r="I176" s="156"/>
      <c r="J176" s="157">
        <f>ROUND(I176*H176,2)</f>
        <v>0</v>
      </c>
      <c r="K176" s="158"/>
      <c r="L176" s="33"/>
      <c r="M176" s="159" t="s">
        <v>1</v>
      </c>
      <c r="N176" s="160" t="s">
        <v>41</v>
      </c>
      <c r="O176" s="58"/>
      <c r="P176" s="161">
        <f>O176*H176</f>
        <v>0</v>
      </c>
      <c r="Q176" s="161">
        <v>0</v>
      </c>
      <c r="R176" s="161">
        <f>Q176*H176</f>
        <v>0</v>
      </c>
      <c r="S176" s="161">
        <v>0</v>
      </c>
      <c r="T176" s="162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3" t="s">
        <v>96</v>
      </c>
      <c r="AT176" s="163" t="s">
        <v>176</v>
      </c>
      <c r="AU176" s="163" t="s">
        <v>85</v>
      </c>
      <c r="AY176" s="17" t="s">
        <v>174</v>
      </c>
      <c r="BE176" s="164">
        <f>IF(N176="základní",J176,0)</f>
        <v>0</v>
      </c>
      <c r="BF176" s="164">
        <f>IF(N176="snížená",J176,0)</f>
        <v>0</v>
      </c>
      <c r="BG176" s="164">
        <f>IF(N176="zákl. přenesená",J176,0)</f>
        <v>0</v>
      </c>
      <c r="BH176" s="164">
        <f>IF(N176="sníž. přenesená",J176,0)</f>
        <v>0</v>
      </c>
      <c r="BI176" s="164">
        <f>IF(N176="nulová",J176,0)</f>
        <v>0</v>
      </c>
      <c r="BJ176" s="17" t="s">
        <v>83</v>
      </c>
      <c r="BK176" s="164">
        <f>ROUND(I176*H176,2)</f>
        <v>0</v>
      </c>
      <c r="BL176" s="17" t="s">
        <v>96</v>
      </c>
      <c r="BM176" s="163" t="s">
        <v>768</v>
      </c>
    </row>
    <row r="177" spans="1:65" s="2" customFormat="1" ht="19.5">
      <c r="A177" s="32"/>
      <c r="B177" s="33"/>
      <c r="C177" s="32"/>
      <c r="D177" s="165" t="s">
        <v>181</v>
      </c>
      <c r="E177" s="32"/>
      <c r="F177" s="166" t="s">
        <v>266</v>
      </c>
      <c r="G177" s="32"/>
      <c r="H177" s="32"/>
      <c r="I177" s="167"/>
      <c r="J177" s="32"/>
      <c r="K177" s="32"/>
      <c r="L177" s="33"/>
      <c r="M177" s="168"/>
      <c r="N177" s="169"/>
      <c r="O177" s="58"/>
      <c r="P177" s="58"/>
      <c r="Q177" s="58"/>
      <c r="R177" s="58"/>
      <c r="S177" s="58"/>
      <c r="T177" s="59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T177" s="17" t="s">
        <v>181</v>
      </c>
      <c r="AU177" s="17" t="s">
        <v>85</v>
      </c>
    </row>
    <row r="178" spans="1:65" s="13" customFormat="1" ht="11.25">
      <c r="B178" s="170"/>
      <c r="D178" s="165" t="s">
        <v>183</v>
      </c>
      <c r="E178" s="171" t="s">
        <v>1</v>
      </c>
      <c r="F178" s="172" t="s">
        <v>769</v>
      </c>
      <c r="H178" s="173">
        <v>408.9</v>
      </c>
      <c r="I178" s="174"/>
      <c r="L178" s="170"/>
      <c r="M178" s="175"/>
      <c r="N178" s="176"/>
      <c r="O178" s="176"/>
      <c r="P178" s="176"/>
      <c r="Q178" s="176"/>
      <c r="R178" s="176"/>
      <c r="S178" s="176"/>
      <c r="T178" s="177"/>
      <c r="AT178" s="171" t="s">
        <v>183</v>
      </c>
      <c r="AU178" s="171" t="s">
        <v>85</v>
      </c>
      <c r="AV178" s="13" t="s">
        <v>85</v>
      </c>
      <c r="AW178" s="13" t="s">
        <v>32</v>
      </c>
      <c r="AX178" s="13" t="s">
        <v>83</v>
      </c>
      <c r="AY178" s="171" t="s">
        <v>174</v>
      </c>
    </row>
    <row r="179" spans="1:65" s="13" customFormat="1" ht="11.25">
      <c r="B179" s="170"/>
      <c r="D179" s="165" t="s">
        <v>183</v>
      </c>
      <c r="F179" s="172" t="s">
        <v>770</v>
      </c>
      <c r="H179" s="173">
        <v>429.34500000000003</v>
      </c>
      <c r="I179" s="174"/>
      <c r="L179" s="170"/>
      <c r="M179" s="175"/>
      <c r="N179" s="176"/>
      <c r="O179" s="176"/>
      <c r="P179" s="176"/>
      <c r="Q179" s="176"/>
      <c r="R179" s="176"/>
      <c r="S179" s="176"/>
      <c r="T179" s="177"/>
      <c r="AT179" s="171" t="s">
        <v>183</v>
      </c>
      <c r="AU179" s="171" t="s">
        <v>85</v>
      </c>
      <c r="AV179" s="13" t="s">
        <v>85</v>
      </c>
      <c r="AW179" s="13" t="s">
        <v>3</v>
      </c>
      <c r="AX179" s="13" t="s">
        <v>83</v>
      </c>
      <c r="AY179" s="171" t="s">
        <v>174</v>
      </c>
    </row>
    <row r="180" spans="1:65" s="12" customFormat="1" ht="22.9" customHeight="1">
      <c r="B180" s="137"/>
      <c r="D180" s="138" t="s">
        <v>75</v>
      </c>
      <c r="E180" s="148" t="s">
        <v>195</v>
      </c>
      <c r="F180" s="148" t="s">
        <v>275</v>
      </c>
      <c r="I180" s="140"/>
      <c r="J180" s="149">
        <f>BK180</f>
        <v>0</v>
      </c>
      <c r="L180" s="137"/>
      <c r="M180" s="142"/>
      <c r="N180" s="143"/>
      <c r="O180" s="143"/>
      <c r="P180" s="144">
        <f>SUM(P181:P233)</f>
        <v>0</v>
      </c>
      <c r="Q180" s="143"/>
      <c r="R180" s="144">
        <f>SUM(R181:R233)</f>
        <v>363.50543017999996</v>
      </c>
      <c r="S180" s="143"/>
      <c r="T180" s="145">
        <f>SUM(T181:T233)</f>
        <v>0</v>
      </c>
      <c r="AR180" s="138" t="s">
        <v>83</v>
      </c>
      <c r="AT180" s="146" t="s">
        <v>75</v>
      </c>
      <c r="AU180" s="146" t="s">
        <v>83</v>
      </c>
      <c r="AY180" s="138" t="s">
        <v>174</v>
      </c>
      <c r="BK180" s="147">
        <f>SUM(BK181:BK233)</f>
        <v>0</v>
      </c>
    </row>
    <row r="181" spans="1:65" s="2" customFormat="1" ht="16.5" customHeight="1">
      <c r="A181" s="32"/>
      <c r="B181" s="150"/>
      <c r="C181" s="151" t="s">
        <v>224</v>
      </c>
      <c r="D181" s="151" t="s">
        <v>176</v>
      </c>
      <c r="E181" s="152" t="s">
        <v>277</v>
      </c>
      <c r="F181" s="153" t="s">
        <v>278</v>
      </c>
      <c r="G181" s="154" t="s">
        <v>179</v>
      </c>
      <c r="H181" s="155">
        <v>408.9</v>
      </c>
      <c r="I181" s="156"/>
      <c r="J181" s="157">
        <f>ROUND(I181*H181,2)</f>
        <v>0</v>
      </c>
      <c r="K181" s="158"/>
      <c r="L181" s="33"/>
      <c r="M181" s="159" t="s">
        <v>1</v>
      </c>
      <c r="N181" s="160" t="s">
        <v>41</v>
      </c>
      <c r="O181" s="58"/>
      <c r="P181" s="161">
        <f>O181*H181</f>
        <v>0</v>
      </c>
      <c r="Q181" s="161">
        <v>9.1999999999999998E-2</v>
      </c>
      <c r="R181" s="161">
        <f>Q181*H181</f>
        <v>37.6188</v>
      </c>
      <c r="S181" s="161">
        <v>0</v>
      </c>
      <c r="T181" s="162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3" t="s">
        <v>96</v>
      </c>
      <c r="AT181" s="163" t="s">
        <v>176</v>
      </c>
      <c r="AU181" s="163" t="s">
        <v>85</v>
      </c>
      <c r="AY181" s="17" t="s">
        <v>174</v>
      </c>
      <c r="BE181" s="164">
        <f>IF(N181="základní",J181,0)</f>
        <v>0</v>
      </c>
      <c r="BF181" s="164">
        <f>IF(N181="snížená",J181,0)</f>
        <v>0</v>
      </c>
      <c r="BG181" s="164">
        <f>IF(N181="zákl. přenesená",J181,0)</f>
        <v>0</v>
      </c>
      <c r="BH181" s="164">
        <f>IF(N181="sníž. přenesená",J181,0)</f>
        <v>0</v>
      </c>
      <c r="BI181" s="164">
        <f>IF(N181="nulová",J181,0)</f>
        <v>0</v>
      </c>
      <c r="BJ181" s="17" t="s">
        <v>83</v>
      </c>
      <c r="BK181" s="164">
        <f>ROUND(I181*H181,2)</f>
        <v>0</v>
      </c>
      <c r="BL181" s="17" t="s">
        <v>96</v>
      </c>
      <c r="BM181" s="163" t="s">
        <v>771</v>
      </c>
    </row>
    <row r="182" spans="1:65" s="2" customFormat="1" ht="11.25">
      <c r="A182" s="32"/>
      <c r="B182" s="33"/>
      <c r="C182" s="32"/>
      <c r="D182" s="165" t="s">
        <v>181</v>
      </c>
      <c r="E182" s="32"/>
      <c r="F182" s="166" t="s">
        <v>280</v>
      </c>
      <c r="G182" s="32"/>
      <c r="H182" s="32"/>
      <c r="I182" s="167"/>
      <c r="J182" s="32"/>
      <c r="K182" s="32"/>
      <c r="L182" s="33"/>
      <c r="M182" s="168"/>
      <c r="N182" s="169"/>
      <c r="O182" s="58"/>
      <c r="P182" s="58"/>
      <c r="Q182" s="58"/>
      <c r="R182" s="58"/>
      <c r="S182" s="58"/>
      <c r="T182" s="59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T182" s="17" t="s">
        <v>181</v>
      </c>
      <c r="AU182" s="17" t="s">
        <v>85</v>
      </c>
    </row>
    <row r="183" spans="1:65" s="13" customFormat="1" ht="11.25">
      <c r="B183" s="170"/>
      <c r="D183" s="165" t="s">
        <v>183</v>
      </c>
      <c r="E183" s="171" t="s">
        <v>1</v>
      </c>
      <c r="F183" s="172" t="s">
        <v>769</v>
      </c>
      <c r="H183" s="173">
        <v>408.9</v>
      </c>
      <c r="I183" s="174"/>
      <c r="L183" s="170"/>
      <c r="M183" s="175"/>
      <c r="N183" s="176"/>
      <c r="O183" s="176"/>
      <c r="P183" s="176"/>
      <c r="Q183" s="176"/>
      <c r="R183" s="176"/>
      <c r="S183" s="176"/>
      <c r="T183" s="177"/>
      <c r="AT183" s="171" t="s">
        <v>183</v>
      </c>
      <c r="AU183" s="171" t="s">
        <v>85</v>
      </c>
      <c r="AV183" s="13" t="s">
        <v>85</v>
      </c>
      <c r="AW183" s="13" t="s">
        <v>32</v>
      </c>
      <c r="AX183" s="13" t="s">
        <v>83</v>
      </c>
      <c r="AY183" s="171" t="s">
        <v>174</v>
      </c>
    </row>
    <row r="184" spans="1:65" s="2" customFormat="1" ht="16.5" customHeight="1">
      <c r="A184" s="32"/>
      <c r="B184" s="150"/>
      <c r="C184" s="151" t="s">
        <v>232</v>
      </c>
      <c r="D184" s="151" t="s">
        <v>176</v>
      </c>
      <c r="E184" s="152" t="s">
        <v>531</v>
      </c>
      <c r="F184" s="153" t="s">
        <v>532</v>
      </c>
      <c r="G184" s="154" t="s">
        <v>179</v>
      </c>
      <c r="H184" s="155">
        <v>33.284999999999997</v>
      </c>
      <c r="I184" s="156"/>
      <c r="J184" s="157">
        <f>ROUND(I184*H184,2)</f>
        <v>0</v>
      </c>
      <c r="K184" s="158"/>
      <c r="L184" s="33"/>
      <c r="M184" s="159" t="s">
        <v>1</v>
      </c>
      <c r="N184" s="160" t="s">
        <v>41</v>
      </c>
      <c r="O184" s="58"/>
      <c r="P184" s="161">
        <f>O184*H184</f>
        <v>0</v>
      </c>
      <c r="Q184" s="161">
        <v>0.34499999999999997</v>
      </c>
      <c r="R184" s="161">
        <f>Q184*H184</f>
        <v>11.483324999999997</v>
      </c>
      <c r="S184" s="161">
        <v>0</v>
      </c>
      <c r="T184" s="162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3" t="s">
        <v>96</v>
      </c>
      <c r="AT184" s="163" t="s">
        <v>176</v>
      </c>
      <c r="AU184" s="163" t="s">
        <v>85</v>
      </c>
      <c r="AY184" s="17" t="s">
        <v>174</v>
      </c>
      <c r="BE184" s="164">
        <f>IF(N184="základní",J184,0)</f>
        <v>0</v>
      </c>
      <c r="BF184" s="164">
        <f>IF(N184="snížená",J184,0)</f>
        <v>0</v>
      </c>
      <c r="BG184" s="164">
        <f>IF(N184="zákl. přenesená",J184,0)</f>
        <v>0</v>
      </c>
      <c r="BH184" s="164">
        <f>IF(N184="sníž. přenesená",J184,0)</f>
        <v>0</v>
      </c>
      <c r="BI184" s="164">
        <f>IF(N184="nulová",J184,0)</f>
        <v>0</v>
      </c>
      <c r="BJ184" s="17" t="s">
        <v>83</v>
      </c>
      <c r="BK184" s="164">
        <f>ROUND(I184*H184,2)</f>
        <v>0</v>
      </c>
      <c r="BL184" s="17" t="s">
        <v>96</v>
      </c>
      <c r="BM184" s="163" t="s">
        <v>772</v>
      </c>
    </row>
    <row r="185" spans="1:65" s="2" customFormat="1" ht="19.5">
      <c r="A185" s="32"/>
      <c r="B185" s="33"/>
      <c r="C185" s="32"/>
      <c r="D185" s="165" t="s">
        <v>181</v>
      </c>
      <c r="E185" s="32"/>
      <c r="F185" s="166" t="s">
        <v>534</v>
      </c>
      <c r="G185" s="32"/>
      <c r="H185" s="32"/>
      <c r="I185" s="167"/>
      <c r="J185" s="32"/>
      <c r="K185" s="32"/>
      <c r="L185" s="33"/>
      <c r="M185" s="168"/>
      <c r="N185" s="169"/>
      <c r="O185" s="58"/>
      <c r="P185" s="58"/>
      <c r="Q185" s="58"/>
      <c r="R185" s="58"/>
      <c r="S185" s="58"/>
      <c r="T185" s="59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T185" s="17" t="s">
        <v>181</v>
      </c>
      <c r="AU185" s="17" t="s">
        <v>85</v>
      </c>
    </row>
    <row r="186" spans="1:65" s="13" customFormat="1" ht="11.25">
      <c r="B186" s="170"/>
      <c r="D186" s="165" t="s">
        <v>183</v>
      </c>
      <c r="E186" s="171" t="s">
        <v>1</v>
      </c>
      <c r="F186" s="172" t="s">
        <v>773</v>
      </c>
      <c r="H186" s="173">
        <v>31.7</v>
      </c>
      <c r="I186" s="174"/>
      <c r="L186" s="170"/>
      <c r="M186" s="175"/>
      <c r="N186" s="176"/>
      <c r="O186" s="176"/>
      <c r="P186" s="176"/>
      <c r="Q186" s="176"/>
      <c r="R186" s="176"/>
      <c r="S186" s="176"/>
      <c r="T186" s="177"/>
      <c r="AT186" s="171" t="s">
        <v>183</v>
      </c>
      <c r="AU186" s="171" t="s">
        <v>85</v>
      </c>
      <c r="AV186" s="13" t="s">
        <v>85</v>
      </c>
      <c r="AW186" s="13" t="s">
        <v>32</v>
      </c>
      <c r="AX186" s="13" t="s">
        <v>83</v>
      </c>
      <c r="AY186" s="171" t="s">
        <v>174</v>
      </c>
    </row>
    <row r="187" spans="1:65" s="13" customFormat="1" ht="11.25">
      <c r="B187" s="170"/>
      <c r="D187" s="165" t="s">
        <v>183</v>
      </c>
      <c r="F187" s="172" t="s">
        <v>774</v>
      </c>
      <c r="H187" s="173">
        <v>33.284999999999997</v>
      </c>
      <c r="I187" s="174"/>
      <c r="L187" s="170"/>
      <c r="M187" s="175"/>
      <c r="N187" s="176"/>
      <c r="O187" s="176"/>
      <c r="P187" s="176"/>
      <c r="Q187" s="176"/>
      <c r="R187" s="176"/>
      <c r="S187" s="176"/>
      <c r="T187" s="177"/>
      <c r="AT187" s="171" t="s">
        <v>183</v>
      </c>
      <c r="AU187" s="171" t="s">
        <v>85</v>
      </c>
      <c r="AV187" s="13" t="s">
        <v>85</v>
      </c>
      <c r="AW187" s="13" t="s">
        <v>3</v>
      </c>
      <c r="AX187" s="13" t="s">
        <v>83</v>
      </c>
      <c r="AY187" s="171" t="s">
        <v>174</v>
      </c>
    </row>
    <row r="188" spans="1:65" s="2" customFormat="1" ht="16.5" customHeight="1">
      <c r="A188" s="32"/>
      <c r="B188" s="150"/>
      <c r="C188" s="151" t="s">
        <v>238</v>
      </c>
      <c r="D188" s="151" t="s">
        <v>176</v>
      </c>
      <c r="E188" s="152" t="s">
        <v>283</v>
      </c>
      <c r="F188" s="153" t="s">
        <v>284</v>
      </c>
      <c r="G188" s="154" t="s">
        <v>179</v>
      </c>
      <c r="H188" s="155">
        <v>420.315</v>
      </c>
      <c r="I188" s="156"/>
      <c r="J188" s="157">
        <f>ROUND(I188*H188,2)</f>
        <v>0</v>
      </c>
      <c r="K188" s="158"/>
      <c r="L188" s="33"/>
      <c r="M188" s="159" t="s">
        <v>1</v>
      </c>
      <c r="N188" s="160" t="s">
        <v>41</v>
      </c>
      <c r="O188" s="58"/>
      <c r="P188" s="161">
        <f>O188*H188</f>
        <v>0</v>
      </c>
      <c r="Q188" s="161">
        <v>0.46</v>
      </c>
      <c r="R188" s="161">
        <f>Q188*H188</f>
        <v>193.3449</v>
      </c>
      <c r="S188" s="161">
        <v>0</v>
      </c>
      <c r="T188" s="162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3" t="s">
        <v>96</v>
      </c>
      <c r="AT188" s="163" t="s">
        <v>176</v>
      </c>
      <c r="AU188" s="163" t="s">
        <v>85</v>
      </c>
      <c r="AY188" s="17" t="s">
        <v>174</v>
      </c>
      <c r="BE188" s="164">
        <f>IF(N188="základní",J188,0)</f>
        <v>0</v>
      </c>
      <c r="BF188" s="164">
        <f>IF(N188="snížená",J188,0)</f>
        <v>0</v>
      </c>
      <c r="BG188" s="164">
        <f>IF(N188="zákl. přenesená",J188,0)</f>
        <v>0</v>
      </c>
      <c r="BH188" s="164">
        <f>IF(N188="sníž. přenesená",J188,0)</f>
        <v>0</v>
      </c>
      <c r="BI188" s="164">
        <f>IF(N188="nulová",J188,0)</f>
        <v>0</v>
      </c>
      <c r="BJ188" s="17" t="s">
        <v>83</v>
      </c>
      <c r="BK188" s="164">
        <f>ROUND(I188*H188,2)</f>
        <v>0</v>
      </c>
      <c r="BL188" s="17" t="s">
        <v>96</v>
      </c>
      <c r="BM188" s="163" t="s">
        <v>775</v>
      </c>
    </row>
    <row r="189" spans="1:65" s="2" customFormat="1" ht="19.5">
      <c r="A189" s="32"/>
      <c r="B189" s="33"/>
      <c r="C189" s="32"/>
      <c r="D189" s="165" t="s">
        <v>181</v>
      </c>
      <c r="E189" s="32"/>
      <c r="F189" s="166" t="s">
        <v>286</v>
      </c>
      <c r="G189" s="32"/>
      <c r="H189" s="32"/>
      <c r="I189" s="167"/>
      <c r="J189" s="32"/>
      <c r="K189" s="32"/>
      <c r="L189" s="33"/>
      <c r="M189" s="168"/>
      <c r="N189" s="169"/>
      <c r="O189" s="58"/>
      <c r="P189" s="58"/>
      <c r="Q189" s="58"/>
      <c r="R189" s="58"/>
      <c r="S189" s="58"/>
      <c r="T189" s="59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T189" s="17" t="s">
        <v>181</v>
      </c>
      <c r="AU189" s="17" t="s">
        <v>85</v>
      </c>
    </row>
    <row r="190" spans="1:65" s="13" customFormat="1" ht="11.25">
      <c r="B190" s="170"/>
      <c r="D190" s="165" t="s">
        <v>183</v>
      </c>
      <c r="E190" s="171" t="s">
        <v>1</v>
      </c>
      <c r="F190" s="172" t="s">
        <v>776</v>
      </c>
      <c r="H190" s="173">
        <v>377.2</v>
      </c>
      <c r="I190" s="174"/>
      <c r="L190" s="170"/>
      <c r="M190" s="175"/>
      <c r="N190" s="176"/>
      <c r="O190" s="176"/>
      <c r="P190" s="176"/>
      <c r="Q190" s="176"/>
      <c r="R190" s="176"/>
      <c r="S190" s="176"/>
      <c r="T190" s="177"/>
      <c r="AT190" s="171" t="s">
        <v>183</v>
      </c>
      <c r="AU190" s="171" t="s">
        <v>85</v>
      </c>
      <c r="AV190" s="13" t="s">
        <v>85</v>
      </c>
      <c r="AW190" s="13" t="s">
        <v>32</v>
      </c>
      <c r="AX190" s="13" t="s">
        <v>76</v>
      </c>
      <c r="AY190" s="171" t="s">
        <v>174</v>
      </c>
    </row>
    <row r="191" spans="1:65" s="13" customFormat="1" ht="11.25">
      <c r="B191" s="170"/>
      <c r="D191" s="165" t="s">
        <v>183</v>
      </c>
      <c r="E191" s="171" t="s">
        <v>1</v>
      </c>
      <c r="F191" s="172" t="s">
        <v>777</v>
      </c>
      <c r="H191" s="173">
        <v>23.1</v>
      </c>
      <c r="I191" s="174"/>
      <c r="L191" s="170"/>
      <c r="M191" s="175"/>
      <c r="N191" s="176"/>
      <c r="O191" s="176"/>
      <c r="P191" s="176"/>
      <c r="Q191" s="176"/>
      <c r="R191" s="176"/>
      <c r="S191" s="176"/>
      <c r="T191" s="177"/>
      <c r="AT191" s="171" t="s">
        <v>183</v>
      </c>
      <c r="AU191" s="171" t="s">
        <v>85</v>
      </c>
      <c r="AV191" s="13" t="s">
        <v>85</v>
      </c>
      <c r="AW191" s="13" t="s">
        <v>32</v>
      </c>
      <c r="AX191" s="13" t="s">
        <v>76</v>
      </c>
      <c r="AY191" s="171" t="s">
        <v>174</v>
      </c>
    </row>
    <row r="192" spans="1:65" s="14" customFormat="1" ht="11.25">
      <c r="B192" s="178"/>
      <c r="D192" s="165" t="s">
        <v>183</v>
      </c>
      <c r="E192" s="179" t="s">
        <v>1</v>
      </c>
      <c r="F192" s="180" t="s">
        <v>231</v>
      </c>
      <c r="H192" s="181">
        <v>400.3</v>
      </c>
      <c r="I192" s="182"/>
      <c r="L192" s="178"/>
      <c r="M192" s="183"/>
      <c r="N192" s="184"/>
      <c r="O192" s="184"/>
      <c r="P192" s="184"/>
      <c r="Q192" s="184"/>
      <c r="R192" s="184"/>
      <c r="S192" s="184"/>
      <c r="T192" s="185"/>
      <c r="AT192" s="179" t="s">
        <v>183</v>
      </c>
      <c r="AU192" s="179" t="s">
        <v>85</v>
      </c>
      <c r="AV192" s="14" t="s">
        <v>96</v>
      </c>
      <c r="AW192" s="14" t="s">
        <v>32</v>
      </c>
      <c r="AX192" s="14" t="s">
        <v>83</v>
      </c>
      <c r="AY192" s="179" t="s">
        <v>174</v>
      </c>
    </row>
    <row r="193" spans="1:65" s="13" customFormat="1" ht="11.25">
      <c r="B193" s="170"/>
      <c r="D193" s="165" t="s">
        <v>183</v>
      </c>
      <c r="F193" s="172" t="s">
        <v>778</v>
      </c>
      <c r="H193" s="173">
        <v>420.315</v>
      </c>
      <c r="I193" s="174"/>
      <c r="L193" s="170"/>
      <c r="M193" s="175"/>
      <c r="N193" s="176"/>
      <c r="O193" s="176"/>
      <c r="P193" s="176"/>
      <c r="Q193" s="176"/>
      <c r="R193" s="176"/>
      <c r="S193" s="176"/>
      <c r="T193" s="177"/>
      <c r="AT193" s="171" t="s">
        <v>183</v>
      </c>
      <c r="AU193" s="171" t="s">
        <v>85</v>
      </c>
      <c r="AV193" s="13" t="s">
        <v>85</v>
      </c>
      <c r="AW193" s="13" t="s">
        <v>3</v>
      </c>
      <c r="AX193" s="13" t="s">
        <v>83</v>
      </c>
      <c r="AY193" s="171" t="s">
        <v>174</v>
      </c>
    </row>
    <row r="194" spans="1:65" s="2" customFormat="1" ht="37.9" customHeight="1">
      <c r="A194" s="32"/>
      <c r="B194" s="150"/>
      <c r="C194" s="151" t="s">
        <v>262</v>
      </c>
      <c r="D194" s="151" t="s">
        <v>176</v>
      </c>
      <c r="E194" s="152" t="s">
        <v>657</v>
      </c>
      <c r="F194" s="153" t="s">
        <v>658</v>
      </c>
      <c r="G194" s="154" t="s">
        <v>179</v>
      </c>
      <c r="H194" s="155">
        <v>23.1</v>
      </c>
      <c r="I194" s="156"/>
      <c r="J194" s="157">
        <f>ROUND(I194*H194,2)</f>
        <v>0</v>
      </c>
      <c r="K194" s="158"/>
      <c r="L194" s="33"/>
      <c r="M194" s="159" t="s">
        <v>1</v>
      </c>
      <c r="N194" s="160" t="s">
        <v>41</v>
      </c>
      <c r="O194" s="58"/>
      <c r="P194" s="161">
        <f>O194*H194</f>
        <v>0</v>
      </c>
      <c r="Q194" s="161">
        <v>0.18462999999999999</v>
      </c>
      <c r="R194" s="161">
        <f>Q194*H194</f>
        <v>4.2649530000000002</v>
      </c>
      <c r="S194" s="161">
        <v>0</v>
      </c>
      <c r="T194" s="162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3" t="s">
        <v>96</v>
      </c>
      <c r="AT194" s="163" t="s">
        <v>176</v>
      </c>
      <c r="AU194" s="163" t="s">
        <v>85</v>
      </c>
      <c r="AY194" s="17" t="s">
        <v>174</v>
      </c>
      <c r="BE194" s="164">
        <f>IF(N194="základní",J194,0)</f>
        <v>0</v>
      </c>
      <c r="BF194" s="164">
        <f>IF(N194="snížená",J194,0)</f>
        <v>0</v>
      </c>
      <c r="BG194" s="164">
        <f>IF(N194="zákl. přenesená",J194,0)</f>
        <v>0</v>
      </c>
      <c r="BH194" s="164">
        <f>IF(N194="sníž. přenesená",J194,0)</f>
        <v>0</v>
      </c>
      <c r="BI194" s="164">
        <f>IF(N194="nulová",J194,0)</f>
        <v>0</v>
      </c>
      <c r="BJ194" s="17" t="s">
        <v>83</v>
      </c>
      <c r="BK194" s="164">
        <f>ROUND(I194*H194,2)</f>
        <v>0</v>
      </c>
      <c r="BL194" s="17" t="s">
        <v>96</v>
      </c>
      <c r="BM194" s="163" t="s">
        <v>779</v>
      </c>
    </row>
    <row r="195" spans="1:65" s="2" customFormat="1" ht="29.25">
      <c r="A195" s="32"/>
      <c r="B195" s="33"/>
      <c r="C195" s="32"/>
      <c r="D195" s="165" t="s">
        <v>181</v>
      </c>
      <c r="E195" s="32"/>
      <c r="F195" s="166" t="s">
        <v>660</v>
      </c>
      <c r="G195" s="32"/>
      <c r="H195" s="32"/>
      <c r="I195" s="167"/>
      <c r="J195" s="32"/>
      <c r="K195" s="32"/>
      <c r="L195" s="33"/>
      <c r="M195" s="168"/>
      <c r="N195" s="169"/>
      <c r="O195" s="58"/>
      <c r="P195" s="58"/>
      <c r="Q195" s="58"/>
      <c r="R195" s="58"/>
      <c r="S195" s="58"/>
      <c r="T195" s="59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T195" s="17" t="s">
        <v>181</v>
      </c>
      <c r="AU195" s="17" t="s">
        <v>85</v>
      </c>
    </row>
    <row r="196" spans="1:65" s="13" customFormat="1" ht="11.25">
      <c r="B196" s="170"/>
      <c r="D196" s="165" t="s">
        <v>183</v>
      </c>
      <c r="E196" s="171" t="s">
        <v>1</v>
      </c>
      <c r="F196" s="172" t="s">
        <v>780</v>
      </c>
      <c r="H196" s="173">
        <v>23.1</v>
      </c>
      <c r="I196" s="174"/>
      <c r="L196" s="170"/>
      <c r="M196" s="175"/>
      <c r="N196" s="176"/>
      <c r="O196" s="176"/>
      <c r="P196" s="176"/>
      <c r="Q196" s="176"/>
      <c r="R196" s="176"/>
      <c r="S196" s="176"/>
      <c r="T196" s="177"/>
      <c r="AT196" s="171" t="s">
        <v>183</v>
      </c>
      <c r="AU196" s="171" t="s">
        <v>85</v>
      </c>
      <c r="AV196" s="13" t="s">
        <v>85</v>
      </c>
      <c r="AW196" s="13" t="s">
        <v>32</v>
      </c>
      <c r="AX196" s="13" t="s">
        <v>83</v>
      </c>
      <c r="AY196" s="171" t="s">
        <v>174</v>
      </c>
    </row>
    <row r="197" spans="1:65" s="2" customFormat="1" ht="33" customHeight="1">
      <c r="A197" s="32"/>
      <c r="B197" s="150"/>
      <c r="C197" s="151" t="s">
        <v>276</v>
      </c>
      <c r="D197" s="151" t="s">
        <v>176</v>
      </c>
      <c r="E197" s="152" t="s">
        <v>294</v>
      </c>
      <c r="F197" s="153" t="s">
        <v>295</v>
      </c>
      <c r="G197" s="154" t="s">
        <v>179</v>
      </c>
      <c r="H197" s="155">
        <v>8.8379999999999992</v>
      </c>
      <c r="I197" s="156"/>
      <c r="J197" s="157">
        <f>ROUND(I197*H197,2)</f>
        <v>0</v>
      </c>
      <c r="K197" s="158"/>
      <c r="L197" s="33"/>
      <c r="M197" s="159" t="s">
        <v>1</v>
      </c>
      <c r="N197" s="160" t="s">
        <v>41</v>
      </c>
      <c r="O197" s="58"/>
      <c r="P197" s="161">
        <f>O197*H197</f>
        <v>0</v>
      </c>
      <c r="Q197" s="161">
        <v>0.26375999999999999</v>
      </c>
      <c r="R197" s="161">
        <f>Q197*H197</f>
        <v>2.3311108799999998</v>
      </c>
      <c r="S197" s="161">
        <v>0</v>
      </c>
      <c r="T197" s="162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3" t="s">
        <v>96</v>
      </c>
      <c r="AT197" s="163" t="s">
        <v>176</v>
      </c>
      <c r="AU197" s="163" t="s">
        <v>85</v>
      </c>
      <c r="AY197" s="17" t="s">
        <v>174</v>
      </c>
      <c r="BE197" s="164">
        <f>IF(N197="základní",J197,0)</f>
        <v>0</v>
      </c>
      <c r="BF197" s="164">
        <f>IF(N197="snížená",J197,0)</f>
        <v>0</v>
      </c>
      <c r="BG197" s="164">
        <f>IF(N197="zákl. přenesená",J197,0)</f>
        <v>0</v>
      </c>
      <c r="BH197" s="164">
        <f>IF(N197="sníž. přenesená",J197,0)</f>
        <v>0</v>
      </c>
      <c r="BI197" s="164">
        <f>IF(N197="nulová",J197,0)</f>
        <v>0</v>
      </c>
      <c r="BJ197" s="17" t="s">
        <v>83</v>
      </c>
      <c r="BK197" s="164">
        <f>ROUND(I197*H197,2)</f>
        <v>0</v>
      </c>
      <c r="BL197" s="17" t="s">
        <v>96</v>
      </c>
      <c r="BM197" s="163" t="s">
        <v>781</v>
      </c>
    </row>
    <row r="198" spans="1:65" s="2" customFormat="1" ht="29.25">
      <c r="A198" s="32"/>
      <c r="B198" s="33"/>
      <c r="C198" s="32"/>
      <c r="D198" s="165" t="s">
        <v>181</v>
      </c>
      <c r="E198" s="32"/>
      <c r="F198" s="166" t="s">
        <v>297</v>
      </c>
      <c r="G198" s="32"/>
      <c r="H198" s="32"/>
      <c r="I198" s="167"/>
      <c r="J198" s="32"/>
      <c r="K198" s="32"/>
      <c r="L198" s="33"/>
      <c r="M198" s="168"/>
      <c r="N198" s="169"/>
      <c r="O198" s="58"/>
      <c r="P198" s="58"/>
      <c r="Q198" s="58"/>
      <c r="R198" s="58"/>
      <c r="S198" s="58"/>
      <c r="T198" s="59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T198" s="17" t="s">
        <v>181</v>
      </c>
      <c r="AU198" s="17" t="s">
        <v>85</v>
      </c>
    </row>
    <row r="199" spans="1:65" s="13" customFormat="1" ht="11.25">
      <c r="B199" s="170"/>
      <c r="D199" s="165" t="s">
        <v>183</v>
      </c>
      <c r="E199" s="171" t="s">
        <v>1</v>
      </c>
      <c r="F199" s="172" t="s">
        <v>782</v>
      </c>
      <c r="H199" s="173">
        <v>8.8379999999999992</v>
      </c>
      <c r="I199" s="174"/>
      <c r="L199" s="170"/>
      <c r="M199" s="175"/>
      <c r="N199" s="176"/>
      <c r="O199" s="176"/>
      <c r="P199" s="176"/>
      <c r="Q199" s="176"/>
      <c r="R199" s="176"/>
      <c r="S199" s="176"/>
      <c r="T199" s="177"/>
      <c r="AT199" s="171" t="s">
        <v>183</v>
      </c>
      <c r="AU199" s="171" t="s">
        <v>85</v>
      </c>
      <c r="AV199" s="13" t="s">
        <v>85</v>
      </c>
      <c r="AW199" s="13" t="s">
        <v>32</v>
      </c>
      <c r="AX199" s="13" t="s">
        <v>83</v>
      </c>
      <c r="AY199" s="171" t="s">
        <v>174</v>
      </c>
    </row>
    <row r="200" spans="1:65" s="2" customFormat="1" ht="37.9" customHeight="1">
      <c r="A200" s="32"/>
      <c r="B200" s="150"/>
      <c r="C200" s="151" t="s">
        <v>8</v>
      </c>
      <c r="D200" s="151" t="s">
        <v>176</v>
      </c>
      <c r="E200" s="152" t="s">
        <v>300</v>
      </c>
      <c r="F200" s="153" t="s">
        <v>301</v>
      </c>
      <c r="G200" s="154" t="s">
        <v>179</v>
      </c>
      <c r="H200" s="155">
        <v>8.8379999999999992</v>
      </c>
      <c r="I200" s="156"/>
      <c r="J200" s="157">
        <f>ROUND(I200*H200,2)</f>
        <v>0</v>
      </c>
      <c r="K200" s="158"/>
      <c r="L200" s="33"/>
      <c r="M200" s="159" t="s">
        <v>1</v>
      </c>
      <c r="N200" s="160" t="s">
        <v>41</v>
      </c>
      <c r="O200" s="58"/>
      <c r="P200" s="161">
        <f>O200*H200</f>
        <v>0</v>
      </c>
      <c r="Q200" s="161">
        <v>0.49985000000000002</v>
      </c>
      <c r="R200" s="161">
        <f>Q200*H200</f>
        <v>4.4176742999999998</v>
      </c>
      <c r="S200" s="161">
        <v>0</v>
      </c>
      <c r="T200" s="162">
        <f>S200*H200</f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3" t="s">
        <v>96</v>
      </c>
      <c r="AT200" s="163" t="s">
        <v>176</v>
      </c>
      <c r="AU200" s="163" t="s">
        <v>85</v>
      </c>
      <c r="AY200" s="17" t="s">
        <v>174</v>
      </c>
      <c r="BE200" s="164">
        <f>IF(N200="základní",J200,0)</f>
        <v>0</v>
      </c>
      <c r="BF200" s="164">
        <f>IF(N200="snížená",J200,0)</f>
        <v>0</v>
      </c>
      <c r="BG200" s="164">
        <f>IF(N200="zákl. přenesená",J200,0)</f>
        <v>0</v>
      </c>
      <c r="BH200" s="164">
        <f>IF(N200="sníž. přenesená",J200,0)</f>
        <v>0</v>
      </c>
      <c r="BI200" s="164">
        <f>IF(N200="nulová",J200,0)</f>
        <v>0</v>
      </c>
      <c r="BJ200" s="17" t="s">
        <v>83</v>
      </c>
      <c r="BK200" s="164">
        <f>ROUND(I200*H200,2)</f>
        <v>0</v>
      </c>
      <c r="BL200" s="17" t="s">
        <v>96</v>
      </c>
      <c r="BM200" s="163" t="s">
        <v>783</v>
      </c>
    </row>
    <row r="201" spans="1:65" s="2" customFormat="1" ht="29.25">
      <c r="A201" s="32"/>
      <c r="B201" s="33"/>
      <c r="C201" s="32"/>
      <c r="D201" s="165" t="s">
        <v>181</v>
      </c>
      <c r="E201" s="32"/>
      <c r="F201" s="166" t="s">
        <v>303</v>
      </c>
      <c r="G201" s="32"/>
      <c r="H201" s="32"/>
      <c r="I201" s="167"/>
      <c r="J201" s="32"/>
      <c r="K201" s="32"/>
      <c r="L201" s="33"/>
      <c r="M201" s="168"/>
      <c r="N201" s="169"/>
      <c r="O201" s="58"/>
      <c r="P201" s="58"/>
      <c r="Q201" s="58"/>
      <c r="R201" s="58"/>
      <c r="S201" s="58"/>
      <c r="T201" s="59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T201" s="17" t="s">
        <v>181</v>
      </c>
      <c r="AU201" s="17" t="s">
        <v>85</v>
      </c>
    </row>
    <row r="202" spans="1:65" s="13" customFormat="1" ht="11.25">
      <c r="B202" s="170"/>
      <c r="D202" s="165" t="s">
        <v>183</v>
      </c>
      <c r="E202" s="171" t="s">
        <v>1</v>
      </c>
      <c r="F202" s="172" t="s">
        <v>782</v>
      </c>
      <c r="H202" s="173">
        <v>8.8379999999999992</v>
      </c>
      <c r="I202" s="174"/>
      <c r="L202" s="170"/>
      <c r="M202" s="175"/>
      <c r="N202" s="176"/>
      <c r="O202" s="176"/>
      <c r="P202" s="176"/>
      <c r="Q202" s="176"/>
      <c r="R202" s="176"/>
      <c r="S202" s="176"/>
      <c r="T202" s="177"/>
      <c r="AT202" s="171" t="s">
        <v>183</v>
      </c>
      <c r="AU202" s="171" t="s">
        <v>85</v>
      </c>
      <c r="AV202" s="13" t="s">
        <v>85</v>
      </c>
      <c r="AW202" s="13" t="s">
        <v>32</v>
      </c>
      <c r="AX202" s="13" t="s">
        <v>83</v>
      </c>
      <c r="AY202" s="171" t="s">
        <v>174</v>
      </c>
    </row>
    <row r="203" spans="1:65" s="2" customFormat="1" ht="24.2" customHeight="1">
      <c r="A203" s="32"/>
      <c r="B203" s="150"/>
      <c r="C203" s="151" t="s">
        <v>287</v>
      </c>
      <c r="D203" s="151" t="s">
        <v>176</v>
      </c>
      <c r="E203" s="152" t="s">
        <v>547</v>
      </c>
      <c r="F203" s="153" t="s">
        <v>548</v>
      </c>
      <c r="G203" s="154" t="s">
        <v>179</v>
      </c>
      <c r="H203" s="155">
        <v>31.7</v>
      </c>
      <c r="I203" s="156"/>
      <c r="J203" s="157">
        <f>ROUND(I203*H203,2)</f>
        <v>0</v>
      </c>
      <c r="K203" s="158"/>
      <c r="L203" s="33"/>
      <c r="M203" s="159" t="s">
        <v>1</v>
      </c>
      <c r="N203" s="160" t="s">
        <v>41</v>
      </c>
      <c r="O203" s="58"/>
      <c r="P203" s="161">
        <f>O203*H203</f>
        <v>0</v>
      </c>
      <c r="Q203" s="161">
        <v>0.18847</v>
      </c>
      <c r="R203" s="161">
        <f>Q203*H203</f>
        <v>5.9744989999999998</v>
      </c>
      <c r="S203" s="161">
        <v>0</v>
      </c>
      <c r="T203" s="162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3" t="s">
        <v>96</v>
      </c>
      <c r="AT203" s="163" t="s">
        <v>176</v>
      </c>
      <c r="AU203" s="163" t="s">
        <v>85</v>
      </c>
      <c r="AY203" s="17" t="s">
        <v>174</v>
      </c>
      <c r="BE203" s="164">
        <f>IF(N203="základní",J203,0)</f>
        <v>0</v>
      </c>
      <c r="BF203" s="164">
        <f>IF(N203="snížená",J203,0)</f>
        <v>0</v>
      </c>
      <c r="BG203" s="164">
        <f>IF(N203="zákl. přenesená",J203,0)</f>
        <v>0</v>
      </c>
      <c r="BH203" s="164">
        <f>IF(N203="sníž. přenesená",J203,0)</f>
        <v>0</v>
      </c>
      <c r="BI203" s="164">
        <f>IF(N203="nulová",J203,0)</f>
        <v>0</v>
      </c>
      <c r="BJ203" s="17" t="s">
        <v>83</v>
      </c>
      <c r="BK203" s="164">
        <f>ROUND(I203*H203,2)</f>
        <v>0</v>
      </c>
      <c r="BL203" s="17" t="s">
        <v>96</v>
      </c>
      <c r="BM203" s="163" t="s">
        <v>784</v>
      </c>
    </row>
    <row r="204" spans="1:65" s="2" customFormat="1" ht="19.5">
      <c r="A204" s="32"/>
      <c r="B204" s="33"/>
      <c r="C204" s="32"/>
      <c r="D204" s="165" t="s">
        <v>181</v>
      </c>
      <c r="E204" s="32"/>
      <c r="F204" s="166" t="s">
        <v>550</v>
      </c>
      <c r="G204" s="32"/>
      <c r="H204" s="32"/>
      <c r="I204" s="167"/>
      <c r="J204" s="32"/>
      <c r="K204" s="32"/>
      <c r="L204" s="33"/>
      <c r="M204" s="168"/>
      <c r="N204" s="169"/>
      <c r="O204" s="58"/>
      <c r="P204" s="58"/>
      <c r="Q204" s="58"/>
      <c r="R204" s="58"/>
      <c r="S204" s="58"/>
      <c r="T204" s="59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T204" s="17" t="s">
        <v>181</v>
      </c>
      <c r="AU204" s="17" t="s">
        <v>85</v>
      </c>
    </row>
    <row r="205" spans="1:65" s="13" customFormat="1" ht="11.25">
      <c r="B205" s="170"/>
      <c r="D205" s="165" t="s">
        <v>183</v>
      </c>
      <c r="E205" s="171" t="s">
        <v>1</v>
      </c>
      <c r="F205" s="172" t="s">
        <v>773</v>
      </c>
      <c r="H205" s="173">
        <v>31.7</v>
      </c>
      <c r="I205" s="174"/>
      <c r="L205" s="170"/>
      <c r="M205" s="175"/>
      <c r="N205" s="176"/>
      <c r="O205" s="176"/>
      <c r="P205" s="176"/>
      <c r="Q205" s="176"/>
      <c r="R205" s="176"/>
      <c r="S205" s="176"/>
      <c r="T205" s="177"/>
      <c r="AT205" s="171" t="s">
        <v>183</v>
      </c>
      <c r="AU205" s="171" t="s">
        <v>85</v>
      </c>
      <c r="AV205" s="13" t="s">
        <v>85</v>
      </c>
      <c r="AW205" s="13" t="s">
        <v>32</v>
      </c>
      <c r="AX205" s="13" t="s">
        <v>83</v>
      </c>
      <c r="AY205" s="171" t="s">
        <v>174</v>
      </c>
    </row>
    <row r="206" spans="1:65" s="2" customFormat="1" ht="33" customHeight="1">
      <c r="A206" s="32"/>
      <c r="B206" s="150"/>
      <c r="C206" s="151" t="s">
        <v>293</v>
      </c>
      <c r="D206" s="151" t="s">
        <v>176</v>
      </c>
      <c r="E206" s="152" t="s">
        <v>305</v>
      </c>
      <c r="F206" s="153" t="s">
        <v>664</v>
      </c>
      <c r="G206" s="154" t="s">
        <v>179</v>
      </c>
      <c r="H206" s="155">
        <v>23.1</v>
      </c>
      <c r="I206" s="156"/>
      <c r="J206" s="157">
        <f>ROUND(I206*H206,2)</f>
        <v>0</v>
      </c>
      <c r="K206" s="158"/>
      <c r="L206" s="33"/>
      <c r="M206" s="159" t="s">
        <v>1</v>
      </c>
      <c r="N206" s="160" t="s">
        <v>41</v>
      </c>
      <c r="O206" s="58"/>
      <c r="P206" s="161">
        <f>O206*H206</f>
        <v>0</v>
      </c>
      <c r="Q206" s="161">
        <v>0.34538000000000002</v>
      </c>
      <c r="R206" s="161">
        <f>Q206*H206</f>
        <v>7.9782780000000013</v>
      </c>
      <c r="S206" s="161">
        <v>0</v>
      </c>
      <c r="T206" s="162">
        <f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3" t="s">
        <v>96</v>
      </c>
      <c r="AT206" s="163" t="s">
        <v>176</v>
      </c>
      <c r="AU206" s="163" t="s">
        <v>85</v>
      </c>
      <c r="AY206" s="17" t="s">
        <v>174</v>
      </c>
      <c r="BE206" s="164">
        <f>IF(N206="základní",J206,0)</f>
        <v>0</v>
      </c>
      <c r="BF206" s="164">
        <f>IF(N206="snížená",J206,0)</f>
        <v>0</v>
      </c>
      <c r="BG206" s="164">
        <f>IF(N206="zákl. přenesená",J206,0)</f>
        <v>0</v>
      </c>
      <c r="BH206" s="164">
        <f>IF(N206="sníž. přenesená",J206,0)</f>
        <v>0</v>
      </c>
      <c r="BI206" s="164">
        <f>IF(N206="nulová",J206,0)</f>
        <v>0</v>
      </c>
      <c r="BJ206" s="17" t="s">
        <v>83</v>
      </c>
      <c r="BK206" s="164">
        <f>ROUND(I206*H206,2)</f>
        <v>0</v>
      </c>
      <c r="BL206" s="17" t="s">
        <v>96</v>
      </c>
      <c r="BM206" s="163" t="s">
        <v>785</v>
      </c>
    </row>
    <row r="207" spans="1:65" s="2" customFormat="1" ht="29.25">
      <c r="A207" s="32"/>
      <c r="B207" s="33"/>
      <c r="C207" s="32"/>
      <c r="D207" s="165" t="s">
        <v>181</v>
      </c>
      <c r="E207" s="32"/>
      <c r="F207" s="166" t="s">
        <v>308</v>
      </c>
      <c r="G207" s="32"/>
      <c r="H207" s="32"/>
      <c r="I207" s="167"/>
      <c r="J207" s="32"/>
      <c r="K207" s="32"/>
      <c r="L207" s="33"/>
      <c r="M207" s="168"/>
      <c r="N207" s="169"/>
      <c r="O207" s="58"/>
      <c r="P207" s="58"/>
      <c r="Q207" s="58"/>
      <c r="R207" s="58"/>
      <c r="S207" s="58"/>
      <c r="T207" s="59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T207" s="17" t="s">
        <v>181</v>
      </c>
      <c r="AU207" s="17" t="s">
        <v>85</v>
      </c>
    </row>
    <row r="208" spans="1:65" s="13" customFormat="1" ht="11.25">
      <c r="B208" s="170"/>
      <c r="D208" s="165" t="s">
        <v>183</v>
      </c>
      <c r="E208" s="171" t="s">
        <v>1</v>
      </c>
      <c r="F208" s="172" t="s">
        <v>780</v>
      </c>
      <c r="H208" s="173">
        <v>23.1</v>
      </c>
      <c r="I208" s="174"/>
      <c r="L208" s="170"/>
      <c r="M208" s="175"/>
      <c r="N208" s="176"/>
      <c r="O208" s="176"/>
      <c r="P208" s="176"/>
      <c r="Q208" s="176"/>
      <c r="R208" s="176"/>
      <c r="S208" s="176"/>
      <c r="T208" s="177"/>
      <c r="AT208" s="171" t="s">
        <v>183</v>
      </c>
      <c r="AU208" s="171" t="s">
        <v>85</v>
      </c>
      <c r="AV208" s="13" t="s">
        <v>85</v>
      </c>
      <c r="AW208" s="13" t="s">
        <v>32</v>
      </c>
      <c r="AX208" s="13" t="s">
        <v>83</v>
      </c>
      <c r="AY208" s="171" t="s">
        <v>174</v>
      </c>
    </row>
    <row r="209" spans="1:65" s="2" customFormat="1" ht="33" customHeight="1">
      <c r="A209" s="32"/>
      <c r="B209" s="150"/>
      <c r="C209" s="151" t="s">
        <v>299</v>
      </c>
      <c r="D209" s="151" t="s">
        <v>176</v>
      </c>
      <c r="E209" s="152" t="s">
        <v>666</v>
      </c>
      <c r="F209" s="153" t="s">
        <v>667</v>
      </c>
      <c r="G209" s="154" t="s">
        <v>179</v>
      </c>
      <c r="H209" s="155">
        <v>42.35</v>
      </c>
      <c r="I209" s="156"/>
      <c r="J209" s="157">
        <f>ROUND(I209*H209,2)</f>
        <v>0</v>
      </c>
      <c r="K209" s="158"/>
      <c r="L209" s="33"/>
      <c r="M209" s="159" t="s">
        <v>1</v>
      </c>
      <c r="N209" s="160" t="s">
        <v>41</v>
      </c>
      <c r="O209" s="58"/>
      <c r="P209" s="161">
        <f>O209*H209</f>
        <v>0</v>
      </c>
      <c r="Q209" s="161">
        <v>0.12966</v>
      </c>
      <c r="R209" s="161">
        <f>Q209*H209</f>
        <v>5.4911010000000005</v>
      </c>
      <c r="S209" s="161">
        <v>0</v>
      </c>
      <c r="T209" s="162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3" t="s">
        <v>96</v>
      </c>
      <c r="AT209" s="163" t="s">
        <v>176</v>
      </c>
      <c r="AU209" s="163" t="s">
        <v>85</v>
      </c>
      <c r="AY209" s="17" t="s">
        <v>174</v>
      </c>
      <c r="BE209" s="164">
        <f>IF(N209="základní",J209,0)</f>
        <v>0</v>
      </c>
      <c r="BF209" s="164">
        <f>IF(N209="snížená",J209,0)</f>
        <v>0</v>
      </c>
      <c r="BG209" s="164">
        <f>IF(N209="zákl. přenesená",J209,0)</f>
        <v>0</v>
      </c>
      <c r="BH209" s="164">
        <f>IF(N209="sníž. přenesená",J209,0)</f>
        <v>0</v>
      </c>
      <c r="BI209" s="164">
        <f>IF(N209="nulová",J209,0)</f>
        <v>0</v>
      </c>
      <c r="BJ209" s="17" t="s">
        <v>83</v>
      </c>
      <c r="BK209" s="164">
        <f>ROUND(I209*H209,2)</f>
        <v>0</v>
      </c>
      <c r="BL209" s="17" t="s">
        <v>96</v>
      </c>
      <c r="BM209" s="163" t="s">
        <v>786</v>
      </c>
    </row>
    <row r="210" spans="1:65" s="2" customFormat="1" ht="29.25">
      <c r="A210" s="32"/>
      <c r="B210" s="33"/>
      <c r="C210" s="32"/>
      <c r="D210" s="165" t="s">
        <v>181</v>
      </c>
      <c r="E210" s="32"/>
      <c r="F210" s="166" t="s">
        <v>669</v>
      </c>
      <c r="G210" s="32"/>
      <c r="H210" s="32"/>
      <c r="I210" s="167"/>
      <c r="J210" s="32"/>
      <c r="K210" s="32"/>
      <c r="L210" s="33"/>
      <c r="M210" s="168"/>
      <c r="N210" s="169"/>
      <c r="O210" s="58"/>
      <c r="P210" s="58"/>
      <c r="Q210" s="58"/>
      <c r="R210" s="58"/>
      <c r="S210" s="58"/>
      <c r="T210" s="59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T210" s="17" t="s">
        <v>181</v>
      </c>
      <c r="AU210" s="17" t="s">
        <v>85</v>
      </c>
    </row>
    <row r="211" spans="1:65" s="13" customFormat="1" ht="11.25">
      <c r="B211" s="170"/>
      <c r="D211" s="165" t="s">
        <v>183</v>
      </c>
      <c r="E211" s="171" t="s">
        <v>1</v>
      </c>
      <c r="F211" s="172" t="s">
        <v>787</v>
      </c>
      <c r="H211" s="173">
        <v>42.35</v>
      </c>
      <c r="I211" s="174"/>
      <c r="L211" s="170"/>
      <c r="M211" s="175"/>
      <c r="N211" s="176"/>
      <c r="O211" s="176"/>
      <c r="P211" s="176"/>
      <c r="Q211" s="176"/>
      <c r="R211" s="176"/>
      <c r="S211" s="176"/>
      <c r="T211" s="177"/>
      <c r="AT211" s="171" t="s">
        <v>183</v>
      </c>
      <c r="AU211" s="171" t="s">
        <v>85</v>
      </c>
      <c r="AV211" s="13" t="s">
        <v>85</v>
      </c>
      <c r="AW211" s="13" t="s">
        <v>32</v>
      </c>
      <c r="AX211" s="13" t="s">
        <v>83</v>
      </c>
      <c r="AY211" s="171" t="s">
        <v>174</v>
      </c>
    </row>
    <row r="212" spans="1:65" s="2" customFormat="1" ht="24.2" customHeight="1">
      <c r="A212" s="32"/>
      <c r="B212" s="150"/>
      <c r="C212" s="151" t="s">
        <v>304</v>
      </c>
      <c r="D212" s="151" t="s">
        <v>176</v>
      </c>
      <c r="E212" s="152" t="s">
        <v>788</v>
      </c>
      <c r="F212" s="153" t="s">
        <v>789</v>
      </c>
      <c r="G212" s="154" t="s">
        <v>179</v>
      </c>
      <c r="H212" s="155">
        <v>377.2</v>
      </c>
      <c r="I212" s="156"/>
      <c r="J212" s="157">
        <f>ROUND(I212*H212,2)</f>
        <v>0</v>
      </c>
      <c r="K212" s="158"/>
      <c r="L212" s="33"/>
      <c r="M212" s="159" t="s">
        <v>1</v>
      </c>
      <c r="N212" s="160" t="s">
        <v>41</v>
      </c>
      <c r="O212" s="58"/>
      <c r="P212" s="161">
        <f>O212*H212</f>
        <v>0</v>
      </c>
      <c r="Q212" s="161">
        <v>8.4250000000000005E-2</v>
      </c>
      <c r="R212" s="161">
        <f>Q212*H212</f>
        <v>31.7791</v>
      </c>
      <c r="S212" s="161">
        <v>0</v>
      </c>
      <c r="T212" s="162">
        <f>S212*H212</f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3" t="s">
        <v>96</v>
      </c>
      <c r="AT212" s="163" t="s">
        <v>176</v>
      </c>
      <c r="AU212" s="163" t="s">
        <v>85</v>
      </c>
      <c r="AY212" s="17" t="s">
        <v>174</v>
      </c>
      <c r="BE212" s="164">
        <f>IF(N212="základní",J212,0)</f>
        <v>0</v>
      </c>
      <c r="BF212" s="164">
        <f>IF(N212="snížená",J212,0)</f>
        <v>0</v>
      </c>
      <c r="BG212" s="164">
        <f>IF(N212="zákl. přenesená",J212,0)</f>
        <v>0</v>
      </c>
      <c r="BH212" s="164">
        <f>IF(N212="sníž. přenesená",J212,0)</f>
        <v>0</v>
      </c>
      <c r="BI212" s="164">
        <f>IF(N212="nulová",J212,0)</f>
        <v>0</v>
      </c>
      <c r="BJ212" s="17" t="s">
        <v>83</v>
      </c>
      <c r="BK212" s="164">
        <f>ROUND(I212*H212,2)</f>
        <v>0</v>
      </c>
      <c r="BL212" s="17" t="s">
        <v>96</v>
      </c>
      <c r="BM212" s="163" t="s">
        <v>790</v>
      </c>
    </row>
    <row r="213" spans="1:65" s="2" customFormat="1" ht="48.75">
      <c r="A213" s="32"/>
      <c r="B213" s="33"/>
      <c r="C213" s="32"/>
      <c r="D213" s="165" t="s">
        <v>181</v>
      </c>
      <c r="E213" s="32"/>
      <c r="F213" s="166" t="s">
        <v>791</v>
      </c>
      <c r="G213" s="32"/>
      <c r="H213" s="32"/>
      <c r="I213" s="167"/>
      <c r="J213" s="32"/>
      <c r="K213" s="32"/>
      <c r="L213" s="33"/>
      <c r="M213" s="168"/>
      <c r="N213" s="169"/>
      <c r="O213" s="58"/>
      <c r="P213" s="58"/>
      <c r="Q213" s="58"/>
      <c r="R213" s="58"/>
      <c r="S213" s="58"/>
      <c r="T213" s="59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T213" s="17" t="s">
        <v>181</v>
      </c>
      <c r="AU213" s="17" t="s">
        <v>85</v>
      </c>
    </row>
    <row r="214" spans="1:65" s="2" customFormat="1" ht="21.75" customHeight="1">
      <c r="A214" s="32"/>
      <c r="B214" s="150"/>
      <c r="C214" s="186" t="s">
        <v>309</v>
      </c>
      <c r="D214" s="186" t="s">
        <v>256</v>
      </c>
      <c r="E214" s="187" t="s">
        <v>324</v>
      </c>
      <c r="F214" s="188" t="s">
        <v>325</v>
      </c>
      <c r="G214" s="189" t="s">
        <v>179</v>
      </c>
      <c r="H214" s="190">
        <v>368.44799999999998</v>
      </c>
      <c r="I214" s="191"/>
      <c r="J214" s="192">
        <f>ROUND(I214*H214,2)</f>
        <v>0</v>
      </c>
      <c r="K214" s="193"/>
      <c r="L214" s="194"/>
      <c r="M214" s="195" t="s">
        <v>1</v>
      </c>
      <c r="N214" s="196" t="s">
        <v>41</v>
      </c>
      <c r="O214" s="58"/>
      <c r="P214" s="161">
        <f>O214*H214</f>
        <v>0</v>
      </c>
      <c r="Q214" s="161">
        <v>0.13100000000000001</v>
      </c>
      <c r="R214" s="161">
        <f>Q214*H214</f>
        <v>48.266688000000002</v>
      </c>
      <c r="S214" s="161">
        <v>0</v>
      </c>
      <c r="T214" s="162">
        <f>S214*H214</f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63" t="s">
        <v>211</v>
      </c>
      <c r="AT214" s="163" t="s">
        <v>256</v>
      </c>
      <c r="AU214" s="163" t="s">
        <v>85</v>
      </c>
      <c r="AY214" s="17" t="s">
        <v>174</v>
      </c>
      <c r="BE214" s="164">
        <f>IF(N214="základní",J214,0)</f>
        <v>0</v>
      </c>
      <c r="BF214" s="164">
        <f>IF(N214="snížená",J214,0)</f>
        <v>0</v>
      </c>
      <c r="BG214" s="164">
        <f>IF(N214="zákl. přenesená",J214,0)</f>
        <v>0</v>
      </c>
      <c r="BH214" s="164">
        <f>IF(N214="sníž. přenesená",J214,0)</f>
        <v>0</v>
      </c>
      <c r="BI214" s="164">
        <f>IF(N214="nulová",J214,0)</f>
        <v>0</v>
      </c>
      <c r="BJ214" s="17" t="s">
        <v>83</v>
      </c>
      <c r="BK214" s="164">
        <f>ROUND(I214*H214,2)</f>
        <v>0</v>
      </c>
      <c r="BL214" s="17" t="s">
        <v>96</v>
      </c>
      <c r="BM214" s="163" t="s">
        <v>792</v>
      </c>
    </row>
    <row r="215" spans="1:65" s="2" customFormat="1" ht="11.25">
      <c r="A215" s="32"/>
      <c r="B215" s="33"/>
      <c r="C215" s="32"/>
      <c r="D215" s="165" t="s">
        <v>181</v>
      </c>
      <c r="E215" s="32"/>
      <c r="F215" s="166" t="s">
        <v>325</v>
      </c>
      <c r="G215" s="32"/>
      <c r="H215" s="32"/>
      <c r="I215" s="167"/>
      <c r="J215" s="32"/>
      <c r="K215" s="32"/>
      <c r="L215" s="33"/>
      <c r="M215" s="168"/>
      <c r="N215" s="169"/>
      <c r="O215" s="58"/>
      <c r="P215" s="58"/>
      <c r="Q215" s="58"/>
      <c r="R215" s="58"/>
      <c r="S215" s="58"/>
      <c r="T215" s="59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T215" s="17" t="s">
        <v>181</v>
      </c>
      <c r="AU215" s="17" t="s">
        <v>85</v>
      </c>
    </row>
    <row r="216" spans="1:65" s="13" customFormat="1" ht="11.25">
      <c r="B216" s="170"/>
      <c r="D216" s="165" t="s">
        <v>183</v>
      </c>
      <c r="F216" s="172" t="s">
        <v>793</v>
      </c>
      <c r="H216" s="173">
        <v>368.44799999999998</v>
      </c>
      <c r="I216" s="174"/>
      <c r="L216" s="170"/>
      <c r="M216" s="175"/>
      <c r="N216" s="176"/>
      <c r="O216" s="176"/>
      <c r="P216" s="176"/>
      <c r="Q216" s="176"/>
      <c r="R216" s="176"/>
      <c r="S216" s="176"/>
      <c r="T216" s="177"/>
      <c r="AT216" s="171" t="s">
        <v>183</v>
      </c>
      <c r="AU216" s="171" t="s">
        <v>85</v>
      </c>
      <c r="AV216" s="13" t="s">
        <v>85</v>
      </c>
      <c r="AW216" s="13" t="s">
        <v>3</v>
      </c>
      <c r="AX216" s="13" t="s">
        <v>83</v>
      </c>
      <c r="AY216" s="171" t="s">
        <v>174</v>
      </c>
    </row>
    <row r="217" spans="1:65" s="2" customFormat="1" ht="24.2" customHeight="1">
      <c r="A217" s="32"/>
      <c r="B217" s="150"/>
      <c r="C217" s="186" t="s">
        <v>7</v>
      </c>
      <c r="D217" s="186" t="s">
        <v>256</v>
      </c>
      <c r="E217" s="187" t="s">
        <v>335</v>
      </c>
      <c r="F217" s="188" t="s">
        <v>336</v>
      </c>
      <c r="G217" s="189" t="s">
        <v>179</v>
      </c>
      <c r="H217" s="190">
        <v>12.772</v>
      </c>
      <c r="I217" s="191"/>
      <c r="J217" s="192">
        <f>ROUND(I217*H217,2)</f>
        <v>0</v>
      </c>
      <c r="K217" s="193"/>
      <c r="L217" s="194"/>
      <c r="M217" s="195" t="s">
        <v>1</v>
      </c>
      <c r="N217" s="196" t="s">
        <v>41</v>
      </c>
      <c r="O217" s="58"/>
      <c r="P217" s="161">
        <f>O217*H217</f>
        <v>0</v>
      </c>
      <c r="Q217" s="161">
        <v>0.13100000000000001</v>
      </c>
      <c r="R217" s="161">
        <f>Q217*H217</f>
        <v>1.6731320000000001</v>
      </c>
      <c r="S217" s="161">
        <v>0</v>
      </c>
      <c r="T217" s="162">
        <f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63" t="s">
        <v>211</v>
      </c>
      <c r="AT217" s="163" t="s">
        <v>256</v>
      </c>
      <c r="AU217" s="163" t="s">
        <v>85</v>
      </c>
      <c r="AY217" s="17" t="s">
        <v>174</v>
      </c>
      <c r="BE217" s="164">
        <f>IF(N217="základní",J217,0)</f>
        <v>0</v>
      </c>
      <c r="BF217" s="164">
        <f>IF(N217="snížená",J217,0)</f>
        <v>0</v>
      </c>
      <c r="BG217" s="164">
        <f>IF(N217="zákl. přenesená",J217,0)</f>
        <v>0</v>
      </c>
      <c r="BH217" s="164">
        <f>IF(N217="sníž. přenesená",J217,0)</f>
        <v>0</v>
      </c>
      <c r="BI217" s="164">
        <f>IF(N217="nulová",J217,0)</f>
        <v>0</v>
      </c>
      <c r="BJ217" s="17" t="s">
        <v>83</v>
      </c>
      <c r="BK217" s="164">
        <f>ROUND(I217*H217,2)</f>
        <v>0</v>
      </c>
      <c r="BL217" s="17" t="s">
        <v>96</v>
      </c>
      <c r="BM217" s="163" t="s">
        <v>794</v>
      </c>
    </row>
    <row r="218" spans="1:65" s="2" customFormat="1" ht="19.5">
      <c r="A218" s="32"/>
      <c r="B218" s="33"/>
      <c r="C218" s="32"/>
      <c r="D218" s="165" t="s">
        <v>181</v>
      </c>
      <c r="E218" s="32"/>
      <c r="F218" s="166" t="s">
        <v>336</v>
      </c>
      <c r="G218" s="32"/>
      <c r="H218" s="32"/>
      <c r="I218" s="167"/>
      <c r="J218" s="32"/>
      <c r="K218" s="32"/>
      <c r="L218" s="33"/>
      <c r="M218" s="168"/>
      <c r="N218" s="169"/>
      <c r="O218" s="58"/>
      <c r="P218" s="58"/>
      <c r="Q218" s="58"/>
      <c r="R218" s="58"/>
      <c r="S218" s="58"/>
      <c r="T218" s="59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T218" s="17" t="s">
        <v>181</v>
      </c>
      <c r="AU218" s="17" t="s">
        <v>85</v>
      </c>
    </row>
    <row r="219" spans="1:65" s="13" customFormat="1" ht="11.25">
      <c r="B219" s="170"/>
      <c r="D219" s="165" t="s">
        <v>183</v>
      </c>
      <c r="E219" s="171" t="s">
        <v>1</v>
      </c>
      <c r="F219" s="172" t="s">
        <v>795</v>
      </c>
      <c r="H219" s="173">
        <v>12.4</v>
      </c>
      <c r="I219" s="174"/>
      <c r="L219" s="170"/>
      <c r="M219" s="175"/>
      <c r="N219" s="176"/>
      <c r="O219" s="176"/>
      <c r="P219" s="176"/>
      <c r="Q219" s="176"/>
      <c r="R219" s="176"/>
      <c r="S219" s="176"/>
      <c r="T219" s="177"/>
      <c r="AT219" s="171" t="s">
        <v>183</v>
      </c>
      <c r="AU219" s="171" t="s">
        <v>85</v>
      </c>
      <c r="AV219" s="13" t="s">
        <v>85</v>
      </c>
      <c r="AW219" s="13" t="s">
        <v>32</v>
      </c>
      <c r="AX219" s="13" t="s">
        <v>83</v>
      </c>
      <c r="AY219" s="171" t="s">
        <v>174</v>
      </c>
    </row>
    <row r="220" spans="1:65" s="13" customFormat="1" ht="11.25">
      <c r="B220" s="170"/>
      <c r="D220" s="165" t="s">
        <v>183</v>
      </c>
      <c r="F220" s="172" t="s">
        <v>796</v>
      </c>
      <c r="H220" s="173">
        <v>12.772</v>
      </c>
      <c r="I220" s="174"/>
      <c r="L220" s="170"/>
      <c r="M220" s="175"/>
      <c r="N220" s="176"/>
      <c r="O220" s="176"/>
      <c r="P220" s="176"/>
      <c r="Q220" s="176"/>
      <c r="R220" s="176"/>
      <c r="S220" s="176"/>
      <c r="T220" s="177"/>
      <c r="AT220" s="171" t="s">
        <v>183</v>
      </c>
      <c r="AU220" s="171" t="s">
        <v>85</v>
      </c>
      <c r="AV220" s="13" t="s">
        <v>85</v>
      </c>
      <c r="AW220" s="13" t="s">
        <v>3</v>
      </c>
      <c r="AX220" s="13" t="s">
        <v>83</v>
      </c>
      <c r="AY220" s="171" t="s">
        <v>174</v>
      </c>
    </row>
    <row r="221" spans="1:65" s="2" customFormat="1" ht="24.2" customHeight="1">
      <c r="A221" s="32"/>
      <c r="B221" s="150"/>
      <c r="C221" s="151" t="s">
        <v>318</v>
      </c>
      <c r="D221" s="151" t="s">
        <v>176</v>
      </c>
      <c r="E221" s="152" t="s">
        <v>565</v>
      </c>
      <c r="F221" s="153" t="s">
        <v>566</v>
      </c>
      <c r="G221" s="154" t="s">
        <v>179</v>
      </c>
      <c r="H221" s="155">
        <v>31.7</v>
      </c>
      <c r="I221" s="156"/>
      <c r="J221" s="157">
        <f>ROUND(I221*H221,2)</f>
        <v>0</v>
      </c>
      <c r="K221" s="158"/>
      <c r="L221" s="33"/>
      <c r="M221" s="159" t="s">
        <v>1</v>
      </c>
      <c r="N221" s="160" t="s">
        <v>41</v>
      </c>
      <c r="O221" s="58"/>
      <c r="P221" s="161">
        <f>O221*H221</f>
        <v>0</v>
      </c>
      <c r="Q221" s="161">
        <v>8.5650000000000004E-2</v>
      </c>
      <c r="R221" s="161">
        <f>Q221*H221</f>
        <v>2.7151049999999999</v>
      </c>
      <c r="S221" s="161">
        <v>0</v>
      </c>
      <c r="T221" s="162">
        <f>S221*H221</f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63" t="s">
        <v>96</v>
      </c>
      <c r="AT221" s="163" t="s">
        <v>176</v>
      </c>
      <c r="AU221" s="163" t="s">
        <v>85</v>
      </c>
      <c r="AY221" s="17" t="s">
        <v>174</v>
      </c>
      <c r="BE221" s="164">
        <f>IF(N221="základní",J221,0)</f>
        <v>0</v>
      </c>
      <c r="BF221" s="164">
        <f>IF(N221="snížená",J221,0)</f>
        <v>0</v>
      </c>
      <c r="BG221" s="164">
        <f>IF(N221="zákl. přenesená",J221,0)</f>
        <v>0</v>
      </c>
      <c r="BH221" s="164">
        <f>IF(N221="sníž. přenesená",J221,0)</f>
        <v>0</v>
      </c>
      <c r="BI221" s="164">
        <f>IF(N221="nulová",J221,0)</f>
        <v>0</v>
      </c>
      <c r="BJ221" s="17" t="s">
        <v>83</v>
      </c>
      <c r="BK221" s="164">
        <f>ROUND(I221*H221,2)</f>
        <v>0</v>
      </c>
      <c r="BL221" s="17" t="s">
        <v>96</v>
      </c>
      <c r="BM221" s="163" t="s">
        <v>797</v>
      </c>
    </row>
    <row r="222" spans="1:65" s="2" customFormat="1" ht="48.75">
      <c r="A222" s="32"/>
      <c r="B222" s="33"/>
      <c r="C222" s="32"/>
      <c r="D222" s="165" t="s">
        <v>181</v>
      </c>
      <c r="E222" s="32"/>
      <c r="F222" s="166" t="s">
        <v>568</v>
      </c>
      <c r="G222" s="32"/>
      <c r="H222" s="32"/>
      <c r="I222" s="167"/>
      <c r="J222" s="32"/>
      <c r="K222" s="32"/>
      <c r="L222" s="33"/>
      <c r="M222" s="168"/>
      <c r="N222" s="169"/>
      <c r="O222" s="58"/>
      <c r="P222" s="58"/>
      <c r="Q222" s="58"/>
      <c r="R222" s="58"/>
      <c r="S222" s="58"/>
      <c r="T222" s="59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T222" s="17" t="s">
        <v>181</v>
      </c>
      <c r="AU222" s="17" t="s">
        <v>85</v>
      </c>
    </row>
    <row r="223" spans="1:65" s="2" customFormat="1" ht="21.75" customHeight="1">
      <c r="A223" s="32"/>
      <c r="B223" s="150"/>
      <c r="C223" s="186" t="s">
        <v>323</v>
      </c>
      <c r="D223" s="186" t="s">
        <v>256</v>
      </c>
      <c r="E223" s="187" t="s">
        <v>569</v>
      </c>
      <c r="F223" s="188" t="s">
        <v>570</v>
      </c>
      <c r="G223" s="189" t="s">
        <v>179</v>
      </c>
      <c r="H223" s="190">
        <v>26.059000000000001</v>
      </c>
      <c r="I223" s="191"/>
      <c r="J223" s="192">
        <f>ROUND(I223*H223,2)</f>
        <v>0</v>
      </c>
      <c r="K223" s="193"/>
      <c r="L223" s="194"/>
      <c r="M223" s="195" t="s">
        <v>1</v>
      </c>
      <c r="N223" s="196" t="s">
        <v>41</v>
      </c>
      <c r="O223" s="58"/>
      <c r="P223" s="161">
        <f>O223*H223</f>
        <v>0</v>
      </c>
      <c r="Q223" s="161">
        <v>0.17599999999999999</v>
      </c>
      <c r="R223" s="161">
        <f>Q223*H223</f>
        <v>4.5863839999999998</v>
      </c>
      <c r="S223" s="161">
        <v>0</v>
      </c>
      <c r="T223" s="162">
        <f>S223*H223</f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3" t="s">
        <v>211</v>
      </c>
      <c r="AT223" s="163" t="s">
        <v>256</v>
      </c>
      <c r="AU223" s="163" t="s">
        <v>85</v>
      </c>
      <c r="AY223" s="17" t="s">
        <v>174</v>
      </c>
      <c r="BE223" s="164">
        <f>IF(N223="základní",J223,0)</f>
        <v>0</v>
      </c>
      <c r="BF223" s="164">
        <f>IF(N223="snížená",J223,0)</f>
        <v>0</v>
      </c>
      <c r="BG223" s="164">
        <f>IF(N223="zákl. přenesená",J223,0)</f>
        <v>0</v>
      </c>
      <c r="BH223" s="164">
        <f>IF(N223="sníž. přenesená",J223,0)</f>
        <v>0</v>
      </c>
      <c r="BI223" s="164">
        <f>IF(N223="nulová",J223,0)</f>
        <v>0</v>
      </c>
      <c r="BJ223" s="17" t="s">
        <v>83</v>
      </c>
      <c r="BK223" s="164">
        <f>ROUND(I223*H223,2)</f>
        <v>0</v>
      </c>
      <c r="BL223" s="17" t="s">
        <v>96</v>
      </c>
      <c r="BM223" s="163" t="s">
        <v>798</v>
      </c>
    </row>
    <row r="224" spans="1:65" s="2" customFormat="1" ht="11.25">
      <c r="A224" s="32"/>
      <c r="B224" s="33"/>
      <c r="C224" s="32"/>
      <c r="D224" s="165" t="s">
        <v>181</v>
      </c>
      <c r="E224" s="32"/>
      <c r="F224" s="166" t="s">
        <v>570</v>
      </c>
      <c r="G224" s="32"/>
      <c r="H224" s="32"/>
      <c r="I224" s="167"/>
      <c r="J224" s="32"/>
      <c r="K224" s="32"/>
      <c r="L224" s="33"/>
      <c r="M224" s="168"/>
      <c r="N224" s="169"/>
      <c r="O224" s="58"/>
      <c r="P224" s="58"/>
      <c r="Q224" s="58"/>
      <c r="R224" s="58"/>
      <c r="S224" s="58"/>
      <c r="T224" s="59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T224" s="17" t="s">
        <v>181</v>
      </c>
      <c r="AU224" s="17" t="s">
        <v>85</v>
      </c>
    </row>
    <row r="225" spans="1:65" s="13" customFormat="1" ht="11.25">
      <c r="B225" s="170"/>
      <c r="D225" s="165" t="s">
        <v>183</v>
      </c>
      <c r="E225" s="171" t="s">
        <v>1</v>
      </c>
      <c r="F225" s="172" t="s">
        <v>799</v>
      </c>
      <c r="H225" s="173">
        <v>25.3</v>
      </c>
      <c r="I225" s="174"/>
      <c r="L225" s="170"/>
      <c r="M225" s="175"/>
      <c r="N225" s="176"/>
      <c r="O225" s="176"/>
      <c r="P225" s="176"/>
      <c r="Q225" s="176"/>
      <c r="R225" s="176"/>
      <c r="S225" s="176"/>
      <c r="T225" s="177"/>
      <c r="AT225" s="171" t="s">
        <v>183</v>
      </c>
      <c r="AU225" s="171" t="s">
        <v>85</v>
      </c>
      <c r="AV225" s="13" t="s">
        <v>85</v>
      </c>
      <c r="AW225" s="13" t="s">
        <v>32</v>
      </c>
      <c r="AX225" s="13" t="s">
        <v>83</v>
      </c>
      <c r="AY225" s="171" t="s">
        <v>174</v>
      </c>
    </row>
    <row r="226" spans="1:65" s="13" customFormat="1" ht="11.25">
      <c r="B226" s="170"/>
      <c r="D226" s="165" t="s">
        <v>183</v>
      </c>
      <c r="F226" s="172" t="s">
        <v>800</v>
      </c>
      <c r="H226" s="173">
        <v>26.059000000000001</v>
      </c>
      <c r="I226" s="174"/>
      <c r="L226" s="170"/>
      <c r="M226" s="175"/>
      <c r="N226" s="176"/>
      <c r="O226" s="176"/>
      <c r="P226" s="176"/>
      <c r="Q226" s="176"/>
      <c r="R226" s="176"/>
      <c r="S226" s="176"/>
      <c r="T226" s="177"/>
      <c r="AT226" s="171" t="s">
        <v>183</v>
      </c>
      <c r="AU226" s="171" t="s">
        <v>85</v>
      </c>
      <c r="AV226" s="13" t="s">
        <v>85</v>
      </c>
      <c r="AW226" s="13" t="s">
        <v>3</v>
      </c>
      <c r="AX226" s="13" t="s">
        <v>83</v>
      </c>
      <c r="AY226" s="171" t="s">
        <v>174</v>
      </c>
    </row>
    <row r="227" spans="1:65" s="2" customFormat="1" ht="24.2" customHeight="1">
      <c r="A227" s="32"/>
      <c r="B227" s="150"/>
      <c r="C227" s="186" t="s">
        <v>328</v>
      </c>
      <c r="D227" s="186" t="s">
        <v>256</v>
      </c>
      <c r="E227" s="187" t="s">
        <v>574</v>
      </c>
      <c r="F227" s="188" t="s">
        <v>575</v>
      </c>
      <c r="G227" s="189" t="s">
        <v>179</v>
      </c>
      <c r="H227" s="190">
        <v>6.5919999999999996</v>
      </c>
      <c r="I227" s="191"/>
      <c r="J227" s="192">
        <f>ROUND(I227*H227,2)</f>
        <v>0</v>
      </c>
      <c r="K227" s="193"/>
      <c r="L227" s="194"/>
      <c r="M227" s="195" t="s">
        <v>1</v>
      </c>
      <c r="N227" s="196" t="s">
        <v>41</v>
      </c>
      <c r="O227" s="58"/>
      <c r="P227" s="161">
        <f>O227*H227</f>
        <v>0</v>
      </c>
      <c r="Q227" s="161">
        <v>0.17499999999999999</v>
      </c>
      <c r="R227" s="161">
        <f>Q227*H227</f>
        <v>1.1536</v>
      </c>
      <c r="S227" s="161">
        <v>0</v>
      </c>
      <c r="T227" s="162">
        <f>S227*H227</f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63" t="s">
        <v>211</v>
      </c>
      <c r="AT227" s="163" t="s">
        <v>256</v>
      </c>
      <c r="AU227" s="163" t="s">
        <v>85</v>
      </c>
      <c r="AY227" s="17" t="s">
        <v>174</v>
      </c>
      <c r="BE227" s="164">
        <f>IF(N227="základní",J227,0)</f>
        <v>0</v>
      </c>
      <c r="BF227" s="164">
        <f>IF(N227="snížená",J227,0)</f>
        <v>0</v>
      </c>
      <c r="BG227" s="164">
        <f>IF(N227="zákl. přenesená",J227,0)</f>
        <v>0</v>
      </c>
      <c r="BH227" s="164">
        <f>IF(N227="sníž. přenesená",J227,0)</f>
        <v>0</v>
      </c>
      <c r="BI227" s="164">
        <f>IF(N227="nulová",J227,0)</f>
        <v>0</v>
      </c>
      <c r="BJ227" s="17" t="s">
        <v>83</v>
      </c>
      <c r="BK227" s="164">
        <f>ROUND(I227*H227,2)</f>
        <v>0</v>
      </c>
      <c r="BL227" s="17" t="s">
        <v>96</v>
      </c>
      <c r="BM227" s="163" t="s">
        <v>801</v>
      </c>
    </row>
    <row r="228" spans="1:65" s="2" customFormat="1" ht="19.5">
      <c r="A228" s="32"/>
      <c r="B228" s="33"/>
      <c r="C228" s="32"/>
      <c r="D228" s="165" t="s">
        <v>181</v>
      </c>
      <c r="E228" s="32"/>
      <c r="F228" s="166" t="s">
        <v>575</v>
      </c>
      <c r="G228" s="32"/>
      <c r="H228" s="32"/>
      <c r="I228" s="167"/>
      <c r="J228" s="32"/>
      <c r="K228" s="32"/>
      <c r="L228" s="33"/>
      <c r="M228" s="168"/>
      <c r="N228" s="169"/>
      <c r="O228" s="58"/>
      <c r="P228" s="58"/>
      <c r="Q228" s="58"/>
      <c r="R228" s="58"/>
      <c r="S228" s="58"/>
      <c r="T228" s="59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T228" s="17" t="s">
        <v>181</v>
      </c>
      <c r="AU228" s="17" t="s">
        <v>85</v>
      </c>
    </row>
    <row r="229" spans="1:65" s="13" customFormat="1" ht="11.25">
      <c r="B229" s="170"/>
      <c r="D229" s="165" t="s">
        <v>183</v>
      </c>
      <c r="E229" s="171" t="s">
        <v>1</v>
      </c>
      <c r="F229" s="172" t="s">
        <v>802</v>
      </c>
      <c r="H229" s="173">
        <v>6.4</v>
      </c>
      <c r="I229" s="174"/>
      <c r="L229" s="170"/>
      <c r="M229" s="175"/>
      <c r="N229" s="176"/>
      <c r="O229" s="176"/>
      <c r="P229" s="176"/>
      <c r="Q229" s="176"/>
      <c r="R229" s="176"/>
      <c r="S229" s="176"/>
      <c r="T229" s="177"/>
      <c r="AT229" s="171" t="s">
        <v>183</v>
      </c>
      <c r="AU229" s="171" t="s">
        <v>85</v>
      </c>
      <c r="AV229" s="13" t="s">
        <v>85</v>
      </c>
      <c r="AW229" s="13" t="s">
        <v>32</v>
      </c>
      <c r="AX229" s="13" t="s">
        <v>83</v>
      </c>
      <c r="AY229" s="171" t="s">
        <v>174</v>
      </c>
    </row>
    <row r="230" spans="1:65" s="13" customFormat="1" ht="11.25">
      <c r="B230" s="170"/>
      <c r="D230" s="165" t="s">
        <v>183</v>
      </c>
      <c r="F230" s="172" t="s">
        <v>803</v>
      </c>
      <c r="H230" s="173">
        <v>6.5919999999999996</v>
      </c>
      <c r="I230" s="174"/>
      <c r="L230" s="170"/>
      <c r="M230" s="175"/>
      <c r="N230" s="176"/>
      <c r="O230" s="176"/>
      <c r="P230" s="176"/>
      <c r="Q230" s="176"/>
      <c r="R230" s="176"/>
      <c r="S230" s="176"/>
      <c r="T230" s="177"/>
      <c r="AT230" s="171" t="s">
        <v>183</v>
      </c>
      <c r="AU230" s="171" t="s">
        <v>85</v>
      </c>
      <c r="AV230" s="13" t="s">
        <v>85</v>
      </c>
      <c r="AW230" s="13" t="s">
        <v>3</v>
      </c>
      <c r="AX230" s="13" t="s">
        <v>83</v>
      </c>
      <c r="AY230" s="171" t="s">
        <v>174</v>
      </c>
    </row>
    <row r="231" spans="1:65" s="2" customFormat="1" ht="21.75" customHeight="1">
      <c r="A231" s="32"/>
      <c r="B231" s="150"/>
      <c r="C231" s="151" t="s">
        <v>334</v>
      </c>
      <c r="D231" s="151" t="s">
        <v>176</v>
      </c>
      <c r="E231" s="152" t="s">
        <v>341</v>
      </c>
      <c r="F231" s="153" t="s">
        <v>342</v>
      </c>
      <c r="G231" s="154" t="s">
        <v>203</v>
      </c>
      <c r="H231" s="155">
        <v>118.55</v>
      </c>
      <c r="I231" s="156"/>
      <c r="J231" s="157">
        <f>ROUND(I231*H231,2)</f>
        <v>0</v>
      </c>
      <c r="K231" s="158"/>
      <c r="L231" s="33"/>
      <c r="M231" s="159" t="s">
        <v>1</v>
      </c>
      <c r="N231" s="160" t="s">
        <v>41</v>
      </c>
      <c r="O231" s="58"/>
      <c r="P231" s="161">
        <f>O231*H231</f>
        <v>0</v>
      </c>
      <c r="Q231" s="161">
        <v>3.5999999999999999E-3</v>
      </c>
      <c r="R231" s="161">
        <f>Q231*H231</f>
        <v>0.42677999999999999</v>
      </c>
      <c r="S231" s="161">
        <v>0</v>
      </c>
      <c r="T231" s="162">
        <f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63" t="s">
        <v>96</v>
      </c>
      <c r="AT231" s="163" t="s">
        <v>176</v>
      </c>
      <c r="AU231" s="163" t="s">
        <v>85</v>
      </c>
      <c r="AY231" s="17" t="s">
        <v>174</v>
      </c>
      <c r="BE231" s="164">
        <f>IF(N231="základní",J231,0)</f>
        <v>0</v>
      </c>
      <c r="BF231" s="164">
        <f>IF(N231="snížená",J231,0)</f>
        <v>0</v>
      </c>
      <c r="BG231" s="164">
        <f>IF(N231="zákl. přenesená",J231,0)</f>
        <v>0</v>
      </c>
      <c r="BH231" s="164">
        <f>IF(N231="sníž. přenesená",J231,0)</f>
        <v>0</v>
      </c>
      <c r="BI231" s="164">
        <f>IF(N231="nulová",J231,0)</f>
        <v>0</v>
      </c>
      <c r="BJ231" s="17" t="s">
        <v>83</v>
      </c>
      <c r="BK231" s="164">
        <f>ROUND(I231*H231,2)</f>
        <v>0</v>
      </c>
      <c r="BL231" s="17" t="s">
        <v>96</v>
      </c>
      <c r="BM231" s="163" t="s">
        <v>804</v>
      </c>
    </row>
    <row r="232" spans="1:65" s="2" customFormat="1" ht="19.5">
      <c r="A232" s="32"/>
      <c r="B232" s="33"/>
      <c r="C232" s="32"/>
      <c r="D232" s="165" t="s">
        <v>181</v>
      </c>
      <c r="E232" s="32"/>
      <c r="F232" s="166" t="s">
        <v>344</v>
      </c>
      <c r="G232" s="32"/>
      <c r="H232" s="32"/>
      <c r="I232" s="167"/>
      <c r="J232" s="32"/>
      <c r="K232" s="32"/>
      <c r="L232" s="33"/>
      <c r="M232" s="168"/>
      <c r="N232" s="169"/>
      <c r="O232" s="58"/>
      <c r="P232" s="58"/>
      <c r="Q232" s="58"/>
      <c r="R232" s="58"/>
      <c r="S232" s="58"/>
      <c r="T232" s="59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T232" s="17" t="s">
        <v>181</v>
      </c>
      <c r="AU232" s="17" t="s">
        <v>85</v>
      </c>
    </row>
    <row r="233" spans="1:65" s="13" customFormat="1" ht="11.25">
      <c r="B233" s="170"/>
      <c r="D233" s="165" t="s">
        <v>183</v>
      </c>
      <c r="E233" s="171" t="s">
        <v>1</v>
      </c>
      <c r="F233" s="172" t="s">
        <v>805</v>
      </c>
      <c r="H233" s="173">
        <v>118.55</v>
      </c>
      <c r="I233" s="174"/>
      <c r="L233" s="170"/>
      <c r="M233" s="175"/>
      <c r="N233" s="176"/>
      <c r="O233" s="176"/>
      <c r="P233" s="176"/>
      <c r="Q233" s="176"/>
      <c r="R233" s="176"/>
      <c r="S233" s="176"/>
      <c r="T233" s="177"/>
      <c r="AT233" s="171" t="s">
        <v>183</v>
      </c>
      <c r="AU233" s="171" t="s">
        <v>85</v>
      </c>
      <c r="AV233" s="13" t="s">
        <v>85</v>
      </c>
      <c r="AW233" s="13" t="s">
        <v>32</v>
      </c>
      <c r="AX233" s="13" t="s">
        <v>83</v>
      </c>
      <c r="AY233" s="171" t="s">
        <v>174</v>
      </c>
    </row>
    <row r="234" spans="1:65" s="12" customFormat="1" ht="22.9" customHeight="1">
      <c r="B234" s="137"/>
      <c r="D234" s="138" t="s">
        <v>75</v>
      </c>
      <c r="E234" s="148" t="s">
        <v>217</v>
      </c>
      <c r="F234" s="148" t="s">
        <v>346</v>
      </c>
      <c r="I234" s="140"/>
      <c r="J234" s="149">
        <f>BK234</f>
        <v>0</v>
      </c>
      <c r="L234" s="137"/>
      <c r="M234" s="142"/>
      <c r="N234" s="143"/>
      <c r="O234" s="143"/>
      <c r="P234" s="144">
        <f>SUM(P235:P258)</f>
        <v>0</v>
      </c>
      <c r="Q234" s="143"/>
      <c r="R234" s="144">
        <f>SUM(R235:R258)</f>
        <v>76.492974000000004</v>
      </c>
      <c r="S234" s="143"/>
      <c r="T234" s="145">
        <f>SUM(T235:T258)</f>
        <v>0</v>
      </c>
      <c r="AR234" s="138" t="s">
        <v>83</v>
      </c>
      <c r="AT234" s="146" t="s">
        <v>75</v>
      </c>
      <c r="AU234" s="146" t="s">
        <v>83</v>
      </c>
      <c r="AY234" s="138" t="s">
        <v>174</v>
      </c>
      <c r="BK234" s="147">
        <f>SUM(BK235:BK258)</f>
        <v>0</v>
      </c>
    </row>
    <row r="235" spans="1:65" s="2" customFormat="1" ht="24.2" customHeight="1">
      <c r="A235" s="32"/>
      <c r="B235" s="150"/>
      <c r="C235" s="151" t="s">
        <v>340</v>
      </c>
      <c r="D235" s="151" t="s">
        <v>176</v>
      </c>
      <c r="E235" s="152" t="s">
        <v>362</v>
      </c>
      <c r="F235" s="153" t="s">
        <v>363</v>
      </c>
      <c r="G235" s="154" t="s">
        <v>203</v>
      </c>
      <c r="H235" s="155">
        <v>105.8</v>
      </c>
      <c r="I235" s="156"/>
      <c r="J235" s="157">
        <f>ROUND(I235*H235,2)</f>
        <v>0</v>
      </c>
      <c r="K235" s="158"/>
      <c r="L235" s="33"/>
      <c r="M235" s="159" t="s">
        <v>1</v>
      </c>
      <c r="N235" s="160" t="s">
        <v>41</v>
      </c>
      <c r="O235" s="58"/>
      <c r="P235" s="161">
        <f>O235*H235</f>
        <v>0</v>
      </c>
      <c r="Q235" s="161">
        <v>8.0879999999999994E-2</v>
      </c>
      <c r="R235" s="161">
        <f>Q235*H235</f>
        <v>8.5571039999999989</v>
      </c>
      <c r="S235" s="161">
        <v>0</v>
      </c>
      <c r="T235" s="162">
        <f>S235*H235</f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63" t="s">
        <v>96</v>
      </c>
      <c r="AT235" s="163" t="s">
        <v>176</v>
      </c>
      <c r="AU235" s="163" t="s">
        <v>85</v>
      </c>
      <c r="AY235" s="17" t="s">
        <v>174</v>
      </c>
      <c r="BE235" s="164">
        <f>IF(N235="základní",J235,0)</f>
        <v>0</v>
      </c>
      <c r="BF235" s="164">
        <f>IF(N235="snížená",J235,0)</f>
        <v>0</v>
      </c>
      <c r="BG235" s="164">
        <f>IF(N235="zákl. přenesená",J235,0)</f>
        <v>0</v>
      </c>
      <c r="BH235" s="164">
        <f>IF(N235="sníž. přenesená",J235,0)</f>
        <v>0</v>
      </c>
      <c r="BI235" s="164">
        <f>IF(N235="nulová",J235,0)</f>
        <v>0</v>
      </c>
      <c r="BJ235" s="17" t="s">
        <v>83</v>
      </c>
      <c r="BK235" s="164">
        <f>ROUND(I235*H235,2)</f>
        <v>0</v>
      </c>
      <c r="BL235" s="17" t="s">
        <v>96</v>
      </c>
      <c r="BM235" s="163" t="s">
        <v>806</v>
      </c>
    </row>
    <row r="236" spans="1:65" s="2" customFormat="1" ht="39">
      <c r="A236" s="32"/>
      <c r="B236" s="33"/>
      <c r="C236" s="32"/>
      <c r="D236" s="165" t="s">
        <v>181</v>
      </c>
      <c r="E236" s="32"/>
      <c r="F236" s="166" t="s">
        <v>365</v>
      </c>
      <c r="G236" s="32"/>
      <c r="H236" s="32"/>
      <c r="I236" s="167"/>
      <c r="J236" s="32"/>
      <c r="K236" s="32"/>
      <c r="L236" s="33"/>
      <c r="M236" s="168"/>
      <c r="N236" s="169"/>
      <c r="O236" s="58"/>
      <c r="P236" s="58"/>
      <c r="Q236" s="58"/>
      <c r="R236" s="58"/>
      <c r="S236" s="58"/>
      <c r="T236" s="59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T236" s="17" t="s">
        <v>181</v>
      </c>
      <c r="AU236" s="17" t="s">
        <v>85</v>
      </c>
    </row>
    <row r="237" spans="1:65" s="2" customFormat="1" ht="16.5" customHeight="1">
      <c r="A237" s="32"/>
      <c r="B237" s="150"/>
      <c r="C237" s="186" t="s">
        <v>347</v>
      </c>
      <c r="D237" s="186" t="s">
        <v>256</v>
      </c>
      <c r="E237" s="187" t="s">
        <v>367</v>
      </c>
      <c r="F237" s="188" t="s">
        <v>368</v>
      </c>
      <c r="G237" s="189" t="s">
        <v>203</v>
      </c>
      <c r="H237" s="190">
        <v>105.8</v>
      </c>
      <c r="I237" s="191"/>
      <c r="J237" s="192">
        <f>ROUND(I237*H237,2)</f>
        <v>0</v>
      </c>
      <c r="K237" s="193"/>
      <c r="L237" s="194"/>
      <c r="M237" s="195" t="s">
        <v>1</v>
      </c>
      <c r="N237" s="196" t="s">
        <v>41</v>
      </c>
      <c r="O237" s="58"/>
      <c r="P237" s="161">
        <f>O237*H237</f>
        <v>0</v>
      </c>
      <c r="Q237" s="161">
        <v>4.5999999999999999E-2</v>
      </c>
      <c r="R237" s="161">
        <f>Q237*H237</f>
        <v>4.8667999999999996</v>
      </c>
      <c r="S237" s="161">
        <v>0</v>
      </c>
      <c r="T237" s="162">
        <f>S237*H237</f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63" t="s">
        <v>211</v>
      </c>
      <c r="AT237" s="163" t="s">
        <v>256</v>
      </c>
      <c r="AU237" s="163" t="s">
        <v>85</v>
      </c>
      <c r="AY237" s="17" t="s">
        <v>174</v>
      </c>
      <c r="BE237" s="164">
        <f>IF(N237="základní",J237,0)</f>
        <v>0</v>
      </c>
      <c r="BF237" s="164">
        <f>IF(N237="snížená",J237,0)</f>
        <v>0</v>
      </c>
      <c r="BG237" s="164">
        <f>IF(N237="zákl. přenesená",J237,0)</f>
        <v>0</v>
      </c>
      <c r="BH237" s="164">
        <f>IF(N237="sníž. přenesená",J237,0)</f>
        <v>0</v>
      </c>
      <c r="BI237" s="164">
        <f>IF(N237="nulová",J237,0)</f>
        <v>0</v>
      </c>
      <c r="BJ237" s="17" t="s">
        <v>83</v>
      </c>
      <c r="BK237" s="164">
        <f>ROUND(I237*H237,2)</f>
        <v>0</v>
      </c>
      <c r="BL237" s="17" t="s">
        <v>96</v>
      </c>
      <c r="BM237" s="163" t="s">
        <v>807</v>
      </c>
    </row>
    <row r="238" spans="1:65" s="2" customFormat="1" ht="11.25">
      <c r="A238" s="32"/>
      <c r="B238" s="33"/>
      <c r="C238" s="32"/>
      <c r="D238" s="165" t="s">
        <v>181</v>
      </c>
      <c r="E238" s="32"/>
      <c r="F238" s="166" t="s">
        <v>368</v>
      </c>
      <c r="G238" s="32"/>
      <c r="H238" s="32"/>
      <c r="I238" s="167"/>
      <c r="J238" s="32"/>
      <c r="K238" s="32"/>
      <c r="L238" s="33"/>
      <c r="M238" s="168"/>
      <c r="N238" s="169"/>
      <c r="O238" s="58"/>
      <c r="P238" s="58"/>
      <c r="Q238" s="58"/>
      <c r="R238" s="58"/>
      <c r="S238" s="58"/>
      <c r="T238" s="59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T238" s="17" t="s">
        <v>181</v>
      </c>
      <c r="AU238" s="17" t="s">
        <v>85</v>
      </c>
    </row>
    <row r="239" spans="1:65" s="13" customFormat="1" ht="11.25">
      <c r="B239" s="170"/>
      <c r="D239" s="165" t="s">
        <v>183</v>
      </c>
      <c r="E239" s="171" t="s">
        <v>1</v>
      </c>
      <c r="F239" s="172" t="s">
        <v>808</v>
      </c>
      <c r="H239" s="173">
        <v>105.8</v>
      </c>
      <c r="I239" s="174"/>
      <c r="L239" s="170"/>
      <c r="M239" s="175"/>
      <c r="N239" s="176"/>
      <c r="O239" s="176"/>
      <c r="P239" s="176"/>
      <c r="Q239" s="176"/>
      <c r="R239" s="176"/>
      <c r="S239" s="176"/>
      <c r="T239" s="177"/>
      <c r="AT239" s="171" t="s">
        <v>183</v>
      </c>
      <c r="AU239" s="171" t="s">
        <v>85</v>
      </c>
      <c r="AV239" s="13" t="s">
        <v>85</v>
      </c>
      <c r="AW239" s="13" t="s">
        <v>32</v>
      </c>
      <c r="AX239" s="13" t="s">
        <v>83</v>
      </c>
      <c r="AY239" s="171" t="s">
        <v>174</v>
      </c>
    </row>
    <row r="240" spans="1:65" s="2" customFormat="1" ht="33" customHeight="1">
      <c r="A240" s="32"/>
      <c r="B240" s="150"/>
      <c r="C240" s="151" t="s">
        <v>354</v>
      </c>
      <c r="D240" s="151" t="s">
        <v>176</v>
      </c>
      <c r="E240" s="152" t="s">
        <v>383</v>
      </c>
      <c r="F240" s="153" t="s">
        <v>384</v>
      </c>
      <c r="G240" s="154" t="s">
        <v>203</v>
      </c>
      <c r="H240" s="155">
        <v>111.6</v>
      </c>
      <c r="I240" s="156"/>
      <c r="J240" s="157">
        <f>ROUND(I240*H240,2)</f>
        <v>0</v>
      </c>
      <c r="K240" s="158"/>
      <c r="L240" s="33"/>
      <c r="M240" s="159" t="s">
        <v>1</v>
      </c>
      <c r="N240" s="160" t="s">
        <v>41</v>
      </c>
      <c r="O240" s="58"/>
      <c r="P240" s="161">
        <f>O240*H240</f>
        <v>0</v>
      </c>
      <c r="Q240" s="161">
        <v>0.15540000000000001</v>
      </c>
      <c r="R240" s="161">
        <f>Q240*H240</f>
        <v>17.342639999999999</v>
      </c>
      <c r="S240" s="161">
        <v>0</v>
      </c>
      <c r="T240" s="162">
        <f>S240*H240</f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63" t="s">
        <v>96</v>
      </c>
      <c r="AT240" s="163" t="s">
        <v>176</v>
      </c>
      <c r="AU240" s="163" t="s">
        <v>85</v>
      </c>
      <c r="AY240" s="17" t="s">
        <v>174</v>
      </c>
      <c r="BE240" s="164">
        <f>IF(N240="základní",J240,0)</f>
        <v>0</v>
      </c>
      <c r="BF240" s="164">
        <f>IF(N240="snížená",J240,0)</f>
        <v>0</v>
      </c>
      <c r="BG240" s="164">
        <f>IF(N240="zákl. přenesená",J240,0)</f>
        <v>0</v>
      </c>
      <c r="BH240" s="164">
        <f>IF(N240="sníž. přenesená",J240,0)</f>
        <v>0</v>
      </c>
      <c r="BI240" s="164">
        <f>IF(N240="nulová",J240,0)</f>
        <v>0</v>
      </c>
      <c r="BJ240" s="17" t="s">
        <v>83</v>
      </c>
      <c r="BK240" s="164">
        <f>ROUND(I240*H240,2)</f>
        <v>0</v>
      </c>
      <c r="BL240" s="17" t="s">
        <v>96</v>
      </c>
      <c r="BM240" s="163" t="s">
        <v>809</v>
      </c>
    </row>
    <row r="241" spans="1:65" s="2" customFormat="1" ht="29.25">
      <c r="A241" s="32"/>
      <c r="B241" s="33"/>
      <c r="C241" s="32"/>
      <c r="D241" s="165" t="s">
        <v>181</v>
      </c>
      <c r="E241" s="32"/>
      <c r="F241" s="166" t="s">
        <v>386</v>
      </c>
      <c r="G241" s="32"/>
      <c r="H241" s="32"/>
      <c r="I241" s="167"/>
      <c r="J241" s="32"/>
      <c r="K241" s="32"/>
      <c r="L241" s="33"/>
      <c r="M241" s="168"/>
      <c r="N241" s="169"/>
      <c r="O241" s="58"/>
      <c r="P241" s="58"/>
      <c r="Q241" s="58"/>
      <c r="R241" s="58"/>
      <c r="S241" s="58"/>
      <c r="T241" s="59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T241" s="17" t="s">
        <v>181</v>
      </c>
      <c r="AU241" s="17" t="s">
        <v>85</v>
      </c>
    </row>
    <row r="242" spans="1:65" s="2" customFormat="1" ht="16.5" customHeight="1">
      <c r="A242" s="32"/>
      <c r="B242" s="150"/>
      <c r="C242" s="186" t="s">
        <v>361</v>
      </c>
      <c r="D242" s="186" t="s">
        <v>256</v>
      </c>
      <c r="E242" s="187" t="s">
        <v>393</v>
      </c>
      <c r="F242" s="188" t="s">
        <v>394</v>
      </c>
      <c r="G242" s="189" t="s">
        <v>203</v>
      </c>
      <c r="H242" s="190">
        <v>79.400000000000006</v>
      </c>
      <c r="I242" s="191"/>
      <c r="J242" s="192">
        <f>ROUND(I242*H242,2)</f>
        <v>0</v>
      </c>
      <c r="K242" s="193"/>
      <c r="L242" s="194"/>
      <c r="M242" s="195" t="s">
        <v>1</v>
      </c>
      <c r="N242" s="196" t="s">
        <v>41</v>
      </c>
      <c r="O242" s="58"/>
      <c r="P242" s="161">
        <f>O242*H242</f>
        <v>0</v>
      </c>
      <c r="Q242" s="161">
        <v>0.08</v>
      </c>
      <c r="R242" s="161">
        <f>Q242*H242</f>
        <v>6.3520000000000003</v>
      </c>
      <c r="S242" s="161">
        <v>0</v>
      </c>
      <c r="T242" s="162">
        <f>S242*H242</f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63" t="s">
        <v>211</v>
      </c>
      <c r="AT242" s="163" t="s">
        <v>256</v>
      </c>
      <c r="AU242" s="163" t="s">
        <v>85</v>
      </c>
      <c r="AY242" s="17" t="s">
        <v>174</v>
      </c>
      <c r="BE242" s="164">
        <f>IF(N242="základní",J242,0)</f>
        <v>0</v>
      </c>
      <c r="BF242" s="164">
        <f>IF(N242="snížená",J242,0)</f>
        <v>0</v>
      </c>
      <c r="BG242" s="164">
        <f>IF(N242="zákl. přenesená",J242,0)</f>
        <v>0</v>
      </c>
      <c r="BH242" s="164">
        <f>IF(N242="sníž. přenesená",J242,0)</f>
        <v>0</v>
      </c>
      <c r="BI242" s="164">
        <f>IF(N242="nulová",J242,0)</f>
        <v>0</v>
      </c>
      <c r="BJ242" s="17" t="s">
        <v>83</v>
      </c>
      <c r="BK242" s="164">
        <f>ROUND(I242*H242,2)</f>
        <v>0</v>
      </c>
      <c r="BL242" s="17" t="s">
        <v>96</v>
      </c>
      <c r="BM242" s="163" t="s">
        <v>810</v>
      </c>
    </row>
    <row r="243" spans="1:65" s="2" customFormat="1" ht="11.25">
      <c r="A243" s="32"/>
      <c r="B243" s="33"/>
      <c r="C243" s="32"/>
      <c r="D243" s="165" t="s">
        <v>181</v>
      </c>
      <c r="E243" s="32"/>
      <c r="F243" s="166" t="s">
        <v>394</v>
      </c>
      <c r="G243" s="32"/>
      <c r="H243" s="32"/>
      <c r="I243" s="167"/>
      <c r="J243" s="32"/>
      <c r="K243" s="32"/>
      <c r="L243" s="33"/>
      <c r="M243" s="168"/>
      <c r="N243" s="169"/>
      <c r="O243" s="58"/>
      <c r="P243" s="58"/>
      <c r="Q243" s="58"/>
      <c r="R243" s="58"/>
      <c r="S243" s="58"/>
      <c r="T243" s="59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T243" s="17" t="s">
        <v>181</v>
      </c>
      <c r="AU243" s="17" t="s">
        <v>85</v>
      </c>
    </row>
    <row r="244" spans="1:65" s="13" customFormat="1" ht="11.25">
      <c r="B244" s="170"/>
      <c r="D244" s="165" t="s">
        <v>183</v>
      </c>
      <c r="E244" s="171" t="s">
        <v>1</v>
      </c>
      <c r="F244" s="172" t="s">
        <v>811</v>
      </c>
      <c r="H244" s="173">
        <v>79.400000000000006</v>
      </c>
      <c r="I244" s="174"/>
      <c r="L244" s="170"/>
      <c r="M244" s="175"/>
      <c r="N244" s="176"/>
      <c r="O244" s="176"/>
      <c r="P244" s="176"/>
      <c r="Q244" s="176"/>
      <c r="R244" s="176"/>
      <c r="S244" s="176"/>
      <c r="T244" s="177"/>
      <c r="AT244" s="171" t="s">
        <v>183</v>
      </c>
      <c r="AU244" s="171" t="s">
        <v>85</v>
      </c>
      <c r="AV244" s="13" t="s">
        <v>85</v>
      </c>
      <c r="AW244" s="13" t="s">
        <v>32</v>
      </c>
      <c r="AX244" s="13" t="s">
        <v>83</v>
      </c>
      <c r="AY244" s="171" t="s">
        <v>174</v>
      </c>
    </row>
    <row r="245" spans="1:65" s="2" customFormat="1" ht="24.2" customHeight="1">
      <c r="A245" s="32"/>
      <c r="B245" s="150"/>
      <c r="C245" s="186" t="s">
        <v>366</v>
      </c>
      <c r="D245" s="186" t="s">
        <v>256</v>
      </c>
      <c r="E245" s="187" t="s">
        <v>398</v>
      </c>
      <c r="F245" s="188" t="s">
        <v>399</v>
      </c>
      <c r="G245" s="189" t="s">
        <v>203</v>
      </c>
      <c r="H245" s="190">
        <v>26.2</v>
      </c>
      <c r="I245" s="191"/>
      <c r="J245" s="192">
        <f>ROUND(I245*H245,2)</f>
        <v>0</v>
      </c>
      <c r="K245" s="193"/>
      <c r="L245" s="194"/>
      <c r="M245" s="195" t="s">
        <v>1</v>
      </c>
      <c r="N245" s="196" t="s">
        <v>41</v>
      </c>
      <c r="O245" s="58"/>
      <c r="P245" s="161">
        <f>O245*H245</f>
        <v>0</v>
      </c>
      <c r="Q245" s="161">
        <v>4.8300000000000003E-2</v>
      </c>
      <c r="R245" s="161">
        <f>Q245*H245</f>
        <v>1.26546</v>
      </c>
      <c r="S245" s="161">
        <v>0</v>
      </c>
      <c r="T245" s="162">
        <f>S245*H245</f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63" t="s">
        <v>211</v>
      </c>
      <c r="AT245" s="163" t="s">
        <v>256</v>
      </c>
      <c r="AU245" s="163" t="s">
        <v>85</v>
      </c>
      <c r="AY245" s="17" t="s">
        <v>174</v>
      </c>
      <c r="BE245" s="164">
        <f>IF(N245="základní",J245,0)</f>
        <v>0</v>
      </c>
      <c r="BF245" s="164">
        <f>IF(N245="snížená",J245,0)</f>
        <v>0</v>
      </c>
      <c r="BG245" s="164">
        <f>IF(N245="zákl. přenesená",J245,0)</f>
        <v>0</v>
      </c>
      <c r="BH245" s="164">
        <f>IF(N245="sníž. přenesená",J245,0)</f>
        <v>0</v>
      </c>
      <c r="BI245" s="164">
        <f>IF(N245="nulová",J245,0)</f>
        <v>0</v>
      </c>
      <c r="BJ245" s="17" t="s">
        <v>83</v>
      </c>
      <c r="BK245" s="164">
        <f>ROUND(I245*H245,2)</f>
        <v>0</v>
      </c>
      <c r="BL245" s="17" t="s">
        <v>96</v>
      </c>
      <c r="BM245" s="163" t="s">
        <v>812</v>
      </c>
    </row>
    <row r="246" spans="1:65" s="2" customFormat="1" ht="11.25">
      <c r="A246" s="32"/>
      <c r="B246" s="33"/>
      <c r="C246" s="32"/>
      <c r="D246" s="165" t="s">
        <v>181</v>
      </c>
      <c r="E246" s="32"/>
      <c r="F246" s="166" t="s">
        <v>399</v>
      </c>
      <c r="G246" s="32"/>
      <c r="H246" s="32"/>
      <c r="I246" s="167"/>
      <c r="J246" s="32"/>
      <c r="K246" s="32"/>
      <c r="L246" s="33"/>
      <c r="M246" s="168"/>
      <c r="N246" s="169"/>
      <c r="O246" s="58"/>
      <c r="P246" s="58"/>
      <c r="Q246" s="58"/>
      <c r="R246" s="58"/>
      <c r="S246" s="58"/>
      <c r="T246" s="59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T246" s="17" t="s">
        <v>181</v>
      </c>
      <c r="AU246" s="17" t="s">
        <v>85</v>
      </c>
    </row>
    <row r="247" spans="1:65" s="13" customFormat="1" ht="11.25">
      <c r="B247" s="170"/>
      <c r="D247" s="165" t="s">
        <v>183</v>
      </c>
      <c r="E247" s="171" t="s">
        <v>1</v>
      </c>
      <c r="F247" s="172" t="s">
        <v>813</v>
      </c>
      <c r="H247" s="173">
        <v>26.2</v>
      </c>
      <c r="I247" s="174"/>
      <c r="L247" s="170"/>
      <c r="M247" s="175"/>
      <c r="N247" s="176"/>
      <c r="O247" s="176"/>
      <c r="P247" s="176"/>
      <c r="Q247" s="176"/>
      <c r="R247" s="176"/>
      <c r="S247" s="176"/>
      <c r="T247" s="177"/>
      <c r="AT247" s="171" t="s">
        <v>183</v>
      </c>
      <c r="AU247" s="171" t="s">
        <v>85</v>
      </c>
      <c r="AV247" s="13" t="s">
        <v>85</v>
      </c>
      <c r="AW247" s="13" t="s">
        <v>32</v>
      </c>
      <c r="AX247" s="13" t="s">
        <v>83</v>
      </c>
      <c r="AY247" s="171" t="s">
        <v>174</v>
      </c>
    </row>
    <row r="248" spans="1:65" s="2" customFormat="1" ht="24.2" customHeight="1">
      <c r="A248" s="32"/>
      <c r="B248" s="150"/>
      <c r="C248" s="186" t="s">
        <v>371</v>
      </c>
      <c r="D248" s="186" t="s">
        <v>256</v>
      </c>
      <c r="E248" s="187" t="s">
        <v>403</v>
      </c>
      <c r="F248" s="188" t="s">
        <v>404</v>
      </c>
      <c r="G248" s="189" t="s">
        <v>203</v>
      </c>
      <c r="H248" s="190">
        <v>6</v>
      </c>
      <c r="I248" s="191"/>
      <c r="J248" s="192">
        <f>ROUND(I248*H248,2)</f>
        <v>0</v>
      </c>
      <c r="K248" s="193"/>
      <c r="L248" s="194"/>
      <c r="M248" s="195" t="s">
        <v>1</v>
      </c>
      <c r="N248" s="196" t="s">
        <v>41</v>
      </c>
      <c r="O248" s="58"/>
      <c r="P248" s="161">
        <f>O248*H248</f>
        <v>0</v>
      </c>
      <c r="Q248" s="161">
        <v>6.5670000000000006E-2</v>
      </c>
      <c r="R248" s="161">
        <f>Q248*H248</f>
        <v>0.39402000000000004</v>
      </c>
      <c r="S248" s="161">
        <v>0</v>
      </c>
      <c r="T248" s="162">
        <f>S248*H248</f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63" t="s">
        <v>211</v>
      </c>
      <c r="AT248" s="163" t="s">
        <v>256</v>
      </c>
      <c r="AU248" s="163" t="s">
        <v>85</v>
      </c>
      <c r="AY248" s="17" t="s">
        <v>174</v>
      </c>
      <c r="BE248" s="164">
        <f>IF(N248="základní",J248,0)</f>
        <v>0</v>
      </c>
      <c r="BF248" s="164">
        <f>IF(N248="snížená",J248,0)</f>
        <v>0</v>
      </c>
      <c r="BG248" s="164">
        <f>IF(N248="zákl. přenesená",J248,0)</f>
        <v>0</v>
      </c>
      <c r="BH248" s="164">
        <f>IF(N248="sníž. přenesená",J248,0)</f>
        <v>0</v>
      </c>
      <c r="BI248" s="164">
        <f>IF(N248="nulová",J248,0)</f>
        <v>0</v>
      </c>
      <c r="BJ248" s="17" t="s">
        <v>83</v>
      </c>
      <c r="BK248" s="164">
        <f>ROUND(I248*H248,2)</f>
        <v>0</v>
      </c>
      <c r="BL248" s="17" t="s">
        <v>96</v>
      </c>
      <c r="BM248" s="163" t="s">
        <v>814</v>
      </c>
    </row>
    <row r="249" spans="1:65" s="2" customFormat="1" ht="11.25">
      <c r="A249" s="32"/>
      <c r="B249" s="33"/>
      <c r="C249" s="32"/>
      <c r="D249" s="165" t="s">
        <v>181</v>
      </c>
      <c r="E249" s="32"/>
      <c r="F249" s="166" t="s">
        <v>404</v>
      </c>
      <c r="G249" s="32"/>
      <c r="H249" s="32"/>
      <c r="I249" s="167"/>
      <c r="J249" s="32"/>
      <c r="K249" s="32"/>
      <c r="L249" s="33"/>
      <c r="M249" s="168"/>
      <c r="N249" s="169"/>
      <c r="O249" s="58"/>
      <c r="P249" s="58"/>
      <c r="Q249" s="58"/>
      <c r="R249" s="58"/>
      <c r="S249" s="58"/>
      <c r="T249" s="59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T249" s="17" t="s">
        <v>181</v>
      </c>
      <c r="AU249" s="17" t="s">
        <v>85</v>
      </c>
    </row>
    <row r="250" spans="1:65" s="13" customFormat="1" ht="11.25">
      <c r="B250" s="170"/>
      <c r="D250" s="165" t="s">
        <v>183</v>
      </c>
      <c r="E250" s="171" t="s">
        <v>1</v>
      </c>
      <c r="F250" s="172" t="s">
        <v>815</v>
      </c>
      <c r="H250" s="173">
        <v>6</v>
      </c>
      <c r="I250" s="174"/>
      <c r="L250" s="170"/>
      <c r="M250" s="175"/>
      <c r="N250" s="176"/>
      <c r="O250" s="176"/>
      <c r="P250" s="176"/>
      <c r="Q250" s="176"/>
      <c r="R250" s="176"/>
      <c r="S250" s="176"/>
      <c r="T250" s="177"/>
      <c r="AT250" s="171" t="s">
        <v>183</v>
      </c>
      <c r="AU250" s="171" t="s">
        <v>85</v>
      </c>
      <c r="AV250" s="13" t="s">
        <v>85</v>
      </c>
      <c r="AW250" s="13" t="s">
        <v>32</v>
      </c>
      <c r="AX250" s="13" t="s">
        <v>83</v>
      </c>
      <c r="AY250" s="171" t="s">
        <v>174</v>
      </c>
    </row>
    <row r="251" spans="1:65" s="2" customFormat="1" ht="33" customHeight="1">
      <c r="A251" s="32"/>
      <c r="B251" s="150"/>
      <c r="C251" s="151" t="s">
        <v>376</v>
      </c>
      <c r="D251" s="151" t="s">
        <v>176</v>
      </c>
      <c r="E251" s="152" t="s">
        <v>408</v>
      </c>
      <c r="F251" s="153" t="s">
        <v>409</v>
      </c>
      <c r="G251" s="154" t="s">
        <v>203</v>
      </c>
      <c r="H251" s="155">
        <v>214.9</v>
      </c>
      <c r="I251" s="156"/>
      <c r="J251" s="157">
        <f>ROUND(I251*H251,2)</f>
        <v>0</v>
      </c>
      <c r="K251" s="158"/>
      <c r="L251" s="33"/>
      <c r="M251" s="159" t="s">
        <v>1</v>
      </c>
      <c r="N251" s="160" t="s">
        <v>41</v>
      </c>
      <c r="O251" s="58"/>
      <c r="P251" s="161">
        <f>O251*H251</f>
        <v>0</v>
      </c>
      <c r="Q251" s="161">
        <v>0.1295</v>
      </c>
      <c r="R251" s="161">
        <f>Q251*H251</f>
        <v>27.829550000000001</v>
      </c>
      <c r="S251" s="161">
        <v>0</v>
      </c>
      <c r="T251" s="162">
        <f>S251*H251</f>
        <v>0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63" t="s">
        <v>96</v>
      </c>
      <c r="AT251" s="163" t="s">
        <v>176</v>
      </c>
      <c r="AU251" s="163" t="s">
        <v>85</v>
      </c>
      <c r="AY251" s="17" t="s">
        <v>174</v>
      </c>
      <c r="BE251" s="164">
        <f>IF(N251="základní",J251,0)</f>
        <v>0</v>
      </c>
      <c r="BF251" s="164">
        <f>IF(N251="snížená",J251,0)</f>
        <v>0</v>
      </c>
      <c r="BG251" s="164">
        <f>IF(N251="zákl. přenesená",J251,0)</f>
        <v>0</v>
      </c>
      <c r="BH251" s="164">
        <f>IF(N251="sníž. přenesená",J251,0)</f>
        <v>0</v>
      </c>
      <c r="BI251" s="164">
        <f>IF(N251="nulová",J251,0)</f>
        <v>0</v>
      </c>
      <c r="BJ251" s="17" t="s">
        <v>83</v>
      </c>
      <c r="BK251" s="164">
        <f>ROUND(I251*H251,2)</f>
        <v>0</v>
      </c>
      <c r="BL251" s="17" t="s">
        <v>96</v>
      </c>
      <c r="BM251" s="163" t="s">
        <v>816</v>
      </c>
    </row>
    <row r="252" spans="1:65" s="2" customFormat="1" ht="29.25">
      <c r="A252" s="32"/>
      <c r="B252" s="33"/>
      <c r="C252" s="32"/>
      <c r="D252" s="165" t="s">
        <v>181</v>
      </c>
      <c r="E252" s="32"/>
      <c r="F252" s="166" t="s">
        <v>411</v>
      </c>
      <c r="G252" s="32"/>
      <c r="H252" s="32"/>
      <c r="I252" s="167"/>
      <c r="J252" s="32"/>
      <c r="K252" s="32"/>
      <c r="L252" s="33"/>
      <c r="M252" s="168"/>
      <c r="N252" s="169"/>
      <c r="O252" s="58"/>
      <c r="P252" s="58"/>
      <c r="Q252" s="58"/>
      <c r="R252" s="58"/>
      <c r="S252" s="58"/>
      <c r="T252" s="59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T252" s="17" t="s">
        <v>181</v>
      </c>
      <c r="AU252" s="17" t="s">
        <v>85</v>
      </c>
    </row>
    <row r="253" spans="1:65" s="2" customFormat="1" ht="16.5" customHeight="1">
      <c r="A253" s="32"/>
      <c r="B253" s="150"/>
      <c r="C253" s="186" t="s">
        <v>382</v>
      </c>
      <c r="D253" s="186" t="s">
        <v>256</v>
      </c>
      <c r="E253" s="187" t="s">
        <v>413</v>
      </c>
      <c r="F253" s="188" t="s">
        <v>414</v>
      </c>
      <c r="G253" s="189" t="s">
        <v>203</v>
      </c>
      <c r="H253" s="190">
        <v>214.9</v>
      </c>
      <c r="I253" s="191"/>
      <c r="J253" s="192">
        <f>ROUND(I253*H253,2)</f>
        <v>0</v>
      </c>
      <c r="K253" s="193"/>
      <c r="L253" s="194"/>
      <c r="M253" s="195" t="s">
        <v>1</v>
      </c>
      <c r="N253" s="196" t="s">
        <v>41</v>
      </c>
      <c r="O253" s="58"/>
      <c r="P253" s="161">
        <f>O253*H253</f>
        <v>0</v>
      </c>
      <c r="Q253" s="161">
        <v>4.5999999999999999E-2</v>
      </c>
      <c r="R253" s="161">
        <f>Q253*H253</f>
        <v>9.8854000000000006</v>
      </c>
      <c r="S253" s="161">
        <v>0</v>
      </c>
      <c r="T253" s="162">
        <f>S253*H253</f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63" t="s">
        <v>211</v>
      </c>
      <c r="AT253" s="163" t="s">
        <v>256</v>
      </c>
      <c r="AU253" s="163" t="s">
        <v>85</v>
      </c>
      <c r="AY253" s="17" t="s">
        <v>174</v>
      </c>
      <c r="BE253" s="164">
        <f>IF(N253="základní",J253,0)</f>
        <v>0</v>
      </c>
      <c r="BF253" s="164">
        <f>IF(N253="snížená",J253,0)</f>
        <v>0</v>
      </c>
      <c r="BG253" s="164">
        <f>IF(N253="zákl. přenesená",J253,0)</f>
        <v>0</v>
      </c>
      <c r="BH253" s="164">
        <f>IF(N253="sníž. přenesená",J253,0)</f>
        <v>0</v>
      </c>
      <c r="BI253" s="164">
        <f>IF(N253="nulová",J253,0)</f>
        <v>0</v>
      </c>
      <c r="BJ253" s="17" t="s">
        <v>83</v>
      </c>
      <c r="BK253" s="164">
        <f>ROUND(I253*H253,2)</f>
        <v>0</v>
      </c>
      <c r="BL253" s="17" t="s">
        <v>96</v>
      </c>
      <c r="BM253" s="163" t="s">
        <v>817</v>
      </c>
    </row>
    <row r="254" spans="1:65" s="2" customFormat="1" ht="11.25">
      <c r="A254" s="32"/>
      <c r="B254" s="33"/>
      <c r="C254" s="32"/>
      <c r="D254" s="165" t="s">
        <v>181</v>
      </c>
      <c r="E254" s="32"/>
      <c r="F254" s="166" t="s">
        <v>414</v>
      </c>
      <c r="G254" s="32"/>
      <c r="H254" s="32"/>
      <c r="I254" s="167"/>
      <c r="J254" s="32"/>
      <c r="K254" s="32"/>
      <c r="L254" s="33"/>
      <c r="M254" s="168"/>
      <c r="N254" s="169"/>
      <c r="O254" s="58"/>
      <c r="P254" s="58"/>
      <c r="Q254" s="58"/>
      <c r="R254" s="58"/>
      <c r="S254" s="58"/>
      <c r="T254" s="59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T254" s="17" t="s">
        <v>181</v>
      </c>
      <c r="AU254" s="17" t="s">
        <v>85</v>
      </c>
    </row>
    <row r="255" spans="1:65" s="13" customFormat="1" ht="11.25">
      <c r="B255" s="170"/>
      <c r="D255" s="165" t="s">
        <v>183</v>
      </c>
      <c r="E255" s="171" t="s">
        <v>1</v>
      </c>
      <c r="F255" s="172" t="s">
        <v>818</v>
      </c>
      <c r="H255" s="173">
        <v>214.9</v>
      </c>
      <c r="I255" s="174"/>
      <c r="L255" s="170"/>
      <c r="M255" s="175"/>
      <c r="N255" s="176"/>
      <c r="O255" s="176"/>
      <c r="P255" s="176"/>
      <c r="Q255" s="176"/>
      <c r="R255" s="176"/>
      <c r="S255" s="176"/>
      <c r="T255" s="177"/>
      <c r="AT255" s="171" t="s">
        <v>183</v>
      </c>
      <c r="AU255" s="171" t="s">
        <v>85</v>
      </c>
      <c r="AV255" s="13" t="s">
        <v>85</v>
      </c>
      <c r="AW255" s="13" t="s">
        <v>32</v>
      </c>
      <c r="AX255" s="13" t="s">
        <v>83</v>
      </c>
      <c r="AY255" s="171" t="s">
        <v>174</v>
      </c>
    </row>
    <row r="256" spans="1:65" s="2" customFormat="1" ht="21.75" customHeight="1">
      <c r="A256" s="32"/>
      <c r="B256" s="150"/>
      <c r="C256" s="151" t="s">
        <v>387</v>
      </c>
      <c r="D256" s="151" t="s">
        <v>176</v>
      </c>
      <c r="E256" s="152" t="s">
        <v>418</v>
      </c>
      <c r="F256" s="153" t="s">
        <v>419</v>
      </c>
      <c r="G256" s="154" t="s">
        <v>203</v>
      </c>
      <c r="H256" s="155">
        <v>118.55</v>
      </c>
      <c r="I256" s="156"/>
      <c r="J256" s="157">
        <f>ROUND(I256*H256,2)</f>
        <v>0</v>
      </c>
      <c r="K256" s="158"/>
      <c r="L256" s="33"/>
      <c r="M256" s="159" t="s">
        <v>1</v>
      </c>
      <c r="N256" s="160" t="s">
        <v>41</v>
      </c>
      <c r="O256" s="58"/>
      <c r="P256" s="161">
        <f>O256*H256</f>
        <v>0</v>
      </c>
      <c r="Q256" s="161">
        <v>0</v>
      </c>
      <c r="R256" s="161">
        <f>Q256*H256</f>
        <v>0</v>
      </c>
      <c r="S256" s="161">
        <v>0</v>
      </c>
      <c r="T256" s="162">
        <f>S256*H256</f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63" t="s">
        <v>96</v>
      </c>
      <c r="AT256" s="163" t="s">
        <v>176</v>
      </c>
      <c r="AU256" s="163" t="s">
        <v>85</v>
      </c>
      <c r="AY256" s="17" t="s">
        <v>174</v>
      </c>
      <c r="BE256" s="164">
        <f>IF(N256="základní",J256,0)</f>
        <v>0</v>
      </c>
      <c r="BF256" s="164">
        <f>IF(N256="snížená",J256,0)</f>
        <v>0</v>
      </c>
      <c r="BG256" s="164">
        <f>IF(N256="zákl. přenesená",J256,0)</f>
        <v>0</v>
      </c>
      <c r="BH256" s="164">
        <f>IF(N256="sníž. přenesená",J256,0)</f>
        <v>0</v>
      </c>
      <c r="BI256" s="164">
        <f>IF(N256="nulová",J256,0)</f>
        <v>0</v>
      </c>
      <c r="BJ256" s="17" t="s">
        <v>83</v>
      </c>
      <c r="BK256" s="164">
        <f>ROUND(I256*H256,2)</f>
        <v>0</v>
      </c>
      <c r="BL256" s="17" t="s">
        <v>96</v>
      </c>
      <c r="BM256" s="163" t="s">
        <v>819</v>
      </c>
    </row>
    <row r="257" spans="1:65" s="2" customFormat="1" ht="19.5">
      <c r="A257" s="32"/>
      <c r="B257" s="33"/>
      <c r="C257" s="32"/>
      <c r="D257" s="165" t="s">
        <v>181</v>
      </c>
      <c r="E257" s="32"/>
      <c r="F257" s="166" t="s">
        <v>421</v>
      </c>
      <c r="G257" s="32"/>
      <c r="H257" s="32"/>
      <c r="I257" s="167"/>
      <c r="J257" s="32"/>
      <c r="K257" s="32"/>
      <c r="L257" s="33"/>
      <c r="M257" s="168"/>
      <c r="N257" s="169"/>
      <c r="O257" s="58"/>
      <c r="P257" s="58"/>
      <c r="Q257" s="58"/>
      <c r="R257" s="58"/>
      <c r="S257" s="58"/>
      <c r="T257" s="59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T257" s="17" t="s">
        <v>181</v>
      </c>
      <c r="AU257" s="17" t="s">
        <v>85</v>
      </c>
    </row>
    <row r="258" spans="1:65" s="13" customFormat="1" ht="11.25">
      <c r="B258" s="170"/>
      <c r="D258" s="165" t="s">
        <v>183</v>
      </c>
      <c r="E258" s="171" t="s">
        <v>1</v>
      </c>
      <c r="F258" s="172" t="s">
        <v>805</v>
      </c>
      <c r="H258" s="173">
        <v>118.55</v>
      </c>
      <c r="I258" s="174"/>
      <c r="L258" s="170"/>
      <c r="M258" s="175"/>
      <c r="N258" s="176"/>
      <c r="O258" s="176"/>
      <c r="P258" s="176"/>
      <c r="Q258" s="176"/>
      <c r="R258" s="176"/>
      <c r="S258" s="176"/>
      <c r="T258" s="177"/>
      <c r="AT258" s="171" t="s">
        <v>183</v>
      </c>
      <c r="AU258" s="171" t="s">
        <v>85</v>
      </c>
      <c r="AV258" s="13" t="s">
        <v>85</v>
      </c>
      <c r="AW258" s="13" t="s">
        <v>32</v>
      </c>
      <c r="AX258" s="13" t="s">
        <v>83</v>
      </c>
      <c r="AY258" s="171" t="s">
        <v>174</v>
      </c>
    </row>
    <row r="259" spans="1:65" s="12" customFormat="1" ht="22.9" customHeight="1">
      <c r="B259" s="137"/>
      <c r="D259" s="138" t="s">
        <v>75</v>
      </c>
      <c r="E259" s="148" t="s">
        <v>436</v>
      </c>
      <c r="F259" s="148" t="s">
        <v>437</v>
      </c>
      <c r="I259" s="140"/>
      <c r="J259" s="149">
        <f>BK259</f>
        <v>0</v>
      </c>
      <c r="L259" s="137"/>
      <c r="M259" s="142"/>
      <c r="N259" s="143"/>
      <c r="O259" s="143"/>
      <c r="P259" s="144">
        <f>SUM(P260:P275)</f>
        <v>0</v>
      </c>
      <c r="Q259" s="143"/>
      <c r="R259" s="144">
        <f>SUM(R260:R275)</f>
        <v>0</v>
      </c>
      <c r="S259" s="143"/>
      <c r="T259" s="145">
        <f>SUM(T260:T275)</f>
        <v>0</v>
      </c>
      <c r="AR259" s="138" t="s">
        <v>83</v>
      </c>
      <c r="AT259" s="146" t="s">
        <v>75</v>
      </c>
      <c r="AU259" s="146" t="s">
        <v>83</v>
      </c>
      <c r="AY259" s="138" t="s">
        <v>174</v>
      </c>
      <c r="BK259" s="147">
        <f>SUM(BK260:BK275)</f>
        <v>0</v>
      </c>
    </row>
    <row r="260" spans="1:65" s="2" customFormat="1" ht="21.75" customHeight="1">
      <c r="A260" s="32"/>
      <c r="B260" s="150"/>
      <c r="C260" s="151" t="s">
        <v>392</v>
      </c>
      <c r="D260" s="151" t="s">
        <v>176</v>
      </c>
      <c r="E260" s="152" t="s">
        <v>439</v>
      </c>
      <c r="F260" s="153" t="s">
        <v>440</v>
      </c>
      <c r="G260" s="154" t="s">
        <v>441</v>
      </c>
      <c r="H260" s="155">
        <v>62.789000000000001</v>
      </c>
      <c r="I260" s="156"/>
      <c r="J260" s="157">
        <f>ROUND(I260*H260,2)</f>
        <v>0</v>
      </c>
      <c r="K260" s="158"/>
      <c r="L260" s="33"/>
      <c r="M260" s="159" t="s">
        <v>1</v>
      </c>
      <c r="N260" s="160" t="s">
        <v>41</v>
      </c>
      <c r="O260" s="58"/>
      <c r="P260" s="161">
        <f>O260*H260</f>
        <v>0</v>
      </c>
      <c r="Q260" s="161">
        <v>0</v>
      </c>
      <c r="R260" s="161">
        <f>Q260*H260</f>
        <v>0</v>
      </c>
      <c r="S260" s="161">
        <v>0</v>
      </c>
      <c r="T260" s="162">
        <f>S260*H260</f>
        <v>0</v>
      </c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R260" s="163" t="s">
        <v>96</v>
      </c>
      <c r="AT260" s="163" t="s">
        <v>176</v>
      </c>
      <c r="AU260" s="163" t="s">
        <v>85</v>
      </c>
      <c r="AY260" s="17" t="s">
        <v>174</v>
      </c>
      <c r="BE260" s="164">
        <f>IF(N260="základní",J260,0)</f>
        <v>0</v>
      </c>
      <c r="BF260" s="164">
        <f>IF(N260="snížená",J260,0)</f>
        <v>0</v>
      </c>
      <c r="BG260" s="164">
        <f>IF(N260="zákl. přenesená",J260,0)</f>
        <v>0</v>
      </c>
      <c r="BH260" s="164">
        <f>IF(N260="sníž. přenesená",J260,0)</f>
        <v>0</v>
      </c>
      <c r="BI260" s="164">
        <f>IF(N260="nulová",J260,0)</f>
        <v>0</v>
      </c>
      <c r="BJ260" s="17" t="s">
        <v>83</v>
      </c>
      <c r="BK260" s="164">
        <f>ROUND(I260*H260,2)</f>
        <v>0</v>
      </c>
      <c r="BL260" s="17" t="s">
        <v>96</v>
      </c>
      <c r="BM260" s="163" t="s">
        <v>820</v>
      </c>
    </row>
    <row r="261" spans="1:65" s="2" customFormat="1" ht="29.25">
      <c r="A261" s="32"/>
      <c r="B261" s="33"/>
      <c r="C261" s="32"/>
      <c r="D261" s="165" t="s">
        <v>181</v>
      </c>
      <c r="E261" s="32"/>
      <c r="F261" s="166" t="s">
        <v>443</v>
      </c>
      <c r="G261" s="32"/>
      <c r="H261" s="32"/>
      <c r="I261" s="167"/>
      <c r="J261" s="32"/>
      <c r="K261" s="32"/>
      <c r="L261" s="33"/>
      <c r="M261" s="168"/>
      <c r="N261" s="169"/>
      <c r="O261" s="58"/>
      <c r="P261" s="58"/>
      <c r="Q261" s="58"/>
      <c r="R261" s="58"/>
      <c r="S261" s="58"/>
      <c r="T261" s="59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T261" s="17" t="s">
        <v>181</v>
      </c>
      <c r="AU261" s="17" t="s">
        <v>85</v>
      </c>
    </row>
    <row r="262" spans="1:65" s="2" customFormat="1" ht="24.2" customHeight="1">
      <c r="A262" s="32"/>
      <c r="B262" s="150"/>
      <c r="C262" s="151" t="s">
        <v>397</v>
      </c>
      <c r="D262" s="151" t="s">
        <v>176</v>
      </c>
      <c r="E262" s="152" t="s">
        <v>445</v>
      </c>
      <c r="F262" s="153" t="s">
        <v>446</v>
      </c>
      <c r="G262" s="154" t="s">
        <v>441</v>
      </c>
      <c r="H262" s="155">
        <v>1004.624</v>
      </c>
      <c r="I262" s="156"/>
      <c r="J262" s="157">
        <f>ROUND(I262*H262,2)</f>
        <v>0</v>
      </c>
      <c r="K262" s="158"/>
      <c r="L262" s="33"/>
      <c r="M262" s="159" t="s">
        <v>1</v>
      </c>
      <c r="N262" s="160" t="s">
        <v>41</v>
      </c>
      <c r="O262" s="58"/>
      <c r="P262" s="161">
        <f>O262*H262</f>
        <v>0</v>
      </c>
      <c r="Q262" s="161">
        <v>0</v>
      </c>
      <c r="R262" s="161">
        <f>Q262*H262</f>
        <v>0</v>
      </c>
      <c r="S262" s="161">
        <v>0</v>
      </c>
      <c r="T262" s="162">
        <f>S262*H262</f>
        <v>0</v>
      </c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63" t="s">
        <v>96</v>
      </c>
      <c r="AT262" s="163" t="s">
        <v>176</v>
      </c>
      <c r="AU262" s="163" t="s">
        <v>85</v>
      </c>
      <c r="AY262" s="17" t="s">
        <v>174</v>
      </c>
      <c r="BE262" s="164">
        <f>IF(N262="základní",J262,0)</f>
        <v>0</v>
      </c>
      <c r="BF262" s="164">
        <f>IF(N262="snížená",J262,0)</f>
        <v>0</v>
      </c>
      <c r="BG262" s="164">
        <f>IF(N262="zákl. přenesená",J262,0)</f>
        <v>0</v>
      </c>
      <c r="BH262" s="164">
        <f>IF(N262="sníž. přenesená",J262,0)</f>
        <v>0</v>
      </c>
      <c r="BI262" s="164">
        <f>IF(N262="nulová",J262,0)</f>
        <v>0</v>
      </c>
      <c r="BJ262" s="17" t="s">
        <v>83</v>
      </c>
      <c r="BK262" s="164">
        <f>ROUND(I262*H262,2)</f>
        <v>0</v>
      </c>
      <c r="BL262" s="17" t="s">
        <v>96</v>
      </c>
      <c r="BM262" s="163" t="s">
        <v>821</v>
      </c>
    </row>
    <row r="263" spans="1:65" s="2" customFormat="1" ht="39">
      <c r="A263" s="32"/>
      <c r="B263" s="33"/>
      <c r="C263" s="32"/>
      <c r="D263" s="165" t="s">
        <v>181</v>
      </c>
      <c r="E263" s="32"/>
      <c r="F263" s="166" t="s">
        <v>448</v>
      </c>
      <c r="G263" s="32"/>
      <c r="H263" s="32"/>
      <c r="I263" s="167"/>
      <c r="J263" s="32"/>
      <c r="K263" s="32"/>
      <c r="L263" s="33"/>
      <c r="M263" s="168"/>
      <c r="N263" s="169"/>
      <c r="O263" s="58"/>
      <c r="P263" s="58"/>
      <c r="Q263" s="58"/>
      <c r="R263" s="58"/>
      <c r="S263" s="58"/>
      <c r="T263" s="59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T263" s="17" t="s">
        <v>181</v>
      </c>
      <c r="AU263" s="17" t="s">
        <v>85</v>
      </c>
    </row>
    <row r="264" spans="1:65" s="13" customFormat="1" ht="11.25">
      <c r="B264" s="170"/>
      <c r="D264" s="165" t="s">
        <v>183</v>
      </c>
      <c r="F264" s="172" t="s">
        <v>822</v>
      </c>
      <c r="H264" s="173">
        <v>1004.624</v>
      </c>
      <c r="I264" s="174"/>
      <c r="L264" s="170"/>
      <c r="M264" s="175"/>
      <c r="N264" s="176"/>
      <c r="O264" s="176"/>
      <c r="P264" s="176"/>
      <c r="Q264" s="176"/>
      <c r="R264" s="176"/>
      <c r="S264" s="176"/>
      <c r="T264" s="177"/>
      <c r="AT264" s="171" t="s">
        <v>183</v>
      </c>
      <c r="AU264" s="171" t="s">
        <v>85</v>
      </c>
      <c r="AV264" s="13" t="s">
        <v>85</v>
      </c>
      <c r="AW264" s="13" t="s">
        <v>3</v>
      </c>
      <c r="AX264" s="13" t="s">
        <v>83</v>
      </c>
      <c r="AY264" s="171" t="s">
        <v>174</v>
      </c>
    </row>
    <row r="265" spans="1:65" s="2" customFormat="1" ht="37.9" customHeight="1">
      <c r="A265" s="32"/>
      <c r="B265" s="150"/>
      <c r="C265" s="151" t="s">
        <v>402</v>
      </c>
      <c r="D265" s="151" t="s">
        <v>176</v>
      </c>
      <c r="E265" s="152" t="s">
        <v>451</v>
      </c>
      <c r="F265" s="153" t="s">
        <v>452</v>
      </c>
      <c r="G265" s="154" t="s">
        <v>441</v>
      </c>
      <c r="H265" s="155">
        <v>6.6829999999999998</v>
      </c>
      <c r="I265" s="156"/>
      <c r="J265" s="157">
        <f>ROUND(I265*H265,2)</f>
        <v>0</v>
      </c>
      <c r="K265" s="158"/>
      <c r="L265" s="33"/>
      <c r="M265" s="159" t="s">
        <v>1</v>
      </c>
      <c r="N265" s="160" t="s">
        <v>41</v>
      </c>
      <c r="O265" s="58"/>
      <c r="P265" s="161">
        <f>O265*H265</f>
        <v>0</v>
      </c>
      <c r="Q265" s="161">
        <v>0</v>
      </c>
      <c r="R265" s="161">
        <f>Q265*H265</f>
        <v>0</v>
      </c>
      <c r="S265" s="161">
        <v>0</v>
      </c>
      <c r="T265" s="162">
        <f>S265*H265</f>
        <v>0</v>
      </c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R265" s="163" t="s">
        <v>96</v>
      </c>
      <c r="AT265" s="163" t="s">
        <v>176</v>
      </c>
      <c r="AU265" s="163" t="s">
        <v>85</v>
      </c>
      <c r="AY265" s="17" t="s">
        <v>174</v>
      </c>
      <c r="BE265" s="164">
        <f>IF(N265="základní",J265,0)</f>
        <v>0</v>
      </c>
      <c r="BF265" s="164">
        <f>IF(N265="snížená",J265,0)</f>
        <v>0</v>
      </c>
      <c r="BG265" s="164">
        <f>IF(N265="zákl. přenesená",J265,0)</f>
        <v>0</v>
      </c>
      <c r="BH265" s="164">
        <f>IF(N265="sníž. přenesená",J265,0)</f>
        <v>0</v>
      </c>
      <c r="BI265" s="164">
        <f>IF(N265="nulová",J265,0)</f>
        <v>0</v>
      </c>
      <c r="BJ265" s="17" t="s">
        <v>83</v>
      </c>
      <c r="BK265" s="164">
        <f>ROUND(I265*H265,2)</f>
        <v>0</v>
      </c>
      <c r="BL265" s="17" t="s">
        <v>96</v>
      </c>
      <c r="BM265" s="163" t="s">
        <v>823</v>
      </c>
    </row>
    <row r="266" spans="1:65" s="2" customFormat="1" ht="29.25">
      <c r="A266" s="32"/>
      <c r="B266" s="33"/>
      <c r="C266" s="32"/>
      <c r="D266" s="165" t="s">
        <v>181</v>
      </c>
      <c r="E266" s="32"/>
      <c r="F266" s="166" t="s">
        <v>454</v>
      </c>
      <c r="G266" s="32"/>
      <c r="H266" s="32"/>
      <c r="I266" s="167"/>
      <c r="J266" s="32"/>
      <c r="K266" s="32"/>
      <c r="L266" s="33"/>
      <c r="M266" s="168"/>
      <c r="N266" s="169"/>
      <c r="O266" s="58"/>
      <c r="P266" s="58"/>
      <c r="Q266" s="58"/>
      <c r="R266" s="58"/>
      <c r="S266" s="58"/>
      <c r="T266" s="59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T266" s="17" t="s">
        <v>181</v>
      </c>
      <c r="AU266" s="17" t="s">
        <v>85</v>
      </c>
    </row>
    <row r="267" spans="1:65" s="13" customFormat="1" ht="11.25">
      <c r="B267" s="170"/>
      <c r="D267" s="165" t="s">
        <v>183</v>
      </c>
      <c r="E267" s="171" t="s">
        <v>1</v>
      </c>
      <c r="F267" s="172" t="s">
        <v>824</v>
      </c>
      <c r="H267" s="173">
        <v>6.6829999999999998</v>
      </c>
      <c r="I267" s="174"/>
      <c r="L267" s="170"/>
      <c r="M267" s="175"/>
      <c r="N267" s="176"/>
      <c r="O267" s="176"/>
      <c r="P267" s="176"/>
      <c r="Q267" s="176"/>
      <c r="R267" s="176"/>
      <c r="S267" s="176"/>
      <c r="T267" s="177"/>
      <c r="AT267" s="171" t="s">
        <v>183</v>
      </c>
      <c r="AU267" s="171" t="s">
        <v>85</v>
      </c>
      <c r="AV267" s="13" t="s">
        <v>85</v>
      </c>
      <c r="AW267" s="13" t="s">
        <v>32</v>
      </c>
      <c r="AX267" s="13" t="s">
        <v>83</v>
      </c>
      <c r="AY267" s="171" t="s">
        <v>174</v>
      </c>
    </row>
    <row r="268" spans="1:65" s="2" customFormat="1" ht="44.25" customHeight="1">
      <c r="A268" s="32"/>
      <c r="B268" s="150"/>
      <c r="C268" s="151" t="s">
        <v>407</v>
      </c>
      <c r="D268" s="151" t="s">
        <v>176</v>
      </c>
      <c r="E268" s="152" t="s">
        <v>457</v>
      </c>
      <c r="F268" s="153" t="s">
        <v>458</v>
      </c>
      <c r="G268" s="154" t="s">
        <v>441</v>
      </c>
      <c r="H268" s="155">
        <v>126.958</v>
      </c>
      <c r="I268" s="156"/>
      <c r="J268" s="157">
        <f>ROUND(I268*H268,2)</f>
        <v>0</v>
      </c>
      <c r="K268" s="158"/>
      <c r="L268" s="33"/>
      <c r="M268" s="159" t="s">
        <v>1</v>
      </c>
      <c r="N268" s="160" t="s">
        <v>41</v>
      </c>
      <c r="O268" s="58"/>
      <c r="P268" s="161">
        <f>O268*H268</f>
        <v>0</v>
      </c>
      <c r="Q268" s="161">
        <v>0</v>
      </c>
      <c r="R268" s="161">
        <f>Q268*H268</f>
        <v>0</v>
      </c>
      <c r="S268" s="161">
        <v>0</v>
      </c>
      <c r="T268" s="162">
        <f>S268*H268</f>
        <v>0</v>
      </c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R268" s="163" t="s">
        <v>96</v>
      </c>
      <c r="AT268" s="163" t="s">
        <v>176</v>
      </c>
      <c r="AU268" s="163" t="s">
        <v>85</v>
      </c>
      <c r="AY268" s="17" t="s">
        <v>174</v>
      </c>
      <c r="BE268" s="164">
        <f>IF(N268="základní",J268,0)</f>
        <v>0</v>
      </c>
      <c r="BF268" s="164">
        <f>IF(N268="snížená",J268,0)</f>
        <v>0</v>
      </c>
      <c r="BG268" s="164">
        <f>IF(N268="zákl. přenesená",J268,0)</f>
        <v>0</v>
      </c>
      <c r="BH268" s="164">
        <f>IF(N268="sníž. přenesená",J268,0)</f>
        <v>0</v>
      </c>
      <c r="BI268" s="164">
        <f>IF(N268="nulová",J268,0)</f>
        <v>0</v>
      </c>
      <c r="BJ268" s="17" t="s">
        <v>83</v>
      </c>
      <c r="BK268" s="164">
        <f>ROUND(I268*H268,2)</f>
        <v>0</v>
      </c>
      <c r="BL268" s="17" t="s">
        <v>96</v>
      </c>
      <c r="BM268" s="163" t="s">
        <v>825</v>
      </c>
    </row>
    <row r="269" spans="1:65" s="2" customFormat="1" ht="29.25">
      <c r="A269" s="32"/>
      <c r="B269" s="33"/>
      <c r="C269" s="32"/>
      <c r="D269" s="165" t="s">
        <v>181</v>
      </c>
      <c r="E269" s="32"/>
      <c r="F269" s="166" t="s">
        <v>458</v>
      </c>
      <c r="G269" s="32"/>
      <c r="H269" s="32"/>
      <c r="I269" s="167"/>
      <c r="J269" s="32"/>
      <c r="K269" s="32"/>
      <c r="L269" s="33"/>
      <c r="M269" s="168"/>
      <c r="N269" s="169"/>
      <c r="O269" s="58"/>
      <c r="P269" s="58"/>
      <c r="Q269" s="58"/>
      <c r="R269" s="58"/>
      <c r="S269" s="58"/>
      <c r="T269" s="59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T269" s="17" t="s">
        <v>181</v>
      </c>
      <c r="AU269" s="17" t="s">
        <v>85</v>
      </c>
    </row>
    <row r="270" spans="1:65" s="13" customFormat="1" ht="11.25">
      <c r="B270" s="170"/>
      <c r="D270" s="165" t="s">
        <v>183</v>
      </c>
      <c r="E270" s="171" t="s">
        <v>1</v>
      </c>
      <c r="F270" s="172" t="s">
        <v>826</v>
      </c>
      <c r="H270" s="173">
        <v>91.197000000000003</v>
      </c>
      <c r="I270" s="174"/>
      <c r="L270" s="170"/>
      <c r="M270" s="175"/>
      <c r="N270" s="176"/>
      <c r="O270" s="176"/>
      <c r="P270" s="176"/>
      <c r="Q270" s="176"/>
      <c r="R270" s="176"/>
      <c r="S270" s="176"/>
      <c r="T270" s="177"/>
      <c r="AT270" s="171" t="s">
        <v>183</v>
      </c>
      <c r="AU270" s="171" t="s">
        <v>85</v>
      </c>
      <c r="AV270" s="13" t="s">
        <v>85</v>
      </c>
      <c r="AW270" s="13" t="s">
        <v>32</v>
      </c>
      <c r="AX270" s="13" t="s">
        <v>76</v>
      </c>
      <c r="AY270" s="171" t="s">
        <v>174</v>
      </c>
    </row>
    <row r="271" spans="1:65" s="13" customFormat="1" ht="11.25">
      <c r="B271" s="170"/>
      <c r="D271" s="165" t="s">
        <v>183</v>
      </c>
      <c r="E271" s="171" t="s">
        <v>1</v>
      </c>
      <c r="F271" s="172" t="s">
        <v>827</v>
      </c>
      <c r="H271" s="173">
        <v>35.761000000000003</v>
      </c>
      <c r="I271" s="174"/>
      <c r="L271" s="170"/>
      <c r="M271" s="175"/>
      <c r="N271" s="176"/>
      <c r="O271" s="176"/>
      <c r="P271" s="176"/>
      <c r="Q271" s="176"/>
      <c r="R271" s="176"/>
      <c r="S271" s="176"/>
      <c r="T271" s="177"/>
      <c r="AT271" s="171" t="s">
        <v>183</v>
      </c>
      <c r="AU271" s="171" t="s">
        <v>85</v>
      </c>
      <c r="AV271" s="13" t="s">
        <v>85</v>
      </c>
      <c r="AW271" s="13" t="s">
        <v>32</v>
      </c>
      <c r="AX271" s="13" t="s">
        <v>76</v>
      </c>
      <c r="AY271" s="171" t="s">
        <v>174</v>
      </c>
    </row>
    <row r="272" spans="1:65" s="14" customFormat="1" ht="11.25">
      <c r="B272" s="178"/>
      <c r="D272" s="165" t="s">
        <v>183</v>
      </c>
      <c r="E272" s="179" t="s">
        <v>1</v>
      </c>
      <c r="F272" s="180" t="s">
        <v>231</v>
      </c>
      <c r="H272" s="181">
        <v>126.958</v>
      </c>
      <c r="I272" s="182"/>
      <c r="L272" s="178"/>
      <c r="M272" s="183"/>
      <c r="N272" s="184"/>
      <c r="O272" s="184"/>
      <c r="P272" s="184"/>
      <c r="Q272" s="184"/>
      <c r="R272" s="184"/>
      <c r="S272" s="184"/>
      <c r="T272" s="185"/>
      <c r="AT272" s="179" t="s">
        <v>183</v>
      </c>
      <c r="AU272" s="179" t="s">
        <v>85</v>
      </c>
      <c r="AV272" s="14" t="s">
        <v>96</v>
      </c>
      <c r="AW272" s="14" t="s">
        <v>32</v>
      </c>
      <c r="AX272" s="14" t="s">
        <v>83</v>
      </c>
      <c r="AY272" s="179" t="s">
        <v>174</v>
      </c>
    </row>
    <row r="273" spans="1:65" s="2" customFormat="1" ht="44.25" customHeight="1">
      <c r="A273" s="32"/>
      <c r="B273" s="150"/>
      <c r="C273" s="151" t="s">
        <v>412</v>
      </c>
      <c r="D273" s="151" t="s">
        <v>176</v>
      </c>
      <c r="E273" s="152" t="s">
        <v>463</v>
      </c>
      <c r="F273" s="153" t="s">
        <v>464</v>
      </c>
      <c r="G273" s="154" t="s">
        <v>441</v>
      </c>
      <c r="H273" s="155">
        <v>20.344999999999999</v>
      </c>
      <c r="I273" s="156"/>
      <c r="J273" s="157">
        <f>ROUND(I273*H273,2)</f>
        <v>0</v>
      </c>
      <c r="K273" s="158"/>
      <c r="L273" s="33"/>
      <c r="M273" s="159" t="s">
        <v>1</v>
      </c>
      <c r="N273" s="160" t="s">
        <v>41</v>
      </c>
      <c r="O273" s="58"/>
      <c r="P273" s="161">
        <f>O273*H273</f>
        <v>0</v>
      </c>
      <c r="Q273" s="161">
        <v>0</v>
      </c>
      <c r="R273" s="161">
        <f>Q273*H273</f>
        <v>0</v>
      </c>
      <c r="S273" s="161">
        <v>0</v>
      </c>
      <c r="T273" s="162">
        <f>S273*H273</f>
        <v>0</v>
      </c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R273" s="163" t="s">
        <v>96</v>
      </c>
      <c r="AT273" s="163" t="s">
        <v>176</v>
      </c>
      <c r="AU273" s="163" t="s">
        <v>85</v>
      </c>
      <c r="AY273" s="17" t="s">
        <v>174</v>
      </c>
      <c r="BE273" s="164">
        <f>IF(N273="základní",J273,0)</f>
        <v>0</v>
      </c>
      <c r="BF273" s="164">
        <f>IF(N273="snížená",J273,0)</f>
        <v>0</v>
      </c>
      <c r="BG273" s="164">
        <f>IF(N273="zákl. přenesená",J273,0)</f>
        <v>0</v>
      </c>
      <c r="BH273" s="164">
        <f>IF(N273="sníž. přenesená",J273,0)</f>
        <v>0</v>
      </c>
      <c r="BI273" s="164">
        <f>IF(N273="nulová",J273,0)</f>
        <v>0</v>
      </c>
      <c r="BJ273" s="17" t="s">
        <v>83</v>
      </c>
      <c r="BK273" s="164">
        <f>ROUND(I273*H273,2)</f>
        <v>0</v>
      </c>
      <c r="BL273" s="17" t="s">
        <v>96</v>
      </c>
      <c r="BM273" s="163" t="s">
        <v>828</v>
      </c>
    </row>
    <row r="274" spans="1:65" s="2" customFormat="1" ht="29.25">
      <c r="A274" s="32"/>
      <c r="B274" s="33"/>
      <c r="C274" s="32"/>
      <c r="D274" s="165" t="s">
        <v>181</v>
      </c>
      <c r="E274" s="32"/>
      <c r="F274" s="166" t="s">
        <v>464</v>
      </c>
      <c r="G274" s="32"/>
      <c r="H274" s="32"/>
      <c r="I274" s="167"/>
      <c r="J274" s="32"/>
      <c r="K274" s="32"/>
      <c r="L274" s="33"/>
      <c r="M274" s="168"/>
      <c r="N274" s="169"/>
      <c r="O274" s="58"/>
      <c r="P274" s="58"/>
      <c r="Q274" s="58"/>
      <c r="R274" s="58"/>
      <c r="S274" s="58"/>
      <c r="T274" s="59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T274" s="17" t="s">
        <v>181</v>
      </c>
      <c r="AU274" s="17" t="s">
        <v>85</v>
      </c>
    </row>
    <row r="275" spans="1:65" s="13" customFormat="1" ht="11.25">
      <c r="B275" s="170"/>
      <c r="D275" s="165" t="s">
        <v>183</v>
      </c>
      <c r="E275" s="171" t="s">
        <v>1</v>
      </c>
      <c r="F275" s="172" t="s">
        <v>829</v>
      </c>
      <c r="H275" s="173">
        <v>20.344999999999999</v>
      </c>
      <c r="I275" s="174"/>
      <c r="L275" s="170"/>
      <c r="M275" s="175"/>
      <c r="N275" s="176"/>
      <c r="O275" s="176"/>
      <c r="P275" s="176"/>
      <c r="Q275" s="176"/>
      <c r="R275" s="176"/>
      <c r="S275" s="176"/>
      <c r="T275" s="177"/>
      <c r="AT275" s="171" t="s">
        <v>183</v>
      </c>
      <c r="AU275" s="171" t="s">
        <v>85</v>
      </c>
      <c r="AV275" s="13" t="s">
        <v>85</v>
      </c>
      <c r="AW275" s="13" t="s">
        <v>32</v>
      </c>
      <c r="AX275" s="13" t="s">
        <v>83</v>
      </c>
      <c r="AY275" s="171" t="s">
        <v>174</v>
      </c>
    </row>
    <row r="276" spans="1:65" s="12" customFormat="1" ht="22.9" customHeight="1">
      <c r="B276" s="137"/>
      <c r="D276" s="138" t="s">
        <v>75</v>
      </c>
      <c r="E276" s="148" t="s">
        <v>466</v>
      </c>
      <c r="F276" s="148" t="s">
        <v>467</v>
      </c>
      <c r="I276" s="140"/>
      <c r="J276" s="149">
        <f>BK276</f>
        <v>0</v>
      </c>
      <c r="L276" s="137"/>
      <c r="M276" s="142"/>
      <c r="N276" s="143"/>
      <c r="O276" s="143"/>
      <c r="P276" s="144">
        <f>SUM(P277:P278)</f>
        <v>0</v>
      </c>
      <c r="Q276" s="143"/>
      <c r="R276" s="144">
        <f>SUM(R277:R278)</f>
        <v>0</v>
      </c>
      <c r="S276" s="143"/>
      <c r="T276" s="145">
        <f>SUM(T277:T278)</f>
        <v>0</v>
      </c>
      <c r="AR276" s="138" t="s">
        <v>83</v>
      </c>
      <c r="AT276" s="146" t="s">
        <v>75</v>
      </c>
      <c r="AU276" s="146" t="s">
        <v>83</v>
      </c>
      <c r="AY276" s="138" t="s">
        <v>174</v>
      </c>
      <c r="BK276" s="147">
        <f>SUM(BK277:BK278)</f>
        <v>0</v>
      </c>
    </row>
    <row r="277" spans="1:65" s="2" customFormat="1" ht="24.2" customHeight="1">
      <c r="A277" s="32"/>
      <c r="B277" s="150"/>
      <c r="C277" s="151" t="s">
        <v>417</v>
      </c>
      <c r="D277" s="151" t="s">
        <v>176</v>
      </c>
      <c r="E277" s="152" t="s">
        <v>469</v>
      </c>
      <c r="F277" s="153" t="s">
        <v>470</v>
      </c>
      <c r="G277" s="154" t="s">
        <v>441</v>
      </c>
      <c r="H277" s="155">
        <v>440.00599999999997</v>
      </c>
      <c r="I277" s="156"/>
      <c r="J277" s="157">
        <f>ROUND(I277*H277,2)</f>
        <v>0</v>
      </c>
      <c r="K277" s="158"/>
      <c r="L277" s="33"/>
      <c r="M277" s="159" t="s">
        <v>1</v>
      </c>
      <c r="N277" s="160" t="s">
        <v>41</v>
      </c>
      <c r="O277" s="58"/>
      <c r="P277" s="161">
        <f>O277*H277</f>
        <v>0</v>
      </c>
      <c r="Q277" s="161">
        <v>0</v>
      </c>
      <c r="R277" s="161">
        <f>Q277*H277</f>
        <v>0</v>
      </c>
      <c r="S277" s="161">
        <v>0</v>
      </c>
      <c r="T277" s="162">
        <f>S277*H277</f>
        <v>0</v>
      </c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R277" s="163" t="s">
        <v>96</v>
      </c>
      <c r="AT277" s="163" t="s">
        <v>176</v>
      </c>
      <c r="AU277" s="163" t="s">
        <v>85</v>
      </c>
      <c r="AY277" s="17" t="s">
        <v>174</v>
      </c>
      <c r="BE277" s="164">
        <f>IF(N277="základní",J277,0)</f>
        <v>0</v>
      </c>
      <c r="BF277" s="164">
        <f>IF(N277="snížená",J277,0)</f>
        <v>0</v>
      </c>
      <c r="BG277" s="164">
        <f>IF(N277="zákl. přenesená",J277,0)</f>
        <v>0</v>
      </c>
      <c r="BH277" s="164">
        <f>IF(N277="sníž. přenesená",J277,0)</f>
        <v>0</v>
      </c>
      <c r="BI277" s="164">
        <f>IF(N277="nulová",J277,0)</f>
        <v>0</v>
      </c>
      <c r="BJ277" s="17" t="s">
        <v>83</v>
      </c>
      <c r="BK277" s="164">
        <f>ROUND(I277*H277,2)</f>
        <v>0</v>
      </c>
      <c r="BL277" s="17" t="s">
        <v>96</v>
      </c>
      <c r="BM277" s="163" t="s">
        <v>830</v>
      </c>
    </row>
    <row r="278" spans="1:65" s="2" customFormat="1" ht="19.5">
      <c r="A278" s="32"/>
      <c r="B278" s="33"/>
      <c r="C278" s="32"/>
      <c r="D278" s="165" t="s">
        <v>181</v>
      </c>
      <c r="E278" s="32"/>
      <c r="F278" s="166" t="s">
        <v>472</v>
      </c>
      <c r="G278" s="32"/>
      <c r="H278" s="32"/>
      <c r="I278" s="167"/>
      <c r="J278" s="32"/>
      <c r="K278" s="32"/>
      <c r="L278" s="33"/>
      <c r="M278" s="197"/>
      <c r="N278" s="198"/>
      <c r="O278" s="199"/>
      <c r="P278" s="199"/>
      <c r="Q278" s="199"/>
      <c r="R278" s="199"/>
      <c r="S278" s="199"/>
      <c r="T278" s="200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T278" s="17" t="s">
        <v>181</v>
      </c>
      <c r="AU278" s="17" t="s">
        <v>85</v>
      </c>
    </row>
    <row r="279" spans="1:65" s="2" customFormat="1" ht="6.95" customHeight="1">
      <c r="A279" s="32"/>
      <c r="B279" s="47"/>
      <c r="C279" s="48"/>
      <c r="D279" s="48"/>
      <c r="E279" s="48"/>
      <c r="F279" s="48"/>
      <c r="G279" s="48"/>
      <c r="H279" s="48"/>
      <c r="I279" s="48"/>
      <c r="J279" s="48"/>
      <c r="K279" s="48"/>
      <c r="L279" s="33"/>
      <c r="M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</row>
  </sheetData>
  <autoFilter ref="C129:K278"/>
  <mergeCells count="15"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2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46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7" t="s">
        <v>109</v>
      </c>
      <c r="AZ2" s="98" t="s">
        <v>831</v>
      </c>
      <c r="BA2" s="98" t="s">
        <v>831</v>
      </c>
      <c r="BB2" s="98" t="s">
        <v>1</v>
      </c>
      <c r="BC2" s="98" t="s">
        <v>832</v>
      </c>
      <c r="BD2" s="98" t="s">
        <v>85</v>
      </c>
    </row>
    <row r="3" spans="1:5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  <c r="AZ3" s="98" t="s">
        <v>134</v>
      </c>
      <c r="BA3" s="98" t="s">
        <v>134</v>
      </c>
      <c r="BB3" s="98" t="s">
        <v>1</v>
      </c>
      <c r="BC3" s="98" t="s">
        <v>833</v>
      </c>
      <c r="BD3" s="98" t="s">
        <v>85</v>
      </c>
    </row>
    <row r="4" spans="1:56" s="1" customFormat="1" ht="24.95" customHeight="1">
      <c r="B4" s="20"/>
      <c r="D4" s="21" t="s">
        <v>138</v>
      </c>
      <c r="L4" s="20"/>
      <c r="M4" s="99" t="s">
        <v>10</v>
      </c>
      <c r="AT4" s="17" t="s">
        <v>3</v>
      </c>
      <c r="AZ4" s="98" t="s">
        <v>136</v>
      </c>
      <c r="BA4" s="98" t="s">
        <v>137</v>
      </c>
      <c r="BB4" s="98" t="s">
        <v>1</v>
      </c>
      <c r="BC4" s="98" t="s">
        <v>834</v>
      </c>
      <c r="BD4" s="98" t="s">
        <v>85</v>
      </c>
    </row>
    <row r="5" spans="1:56" s="1" customFormat="1" ht="6.95" customHeight="1">
      <c r="B5" s="20"/>
      <c r="L5" s="20"/>
    </row>
    <row r="6" spans="1:56" s="1" customFormat="1" ht="12" customHeight="1">
      <c r="B6" s="20"/>
      <c r="D6" s="27" t="s">
        <v>16</v>
      </c>
      <c r="L6" s="20"/>
    </row>
    <row r="7" spans="1:56" s="1" customFormat="1" ht="16.5" customHeight="1">
      <c r="B7" s="20"/>
      <c r="E7" s="263" t="str">
        <f>'Rekapitulace stavby'!K6</f>
        <v>Kyjov - chodník ul. Brandlova, U Vodojemu, Moravanská a Nětčická</v>
      </c>
      <c r="F7" s="264"/>
      <c r="G7" s="264"/>
      <c r="H7" s="264"/>
      <c r="L7" s="20"/>
    </row>
    <row r="8" spans="1:56" ht="12.75">
      <c r="B8" s="20"/>
      <c r="D8" s="27" t="s">
        <v>139</v>
      </c>
      <c r="L8" s="20"/>
    </row>
    <row r="9" spans="1:56" s="1" customFormat="1" ht="16.5" customHeight="1">
      <c r="B9" s="20"/>
      <c r="E9" s="263" t="s">
        <v>140</v>
      </c>
      <c r="F9" s="231"/>
      <c r="G9" s="231"/>
      <c r="H9" s="231"/>
      <c r="L9" s="20"/>
    </row>
    <row r="10" spans="1:56" s="1" customFormat="1" ht="12" customHeight="1">
      <c r="B10" s="20"/>
      <c r="D10" s="27" t="s">
        <v>141</v>
      </c>
      <c r="L10" s="20"/>
    </row>
    <row r="11" spans="1:56" s="2" customFormat="1" ht="16.5" customHeight="1">
      <c r="A11" s="32"/>
      <c r="B11" s="33"/>
      <c r="C11" s="32"/>
      <c r="D11" s="32"/>
      <c r="E11" s="265" t="s">
        <v>142</v>
      </c>
      <c r="F11" s="266"/>
      <c r="G11" s="266"/>
      <c r="H11" s="266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56" s="2" customFormat="1" ht="12" customHeight="1">
      <c r="A12" s="32"/>
      <c r="B12" s="33"/>
      <c r="C12" s="32"/>
      <c r="D12" s="27" t="s">
        <v>143</v>
      </c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56" s="2" customFormat="1" ht="16.5" customHeight="1">
      <c r="A13" s="32"/>
      <c r="B13" s="33"/>
      <c r="C13" s="32"/>
      <c r="D13" s="32"/>
      <c r="E13" s="224" t="s">
        <v>835</v>
      </c>
      <c r="F13" s="266"/>
      <c r="G13" s="266"/>
      <c r="H13" s="266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56" s="2" customFormat="1" ht="11.25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56" s="2" customFormat="1" ht="12" customHeight="1">
      <c r="A15" s="32"/>
      <c r="B15" s="33"/>
      <c r="C15" s="32"/>
      <c r="D15" s="27" t="s">
        <v>18</v>
      </c>
      <c r="E15" s="32"/>
      <c r="F15" s="25" t="s">
        <v>1</v>
      </c>
      <c r="G15" s="32"/>
      <c r="H15" s="32"/>
      <c r="I15" s="27" t="s">
        <v>19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56" s="2" customFormat="1" ht="12" customHeight="1">
      <c r="A16" s="32"/>
      <c r="B16" s="33"/>
      <c r="C16" s="32"/>
      <c r="D16" s="27" t="s">
        <v>20</v>
      </c>
      <c r="E16" s="32"/>
      <c r="F16" s="25" t="s">
        <v>21</v>
      </c>
      <c r="G16" s="32"/>
      <c r="H16" s="32"/>
      <c r="I16" s="27" t="s">
        <v>22</v>
      </c>
      <c r="J16" s="55" t="str">
        <f>'Rekapitulace stavby'!AN8</f>
        <v>1. 9. 2022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0.9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7" t="s">
        <v>24</v>
      </c>
      <c r="E18" s="32"/>
      <c r="F18" s="32"/>
      <c r="G18" s="32"/>
      <c r="H18" s="32"/>
      <c r="I18" s="27" t="s">
        <v>25</v>
      </c>
      <c r="J18" s="25" t="s">
        <v>1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5" t="s">
        <v>26</v>
      </c>
      <c r="F19" s="32"/>
      <c r="G19" s="32"/>
      <c r="H19" s="32"/>
      <c r="I19" s="27" t="s">
        <v>27</v>
      </c>
      <c r="J19" s="25" t="s">
        <v>1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7" t="s">
        <v>28</v>
      </c>
      <c r="E21" s="32"/>
      <c r="F21" s="32"/>
      <c r="G21" s="32"/>
      <c r="H21" s="32"/>
      <c r="I21" s="27" t="s">
        <v>25</v>
      </c>
      <c r="J21" s="28" t="str">
        <f>'Rekapitulace stavby'!AN13</f>
        <v>Vyplň údaj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67" t="str">
        <f>'Rekapitulace stavby'!E14</f>
        <v>Vyplň údaj</v>
      </c>
      <c r="F22" s="230"/>
      <c r="G22" s="230"/>
      <c r="H22" s="230"/>
      <c r="I22" s="27" t="s">
        <v>27</v>
      </c>
      <c r="J22" s="28" t="str">
        <f>'Rekapitulace stavby'!AN14</f>
        <v>Vyplň údaj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7" t="s">
        <v>30</v>
      </c>
      <c r="E24" s="32"/>
      <c r="F24" s="32"/>
      <c r="G24" s="32"/>
      <c r="H24" s="32"/>
      <c r="I24" s="2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customHeight="1">
      <c r="A25" s="32"/>
      <c r="B25" s="33"/>
      <c r="C25" s="32"/>
      <c r="D25" s="32"/>
      <c r="E25" s="25" t="s">
        <v>31</v>
      </c>
      <c r="F25" s="32"/>
      <c r="G25" s="32"/>
      <c r="H25" s="32"/>
      <c r="I25" s="27" t="s">
        <v>27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customHeight="1">
      <c r="A27" s="32"/>
      <c r="B27" s="33"/>
      <c r="C27" s="32"/>
      <c r="D27" s="27" t="s">
        <v>33</v>
      </c>
      <c r="E27" s="32"/>
      <c r="F27" s="32"/>
      <c r="G27" s="32"/>
      <c r="H27" s="32"/>
      <c r="I27" s="27" t="s">
        <v>25</v>
      </c>
      <c r="J27" s="25" t="str">
        <f>IF('Rekapitulace stavby'!AN19="","",'Rekapitulace stavby'!AN19)</f>
        <v/>
      </c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customHeight="1">
      <c r="A28" s="32"/>
      <c r="B28" s="33"/>
      <c r="C28" s="32"/>
      <c r="D28" s="32"/>
      <c r="E28" s="25" t="str">
        <f>IF('Rekapitulace stavby'!E20="","",'Rekapitulace stavby'!E20)</f>
        <v xml:space="preserve"> </v>
      </c>
      <c r="F28" s="32"/>
      <c r="G28" s="32"/>
      <c r="H28" s="32"/>
      <c r="I28" s="27" t="s">
        <v>27</v>
      </c>
      <c r="J28" s="25" t="str">
        <f>IF('Rekapitulace stavby'!AN20="","",'Rekapitulace stavby'!AN20)</f>
        <v/>
      </c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customHeight="1">
      <c r="A30" s="32"/>
      <c r="B30" s="33"/>
      <c r="C30" s="32"/>
      <c r="D30" s="27" t="s">
        <v>35</v>
      </c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customHeight="1">
      <c r="A31" s="101"/>
      <c r="B31" s="102"/>
      <c r="C31" s="101"/>
      <c r="D31" s="101"/>
      <c r="E31" s="235" t="s">
        <v>1</v>
      </c>
      <c r="F31" s="235"/>
      <c r="G31" s="235"/>
      <c r="H31" s="235"/>
      <c r="I31" s="101"/>
      <c r="J31" s="101"/>
      <c r="K31" s="101"/>
      <c r="L31" s="103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4" t="s">
        <v>36</v>
      </c>
      <c r="E34" s="32"/>
      <c r="F34" s="32"/>
      <c r="G34" s="32"/>
      <c r="H34" s="32"/>
      <c r="I34" s="32"/>
      <c r="J34" s="71">
        <f>ROUND(J132,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38</v>
      </c>
      <c r="G36" s="32"/>
      <c r="H36" s="32"/>
      <c r="I36" s="36" t="s">
        <v>37</v>
      </c>
      <c r="J36" s="36" t="s">
        <v>39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0" t="s">
        <v>40</v>
      </c>
      <c r="E37" s="27" t="s">
        <v>41</v>
      </c>
      <c r="F37" s="105">
        <f>ROUND((SUM(BE132:BE325)),  2)</f>
        <v>0</v>
      </c>
      <c r="G37" s="32"/>
      <c r="H37" s="32"/>
      <c r="I37" s="106">
        <v>0.21</v>
      </c>
      <c r="J37" s="105">
        <f>ROUND(((SUM(BE132:BE325))*I37),  2)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7" t="s">
        <v>42</v>
      </c>
      <c r="F38" s="105">
        <f>ROUND((SUM(BF132:BF325)),  2)</f>
        <v>0</v>
      </c>
      <c r="G38" s="32"/>
      <c r="H38" s="32"/>
      <c r="I38" s="106">
        <v>0.15</v>
      </c>
      <c r="J38" s="105">
        <f>ROUND(((SUM(BF132:BF325))*I38),  2)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43</v>
      </c>
      <c r="F39" s="105">
        <f>ROUND((SUM(BG132:BG325)),  2)</f>
        <v>0</v>
      </c>
      <c r="G39" s="32"/>
      <c r="H39" s="32"/>
      <c r="I39" s="106">
        <v>0.21</v>
      </c>
      <c r="J39" s="105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44</v>
      </c>
      <c r="F40" s="105">
        <f>ROUND((SUM(BH132:BH325)),  2)</f>
        <v>0</v>
      </c>
      <c r="G40" s="32"/>
      <c r="H40" s="32"/>
      <c r="I40" s="106">
        <v>0.15</v>
      </c>
      <c r="J40" s="105">
        <f>0</f>
        <v>0</v>
      </c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7" t="s">
        <v>45</v>
      </c>
      <c r="F41" s="105">
        <f>ROUND((SUM(BI132:BI325)),  2)</f>
        <v>0</v>
      </c>
      <c r="G41" s="32"/>
      <c r="H41" s="32"/>
      <c r="I41" s="106">
        <v>0</v>
      </c>
      <c r="J41" s="105">
        <f>0</f>
        <v>0</v>
      </c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7"/>
      <c r="D43" s="108" t="s">
        <v>46</v>
      </c>
      <c r="E43" s="60"/>
      <c r="F43" s="60"/>
      <c r="G43" s="109" t="s">
        <v>47</v>
      </c>
      <c r="H43" s="110" t="s">
        <v>48</v>
      </c>
      <c r="I43" s="60"/>
      <c r="J43" s="111">
        <f>SUM(J34:J41)</f>
        <v>0</v>
      </c>
      <c r="K43" s="112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51</v>
      </c>
      <c r="E61" s="35"/>
      <c r="F61" s="113" t="s">
        <v>52</v>
      </c>
      <c r="G61" s="45" t="s">
        <v>51</v>
      </c>
      <c r="H61" s="35"/>
      <c r="I61" s="35"/>
      <c r="J61" s="114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51</v>
      </c>
      <c r="E76" s="35"/>
      <c r="F76" s="113" t="s">
        <v>52</v>
      </c>
      <c r="G76" s="45" t="s">
        <v>51</v>
      </c>
      <c r="H76" s="35"/>
      <c r="I76" s="35"/>
      <c r="J76" s="114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63" t="str">
        <f>E7</f>
        <v>Kyjov - chodník ul. Brandlova, U Vodojemu, Moravanská a Nětčická</v>
      </c>
      <c r="F85" s="264"/>
      <c r="G85" s="264"/>
      <c r="H85" s="26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139</v>
      </c>
      <c r="L86" s="20"/>
    </row>
    <row r="87" spans="1:31" s="1" customFormat="1" ht="16.5" customHeight="1">
      <c r="B87" s="20"/>
      <c r="E87" s="263" t="s">
        <v>140</v>
      </c>
      <c r="F87" s="231"/>
      <c r="G87" s="231"/>
      <c r="H87" s="231"/>
      <c r="L87" s="20"/>
    </row>
    <row r="88" spans="1:31" s="1" customFormat="1" ht="12" customHeight="1">
      <c r="B88" s="20"/>
      <c r="C88" s="27" t="s">
        <v>141</v>
      </c>
      <c r="L88" s="20"/>
    </row>
    <row r="89" spans="1:31" s="2" customFormat="1" ht="16.5" customHeight="1">
      <c r="A89" s="32"/>
      <c r="B89" s="33"/>
      <c r="C89" s="32"/>
      <c r="D89" s="32"/>
      <c r="E89" s="265" t="s">
        <v>142</v>
      </c>
      <c r="F89" s="266"/>
      <c r="G89" s="266"/>
      <c r="H89" s="266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customHeight="1">
      <c r="A90" s="32"/>
      <c r="B90" s="33"/>
      <c r="C90" s="27" t="s">
        <v>143</v>
      </c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6.5" customHeight="1">
      <c r="A91" s="32"/>
      <c r="B91" s="33"/>
      <c r="C91" s="32"/>
      <c r="D91" s="32"/>
      <c r="E91" s="224" t="str">
        <f>E13</f>
        <v>B3 - chodník ul. Moravanská</v>
      </c>
      <c r="F91" s="266"/>
      <c r="G91" s="266"/>
      <c r="H91" s="266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2" customHeight="1">
      <c r="A93" s="32"/>
      <c r="B93" s="33"/>
      <c r="C93" s="27" t="s">
        <v>20</v>
      </c>
      <c r="D93" s="32"/>
      <c r="E93" s="32"/>
      <c r="F93" s="25" t="str">
        <f>F16</f>
        <v>Kyjov</v>
      </c>
      <c r="G93" s="32"/>
      <c r="H93" s="32"/>
      <c r="I93" s="27" t="s">
        <v>22</v>
      </c>
      <c r="J93" s="55" t="str">
        <f>IF(J16="","",J16)</f>
        <v>1. 9. 2022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6.95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5.2" customHeight="1">
      <c r="A95" s="32"/>
      <c r="B95" s="33"/>
      <c r="C95" s="27" t="s">
        <v>24</v>
      </c>
      <c r="D95" s="32"/>
      <c r="E95" s="32"/>
      <c r="F95" s="25" t="str">
        <f>E19</f>
        <v>město Kyjov</v>
      </c>
      <c r="G95" s="32"/>
      <c r="H95" s="32"/>
      <c r="I95" s="27" t="s">
        <v>30</v>
      </c>
      <c r="J95" s="30" t="str">
        <f>E25</f>
        <v>Projekce DS s.r.o.</v>
      </c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5.2" customHeight="1">
      <c r="A96" s="32"/>
      <c r="B96" s="33"/>
      <c r="C96" s="27" t="s">
        <v>28</v>
      </c>
      <c r="D96" s="32"/>
      <c r="E96" s="32"/>
      <c r="F96" s="25" t="str">
        <f>IF(E22="","",E22)</f>
        <v>Vyplň údaj</v>
      </c>
      <c r="G96" s="32"/>
      <c r="H96" s="32"/>
      <c r="I96" s="27" t="s">
        <v>33</v>
      </c>
      <c r="J96" s="30" t="str">
        <f>E28</f>
        <v xml:space="preserve"> 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9.25" customHeight="1">
      <c r="A98" s="32"/>
      <c r="B98" s="33"/>
      <c r="C98" s="115" t="s">
        <v>146</v>
      </c>
      <c r="D98" s="107"/>
      <c r="E98" s="107"/>
      <c r="F98" s="107"/>
      <c r="G98" s="107"/>
      <c r="H98" s="107"/>
      <c r="I98" s="107"/>
      <c r="J98" s="116" t="s">
        <v>147</v>
      </c>
      <c r="K98" s="107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10.35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47" s="2" customFormat="1" ht="22.9" customHeight="1">
      <c r="A100" s="32"/>
      <c r="B100" s="33"/>
      <c r="C100" s="117" t="s">
        <v>148</v>
      </c>
      <c r="D100" s="32"/>
      <c r="E100" s="32"/>
      <c r="F100" s="32"/>
      <c r="G100" s="32"/>
      <c r="H100" s="32"/>
      <c r="I100" s="32"/>
      <c r="J100" s="71">
        <f>J132</f>
        <v>0</v>
      </c>
      <c r="K100" s="32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U100" s="17" t="s">
        <v>149</v>
      </c>
    </row>
    <row r="101" spans="1:47" s="9" customFormat="1" ht="24.95" customHeight="1">
      <c r="B101" s="118"/>
      <c r="D101" s="119" t="s">
        <v>150</v>
      </c>
      <c r="E101" s="120"/>
      <c r="F101" s="120"/>
      <c r="G101" s="120"/>
      <c r="H101" s="120"/>
      <c r="I101" s="120"/>
      <c r="J101" s="121">
        <f>J133</f>
        <v>0</v>
      </c>
      <c r="L101" s="118"/>
    </row>
    <row r="102" spans="1:47" s="10" customFormat="1" ht="19.899999999999999" customHeight="1">
      <c r="B102" s="122"/>
      <c r="D102" s="123" t="s">
        <v>151</v>
      </c>
      <c r="E102" s="124"/>
      <c r="F102" s="124"/>
      <c r="G102" s="124"/>
      <c r="H102" s="124"/>
      <c r="I102" s="124"/>
      <c r="J102" s="125">
        <f>J134</f>
        <v>0</v>
      </c>
      <c r="L102" s="122"/>
    </row>
    <row r="103" spans="1:47" s="10" customFormat="1" ht="19.899999999999999" customHeight="1">
      <c r="B103" s="122"/>
      <c r="D103" s="123" t="s">
        <v>484</v>
      </c>
      <c r="E103" s="124"/>
      <c r="F103" s="124"/>
      <c r="G103" s="124"/>
      <c r="H103" s="124"/>
      <c r="I103" s="124"/>
      <c r="J103" s="125">
        <f>J199</f>
        <v>0</v>
      </c>
      <c r="L103" s="122"/>
    </row>
    <row r="104" spans="1:47" s="10" customFormat="1" ht="19.899999999999999" customHeight="1">
      <c r="B104" s="122"/>
      <c r="D104" s="123" t="s">
        <v>153</v>
      </c>
      <c r="E104" s="124"/>
      <c r="F104" s="124"/>
      <c r="G104" s="124"/>
      <c r="H104" s="124"/>
      <c r="I104" s="124"/>
      <c r="J104" s="125">
        <f>J205</f>
        <v>0</v>
      </c>
      <c r="L104" s="122"/>
    </row>
    <row r="105" spans="1:47" s="10" customFormat="1" ht="19.899999999999999" customHeight="1">
      <c r="B105" s="122"/>
      <c r="D105" s="123" t="s">
        <v>485</v>
      </c>
      <c r="E105" s="124"/>
      <c r="F105" s="124"/>
      <c r="G105" s="124"/>
      <c r="H105" s="124"/>
      <c r="I105" s="124"/>
      <c r="J105" s="125">
        <f>J257</f>
        <v>0</v>
      </c>
      <c r="L105" s="122"/>
    </row>
    <row r="106" spans="1:47" s="10" customFormat="1" ht="19.899999999999999" customHeight="1">
      <c r="B106" s="122"/>
      <c r="D106" s="123" t="s">
        <v>154</v>
      </c>
      <c r="E106" s="124"/>
      <c r="F106" s="124"/>
      <c r="G106" s="124"/>
      <c r="H106" s="124"/>
      <c r="I106" s="124"/>
      <c r="J106" s="125">
        <f>J262</f>
        <v>0</v>
      </c>
      <c r="L106" s="122"/>
    </row>
    <row r="107" spans="1:47" s="10" customFormat="1" ht="19.899999999999999" customHeight="1">
      <c r="B107" s="122"/>
      <c r="D107" s="123" t="s">
        <v>155</v>
      </c>
      <c r="E107" s="124"/>
      <c r="F107" s="124"/>
      <c r="G107" s="124"/>
      <c r="H107" s="124"/>
      <c r="I107" s="124"/>
      <c r="J107" s="125">
        <f>J306</f>
        <v>0</v>
      </c>
      <c r="L107" s="122"/>
    </row>
    <row r="108" spans="1:47" s="10" customFormat="1" ht="19.899999999999999" customHeight="1">
      <c r="B108" s="122"/>
      <c r="D108" s="123" t="s">
        <v>156</v>
      </c>
      <c r="E108" s="124"/>
      <c r="F108" s="124"/>
      <c r="G108" s="124"/>
      <c r="H108" s="124"/>
      <c r="I108" s="124"/>
      <c r="J108" s="125">
        <f>J323</f>
        <v>0</v>
      </c>
      <c r="L108" s="122"/>
    </row>
    <row r="109" spans="1:47" s="2" customFormat="1" ht="21.75" customHeight="1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6.95" customHeight="1">
      <c r="A110" s="32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4" spans="1:31" s="2" customFormat="1" ht="6.95" customHeight="1">
      <c r="A114" s="32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24.95" customHeight="1">
      <c r="A115" s="32"/>
      <c r="B115" s="33"/>
      <c r="C115" s="21" t="s">
        <v>159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12" customHeight="1">
      <c r="A117" s="32"/>
      <c r="B117" s="33"/>
      <c r="C117" s="27" t="s">
        <v>16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16.5" customHeight="1">
      <c r="A118" s="32"/>
      <c r="B118" s="33"/>
      <c r="C118" s="32"/>
      <c r="D118" s="32"/>
      <c r="E118" s="263" t="str">
        <f>E7</f>
        <v>Kyjov - chodník ul. Brandlova, U Vodojemu, Moravanská a Nětčická</v>
      </c>
      <c r="F118" s="264"/>
      <c r="G118" s="264"/>
      <c r="H118" s="264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1" customFormat="1" ht="12" customHeight="1">
      <c r="B119" s="20"/>
      <c r="C119" s="27" t="s">
        <v>139</v>
      </c>
      <c r="L119" s="20"/>
    </row>
    <row r="120" spans="1:31" s="1" customFormat="1" ht="16.5" customHeight="1">
      <c r="B120" s="20"/>
      <c r="E120" s="263" t="s">
        <v>140</v>
      </c>
      <c r="F120" s="231"/>
      <c r="G120" s="231"/>
      <c r="H120" s="231"/>
      <c r="L120" s="20"/>
    </row>
    <row r="121" spans="1:31" s="1" customFormat="1" ht="12" customHeight="1">
      <c r="B121" s="20"/>
      <c r="C121" s="27" t="s">
        <v>141</v>
      </c>
      <c r="L121" s="20"/>
    </row>
    <row r="122" spans="1:31" s="2" customFormat="1" ht="16.5" customHeight="1">
      <c r="A122" s="32"/>
      <c r="B122" s="33"/>
      <c r="C122" s="32"/>
      <c r="D122" s="32"/>
      <c r="E122" s="265" t="s">
        <v>142</v>
      </c>
      <c r="F122" s="266"/>
      <c r="G122" s="266"/>
      <c r="H122" s="266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143</v>
      </c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6.5" customHeight="1">
      <c r="A124" s="32"/>
      <c r="B124" s="33"/>
      <c r="C124" s="32"/>
      <c r="D124" s="32"/>
      <c r="E124" s="224" t="str">
        <f>E13</f>
        <v>B3 - chodník ul. Moravanská</v>
      </c>
      <c r="F124" s="266"/>
      <c r="G124" s="266"/>
      <c r="H124" s="266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6.9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2" customHeight="1">
      <c r="A126" s="32"/>
      <c r="B126" s="33"/>
      <c r="C126" s="27" t="s">
        <v>20</v>
      </c>
      <c r="D126" s="32"/>
      <c r="E126" s="32"/>
      <c r="F126" s="25" t="str">
        <f>F16</f>
        <v>Kyjov</v>
      </c>
      <c r="G126" s="32"/>
      <c r="H126" s="32"/>
      <c r="I126" s="27" t="s">
        <v>22</v>
      </c>
      <c r="J126" s="55" t="str">
        <f>IF(J16="","",J16)</f>
        <v>1. 9. 2022</v>
      </c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6.9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5.2" customHeight="1">
      <c r="A128" s="32"/>
      <c r="B128" s="33"/>
      <c r="C128" s="27" t="s">
        <v>24</v>
      </c>
      <c r="D128" s="32"/>
      <c r="E128" s="32"/>
      <c r="F128" s="25" t="str">
        <f>E19</f>
        <v>město Kyjov</v>
      </c>
      <c r="G128" s="32"/>
      <c r="H128" s="32"/>
      <c r="I128" s="27" t="s">
        <v>30</v>
      </c>
      <c r="J128" s="30" t="str">
        <f>E25</f>
        <v>Projekce DS s.r.o.</v>
      </c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5.2" customHeight="1">
      <c r="A129" s="32"/>
      <c r="B129" s="33"/>
      <c r="C129" s="27" t="s">
        <v>28</v>
      </c>
      <c r="D129" s="32"/>
      <c r="E129" s="32"/>
      <c r="F129" s="25" t="str">
        <f>IF(E22="","",E22)</f>
        <v>Vyplň údaj</v>
      </c>
      <c r="G129" s="32"/>
      <c r="H129" s="32"/>
      <c r="I129" s="27" t="s">
        <v>33</v>
      </c>
      <c r="J129" s="30" t="str">
        <f>E28</f>
        <v xml:space="preserve"> </v>
      </c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10.35" customHeight="1">
      <c r="A130" s="32"/>
      <c r="B130" s="33"/>
      <c r="C130" s="32"/>
      <c r="D130" s="32"/>
      <c r="E130" s="32"/>
      <c r="F130" s="32"/>
      <c r="G130" s="32"/>
      <c r="H130" s="32"/>
      <c r="I130" s="32"/>
      <c r="J130" s="32"/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11" customFormat="1" ht="29.25" customHeight="1">
      <c r="A131" s="126"/>
      <c r="B131" s="127"/>
      <c r="C131" s="128" t="s">
        <v>160</v>
      </c>
      <c r="D131" s="129" t="s">
        <v>61</v>
      </c>
      <c r="E131" s="129" t="s">
        <v>57</v>
      </c>
      <c r="F131" s="129" t="s">
        <v>58</v>
      </c>
      <c r="G131" s="129" t="s">
        <v>161</v>
      </c>
      <c r="H131" s="129" t="s">
        <v>162</v>
      </c>
      <c r="I131" s="129" t="s">
        <v>163</v>
      </c>
      <c r="J131" s="130" t="s">
        <v>147</v>
      </c>
      <c r="K131" s="131" t="s">
        <v>164</v>
      </c>
      <c r="L131" s="132"/>
      <c r="M131" s="62" t="s">
        <v>1</v>
      </c>
      <c r="N131" s="63" t="s">
        <v>40</v>
      </c>
      <c r="O131" s="63" t="s">
        <v>165</v>
      </c>
      <c r="P131" s="63" t="s">
        <v>166</v>
      </c>
      <c r="Q131" s="63" t="s">
        <v>167</v>
      </c>
      <c r="R131" s="63" t="s">
        <v>168</v>
      </c>
      <c r="S131" s="63" t="s">
        <v>169</v>
      </c>
      <c r="T131" s="64" t="s">
        <v>170</v>
      </c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</row>
    <row r="132" spans="1:65" s="2" customFormat="1" ht="22.9" customHeight="1">
      <c r="A132" s="32"/>
      <c r="B132" s="33"/>
      <c r="C132" s="69" t="s">
        <v>171</v>
      </c>
      <c r="D132" s="32"/>
      <c r="E132" s="32"/>
      <c r="F132" s="32"/>
      <c r="G132" s="32"/>
      <c r="H132" s="32"/>
      <c r="I132" s="32"/>
      <c r="J132" s="133">
        <f>BK132</f>
        <v>0</v>
      </c>
      <c r="K132" s="32"/>
      <c r="L132" s="33"/>
      <c r="M132" s="65"/>
      <c r="N132" s="56"/>
      <c r="O132" s="66"/>
      <c r="P132" s="134">
        <f>P133</f>
        <v>0</v>
      </c>
      <c r="Q132" s="66"/>
      <c r="R132" s="134">
        <f>R133</f>
        <v>797.78702174999989</v>
      </c>
      <c r="S132" s="66"/>
      <c r="T132" s="135">
        <f>T133</f>
        <v>162.31126000000003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7" t="s">
        <v>75</v>
      </c>
      <c r="AU132" s="17" t="s">
        <v>149</v>
      </c>
      <c r="BK132" s="136">
        <f>BK133</f>
        <v>0</v>
      </c>
    </row>
    <row r="133" spans="1:65" s="12" customFormat="1" ht="25.9" customHeight="1">
      <c r="B133" s="137"/>
      <c r="D133" s="138" t="s">
        <v>75</v>
      </c>
      <c r="E133" s="139" t="s">
        <v>172</v>
      </c>
      <c r="F133" s="139" t="s">
        <v>173</v>
      </c>
      <c r="I133" s="140"/>
      <c r="J133" s="141">
        <f>BK133</f>
        <v>0</v>
      </c>
      <c r="L133" s="137"/>
      <c r="M133" s="142"/>
      <c r="N133" s="143"/>
      <c r="O133" s="143"/>
      <c r="P133" s="144">
        <f>P134+P199+P205+P257+P262+P306+P323</f>
        <v>0</v>
      </c>
      <c r="Q133" s="143"/>
      <c r="R133" s="144">
        <f>R134+R199+R205+R257+R262+R306+R323</f>
        <v>797.78702174999989</v>
      </c>
      <c r="S133" s="143"/>
      <c r="T133" s="145">
        <f>T134+T199+T205+T257+T262+T306+T323</f>
        <v>162.31126000000003</v>
      </c>
      <c r="AR133" s="138" t="s">
        <v>83</v>
      </c>
      <c r="AT133" s="146" t="s">
        <v>75</v>
      </c>
      <c r="AU133" s="146" t="s">
        <v>76</v>
      </c>
      <c r="AY133" s="138" t="s">
        <v>174</v>
      </c>
      <c r="BK133" s="147">
        <f>BK134+BK199+BK205+BK257+BK262+BK306+BK323</f>
        <v>0</v>
      </c>
    </row>
    <row r="134" spans="1:65" s="12" customFormat="1" ht="22.9" customHeight="1">
      <c r="B134" s="137"/>
      <c r="D134" s="138" t="s">
        <v>75</v>
      </c>
      <c r="E134" s="148" t="s">
        <v>83</v>
      </c>
      <c r="F134" s="148" t="s">
        <v>175</v>
      </c>
      <c r="I134" s="140"/>
      <c r="J134" s="149">
        <f>BK134</f>
        <v>0</v>
      </c>
      <c r="L134" s="137"/>
      <c r="M134" s="142"/>
      <c r="N134" s="143"/>
      <c r="O134" s="143"/>
      <c r="P134" s="144">
        <f>SUM(P135:P198)</f>
        <v>0</v>
      </c>
      <c r="Q134" s="143"/>
      <c r="R134" s="144">
        <f>SUM(R135:R198)</f>
        <v>1.0717000000000001E-2</v>
      </c>
      <c r="S134" s="143"/>
      <c r="T134" s="145">
        <f>SUM(T135:T198)</f>
        <v>162.31000000000003</v>
      </c>
      <c r="AR134" s="138" t="s">
        <v>83</v>
      </c>
      <c r="AT134" s="146" t="s">
        <v>75</v>
      </c>
      <c r="AU134" s="146" t="s">
        <v>83</v>
      </c>
      <c r="AY134" s="138" t="s">
        <v>174</v>
      </c>
      <c r="BK134" s="147">
        <f>SUM(BK135:BK198)</f>
        <v>0</v>
      </c>
    </row>
    <row r="135" spans="1:65" s="2" customFormat="1" ht="24.2" customHeight="1">
      <c r="A135" s="32"/>
      <c r="B135" s="150"/>
      <c r="C135" s="151" t="s">
        <v>83</v>
      </c>
      <c r="D135" s="151" t="s">
        <v>176</v>
      </c>
      <c r="E135" s="152" t="s">
        <v>185</v>
      </c>
      <c r="F135" s="153" t="s">
        <v>186</v>
      </c>
      <c r="G135" s="154" t="s">
        <v>179</v>
      </c>
      <c r="H135" s="155">
        <v>32</v>
      </c>
      <c r="I135" s="156"/>
      <c r="J135" s="157">
        <f>ROUND(I135*H135,2)</f>
        <v>0</v>
      </c>
      <c r="K135" s="158"/>
      <c r="L135" s="33"/>
      <c r="M135" s="159" t="s">
        <v>1</v>
      </c>
      <c r="N135" s="160" t="s">
        <v>41</v>
      </c>
      <c r="O135" s="58"/>
      <c r="P135" s="161">
        <f>O135*H135</f>
        <v>0</v>
      </c>
      <c r="Q135" s="161">
        <v>0</v>
      </c>
      <c r="R135" s="161">
        <f>Q135*H135</f>
        <v>0</v>
      </c>
      <c r="S135" s="161">
        <v>0.26</v>
      </c>
      <c r="T135" s="162">
        <f>S135*H135</f>
        <v>8.32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3" t="s">
        <v>96</v>
      </c>
      <c r="AT135" s="163" t="s">
        <v>176</v>
      </c>
      <c r="AU135" s="163" t="s">
        <v>85</v>
      </c>
      <c r="AY135" s="17" t="s">
        <v>174</v>
      </c>
      <c r="BE135" s="164">
        <f>IF(N135="základní",J135,0)</f>
        <v>0</v>
      </c>
      <c r="BF135" s="164">
        <f>IF(N135="snížená",J135,0)</f>
        <v>0</v>
      </c>
      <c r="BG135" s="164">
        <f>IF(N135="zákl. přenesená",J135,0)</f>
        <v>0</v>
      </c>
      <c r="BH135" s="164">
        <f>IF(N135="sníž. přenesená",J135,0)</f>
        <v>0</v>
      </c>
      <c r="BI135" s="164">
        <f>IF(N135="nulová",J135,0)</f>
        <v>0</v>
      </c>
      <c r="BJ135" s="17" t="s">
        <v>83</v>
      </c>
      <c r="BK135" s="164">
        <f>ROUND(I135*H135,2)</f>
        <v>0</v>
      </c>
      <c r="BL135" s="17" t="s">
        <v>96</v>
      </c>
      <c r="BM135" s="163" t="s">
        <v>836</v>
      </c>
    </row>
    <row r="136" spans="1:65" s="2" customFormat="1" ht="39">
      <c r="A136" s="32"/>
      <c r="B136" s="33"/>
      <c r="C136" s="32"/>
      <c r="D136" s="165" t="s">
        <v>181</v>
      </c>
      <c r="E136" s="32"/>
      <c r="F136" s="166" t="s">
        <v>188</v>
      </c>
      <c r="G136" s="32"/>
      <c r="H136" s="32"/>
      <c r="I136" s="167"/>
      <c r="J136" s="32"/>
      <c r="K136" s="32"/>
      <c r="L136" s="33"/>
      <c r="M136" s="168"/>
      <c r="N136" s="169"/>
      <c r="O136" s="58"/>
      <c r="P136" s="58"/>
      <c r="Q136" s="58"/>
      <c r="R136" s="58"/>
      <c r="S136" s="58"/>
      <c r="T136" s="59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T136" s="17" t="s">
        <v>181</v>
      </c>
      <c r="AU136" s="17" t="s">
        <v>85</v>
      </c>
    </row>
    <row r="137" spans="1:65" s="2" customFormat="1" ht="24.2" customHeight="1">
      <c r="A137" s="32"/>
      <c r="B137" s="150"/>
      <c r="C137" s="151" t="s">
        <v>85</v>
      </c>
      <c r="D137" s="151" t="s">
        <v>176</v>
      </c>
      <c r="E137" s="152" t="s">
        <v>189</v>
      </c>
      <c r="F137" s="153" t="s">
        <v>190</v>
      </c>
      <c r="G137" s="154" t="s">
        <v>179</v>
      </c>
      <c r="H137" s="155">
        <v>208.15</v>
      </c>
      <c r="I137" s="156"/>
      <c r="J137" s="157">
        <f>ROUND(I137*H137,2)</f>
        <v>0</v>
      </c>
      <c r="K137" s="158"/>
      <c r="L137" s="33"/>
      <c r="M137" s="159" t="s">
        <v>1</v>
      </c>
      <c r="N137" s="160" t="s">
        <v>41</v>
      </c>
      <c r="O137" s="58"/>
      <c r="P137" s="161">
        <f>O137*H137</f>
        <v>0</v>
      </c>
      <c r="Q137" s="161">
        <v>0</v>
      </c>
      <c r="R137" s="161">
        <f>Q137*H137</f>
        <v>0</v>
      </c>
      <c r="S137" s="161">
        <v>0.44</v>
      </c>
      <c r="T137" s="162">
        <f>S137*H137</f>
        <v>91.585999999999999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3" t="s">
        <v>96</v>
      </c>
      <c r="AT137" s="163" t="s">
        <v>176</v>
      </c>
      <c r="AU137" s="163" t="s">
        <v>85</v>
      </c>
      <c r="AY137" s="17" t="s">
        <v>174</v>
      </c>
      <c r="BE137" s="164">
        <f>IF(N137="základní",J137,0)</f>
        <v>0</v>
      </c>
      <c r="BF137" s="164">
        <f>IF(N137="snížená",J137,0)</f>
        <v>0</v>
      </c>
      <c r="BG137" s="164">
        <f>IF(N137="zákl. přenesená",J137,0)</f>
        <v>0</v>
      </c>
      <c r="BH137" s="164">
        <f>IF(N137="sníž. přenesená",J137,0)</f>
        <v>0</v>
      </c>
      <c r="BI137" s="164">
        <f>IF(N137="nulová",J137,0)</f>
        <v>0</v>
      </c>
      <c r="BJ137" s="17" t="s">
        <v>83</v>
      </c>
      <c r="BK137" s="164">
        <f>ROUND(I137*H137,2)</f>
        <v>0</v>
      </c>
      <c r="BL137" s="17" t="s">
        <v>96</v>
      </c>
      <c r="BM137" s="163" t="s">
        <v>837</v>
      </c>
    </row>
    <row r="138" spans="1:65" s="2" customFormat="1" ht="39">
      <c r="A138" s="32"/>
      <c r="B138" s="33"/>
      <c r="C138" s="32"/>
      <c r="D138" s="165" t="s">
        <v>181</v>
      </c>
      <c r="E138" s="32"/>
      <c r="F138" s="166" t="s">
        <v>192</v>
      </c>
      <c r="G138" s="32"/>
      <c r="H138" s="32"/>
      <c r="I138" s="167"/>
      <c r="J138" s="32"/>
      <c r="K138" s="32"/>
      <c r="L138" s="33"/>
      <c r="M138" s="168"/>
      <c r="N138" s="169"/>
      <c r="O138" s="58"/>
      <c r="P138" s="58"/>
      <c r="Q138" s="58"/>
      <c r="R138" s="58"/>
      <c r="S138" s="58"/>
      <c r="T138" s="59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7" t="s">
        <v>181</v>
      </c>
      <c r="AU138" s="17" t="s">
        <v>85</v>
      </c>
    </row>
    <row r="139" spans="1:65" s="13" customFormat="1" ht="11.25">
      <c r="B139" s="170"/>
      <c r="D139" s="165" t="s">
        <v>183</v>
      </c>
      <c r="E139" s="171" t="s">
        <v>1</v>
      </c>
      <c r="F139" s="172" t="s">
        <v>838</v>
      </c>
      <c r="H139" s="173">
        <v>171.85</v>
      </c>
      <c r="I139" s="174"/>
      <c r="L139" s="170"/>
      <c r="M139" s="175"/>
      <c r="N139" s="176"/>
      <c r="O139" s="176"/>
      <c r="P139" s="176"/>
      <c r="Q139" s="176"/>
      <c r="R139" s="176"/>
      <c r="S139" s="176"/>
      <c r="T139" s="177"/>
      <c r="AT139" s="171" t="s">
        <v>183</v>
      </c>
      <c r="AU139" s="171" t="s">
        <v>85</v>
      </c>
      <c r="AV139" s="13" t="s">
        <v>85</v>
      </c>
      <c r="AW139" s="13" t="s">
        <v>32</v>
      </c>
      <c r="AX139" s="13" t="s">
        <v>76</v>
      </c>
      <c r="AY139" s="171" t="s">
        <v>174</v>
      </c>
    </row>
    <row r="140" spans="1:65" s="13" customFormat="1" ht="11.25">
      <c r="B140" s="170"/>
      <c r="D140" s="165" t="s">
        <v>183</v>
      </c>
      <c r="E140" s="171" t="s">
        <v>1</v>
      </c>
      <c r="F140" s="172" t="s">
        <v>839</v>
      </c>
      <c r="H140" s="173">
        <v>31.3</v>
      </c>
      <c r="I140" s="174"/>
      <c r="L140" s="170"/>
      <c r="M140" s="175"/>
      <c r="N140" s="176"/>
      <c r="O140" s="176"/>
      <c r="P140" s="176"/>
      <c r="Q140" s="176"/>
      <c r="R140" s="176"/>
      <c r="S140" s="176"/>
      <c r="T140" s="177"/>
      <c r="AT140" s="171" t="s">
        <v>183</v>
      </c>
      <c r="AU140" s="171" t="s">
        <v>85</v>
      </c>
      <c r="AV140" s="13" t="s">
        <v>85</v>
      </c>
      <c r="AW140" s="13" t="s">
        <v>32</v>
      </c>
      <c r="AX140" s="13" t="s">
        <v>76</v>
      </c>
      <c r="AY140" s="171" t="s">
        <v>174</v>
      </c>
    </row>
    <row r="141" spans="1:65" s="13" customFormat="1" ht="11.25">
      <c r="B141" s="170"/>
      <c r="D141" s="165" t="s">
        <v>183</v>
      </c>
      <c r="E141" s="171" t="s">
        <v>1</v>
      </c>
      <c r="F141" s="172" t="s">
        <v>840</v>
      </c>
      <c r="H141" s="173">
        <v>5</v>
      </c>
      <c r="I141" s="174"/>
      <c r="L141" s="170"/>
      <c r="M141" s="175"/>
      <c r="N141" s="176"/>
      <c r="O141" s="176"/>
      <c r="P141" s="176"/>
      <c r="Q141" s="176"/>
      <c r="R141" s="176"/>
      <c r="S141" s="176"/>
      <c r="T141" s="177"/>
      <c r="AT141" s="171" t="s">
        <v>183</v>
      </c>
      <c r="AU141" s="171" t="s">
        <v>85</v>
      </c>
      <c r="AV141" s="13" t="s">
        <v>85</v>
      </c>
      <c r="AW141" s="13" t="s">
        <v>32</v>
      </c>
      <c r="AX141" s="13" t="s">
        <v>76</v>
      </c>
      <c r="AY141" s="171" t="s">
        <v>174</v>
      </c>
    </row>
    <row r="142" spans="1:65" s="14" customFormat="1" ht="11.25">
      <c r="B142" s="178"/>
      <c r="D142" s="165" t="s">
        <v>183</v>
      </c>
      <c r="E142" s="179" t="s">
        <v>1</v>
      </c>
      <c r="F142" s="180" t="s">
        <v>231</v>
      </c>
      <c r="H142" s="181">
        <v>208.15</v>
      </c>
      <c r="I142" s="182"/>
      <c r="L142" s="178"/>
      <c r="M142" s="183"/>
      <c r="N142" s="184"/>
      <c r="O142" s="184"/>
      <c r="P142" s="184"/>
      <c r="Q142" s="184"/>
      <c r="R142" s="184"/>
      <c r="S142" s="184"/>
      <c r="T142" s="185"/>
      <c r="AT142" s="179" t="s">
        <v>183</v>
      </c>
      <c r="AU142" s="179" t="s">
        <v>85</v>
      </c>
      <c r="AV142" s="14" t="s">
        <v>96</v>
      </c>
      <c r="AW142" s="14" t="s">
        <v>32</v>
      </c>
      <c r="AX142" s="14" t="s">
        <v>83</v>
      </c>
      <c r="AY142" s="179" t="s">
        <v>174</v>
      </c>
    </row>
    <row r="143" spans="1:65" s="2" customFormat="1" ht="24.2" customHeight="1">
      <c r="A143" s="32"/>
      <c r="B143" s="150"/>
      <c r="C143" s="151" t="s">
        <v>91</v>
      </c>
      <c r="D143" s="151" t="s">
        <v>176</v>
      </c>
      <c r="E143" s="152" t="s">
        <v>196</v>
      </c>
      <c r="F143" s="153" t="s">
        <v>197</v>
      </c>
      <c r="G143" s="154" t="s">
        <v>179</v>
      </c>
      <c r="H143" s="155">
        <v>208.15</v>
      </c>
      <c r="I143" s="156"/>
      <c r="J143" s="157">
        <f>ROUND(I143*H143,2)</f>
        <v>0</v>
      </c>
      <c r="K143" s="158"/>
      <c r="L143" s="33"/>
      <c r="M143" s="159" t="s">
        <v>1</v>
      </c>
      <c r="N143" s="160" t="s">
        <v>41</v>
      </c>
      <c r="O143" s="58"/>
      <c r="P143" s="161">
        <f>O143*H143</f>
        <v>0</v>
      </c>
      <c r="Q143" s="161">
        <v>0</v>
      </c>
      <c r="R143" s="161">
        <f>Q143*H143</f>
        <v>0</v>
      </c>
      <c r="S143" s="161">
        <v>0.22</v>
      </c>
      <c r="T143" s="162">
        <f>S143*H143</f>
        <v>45.792999999999999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3" t="s">
        <v>96</v>
      </c>
      <c r="AT143" s="163" t="s">
        <v>176</v>
      </c>
      <c r="AU143" s="163" t="s">
        <v>85</v>
      </c>
      <c r="AY143" s="17" t="s">
        <v>174</v>
      </c>
      <c r="BE143" s="164">
        <f>IF(N143="základní",J143,0)</f>
        <v>0</v>
      </c>
      <c r="BF143" s="164">
        <f>IF(N143="snížená",J143,0)</f>
        <v>0</v>
      </c>
      <c r="BG143" s="164">
        <f>IF(N143="zákl. přenesená",J143,0)</f>
        <v>0</v>
      </c>
      <c r="BH143" s="164">
        <f>IF(N143="sníž. přenesená",J143,0)</f>
        <v>0</v>
      </c>
      <c r="BI143" s="164">
        <f>IF(N143="nulová",J143,0)</f>
        <v>0</v>
      </c>
      <c r="BJ143" s="17" t="s">
        <v>83</v>
      </c>
      <c r="BK143" s="164">
        <f>ROUND(I143*H143,2)</f>
        <v>0</v>
      </c>
      <c r="BL143" s="17" t="s">
        <v>96</v>
      </c>
      <c r="BM143" s="163" t="s">
        <v>841</v>
      </c>
    </row>
    <row r="144" spans="1:65" s="2" customFormat="1" ht="39">
      <c r="A144" s="32"/>
      <c r="B144" s="33"/>
      <c r="C144" s="32"/>
      <c r="D144" s="165" t="s">
        <v>181</v>
      </c>
      <c r="E144" s="32"/>
      <c r="F144" s="166" t="s">
        <v>199</v>
      </c>
      <c r="G144" s="32"/>
      <c r="H144" s="32"/>
      <c r="I144" s="167"/>
      <c r="J144" s="32"/>
      <c r="K144" s="32"/>
      <c r="L144" s="33"/>
      <c r="M144" s="168"/>
      <c r="N144" s="169"/>
      <c r="O144" s="58"/>
      <c r="P144" s="58"/>
      <c r="Q144" s="58"/>
      <c r="R144" s="58"/>
      <c r="S144" s="58"/>
      <c r="T144" s="59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T144" s="17" t="s">
        <v>181</v>
      </c>
      <c r="AU144" s="17" t="s">
        <v>85</v>
      </c>
    </row>
    <row r="145" spans="1:65" s="13" customFormat="1" ht="11.25">
      <c r="B145" s="170"/>
      <c r="D145" s="165" t="s">
        <v>183</v>
      </c>
      <c r="E145" s="171" t="s">
        <v>1</v>
      </c>
      <c r="F145" s="172" t="s">
        <v>838</v>
      </c>
      <c r="H145" s="173">
        <v>171.85</v>
      </c>
      <c r="I145" s="174"/>
      <c r="L145" s="170"/>
      <c r="M145" s="175"/>
      <c r="N145" s="176"/>
      <c r="O145" s="176"/>
      <c r="P145" s="176"/>
      <c r="Q145" s="176"/>
      <c r="R145" s="176"/>
      <c r="S145" s="176"/>
      <c r="T145" s="177"/>
      <c r="AT145" s="171" t="s">
        <v>183</v>
      </c>
      <c r="AU145" s="171" t="s">
        <v>85</v>
      </c>
      <c r="AV145" s="13" t="s">
        <v>85</v>
      </c>
      <c r="AW145" s="13" t="s">
        <v>32</v>
      </c>
      <c r="AX145" s="13" t="s">
        <v>76</v>
      </c>
      <c r="AY145" s="171" t="s">
        <v>174</v>
      </c>
    </row>
    <row r="146" spans="1:65" s="13" customFormat="1" ht="11.25">
      <c r="B146" s="170"/>
      <c r="D146" s="165" t="s">
        <v>183</v>
      </c>
      <c r="E146" s="171" t="s">
        <v>1</v>
      </c>
      <c r="F146" s="172" t="s">
        <v>839</v>
      </c>
      <c r="H146" s="173">
        <v>31.3</v>
      </c>
      <c r="I146" s="174"/>
      <c r="L146" s="170"/>
      <c r="M146" s="175"/>
      <c r="N146" s="176"/>
      <c r="O146" s="176"/>
      <c r="P146" s="176"/>
      <c r="Q146" s="176"/>
      <c r="R146" s="176"/>
      <c r="S146" s="176"/>
      <c r="T146" s="177"/>
      <c r="AT146" s="171" t="s">
        <v>183</v>
      </c>
      <c r="AU146" s="171" t="s">
        <v>85</v>
      </c>
      <c r="AV146" s="13" t="s">
        <v>85</v>
      </c>
      <c r="AW146" s="13" t="s">
        <v>32</v>
      </c>
      <c r="AX146" s="13" t="s">
        <v>76</v>
      </c>
      <c r="AY146" s="171" t="s">
        <v>174</v>
      </c>
    </row>
    <row r="147" spans="1:65" s="13" customFormat="1" ht="11.25">
      <c r="B147" s="170"/>
      <c r="D147" s="165" t="s">
        <v>183</v>
      </c>
      <c r="E147" s="171" t="s">
        <v>1</v>
      </c>
      <c r="F147" s="172" t="s">
        <v>840</v>
      </c>
      <c r="H147" s="173">
        <v>5</v>
      </c>
      <c r="I147" s="174"/>
      <c r="L147" s="170"/>
      <c r="M147" s="175"/>
      <c r="N147" s="176"/>
      <c r="O147" s="176"/>
      <c r="P147" s="176"/>
      <c r="Q147" s="176"/>
      <c r="R147" s="176"/>
      <c r="S147" s="176"/>
      <c r="T147" s="177"/>
      <c r="AT147" s="171" t="s">
        <v>183</v>
      </c>
      <c r="AU147" s="171" t="s">
        <v>85</v>
      </c>
      <c r="AV147" s="13" t="s">
        <v>85</v>
      </c>
      <c r="AW147" s="13" t="s">
        <v>32</v>
      </c>
      <c r="AX147" s="13" t="s">
        <v>76</v>
      </c>
      <c r="AY147" s="171" t="s">
        <v>174</v>
      </c>
    </row>
    <row r="148" spans="1:65" s="14" customFormat="1" ht="11.25">
      <c r="B148" s="178"/>
      <c r="D148" s="165" t="s">
        <v>183</v>
      </c>
      <c r="E148" s="179" t="s">
        <v>1</v>
      </c>
      <c r="F148" s="180" t="s">
        <v>231</v>
      </c>
      <c r="H148" s="181">
        <v>208.15</v>
      </c>
      <c r="I148" s="182"/>
      <c r="L148" s="178"/>
      <c r="M148" s="183"/>
      <c r="N148" s="184"/>
      <c r="O148" s="184"/>
      <c r="P148" s="184"/>
      <c r="Q148" s="184"/>
      <c r="R148" s="184"/>
      <c r="S148" s="184"/>
      <c r="T148" s="185"/>
      <c r="AT148" s="179" t="s">
        <v>183</v>
      </c>
      <c r="AU148" s="179" t="s">
        <v>85</v>
      </c>
      <c r="AV148" s="14" t="s">
        <v>96</v>
      </c>
      <c r="AW148" s="14" t="s">
        <v>32</v>
      </c>
      <c r="AX148" s="14" t="s">
        <v>83</v>
      </c>
      <c r="AY148" s="179" t="s">
        <v>174</v>
      </c>
    </row>
    <row r="149" spans="1:65" s="2" customFormat="1" ht="24.2" customHeight="1">
      <c r="A149" s="32"/>
      <c r="B149" s="150"/>
      <c r="C149" s="151" t="s">
        <v>96</v>
      </c>
      <c r="D149" s="151" t="s">
        <v>176</v>
      </c>
      <c r="E149" s="152" t="s">
        <v>842</v>
      </c>
      <c r="F149" s="153" t="s">
        <v>843</v>
      </c>
      <c r="G149" s="154" t="s">
        <v>179</v>
      </c>
      <c r="H149" s="155">
        <v>32</v>
      </c>
      <c r="I149" s="156"/>
      <c r="J149" s="157">
        <f>ROUND(I149*H149,2)</f>
        <v>0</v>
      </c>
      <c r="K149" s="158"/>
      <c r="L149" s="33"/>
      <c r="M149" s="159" t="s">
        <v>1</v>
      </c>
      <c r="N149" s="160" t="s">
        <v>41</v>
      </c>
      <c r="O149" s="58"/>
      <c r="P149" s="161">
        <f>O149*H149</f>
        <v>0</v>
      </c>
      <c r="Q149" s="161">
        <v>0</v>
      </c>
      <c r="R149" s="161">
        <f>Q149*H149</f>
        <v>0</v>
      </c>
      <c r="S149" s="161">
        <v>0.28999999999999998</v>
      </c>
      <c r="T149" s="162">
        <f>S149*H149</f>
        <v>9.2799999999999994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3" t="s">
        <v>96</v>
      </c>
      <c r="AT149" s="163" t="s">
        <v>176</v>
      </c>
      <c r="AU149" s="163" t="s">
        <v>85</v>
      </c>
      <c r="AY149" s="17" t="s">
        <v>174</v>
      </c>
      <c r="BE149" s="164">
        <f>IF(N149="základní",J149,0)</f>
        <v>0</v>
      </c>
      <c r="BF149" s="164">
        <f>IF(N149="snížená",J149,0)</f>
        <v>0</v>
      </c>
      <c r="BG149" s="164">
        <f>IF(N149="zákl. přenesená",J149,0)</f>
        <v>0</v>
      </c>
      <c r="BH149" s="164">
        <f>IF(N149="sníž. přenesená",J149,0)</f>
        <v>0</v>
      </c>
      <c r="BI149" s="164">
        <f>IF(N149="nulová",J149,0)</f>
        <v>0</v>
      </c>
      <c r="BJ149" s="17" t="s">
        <v>83</v>
      </c>
      <c r="BK149" s="164">
        <f>ROUND(I149*H149,2)</f>
        <v>0</v>
      </c>
      <c r="BL149" s="17" t="s">
        <v>96</v>
      </c>
      <c r="BM149" s="163" t="s">
        <v>844</v>
      </c>
    </row>
    <row r="150" spans="1:65" s="2" customFormat="1" ht="39">
      <c r="A150" s="32"/>
      <c r="B150" s="33"/>
      <c r="C150" s="32"/>
      <c r="D150" s="165" t="s">
        <v>181</v>
      </c>
      <c r="E150" s="32"/>
      <c r="F150" s="166" t="s">
        <v>845</v>
      </c>
      <c r="G150" s="32"/>
      <c r="H150" s="32"/>
      <c r="I150" s="167"/>
      <c r="J150" s="32"/>
      <c r="K150" s="32"/>
      <c r="L150" s="33"/>
      <c r="M150" s="168"/>
      <c r="N150" s="169"/>
      <c r="O150" s="58"/>
      <c r="P150" s="58"/>
      <c r="Q150" s="58"/>
      <c r="R150" s="58"/>
      <c r="S150" s="58"/>
      <c r="T150" s="59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T150" s="17" t="s">
        <v>181</v>
      </c>
      <c r="AU150" s="17" t="s">
        <v>85</v>
      </c>
    </row>
    <row r="151" spans="1:65" s="2" customFormat="1" ht="24.2" customHeight="1">
      <c r="A151" s="32"/>
      <c r="B151" s="150"/>
      <c r="C151" s="151" t="s">
        <v>195</v>
      </c>
      <c r="D151" s="151" t="s">
        <v>176</v>
      </c>
      <c r="E151" s="152" t="s">
        <v>749</v>
      </c>
      <c r="F151" s="153" t="s">
        <v>750</v>
      </c>
      <c r="G151" s="154" t="s">
        <v>179</v>
      </c>
      <c r="H151" s="155">
        <v>10.75</v>
      </c>
      <c r="I151" s="156"/>
      <c r="J151" s="157">
        <f>ROUND(I151*H151,2)</f>
        <v>0</v>
      </c>
      <c r="K151" s="158"/>
      <c r="L151" s="33"/>
      <c r="M151" s="159" t="s">
        <v>1</v>
      </c>
      <c r="N151" s="160" t="s">
        <v>41</v>
      </c>
      <c r="O151" s="58"/>
      <c r="P151" s="161">
        <f>O151*H151</f>
        <v>0</v>
      </c>
      <c r="Q151" s="161">
        <v>4.0000000000000003E-5</v>
      </c>
      <c r="R151" s="161">
        <f>Q151*H151</f>
        <v>4.3000000000000004E-4</v>
      </c>
      <c r="S151" s="161">
        <v>0.128</v>
      </c>
      <c r="T151" s="162">
        <f>S151*H151</f>
        <v>1.3760000000000001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3" t="s">
        <v>96</v>
      </c>
      <c r="AT151" s="163" t="s">
        <v>176</v>
      </c>
      <c r="AU151" s="163" t="s">
        <v>85</v>
      </c>
      <c r="AY151" s="17" t="s">
        <v>174</v>
      </c>
      <c r="BE151" s="164">
        <f>IF(N151="základní",J151,0)</f>
        <v>0</v>
      </c>
      <c r="BF151" s="164">
        <f>IF(N151="snížená",J151,0)</f>
        <v>0</v>
      </c>
      <c r="BG151" s="164">
        <f>IF(N151="zákl. přenesená",J151,0)</f>
        <v>0</v>
      </c>
      <c r="BH151" s="164">
        <f>IF(N151="sníž. přenesená",J151,0)</f>
        <v>0</v>
      </c>
      <c r="BI151" s="164">
        <f>IF(N151="nulová",J151,0)</f>
        <v>0</v>
      </c>
      <c r="BJ151" s="17" t="s">
        <v>83</v>
      </c>
      <c r="BK151" s="164">
        <f>ROUND(I151*H151,2)</f>
        <v>0</v>
      </c>
      <c r="BL151" s="17" t="s">
        <v>96</v>
      </c>
      <c r="BM151" s="163" t="s">
        <v>846</v>
      </c>
    </row>
    <row r="152" spans="1:65" s="2" customFormat="1" ht="29.25">
      <c r="A152" s="32"/>
      <c r="B152" s="33"/>
      <c r="C152" s="32"/>
      <c r="D152" s="165" t="s">
        <v>181</v>
      </c>
      <c r="E152" s="32"/>
      <c r="F152" s="166" t="s">
        <v>752</v>
      </c>
      <c r="G152" s="32"/>
      <c r="H152" s="32"/>
      <c r="I152" s="167"/>
      <c r="J152" s="32"/>
      <c r="K152" s="32"/>
      <c r="L152" s="33"/>
      <c r="M152" s="168"/>
      <c r="N152" s="169"/>
      <c r="O152" s="58"/>
      <c r="P152" s="58"/>
      <c r="Q152" s="58"/>
      <c r="R152" s="58"/>
      <c r="S152" s="58"/>
      <c r="T152" s="59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T152" s="17" t="s">
        <v>181</v>
      </c>
      <c r="AU152" s="17" t="s">
        <v>85</v>
      </c>
    </row>
    <row r="153" spans="1:65" s="13" customFormat="1" ht="11.25">
      <c r="B153" s="170"/>
      <c r="D153" s="165" t="s">
        <v>183</v>
      </c>
      <c r="E153" s="171" t="s">
        <v>1</v>
      </c>
      <c r="F153" s="172" t="s">
        <v>847</v>
      </c>
      <c r="H153" s="173">
        <v>10.75</v>
      </c>
      <c r="I153" s="174"/>
      <c r="L153" s="170"/>
      <c r="M153" s="175"/>
      <c r="N153" s="176"/>
      <c r="O153" s="176"/>
      <c r="P153" s="176"/>
      <c r="Q153" s="176"/>
      <c r="R153" s="176"/>
      <c r="S153" s="176"/>
      <c r="T153" s="177"/>
      <c r="AT153" s="171" t="s">
        <v>183</v>
      </c>
      <c r="AU153" s="171" t="s">
        <v>85</v>
      </c>
      <c r="AV153" s="13" t="s">
        <v>85</v>
      </c>
      <c r="AW153" s="13" t="s">
        <v>32</v>
      </c>
      <c r="AX153" s="13" t="s">
        <v>83</v>
      </c>
      <c r="AY153" s="171" t="s">
        <v>174</v>
      </c>
    </row>
    <row r="154" spans="1:65" s="2" customFormat="1" ht="16.5" customHeight="1">
      <c r="A154" s="32"/>
      <c r="B154" s="150"/>
      <c r="C154" s="151" t="s">
        <v>200</v>
      </c>
      <c r="D154" s="151" t="s">
        <v>176</v>
      </c>
      <c r="E154" s="152" t="s">
        <v>201</v>
      </c>
      <c r="F154" s="153" t="s">
        <v>202</v>
      </c>
      <c r="G154" s="154" t="s">
        <v>203</v>
      </c>
      <c r="H154" s="155">
        <v>17</v>
      </c>
      <c r="I154" s="156"/>
      <c r="J154" s="157">
        <f>ROUND(I154*H154,2)</f>
        <v>0</v>
      </c>
      <c r="K154" s="158"/>
      <c r="L154" s="33"/>
      <c r="M154" s="159" t="s">
        <v>1</v>
      </c>
      <c r="N154" s="160" t="s">
        <v>41</v>
      </c>
      <c r="O154" s="58"/>
      <c r="P154" s="161">
        <f>O154*H154</f>
        <v>0</v>
      </c>
      <c r="Q154" s="161">
        <v>0</v>
      </c>
      <c r="R154" s="161">
        <f>Q154*H154</f>
        <v>0</v>
      </c>
      <c r="S154" s="161">
        <v>0.28999999999999998</v>
      </c>
      <c r="T154" s="162">
        <f>S154*H154</f>
        <v>4.93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3" t="s">
        <v>96</v>
      </c>
      <c r="AT154" s="163" t="s">
        <v>176</v>
      </c>
      <c r="AU154" s="163" t="s">
        <v>85</v>
      </c>
      <c r="AY154" s="17" t="s">
        <v>174</v>
      </c>
      <c r="BE154" s="164">
        <f>IF(N154="základní",J154,0)</f>
        <v>0</v>
      </c>
      <c r="BF154" s="164">
        <f>IF(N154="snížená",J154,0)</f>
        <v>0</v>
      </c>
      <c r="BG154" s="164">
        <f>IF(N154="zákl. přenesená",J154,0)</f>
        <v>0</v>
      </c>
      <c r="BH154" s="164">
        <f>IF(N154="sníž. přenesená",J154,0)</f>
        <v>0</v>
      </c>
      <c r="BI154" s="164">
        <f>IF(N154="nulová",J154,0)</f>
        <v>0</v>
      </c>
      <c r="BJ154" s="17" t="s">
        <v>83</v>
      </c>
      <c r="BK154" s="164">
        <f>ROUND(I154*H154,2)</f>
        <v>0</v>
      </c>
      <c r="BL154" s="17" t="s">
        <v>96</v>
      </c>
      <c r="BM154" s="163" t="s">
        <v>848</v>
      </c>
    </row>
    <row r="155" spans="1:65" s="2" customFormat="1" ht="29.25">
      <c r="A155" s="32"/>
      <c r="B155" s="33"/>
      <c r="C155" s="32"/>
      <c r="D155" s="165" t="s">
        <v>181</v>
      </c>
      <c r="E155" s="32"/>
      <c r="F155" s="166" t="s">
        <v>205</v>
      </c>
      <c r="G155" s="32"/>
      <c r="H155" s="32"/>
      <c r="I155" s="167"/>
      <c r="J155" s="32"/>
      <c r="K155" s="32"/>
      <c r="L155" s="33"/>
      <c r="M155" s="168"/>
      <c r="N155" s="169"/>
      <c r="O155" s="58"/>
      <c r="P155" s="58"/>
      <c r="Q155" s="58"/>
      <c r="R155" s="58"/>
      <c r="S155" s="58"/>
      <c r="T155" s="59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T155" s="17" t="s">
        <v>181</v>
      </c>
      <c r="AU155" s="17" t="s">
        <v>85</v>
      </c>
    </row>
    <row r="156" spans="1:65" s="13" customFormat="1" ht="11.25">
      <c r="B156" s="170"/>
      <c r="D156" s="165" t="s">
        <v>183</v>
      </c>
      <c r="E156" s="171" t="s">
        <v>1</v>
      </c>
      <c r="F156" s="172" t="s">
        <v>293</v>
      </c>
      <c r="H156" s="173">
        <v>17</v>
      </c>
      <c r="I156" s="174"/>
      <c r="L156" s="170"/>
      <c r="M156" s="175"/>
      <c r="N156" s="176"/>
      <c r="O156" s="176"/>
      <c r="P156" s="176"/>
      <c r="Q156" s="176"/>
      <c r="R156" s="176"/>
      <c r="S156" s="176"/>
      <c r="T156" s="177"/>
      <c r="AT156" s="171" t="s">
        <v>183</v>
      </c>
      <c r="AU156" s="171" t="s">
        <v>85</v>
      </c>
      <c r="AV156" s="13" t="s">
        <v>85</v>
      </c>
      <c r="AW156" s="13" t="s">
        <v>32</v>
      </c>
      <c r="AX156" s="13" t="s">
        <v>83</v>
      </c>
      <c r="AY156" s="171" t="s">
        <v>174</v>
      </c>
    </row>
    <row r="157" spans="1:65" s="2" customFormat="1" ht="16.5" customHeight="1">
      <c r="A157" s="32"/>
      <c r="B157" s="150"/>
      <c r="C157" s="151" t="s">
        <v>206</v>
      </c>
      <c r="D157" s="151" t="s">
        <v>176</v>
      </c>
      <c r="E157" s="152" t="s">
        <v>207</v>
      </c>
      <c r="F157" s="153" t="s">
        <v>208</v>
      </c>
      <c r="G157" s="154" t="s">
        <v>203</v>
      </c>
      <c r="H157" s="155">
        <v>5</v>
      </c>
      <c r="I157" s="156"/>
      <c r="J157" s="157">
        <f>ROUND(I157*H157,2)</f>
        <v>0</v>
      </c>
      <c r="K157" s="158"/>
      <c r="L157" s="33"/>
      <c r="M157" s="159" t="s">
        <v>1</v>
      </c>
      <c r="N157" s="160" t="s">
        <v>41</v>
      </c>
      <c r="O157" s="58"/>
      <c r="P157" s="161">
        <f>O157*H157</f>
        <v>0</v>
      </c>
      <c r="Q157" s="161">
        <v>0</v>
      </c>
      <c r="R157" s="161">
        <f>Q157*H157</f>
        <v>0</v>
      </c>
      <c r="S157" s="161">
        <v>0.20499999999999999</v>
      </c>
      <c r="T157" s="162">
        <f>S157*H157</f>
        <v>1.0249999999999999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3" t="s">
        <v>96</v>
      </c>
      <c r="AT157" s="163" t="s">
        <v>176</v>
      </c>
      <c r="AU157" s="163" t="s">
        <v>85</v>
      </c>
      <c r="AY157" s="17" t="s">
        <v>174</v>
      </c>
      <c r="BE157" s="164">
        <f>IF(N157="základní",J157,0)</f>
        <v>0</v>
      </c>
      <c r="BF157" s="164">
        <f>IF(N157="snížená",J157,0)</f>
        <v>0</v>
      </c>
      <c r="BG157" s="164">
        <f>IF(N157="zákl. přenesená",J157,0)</f>
        <v>0</v>
      </c>
      <c r="BH157" s="164">
        <f>IF(N157="sníž. přenesená",J157,0)</f>
        <v>0</v>
      </c>
      <c r="BI157" s="164">
        <f>IF(N157="nulová",J157,0)</f>
        <v>0</v>
      </c>
      <c r="BJ157" s="17" t="s">
        <v>83</v>
      </c>
      <c r="BK157" s="164">
        <f>ROUND(I157*H157,2)</f>
        <v>0</v>
      </c>
      <c r="BL157" s="17" t="s">
        <v>96</v>
      </c>
      <c r="BM157" s="163" t="s">
        <v>849</v>
      </c>
    </row>
    <row r="158" spans="1:65" s="2" customFormat="1" ht="29.25">
      <c r="A158" s="32"/>
      <c r="B158" s="33"/>
      <c r="C158" s="32"/>
      <c r="D158" s="165" t="s">
        <v>181</v>
      </c>
      <c r="E158" s="32"/>
      <c r="F158" s="166" t="s">
        <v>210</v>
      </c>
      <c r="G158" s="32"/>
      <c r="H158" s="32"/>
      <c r="I158" s="167"/>
      <c r="J158" s="32"/>
      <c r="K158" s="32"/>
      <c r="L158" s="33"/>
      <c r="M158" s="168"/>
      <c r="N158" s="169"/>
      <c r="O158" s="58"/>
      <c r="P158" s="58"/>
      <c r="Q158" s="58"/>
      <c r="R158" s="58"/>
      <c r="S158" s="58"/>
      <c r="T158" s="59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T158" s="17" t="s">
        <v>181</v>
      </c>
      <c r="AU158" s="17" t="s">
        <v>85</v>
      </c>
    </row>
    <row r="159" spans="1:65" s="13" customFormat="1" ht="11.25">
      <c r="B159" s="170"/>
      <c r="D159" s="165" t="s">
        <v>183</v>
      </c>
      <c r="E159" s="171" t="s">
        <v>1</v>
      </c>
      <c r="F159" s="172" t="s">
        <v>850</v>
      </c>
      <c r="H159" s="173">
        <v>5</v>
      </c>
      <c r="I159" s="174"/>
      <c r="L159" s="170"/>
      <c r="M159" s="175"/>
      <c r="N159" s="176"/>
      <c r="O159" s="176"/>
      <c r="P159" s="176"/>
      <c r="Q159" s="176"/>
      <c r="R159" s="176"/>
      <c r="S159" s="176"/>
      <c r="T159" s="177"/>
      <c r="AT159" s="171" t="s">
        <v>183</v>
      </c>
      <c r="AU159" s="171" t="s">
        <v>85</v>
      </c>
      <c r="AV159" s="13" t="s">
        <v>85</v>
      </c>
      <c r="AW159" s="13" t="s">
        <v>32</v>
      </c>
      <c r="AX159" s="13" t="s">
        <v>83</v>
      </c>
      <c r="AY159" s="171" t="s">
        <v>174</v>
      </c>
    </row>
    <row r="160" spans="1:65" s="2" customFormat="1" ht="33" customHeight="1">
      <c r="A160" s="32"/>
      <c r="B160" s="150"/>
      <c r="C160" s="151" t="s">
        <v>211</v>
      </c>
      <c r="D160" s="151" t="s">
        <v>176</v>
      </c>
      <c r="E160" s="152" t="s">
        <v>631</v>
      </c>
      <c r="F160" s="153" t="s">
        <v>632</v>
      </c>
      <c r="G160" s="154" t="s">
        <v>220</v>
      </c>
      <c r="H160" s="155">
        <v>204.82900000000001</v>
      </c>
      <c r="I160" s="156"/>
      <c r="J160" s="157">
        <f>ROUND(I160*H160,2)</f>
        <v>0</v>
      </c>
      <c r="K160" s="158"/>
      <c r="L160" s="33"/>
      <c r="M160" s="159" t="s">
        <v>1</v>
      </c>
      <c r="N160" s="160" t="s">
        <v>41</v>
      </c>
      <c r="O160" s="58"/>
      <c r="P160" s="161">
        <f>O160*H160</f>
        <v>0</v>
      </c>
      <c r="Q160" s="161">
        <v>0</v>
      </c>
      <c r="R160" s="161">
        <f>Q160*H160</f>
        <v>0</v>
      </c>
      <c r="S160" s="161">
        <v>0</v>
      </c>
      <c r="T160" s="162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3" t="s">
        <v>96</v>
      </c>
      <c r="AT160" s="163" t="s">
        <v>176</v>
      </c>
      <c r="AU160" s="163" t="s">
        <v>85</v>
      </c>
      <c r="AY160" s="17" t="s">
        <v>174</v>
      </c>
      <c r="BE160" s="164">
        <f>IF(N160="základní",J160,0)</f>
        <v>0</v>
      </c>
      <c r="BF160" s="164">
        <f>IF(N160="snížená",J160,0)</f>
        <v>0</v>
      </c>
      <c r="BG160" s="164">
        <f>IF(N160="zákl. přenesená",J160,0)</f>
        <v>0</v>
      </c>
      <c r="BH160" s="164">
        <f>IF(N160="sníž. přenesená",J160,0)</f>
        <v>0</v>
      </c>
      <c r="BI160" s="164">
        <f>IF(N160="nulová",J160,0)</f>
        <v>0</v>
      </c>
      <c r="BJ160" s="17" t="s">
        <v>83</v>
      </c>
      <c r="BK160" s="164">
        <f>ROUND(I160*H160,2)</f>
        <v>0</v>
      </c>
      <c r="BL160" s="17" t="s">
        <v>96</v>
      </c>
      <c r="BM160" s="163" t="s">
        <v>851</v>
      </c>
    </row>
    <row r="161" spans="1:65" s="2" customFormat="1" ht="19.5">
      <c r="A161" s="32"/>
      <c r="B161" s="33"/>
      <c r="C161" s="32"/>
      <c r="D161" s="165" t="s">
        <v>181</v>
      </c>
      <c r="E161" s="32"/>
      <c r="F161" s="166" t="s">
        <v>634</v>
      </c>
      <c r="G161" s="32"/>
      <c r="H161" s="32"/>
      <c r="I161" s="167"/>
      <c r="J161" s="32"/>
      <c r="K161" s="32"/>
      <c r="L161" s="33"/>
      <c r="M161" s="168"/>
      <c r="N161" s="169"/>
      <c r="O161" s="58"/>
      <c r="P161" s="58"/>
      <c r="Q161" s="58"/>
      <c r="R161" s="58"/>
      <c r="S161" s="58"/>
      <c r="T161" s="59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T161" s="17" t="s">
        <v>181</v>
      </c>
      <c r="AU161" s="17" t="s">
        <v>85</v>
      </c>
    </row>
    <row r="162" spans="1:65" s="13" customFormat="1" ht="11.25">
      <c r="B162" s="170"/>
      <c r="D162" s="165" t="s">
        <v>183</v>
      </c>
      <c r="E162" s="171" t="s">
        <v>134</v>
      </c>
      <c r="F162" s="172" t="s">
        <v>852</v>
      </c>
      <c r="H162" s="173">
        <v>204.82900000000001</v>
      </c>
      <c r="I162" s="174"/>
      <c r="L162" s="170"/>
      <c r="M162" s="175"/>
      <c r="N162" s="176"/>
      <c r="O162" s="176"/>
      <c r="P162" s="176"/>
      <c r="Q162" s="176"/>
      <c r="R162" s="176"/>
      <c r="S162" s="176"/>
      <c r="T162" s="177"/>
      <c r="AT162" s="171" t="s">
        <v>183</v>
      </c>
      <c r="AU162" s="171" t="s">
        <v>85</v>
      </c>
      <c r="AV162" s="13" t="s">
        <v>85</v>
      </c>
      <c r="AW162" s="13" t="s">
        <v>32</v>
      </c>
      <c r="AX162" s="13" t="s">
        <v>83</v>
      </c>
      <c r="AY162" s="171" t="s">
        <v>174</v>
      </c>
    </row>
    <row r="163" spans="1:65" s="2" customFormat="1" ht="33" customHeight="1">
      <c r="A163" s="32"/>
      <c r="B163" s="150"/>
      <c r="C163" s="151" t="s">
        <v>217</v>
      </c>
      <c r="D163" s="151" t="s">
        <v>176</v>
      </c>
      <c r="E163" s="152" t="s">
        <v>225</v>
      </c>
      <c r="F163" s="153" t="s">
        <v>226</v>
      </c>
      <c r="G163" s="154" t="s">
        <v>220</v>
      </c>
      <c r="H163" s="155">
        <v>91.909000000000006</v>
      </c>
      <c r="I163" s="156"/>
      <c r="J163" s="157">
        <f>ROUND(I163*H163,2)</f>
        <v>0</v>
      </c>
      <c r="K163" s="158"/>
      <c r="L163" s="33"/>
      <c r="M163" s="159" t="s">
        <v>1</v>
      </c>
      <c r="N163" s="160" t="s">
        <v>41</v>
      </c>
      <c r="O163" s="58"/>
      <c r="P163" s="161">
        <f>O163*H163</f>
        <v>0</v>
      </c>
      <c r="Q163" s="161">
        <v>0</v>
      </c>
      <c r="R163" s="161">
        <f>Q163*H163</f>
        <v>0</v>
      </c>
      <c r="S163" s="161">
        <v>0</v>
      </c>
      <c r="T163" s="162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3" t="s">
        <v>96</v>
      </c>
      <c r="AT163" s="163" t="s">
        <v>176</v>
      </c>
      <c r="AU163" s="163" t="s">
        <v>85</v>
      </c>
      <c r="AY163" s="17" t="s">
        <v>174</v>
      </c>
      <c r="BE163" s="164">
        <f>IF(N163="základní",J163,0)</f>
        <v>0</v>
      </c>
      <c r="BF163" s="164">
        <f>IF(N163="snížená",J163,0)</f>
        <v>0</v>
      </c>
      <c r="BG163" s="164">
        <f>IF(N163="zákl. přenesená",J163,0)</f>
        <v>0</v>
      </c>
      <c r="BH163" s="164">
        <f>IF(N163="sníž. přenesená",J163,0)</f>
        <v>0</v>
      </c>
      <c r="BI163" s="164">
        <f>IF(N163="nulová",J163,0)</f>
        <v>0</v>
      </c>
      <c r="BJ163" s="17" t="s">
        <v>83</v>
      </c>
      <c r="BK163" s="164">
        <f>ROUND(I163*H163,2)</f>
        <v>0</v>
      </c>
      <c r="BL163" s="17" t="s">
        <v>96</v>
      </c>
      <c r="BM163" s="163" t="s">
        <v>853</v>
      </c>
    </row>
    <row r="164" spans="1:65" s="2" customFormat="1" ht="48.75">
      <c r="A164" s="32"/>
      <c r="B164" s="33"/>
      <c r="C164" s="32"/>
      <c r="D164" s="165" t="s">
        <v>181</v>
      </c>
      <c r="E164" s="32"/>
      <c r="F164" s="166" t="s">
        <v>228</v>
      </c>
      <c r="G164" s="32"/>
      <c r="H164" s="32"/>
      <c r="I164" s="167"/>
      <c r="J164" s="32"/>
      <c r="K164" s="32"/>
      <c r="L164" s="33"/>
      <c r="M164" s="168"/>
      <c r="N164" s="169"/>
      <c r="O164" s="58"/>
      <c r="P164" s="58"/>
      <c r="Q164" s="58"/>
      <c r="R164" s="58"/>
      <c r="S164" s="58"/>
      <c r="T164" s="59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T164" s="17" t="s">
        <v>181</v>
      </c>
      <c r="AU164" s="17" t="s">
        <v>85</v>
      </c>
    </row>
    <row r="165" spans="1:65" s="13" customFormat="1" ht="11.25">
      <c r="B165" s="170"/>
      <c r="D165" s="165" t="s">
        <v>183</v>
      </c>
      <c r="E165" s="171" t="s">
        <v>1</v>
      </c>
      <c r="F165" s="172" t="s">
        <v>134</v>
      </c>
      <c r="H165" s="173">
        <v>204.82900000000001</v>
      </c>
      <c r="I165" s="174"/>
      <c r="L165" s="170"/>
      <c r="M165" s="175"/>
      <c r="N165" s="176"/>
      <c r="O165" s="176"/>
      <c r="P165" s="176"/>
      <c r="Q165" s="176"/>
      <c r="R165" s="176"/>
      <c r="S165" s="176"/>
      <c r="T165" s="177"/>
      <c r="AT165" s="171" t="s">
        <v>183</v>
      </c>
      <c r="AU165" s="171" t="s">
        <v>85</v>
      </c>
      <c r="AV165" s="13" t="s">
        <v>85</v>
      </c>
      <c r="AW165" s="13" t="s">
        <v>32</v>
      </c>
      <c r="AX165" s="13" t="s">
        <v>76</v>
      </c>
      <c r="AY165" s="171" t="s">
        <v>174</v>
      </c>
    </row>
    <row r="166" spans="1:65" s="13" customFormat="1" ht="11.25">
      <c r="B166" s="170"/>
      <c r="D166" s="165" t="s">
        <v>183</v>
      </c>
      <c r="E166" s="171" t="s">
        <v>1</v>
      </c>
      <c r="F166" s="172" t="s">
        <v>229</v>
      </c>
      <c r="H166" s="173">
        <v>-17.145</v>
      </c>
      <c r="I166" s="174"/>
      <c r="L166" s="170"/>
      <c r="M166" s="175"/>
      <c r="N166" s="176"/>
      <c r="O166" s="176"/>
      <c r="P166" s="176"/>
      <c r="Q166" s="176"/>
      <c r="R166" s="176"/>
      <c r="S166" s="176"/>
      <c r="T166" s="177"/>
      <c r="AT166" s="171" t="s">
        <v>183</v>
      </c>
      <c r="AU166" s="171" t="s">
        <v>85</v>
      </c>
      <c r="AV166" s="13" t="s">
        <v>85</v>
      </c>
      <c r="AW166" s="13" t="s">
        <v>32</v>
      </c>
      <c r="AX166" s="13" t="s">
        <v>76</v>
      </c>
      <c r="AY166" s="171" t="s">
        <v>174</v>
      </c>
    </row>
    <row r="167" spans="1:65" s="13" customFormat="1" ht="11.25">
      <c r="B167" s="170"/>
      <c r="D167" s="165" t="s">
        <v>183</v>
      </c>
      <c r="E167" s="171" t="s">
        <v>1</v>
      </c>
      <c r="F167" s="172" t="s">
        <v>854</v>
      </c>
      <c r="H167" s="173">
        <v>-68.58</v>
      </c>
      <c r="I167" s="174"/>
      <c r="L167" s="170"/>
      <c r="M167" s="175"/>
      <c r="N167" s="176"/>
      <c r="O167" s="176"/>
      <c r="P167" s="176"/>
      <c r="Q167" s="176"/>
      <c r="R167" s="176"/>
      <c r="S167" s="176"/>
      <c r="T167" s="177"/>
      <c r="AT167" s="171" t="s">
        <v>183</v>
      </c>
      <c r="AU167" s="171" t="s">
        <v>85</v>
      </c>
      <c r="AV167" s="13" t="s">
        <v>85</v>
      </c>
      <c r="AW167" s="13" t="s">
        <v>32</v>
      </c>
      <c r="AX167" s="13" t="s">
        <v>76</v>
      </c>
      <c r="AY167" s="171" t="s">
        <v>174</v>
      </c>
    </row>
    <row r="168" spans="1:65" s="13" customFormat="1" ht="11.25">
      <c r="B168" s="170"/>
      <c r="D168" s="165" t="s">
        <v>183</v>
      </c>
      <c r="E168" s="171" t="s">
        <v>1</v>
      </c>
      <c r="F168" s="172" t="s">
        <v>855</v>
      </c>
      <c r="H168" s="173">
        <v>-27.195</v>
      </c>
      <c r="I168" s="174"/>
      <c r="L168" s="170"/>
      <c r="M168" s="175"/>
      <c r="N168" s="176"/>
      <c r="O168" s="176"/>
      <c r="P168" s="176"/>
      <c r="Q168" s="176"/>
      <c r="R168" s="176"/>
      <c r="S168" s="176"/>
      <c r="T168" s="177"/>
      <c r="AT168" s="171" t="s">
        <v>183</v>
      </c>
      <c r="AU168" s="171" t="s">
        <v>85</v>
      </c>
      <c r="AV168" s="13" t="s">
        <v>85</v>
      </c>
      <c r="AW168" s="13" t="s">
        <v>32</v>
      </c>
      <c r="AX168" s="13" t="s">
        <v>76</v>
      </c>
      <c r="AY168" s="171" t="s">
        <v>174</v>
      </c>
    </row>
    <row r="169" spans="1:65" s="14" customFormat="1" ht="11.25">
      <c r="B169" s="178"/>
      <c r="D169" s="165" t="s">
        <v>183</v>
      </c>
      <c r="E169" s="179" t="s">
        <v>1</v>
      </c>
      <c r="F169" s="180" t="s">
        <v>231</v>
      </c>
      <c r="H169" s="181">
        <v>91.909000000000006</v>
      </c>
      <c r="I169" s="182"/>
      <c r="L169" s="178"/>
      <c r="M169" s="183"/>
      <c r="N169" s="184"/>
      <c r="O169" s="184"/>
      <c r="P169" s="184"/>
      <c r="Q169" s="184"/>
      <c r="R169" s="184"/>
      <c r="S169" s="184"/>
      <c r="T169" s="185"/>
      <c r="AT169" s="179" t="s">
        <v>183</v>
      </c>
      <c r="AU169" s="179" t="s">
        <v>85</v>
      </c>
      <c r="AV169" s="14" t="s">
        <v>96</v>
      </c>
      <c r="AW169" s="14" t="s">
        <v>32</v>
      </c>
      <c r="AX169" s="14" t="s">
        <v>83</v>
      </c>
      <c r="AY169" s="179" t="s">
        <v>174</v>
      </c>
    </row>
    <row r="170" spans="1:65" s="2" customFormat="1" ht="37.9" customHeight="1">
      <c r="A170" s="32"/>
      <c r="B170" s="150"/>
      <c r="C170" s="151" t="s">
        <v>224</v>
      </c>
      <c r="D170" s="151" t="s">
        <v>176</v>
      </c>
      <c r="E170" s="152" t="s">
        <v>233</v>
      </c>
      <c r="F170" s="153" t="s">
        <v>234</v>
      </c>
      <c r="G170" s="154" t="s">
        <v>220</v>
      </c>
      <c r="H170" s="155">
        <v>643.36300000000006</v>
      </c>
      <c r="I170" s="156"/>
      <c r="J170" s="157">
        <f>ROUND(I170*H170,2)</f>
        <v>0</v>
      </c>
      <c r="K170" s="158"/>
      <c r="L170" s="33"/>
      <c r="M170" s="159" t="s">
        <v>1</v>
      </c>
      <c r="N170" s="160" t="s">
        <v>41</v>
      </c>
      <c r="O170" s="58"/>
      <c r="P170" s="161">
        <f>O170*H170</f>
        <v>0</v>
      </c>
      <c r="Q170" s="161">
        <v>0</v>
      </c>
      <c r="R170" s="161">
        <f>Q170*H170</f>
        <v>0</v>
      </c>
      <c r="S170" s="161">
        <v>0</v>
      </c>
      <c r="T170" s="162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3" t="s">
        <v>96</v>
      </c>
      <c r="AT170" s="163" t="s">
        <v>176</v>
      </c>
      <c r="AU170" s="163" t="s">
        <v>85</v>
      </c>
      <c r="AY170" s="17" t="s">
        <v>174</v>
      </c>
      <c r="BE170" s="164">
        <f>IF(N170="základní",J170,0)</f>
        <v>0</v>
      </c>
      <c r="BF170" s="164">
        <f>IF(N170="snížená",J170,0)</f>
        <v>0</v>
      </c>
      <c r="BG170" s="164">
        <f>IF(N170="zákl. přenesená",J170,0)</f>
        <v>0</v>
      </c>
      <c r="BH170" s="164">
        <f>IF(N170="sníž. přenesená",J170,0)</f>
        <v>0</v>
      </c>
      <c r="BI170" s="164">
        <f>IF(N170="nulová",J170,0)</f>
        <v>0</v>
      </c>
      <c r="BJ170" s="17" t="s">
        <v>83</v>
      </c>
      <c r="BK170" s="164">
        <f>ROUND(I170*H170,2)</f>
        <v>0</v>
      </c>
      <c r="BL170" s="17" t="s">
        <v>96</v>
      </c>
      <c r="BM170" s="163" t="s">
        <v>856</v>
      </c>
    </row>
    <row r="171" spans="1:65" s="2" customFormat="1" ht="48.75">
      <c r="A171" s="32"/>
      <c r="B171" s="33"/>
      <c r="C171" s="32"/>
      <c r="D171" s="165" t="s">
        <v>181</v>
      </c>
      <c r="E171" s="32"/>
      <c r="F171" s="166" t="s">
        <v>236</v>
      </c>
      <c r="G171" s="32"/>
      <c r="H171" s="32"/>
      <c r="I171" s="167"/>
      <c r="J171" s="32"/>
      <c r="K171" s="32"/>
      <c r="L171" s="33"/>
      <c r="M171" s="168"/>
      <c r="N171" s="169"/>
      <c r="O171" s="58"/>
      <c r="P171" s="58"/>
      <c r="Q171" s="58"/>
      <c r="R171" s="58"/>
      <c r="S171" s="58"/>
      <c r="T171" s="59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T171" s="17" t="s">
        <v>181</v>
      </c>
      <c r="AU171" s="17" t="s">
        <v>85</v>
      </c>
    </row>
    <row r="172" spans="1:65" s="13" customFormat="1" ht="11.25">
      <c r="B172" s="170"/>
      <c r="D172" s="165" t="s">
        <v>183</v>
      </c>
      <c r="E172" s="171" t="s">
        <v>1</v>
      </c>
      <c r="F172" s="172" t="s">
        <v>134</v>
      </c>
      <c r="H172" s="173">
        <v>204.82900000000001</v>
      </c>
      <c r="I172" s="174"/>
      <c r="L172" s="170"/>
      <c r="M172" s="175"/>
      <c r="N172" s="176"/>
      <c r="O172" s="176"/>
      <c r="P172" s="176"/>
      <c r="Q172" s="176"/>
      <c r="R172" s="176"/>
      <c r="S172" s="176"/>
      <c r="T172" s="177"/>
      <c r="AT172" s="171" t="s">
        <v>183</v>
      </c>
      <c r="AU172" s="171" t="s">
        <v>85</v>
      </c>
      <c r="AV172" s="13" t="s">
        <v>85</v>
      </c>
      <c r="AW172" s="13" t="s">
        <v>32</v>
      </c>
      <c r="AX172" s="13" t="s">
        <v>76</v>
      </c>
      <c r="AY172" s="171" t="s">
        <v>174</v>
      </c>
    </row>
    <row r="173" spans="1:65" s="13" customFormat="1" ht="11.25">
      <c r="B173" s="170"/>
      <c r="D173" s="165" t="s">
        <v>183</v>
      </c>
      <c r="E173" s="171" t="s">
        <v>1</v>
      </c>
      <c r="F173" s="172" t="s">
        <v>229</v>
      </c>
      <c r="H173" s="173">
        <v>-17.145</v>
      </c>
      <c r="I173" s="174"/>
      <c r="L173" s="170"/>
      <c r="M173" s="175"/>
      <c r="N173" s="176"/>
      <c r="O173" s="176"/>
      <c r="P173" s="176"/>
      <c r="Q173" s="176"/>
      <c r="R173" s="176"/>
      <c r="S173" s="176"/>
      <c r="T173" s="177"/>
      <c r="AT173" s="171" t="s">
        <v>183</v>
      </c>
      <c r="AU173" s="171" t="s">
        <v>85</v>
      </c>
      <c r="AV173" s="13" t="s">
        <v>85</v>
      </c>
      <c r="AW173" s="13" t="s">
        <v>32</v>
      </c>
      <c r="AX173" s="13" t="s">
        <v>76</v>
      </c>
      <c r="AY173" s="171" t="s">
        <v>174</v>
      </c>
    </row>
    <row r="174" spans="1:65" s="13" customFormat="1" ht="11.25">
      <c r="B174" s="170"/>
      <c r="D174" s="165" t="s">
        <v>183</v>
      </c>
      <c r="E174" s="171" t="s">
        <v>1</v>
      </c>
      <c r="F174" s="172" t="s">
        <v>854</v>
      </c>
      <c r="H174" s="173">
        <v>-68.58</v>
      </c>
      <c r="I174" s="174"/>
      <c r="L174" s="170"/>
      <c r="M174" s="175"/>
      <c r="N174" s="176"/>
      <c r="O174" s="176"/>
      <c r="P174" s="176"/>
      <c r="Q174" s="176"/>
      <c r="R174" s="176"/>
      <c r="S174" s="176"/>
      <c r="T174" s="177"/>
      <c r="AT174" s="171" t="s">
        <v>183</v>
      </c>
      <c r="AU174" s="171" t="s">
        <v>85</v>
      </c>
      <c r="AV174" s="13" t="s">
        <v>85</v>
      </c>
      <c r="AW174" s="13" t="s">
        <v>32</v>
      </c>
      <c r="AX174" s="13" t="s">
        <v>76</v>
      </c>
      <c r="AY174" s="171" t="s">
        <v>174</v>
      </c>
    </row>
    <row r="175" spans="1:65" s="13" customFormat="1" ht="11.25">
      <c r="B175" s="170"/>
      <c r="D175" s="165" t="s">
        <v>183</v>
      </c>
      <c r="E175" s="171" t="s">
        <v>1</v>
      </c>
      <c r="F175" s="172" t="s">
        <v>855</v>
      </c>
      <c r="H175" s="173">
        <v>-27.195</v>
      </c>
      <c r="I175" s="174"/>
      <c r="L175" s="170"/>
      <c r="M175" s="175"/>
      <c r="N175" s="176"/>
      <c r="O175" s="176"/>
      <c r="P175" s="176"/>
      <c r="Q175" s="176"/>
      <c r="R175" s="176"/>
      <c r="S175" s="176"/>
      <c r="T175" s="177"/>
      <c r="AT175" s="171" t="s">
        <v>183</v>
      </c>
      <c r="AU175" s="171" t="s">
        <v>85</v>
      </c>
      <c r="AV175" s="13" t="s">
        <v>85</v>
      </c>
      <c r="AW175" s="13" t="s">
        <v>32</v>
      </c>
      <c r="AX175" s="13" t="s">
        <v>76</v>
      </c>
      <c r="AY175" s="171" t="s">
        <v>174</v>
      </c>
    </row>
    <row r="176" spans="1:65" s="14" customFormat="1" ht="11.25">
      <c r="B176" s="178"/>
      <c r="D176" s="165" t="s">
        <v>183</v>
      </c>
      <c r="E176" s="179" t="s">
        <v>1</v>
      </c>
      <c r="F176" s="180" t="s">
        <v>231</v>
      </c>
      <c r="H176" s="181">
        <v>91.909000000000006</v>
      </c>
      <c r="I176" s="182"/>
      <c r="L176" s="178"/>
      <c r="M176" s="183"/>
      <c r="N176" s="184"/>
      <c r="O176" s="184"/>
      <c r="P176" s="184"/>
      <c r="Q176" s="184"/>
      <c r="R176" s="184"/>
      <c r="S176" s="184"/>
      <c r="T176" s="185"/>
      <c r="AT176" s="179" t="s">
        <v>183</v>
      </c>
      <c r="AU176" s="179" t="s">
        <v>85</v>
      </c>
      <c r="AV176" s="14" t="s">
        <v>96</v>
      </c>
      <c r="AW176" s="14" t="s">
        <v>32</v>
      </c>
      <c r="AX176" s="14" t="s">
        <v>83</v>
      </c>
      <c r="AY176" s="179" t="s">
        <v>174</v>
      </c>
    </row>
    <row r="177" spans="1:65" s="13" customFormat="1" ht="11.25">
      <c r="B177" s="170"/>
      <c r="D177" s="165" t="s">
        <v>183</v>
      </c>
      <c r="F177" s="172" t="s">
        <v>857</v>
      </c>
      <c r="H177" s="173">
        <v>643.36300000000006</v>
      </c>
      <c r="I177" s="174"/>
      <c r="L177" s="170"/>
      <c r="M177" s="175"/>
      <c r="N177" s="176"/>
      <c r="O177" s="176"/>
      <c r="P177" s="176"/>
      <c r="Q177" s="176"/>
      <c r="R177" s="176"/>
      <c r="S177" s="176"/>
      <c r="T177" s="177"/>
      <c r="AT177" s="171" t="s">
        <v>183</v>
      </c>
      <c r="AU177" s="171" t="s">
        <v>85</v>
      </c>
      <c r="AV177" s="13" t="s">
        <v>85</v>
      </c>
      <c r="AW177" s="13" t="s">
        <v>3</v>
      </c>
      <c r="AX177" s="13" t="s">
        <v>83</v>
      </c>
      <c r="AY177" s="171" t="s">
        <v>174</v>
      </c>
    </row>
    <row r="178" spans="1:65" s="2" customFormat="1" ht="33" customHeight="1">
      <c r="A178" s="32"/>
      <c r="B178" s="150"/>
      <c r="C178" s="151" t="s">
        <v>232</v>
      </c>
      <c r="D178" s="151" t="s">
        <v>176</v>
      </c>
      <c r="E178" s="152" t="s">
        <v>858</v>
      </c>
      <c r="F178" s="153" t="s">
        <v>859</v>
      </c>
      <c r="G178" s="154" t="s">
        <v>220</v>
      </c>
      <c r="H178" s="155">
        <v>27.195</v>
      </c>
      <c r="I178" s="156"/>
      <c r="J178" s="157">
        <f>ROUND(I178*H178,2)</f>
        <v>0</v>
      </c>
      <c r="K178" s="158"/>
      <c r="L178" s="33"/>
      <c r="M178" s="159" t="s">
        <v>1</v>
      </c>
      <c r="N178" s="160" t="s">
        <v>41</v>
      </c>
      <c r="O178" s="58"/>
      <c r="P178" s="161">
        <f>O178*H178</f>
        <v>0</v>
      </c>
      <c r="Q178" s="161">
        <v>0</v>
      </c>
      <c r="R178" s="161">
        <f>Q178*H178</f>
        <v>0</v>
      </c>
      <c r="S178" s="161">
        <v>0</v>
      </c>
      <c r="T178" s="162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3" t="s">
        <v>96</v>
      </c>
      <c r="AT178" s="163" t="s">
        <v>176</v>
      </c>
      <c r="AU178" s="163" t="s">
        <v>85</v>
      </c>
      <c r="AY178" s="17" t="s">
        <v>174</v>
      </c>
      <c r="BE178" s="164">
        <f>IF(N178="základní",J178,0)</f>
        <v>0</v>
      </c>
      <c r="BF178" s="164">
        <f>IF(N178="snížená",J178,0)</f>
        <v>0</v>
      </c>
      <c r="BG178" s="164">
        <f>IF(N178="zákl. přenesená",J178,0)</f>
        <v>0</v>
      </c>
      <c r="BH178" s="164">
        <f>IF(N178="sníž. přenesená",J178,0)</f>
        <v>0</v>
      </c>
      <c r="BI178" s="164">
        <f>IF(N178="nulová",J178,0)</f>
        <v>0</v>
      </c>
      <c r="BJ178" s="17" t="s">
        <v>83</v>
      </c>
      <c r="BK178" s="164">
        <f>ROUND(I178*H178,2)</f>
        <v>0</v>
      </c>
      <c r="BL178" s="17" t="s">
        <v>96</v>
      </c>
      <c r="BM178" s="163" t="s">
        <v>860</v>
      </c>
    </row>
    <row r="179" spans="1:65" s="2" customFormat="1" ht="39">
      <c r="A179" s="32"/>
      <c r="B179" s="33"/>
      <c r="C179" s="32"/>
      <c r="D179" s="165" t="s">
        <v>181</v>
      </c>
      <c r="E179" s="32"/>
      <c r="F179" s="166" t="s">
        <v>861</v>
      </c>
      <c r="G179" s="32"/>
      <c r="H179" s="32"/>
      <c r="I179" s="167"/>
      <c r="J179" s="32"/>
      <c r="K179" s="32"/>
      <c r="L179" s="33"/>
      <c r="M179" s="168"/>
      <c r="N179" s="169"/>
      <c r="O179" s="58"/>
      <c r="P179" s="58"/>
      <c r="Q179" s="58"/>
      <c r="R179" s="58"/>
      <c r="S179" s="58"/>
      <c r="T179" s="59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T179" s="17" t="s">
        <v>181</v>
      </c>
      <c r="AU179" s="17" t="s">
        <v>85</v>
      </c>
    </row>
    <row r="180" spans="1:65" s="13" customFormat="1" ht="11.25">
      <c r="B180" s="170"/>
      <c r="D180" s="165" t="s">
        <v>183</v>
      </c>
      <c r="E180" s="171" t="s">
        <v>1</v>
      </c>
      <c r="F180" s="172" t="s">
        <v>862</v>
      </c>
      <c r="H180" s="173">
        <v>13.5</v>
      </c>
      <c r="I180" s="174"/>
      <c r="L180" s="170"/>
      <c r="M180" s="175"/>
      <c r="N180" s="176"/>
      <c r="O180" s="176"/>
      <c r="P180" s="176"/>
      <c r="Q180" s="176"/>
      <c r="R180" s="176"/>
      <c r="S180" s="176"/>
      <c r="T180" s="177"/>
      <c r="AT180" s="171" t="s">
        <v>183</v>
      </c>
      <c r="AU180" s="171" t="s">
        <v>85</v>
      </c>
      <c r="AV180" s="13" t="s">
        <v>85</v>
      </c>
      <c r="AW180" s="13" t="s">
        <v>32</v>
      </c>
      <c r="AX180" s="13" t="s">
        <v>76</v>
      </c>
      <c r="AY180" s="171" t="s">
        <v>174</v>
      </c>
    </row>
    <row r="181" spans="1:65" s="13" customFormat="1" ht="11.25">
      <c r="B181" s="170"/>
      <c r="D181" s="165" t="s">
        <v>183</v>
      </c>
      <c r="E181" s="171" t="s">
        <v>1</v>
      </c>
      <c r="F181" s="172" t="s">
        <v>863</v>
      </c>
      <c r="H181" s="173">
        <v>13.695</v>
      </c>
      <c r="I181" s="174"/>
      <c r="L181" s="170"/>
      <c r="M181" s="175"/>
      <c r="N181" s="176"/>
      <c r="O181" s="176"/>
      <c r="P181" s="176"/>
      <c r="Q181" s="176"/>
      <c r="R181" s="176"/>
      <c r="S181" s="176"/>
      <c r="T181" s="177"/>
      <c r="AT181" s="171" t="s">
        <v>183</v>
      </c>
      <c r="AU181" s="171" t="s">
        <v>85</v>
      </c>
      <c r="AV181" s="13" t="s">
        <v>85</v>
      </c>
      <c r="AW181" s="13" t="s">
        <v>32</v>
      </c>
      <c r="AX181" s="13" t="s">
        <v>76</v>
      </c>
      <c r="AY181" s="171" t="s">
        <v>174</v>
      </c>
    </row>
    <row r="182" spans="1:65" s="14" customFormat="1" ht="11.25">
      <c r="B182" s="178"/>
      <c r="D182" s="165" t="s">
        <v>183</v>
      </c>
      <c r="E182" s="179" t="s">
        <v>831</v>
      </c>
      <c r="F182" s="180" t="s">
        <v>231</v>
      </c>
      <c r="H182" s="181">
        <v>27.195</v>
      </c>
      <c r="I182" s="182"/>
      <c r="L182" s="178"/>
      <c r="M182" s="183"/>
      <c r="N182" s="184"/>
      <c r="O182" s="184"/>
      <c r="P182" s="184"/>
      <c r="Q182" s="184"/>
      <c r="R182" s="184"/>
      <c r="S182" s="184"/>
      <c r="T182" s="185"/>
      <c r="AT182" s="179" t="s">
        <v>183</v>
      </c>
      <c r="AU182" s="179" t="s">
        <v>85</v>
      </c>
      <c r="AV182" s="14" t="s">
        <v>96</v>
      </c>
      <c r="AW182" s="14" t="s">
        <v>32</v>
      </c>
      <c r="AX182" s="14" t="s">
        <v>83</v>
      </c>
      <c r="AY182" s="179" t="s">
        <v>174</v>
      </c>
    </row>
    <row r="183" spans="1:65" s="2" customFormat="1" ht="24.2" customHeight="1">
      <c r="A183" s="32"/>
      <c r="B183" s="150"/>
      <c r="C183" s="151" t="s">
        <v>238</v>
      </c>
      <c r="D183" s="151" t="s">
        <v>176</v>
      </c>
      <c r="E183" s="152" t="s">
        <v>239</v>
      </c>
      <c r="F183" s="153" t="s">
        <v>240</v>
      </c>
      <c r="G183" s="154" t="s">
        <v>220</v>
      </c>
      <c r="H183" s="155">
        <v>17.145</v>
      </c>
      <c r="I183" s="156"/>
      <c r="J183" s="157">
        <f>ROUND(I183*H183,2)</f>
        <v>0</v>
      </c>
      <c r="K183" s="158"/>
      <c r="L183" s="33"/>
      <c r="M183" s="159" t="s">
        <v>1</v>
      </c>
      <c r="N183" s="160" t="s">
        <v>41</v>
      </c>
      <c r="O183" s="58"/>
      <c r="P183" s="161">
        <f>O183*H183</f>
        <v>0</v>
      </c>
      <c r="Q183" s="161">
        <v>0</v>
      </c>
      <c r="R183" s="161">
        <f>Q183*H183</f>
        <v>0</v>
      </c>
      <c r="S183" s="161">
        <v>0</v>
      </c>
      <c r="T183" s="162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3" t="s">
        <v>96</v>
      </c>
      <c r="AT183" s="163" t="s">
        <v>176</v>
      </c>
      <c r="AU183" s="163" t="s">
        <v>85</v>
      </c>
      <c r="AY183" s="17" t="s">
        <v>174</v>
      </c>
      <c r="BE183" s="164">
        <f>IF(N183="základní",J183,0)</f>
        <v>0</v>
      </c>
      <c r="BF183" s="164">
        <f>IF(N183="snížená",J183,0)</f>
        <v>0</v>
      </c>
      <c r="BG183" s="164">
        <f>IF(N183="zákl. přenesená",J183,0)</f>
        <v>0</v>
      </c>
      <c r="BH183" s="164">
        <f>IF(N183="sníž. přenesená",J183,0)</f>
        <v>0</v>
      </c>
      <c r="BI183" s="164">
        <f>IF(N183="nulová",J183,0)</f>
        <v>0</v>
      </c>
      <c r="BJ183" s="17" t="s">
        <v>83</v>
      </c>
      <c r="BK183" s="164">
        <f>ROUND(I183*H183,2)</f>
        <v>0</v>
      </c>
      <c r="BL183" s="17" t="s">
        <v>96</v>
      </c>
      <c r="BM183" s="163" t="s">
        <v>864</v>
      </c>
    </row>
    <row r="184" spans="1:65" s="2" customFormat="1" ht="29.25">
      <c r="A184" s="32"/>
      <c r="B184" s="33"/>
      <c r="C184" s="32"/>
      <c r="D184" s="165" t="s">
        <v>181</v>
      </c>
      <c r="E184" s="32"/>
      <c r="F184" s="166" t="s">
        <v>242</v>
      </c>
      <c r="G184" s="32"/>
      <c r="H184" s="32"/>
      <c r="I184" s="167"/>
      <c r="J184" s="32"/>
      <c r="K184" s="32"/>
      <c r="L184" s="33"/>
      <c r="M184" s="168"/>
      <c r="N184" s="169"/>
      <c r="O184" s="58"/>
      <c r="P184" s="58"/>
      <c r="Q184" s="58"/>
      <c r="R184" s="58"/>
      <c r="S184" s="58"/>
      <c r="T184" s="59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T184" s="17" t="s">
        <v>181</v>
      </c>
      <c r="AU184" s="17" t="s">
        <v>85</v>
      </c>
    </row>
    <row r="185" spans="1:65" s="13" customFormat="1" ht="11.25">
      <c r="B185" s="170"/>
      <c r="D185" s="165" t="s">
        <v>183</v>
      </c>
      <c r="E185" s="171" t="s">
        <v>136</v>
      </c>
      <c r="F185" s="172" t="s">
        <v>865</v>
      </c>
      <c r="H185" s="173">
        <v>17.145</v>
      </c>
      <c r="I185" s="174"/>
      <c r="L185" s="170"/>
      <c r="M185" s="175"/>
      <c r="N185" s="176"/>
      <c r="O185" s="176"/>
      <c r="P185" s="176"/>
      <c r="Q185" s="176"/>
      <c r="R185" s="176"/>
      <c r="S185" s="176"/>
      <c r="T185" s="177"/>
      <c r="AT185" s="171" t="s">
        <v>183</v>
      </c>
      <c r="AU185" s="171" t="s">
        <v>85</v>
      </c>
      <c r="AV185" s="13" t="s">
        <v>85</v>
      </c>
      <c r="AW185" s="13" t="s">
        <v>32</v>
      </c>
      <c r="AX185" s="13" t="s">
        <v>83</v>
      </c>
      <c r="AY185" s="171" t="s">
        <v>174</v>
      </c>
    </row>
    <row r="186" spans="1:65" s="2" customFormat="1" ht="24.2" customHeight="1">
      <c r="A186" s="32"/>
      <c r="B186" s="150"/>
      <c r="C186" s="151" t="s">
        <v>262</v>
      </c>
      <c r="D186" s="151" t="s">
        <v>176</v>
      </c>
      <c r="E186" s="152" t="s">
        <v>245</v>
      </c>
      <c r="F186" s="153" t="s">
        <v>246</v>
      </c>
      <c r="G186" s="154" t="s">
        <v>179</v>
      </c>
      <c r="H186" s="155">
        <v>342.9</v>
      </c>
      <c r="I186" s="156"/>
      <c r="J186" s="157">
        <f>ROUND(I186*H186,2)</f>
        <v>0</v>
      </c>
      <c r="K186" s="158"/>
      <c r="L186" s="33"/>
      <c r="M186" s="159" t="s">
        <v>1</v>
      </c>
      <c r="N186" s="160" t="s">
        <v>41</v>
      </c>
      <c r="O186" s="58"/>
      <c r="P186" s="161">
        <f>O186*H186</f>
        <v>0</v>
      </c>
      <c r="Q186" s="161">
        <v>0</v>
      </c>
      <c r="R186" s="161">
        <f>Q186*H186</f>
        <v>0</v>
      </c>
      <c r="S186" s="161">
        <v>0</v>
      </c>
      <c r="T186" s="162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3" t="s">
        <v>96</v>
      </c>
      <c r="AT186" s="163" t="s">
        <v>176</v>
      </c>
      <c r="AU186" s="163" t="s">
        <v>85</v>
      </c>
      <c r="AY186" s="17" t="s">
        <v>174</v>
      </c>
      <c r="BE186" s="164">
        <f>IF(N186="základní",J186,0)</f>
        <v>0</v>
      </c>
      <c r="BF186" s="164">
        <f>IF(N186="snížená",J186,0)</f>
        <v>0</v>
      </c>
      <c r="BG186" s="164">
        <f>IF(N186="zákl. přenesená",J186,0)</f>
        <v>0</v>
      </c>
      <c r="BH186" s="164">
        <f>IF(N186="sníž. přenesená",J186,0)</f>
        <v>0</v>
      </c>
      <c r="BI186" s="164">
        <f>IF(N186="nulová",J186,0)</f>
        <v>0</v>
      </c>
      <c r="BJ186" s="17" t="s">
        <v>83</v>
      </c>
      <c r="BK186" s="164">
        <f>ROUND(I186*H186,2)</f>
        <v>0</v>
      </c>
      <c r="BL186" s="17" t="s">
        <v>96</v>
      </c>
      <c r="BM186" s="163" t="s">
        <v>866</v>
      </c>
    </row>
    <row r="187" spans="1:65" s="2" customFormat="1" ht="19.5">
      <c r="A187" s="32"/>
      <c r="B187" s="33"/>
      <c r="C187" s="32"/>
      <c r="D187" s="165" t="s">
        <v>181</v>
      </c>
      <c r="E187" s="32"/>
      <c r="F187" s="166" t="s">
        <v>248</v>
      </c>
      <c r="G187" s="32"/>
      <c r="H187" s="32"/>
      <c r="I187" s="167"/>
      <c r="J187" s="32"/>
      <c r="K187" s="32"/>
      <c r="L187" s="33"/>
      <c r="M187" s="168"/>
      <c r="N187" s="169"/>
      <c r="O187" s="58"/>
      <c r="P187" s="58"/>
      <c r="Q187" s="58"/>
      <c r="R187" s="58"/>
      <c r="S187" s="58"/>
      <c r="T187" s="59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T187" s="17" t="s">
        <v>181</v>
      </c>
      <c r="AU187" s="17" t="s">
        <v>85</v>
      </c>
    </row>
    <row r="188" spans="1:65" s="13" customFormat="1" ht="11.25">
      <c r="B188" s="170"/>
      <c r="D188" s="165" t="s">
        <v>183</v>
      </c>
      <c r="E188" s="171" t="s">
        <v>1</v>
      </c>
      <c r="F188" s="172" t="s">
        <v>867</v>
      </c>
      <c r="H188" s="173">
        <v>342.9</v>
      </c>
      <c r="I188" s="174"/>
      <c r="L188" s="170"/>
      <c r="M188" s="175"/>
      <c r="N188" s="176"/>
      <c r="O188" s="176"/>
      <c r="P188" s="176"/>
      <c r="Q188" s="176"/>
      <c r="R188" s="176"/>
      <c r="S188" s="176"/>
      <c r="T188" s="177"/>
      <c r="AT188" s="171" t="s">
        <v>183</v>
      </c>
      <c r="AU188" s="171" t="s">
        <v>85</v>
      </c>
      <c r="AV188" s="13" t="s">
        <v>85</v>
      </c>
      <c r="AW188" s="13" t="s">
        <v>32</v>
      </c>
      <c r="AX188" s="13" t="s">
        <v>83</v>
      </c>
      <c r="AY188" s="171" t="s">
        <v>174</v>
      </c>
    </row>
    <row r="189" spans="1:65" s="2" customFormat="1" ht="24.2" customHeight="1">
      <c r="A189" s="32"/>
      <c r="B189" s="150"/>
      <c r="C189" s="151" t="s">
        <v>276</v>
      </c>
      <c r="D189" s="151" t="s">
        <v>176</v>
      </c>
      <c r="E189" s="152" t="s">
        <v>251</v>
      </c>
      <c r="F189" s="153" t="s">
        <v>252</v>
      </c>
      <c r="G189" s="154" t="s">
        <v>179</v>
      </c>
      <c r="H189" s="155">
        <v>342.9</v>
      </c>
      <c r="I189" s="156"/>
      <c r="J189" s="157">
        <f>ROUND(I189*H189,2)</f>
        <v>0</v>
      </c>
      <c r="K189" s="158"/>
      <c r="L189" s="33"/>
      <c r="M189" s="159" t="s">
        <v>1</v>
      </c>
      <c r="N189" s="160" t="s">
        <v>41</v>
      </c>
      <c r="O189" s="58"/>
      <c r="P189" s="161">
        <f>O189*H189</f>
        <v>0</v>
      </c>
      <c r="Q189" s="161">
        <v>0</v>
      </c>
      <c r="R189" s="161">
        <f>Q189*H189</f>
        <v>0</v>
      </c>
      <c r="S189" s="161">
        <v>0</v>
      </c>
      <c r="T189" s="162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3" t="s">
        <v>96</v>
      </c>
      <c r="AT189" s="163" t="s">
        <v>176</v>
      </c>
      <c r="AU189" s="163" t="s">
        <v>85</v>
      </c>
      <c r="AY189" s="17" t="s">
        <v>174</v>
      </c>
      <c r="BE189" s="164">
        <f>IF(N189="základní",J189,0)</f>
        <v>0</v>
      </c>
      <c r="BF189" s="164">
        <f>IF(N189="snížená",J189,0)</f>
        <v>0</v>
      </c>
      <c r="BG189" s="164">
        <f>IF(N189="zákl. přenesená",J189,0)</f>
        <v>0</v>
      </c>
      <c r="BH189" s="164">
        <f>IF(N189="sníž. přenesená",J189,0)</f>
        <v>0</v>
      </c>
      <c r="BI189" s="164">
        <f>IF(N189="nulová",J189,0)</f>
        <v>0</v>
      </c>
      <c r="BJ189" s="17" t="s">
        <v>83</v>
      </c>
      <c r="BK189" s="164">
        <f>ROUND(I189*H189,2)</f>
        <v>0</v>
      </c>
      <c r="BL189" s="17" t="s">
        <v>96</v>
      </c>
      <c r="BM189" s="163" t="s">
        <v>868</v>
      </c>
    </row>
    <row r="190" spans="1:65" s="2" customFormat="1" ht="19.5">
      <c r="A190" s="32"/>
      <c r="B190" s="33"/>
      <c r="C190" s="32"/>
      <c r="D190" s="165" t="s">
        <v>181</v>
      </c>
      <c r="E190" s="32"/>
      <c r="F190" s="166" t="s">
        <v>254</v>
      </c>
      <c r="G190" s="32"/>
      <c r="H190" s="32"/>
      <c r="I190" s="167"/>
      <c r="J190" s="32"/>
      <c r="K190" s="32"/>
      <c r="L190" s="33"/>
      <c r="M190" s="168"/>
      <c r="N190" s="169"/>
      <c r="O190" s="58"/>
      <c r="P190" s="58"/>
      <c r="Q190" s="58"/>
      <c r="R190" s="58"/>
      <c r="S190" s="58"/>
      <c r="T190" s="59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T190" s="17" t="s">
        <v>181</v>
      </c>
      <c r="AU190" s="17" t="s">
        <v>85</v>
      </c>
    </row>
    <row r="191" spans="1:65" s="13" customFormat="1" ht="11.25">
      <c r="B191" s="170"/>
      <c r="D191" s="165" t="s">
        <v>183</v>
      </c>
      <c r="E191" s="171" t="s">
        <v>1</v>
      </c>
      <c r="F191" s="172" t="s">
        <v>867</v>
      </c>
      <c r="H191" s="173">
        <v>342.9</v>
      </c>
      <c r="I191" s="174"/>
      <c r="L191" s="170"/>
      <c r="M191" s="175"/>
      <c r="N191" s="176"/>
      <c r="O191" s="176"/>
      <c r="P191" s="176"/>
      <c r="Q191" s="176"/>
      <c r="R191" s="176"/>
      <c r="S191" s="176"/>
      <c r="T191" s="177"/>
      <c r="AT191" s="171" t="s">
        <v>183</v>
      </c>
      <c r="AU191" s="171" t="s">
        <v>85</v>
      </c>
      <c r="AV191" s="13" t="s">
        <v>85</v>
      </c>
      <c r="AW191" s="13" t="s">
        <v>32</v>
      </c>
      <c r="AX191" s="13" t="s">
        <v>83</v>
      </c>
      <c r="AY191" s="171" t="s">
        <v>174</v>
      </c>
    </row>
    <row r="192" spans="1:65" s="2" customFormat="1" ht="16.5" customHeight="1">
      <c r="A192" s="32"/>
      <c r="B192" s="150"/>
      <c r="C192" s="186" t="s">
        <v>8</v>
      </c>
      <c r="D192" s="186" t="s">
        <v>256</v>
      </c>
      <c r="E192" s="187" t="s">
        <v>257</v>
      </c>
      <c r="F192" s="188" t="s">
        <v>258</v>
      </c>
      <c r="G192" s="189" t="s">
        <v>259</v>
      </c>
      <c r="H192" s="190">
        <v>10.287000000000001</v>
      </c>
      <c r="I192" s="191"/>
      <c r="J192" s="192">
        <f>ROUND(I192*H192,2)</f>
        <v>0</v>
      </c>
      <c r="K192" s="193"/>
      <c r="L192" s="194"/>
      <c r="M192" s="195" t="s">
        <v>1</v>
      </c>
      <c r="N192" s="196" t="s">
        <v>41</v>
      </c>
      <c r="O192" s="58"/>
      <c r="P192" s="161">
        <f>O192*H192</f>
        <v>0</v>
      </c>
      <c r="Q192" s="161">
        <v>1E-3</v>
      </c>
      <c r="R192" s="161">
        <f>Q192*H192</f>
        <v>1.0287000000000001E-2</v>
      </c>
      <c r="S192" s="161">
        <v>0</v>
      </c>
      <c r="T192" s="162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3" t="s">
        <v>211</v>
      </c>
      <c r="AT192" s="163" t="s">
        <v>256</v>
      </c>
      <c r="AU192" s="163" t="s">
        <v>85</v>
      </c>
      <c r="AY192" s="17" t="s">
        <v>174</v>
      </c>
      <c r="BE192" s="164">
        <f>IF(N192="základní",J192,0)</f>
        <v>0</v>
      </c>
      <c r="BF192" s="164">
        <f>IF(N192="snížená",J192,0)</f>
        <v>0</v>
      </c>
      <c r="BG192" s="164">
        <f>IF(N192="zákl. přenesená",J192,0)</f>
        <v>0</v>
      </c>
      <c r="BH192" s="164">
        <f>IF(N192="sníž. přenesená",J192,0)</f>
        <v>0</v>
      </c>
      <c r="BI192" s="164">
        <f>IF(N192="nulová",J192,0)</f>
        <v>0</v>
      </c>
      <c r="BJ192" s="17" t="s">
        <v>83</v>
      </c>
      <c r="BK192" s="164">
        <f>ROUND(I192*H192,2)</f>
        <v>0</v>
      </c>
      <c r="BL192" s="17" t="s">
        <v>96</v>
      </c>
      <c r="BM192" s="163" t="s">
        <v>869</v>
      </c>
    </row>
    <row r="193" spans="1:65" s="2" customFormat="1" ht="11.25">
      <c r="A193" s="32"/>
      <c r="B193" s="33"/>
      <c r="C193" s="32"/>
      <c r="D193" s="165" t="s">
        <v>181</v>
      </c>
      <c r="E193" s="32"/>
      <c r="F193" s="166" t="s">
        <v>258</v>
      </c>
      <c r="G193" s="32"/>
      <c r="H193" s="32"/>
      <c r="I193" s="167"/>
      <c r="J193" s="32"/>
      <c r="K193" s="32"/>
      <c r="L193" s="33"/>
      <c r="M193" s="168"/>
      <c r="N193" s="169"/>
      <c r="O193" s="58"/>
      <c r="P193" s="58"/>
      <c r="Q193" s="58"/>
      <c r="R193" s="58"/>
      <c r="S193" s="58"/>
      <c r="T193" s="59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T193" s="17" t="s">
        <v>181</v>
      </c>
      <c r="AU193" s="17" t="s">
        <v>85</v>
      </c>
    </row>
    <row r="194" spans="1:65" s="13" customFormat="1" ht="11.25">
      <c r="B194" s="170"/>
      <c r="D194" s="165" t="s">
        <v>183</v>
      </c>
      <c r="F194" s="172" t="s">
        <v>870</v>
      </c>
      <c r="H194" s="173">
        <v>10.287000000000001</v>
      </c>
      <c r="I194" s="174"/>
      <c r="L194" s="170"/>
      <c r="M194" s="175"/>
      <c r="N194" s="176"/>
      <c r="O194" s="176"/>
      <c r="P194" s="176"/>
      <c r="Q194" s="176"/>
      <c r="R194" s="176"/>
      <c r="S194" s="176"/>
      <c r="T194" s="177"/>
      <c r="AT194" s="171" t="s">
        <v>183</v>
      </c>
      <c r="AU194" s="171" t="s">
        <v>85</v>
      </c>
      <c r="AV194" s="13" t="s">
        <v>85</v>
      </c>
      <c r="AW194" s="13" t="s">
        <v>3</v>
      </c>
      <c r="AX194" s="13" t="s">
        <v>83</v>
      </c>
      <c r="AY194" s="171" t="s">
        <v>174</v>
      </c>
    </row>
    <row r="195" spans="1:65" s="2" customFormat="1" ht="24.2" customHeight="1">
      <c r="A195" s="32"/>
      <c r="B195" s="150"/>
      <c r="C195" s="151" t="s">
        <v>287</v>
      </c>
      <c r="D195" s="151" t="s">
        <v>176</v>
      </c>
      <c r="E195" s="152" t="s">
        <v>263</v>
      </c>
      <c r="F195" s="153" t="s">
        <v>264</v>
      </c>
      <c r="G195" s="154" t="s">
        <v>179</v>
      </c>
      <c r="H195" s="155">
        <v>683.81299999999999</v>
      </c>
      <c r="I195" s="156"/>
      <c r="J195" s="157">
        <f>ROUND(I195*H195,2)</f>
        <v>0</v>
      </c>
      <c r="K195" s="158"/>
      <c r="L195" s="33"/>
      <c r="M195" s="159" t="s">
        <v>1</v>
      </c>
      <c r="N195" s="160" t="s">
        <v>41</v>
      </c>
      <c r="O195" s="58"/>
      <c r="P195" s="161">
        <f>O195*H195</f>
        <v>0</v>
      </c>
      <c r="Q195" s="161">
        <v>0</v>
      </c>
      <c r="R195" s="161">
        <f>Q195*H195</f>
        <v>0</v>
      </c>
      <c r="S195" s="161">
        <v>0</v>
      </c>
      <c r="T195" s="162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3" t="s">
        <v>96</v>
      </c>
      <c r="AT195" s="163" t="s">
        <v>176</v>
      </c>
      <c r="AU195" s="163" t="s">
        <v>85</v>
      </c>
      <c r="AY195" s="17" t="s">
        <v>174</v>
      </c>
      <c r="BE195" s="164">
        <f>IF(N195="základní",J195,0)</f>
        <v>0</v>
      </c>
      <c r="BF195" s="164">
        <f>IF(N195="snížená",J195,0)</f>
        <v>0</v>
      </c>
      <c r="BG195" s="164">
        <f>IF(N195="zákl. přenesená",J195,0)</f>
        <v>0</v>
      </c>
      <c r="BH195" s="164">
        <f>IF(N195="sníž. přenesená",J195,0)</f>
        <v>0</v>
      </c>
      <c r="BI195" s="164">
        <f>IF(N195="nulová",J195,0)</f>
        <v>0</v>
      </c>
      <c r="BJ195" s="17" t="s">
        <v>83</v>
      </c>
      <c r="BK195" s="164">
        <f>ROUND(I195*H195,2)</f>
        <v>0</v>
      </c>
      <c r="BL195" s="17" t="s">
        <v>96</v>
      </c>
      <c r="BM195" s="163" t="s">
        <v>871</v>
      </c>
    </row>
    <row r="196" spans="1:65" s="2" customFormat="1" ht="19.5">
      <c r="A196" s="32"/>
      <c r="B196" s="33"/>
      <c r="C196" s="32"/>
      <c r="D196" s="165" t="s">
        <v>181</v>
      </c>
      <c r="E196" s="32"/>
      <c r="F196" s="166" t="s">
        <v>266</v>
      </c>
      <c r="G196" s="32"/>
      <c r="H196" s="32"/>
      <c r="I196" s="167"/>
      <c r="J196" s="32"/>
      <c r="K196" s="32"/>
      <c r="L196" s="33"/>
      <c r="M196" s="168"/>
      <c r="N196" s="169"/>
      <c r="O196" s="58"/>
      <c r="P196" s="58"/>
      <c r="Q196" s="58"/>
      <c r="R196" s="58"/>
      <c r="S196" s="58"/>
      <c r="T196" s="59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T196" s="17" t="s">
        <v>181</v>
      </c>
      <c r="AU196" s="17" t="s">
        <v>85</v>
      </c>
    </row>
    <row r="197" spans="1:65" s="13" customFormat="1" ht="11.25">
      <c r="B197" s="170"/>
      <c r="D197" s="165" t="s">
        <v>183</v>
      </c>
      <c r="E197" s="171" t="s">
        <v>1</v>
      </c>
      <c r="F197" s="172" t="s">
        <v>872</v>
      </c>
      <c r="H197" s="173">
        <v>651.25</v>
      </c>
      <c r="I197" s="174"/>
      <c r="L197" s="170"/>
      <c r="M197" s="175"/>
      <c r="N197" s="176"/>
      <c r="O197" s="176"/>
      <c r="P197" s="176"/>
      <c r="Q197" s="176"/>
      <c r="R197" s="176"/>
      <c r="S197" s="176"/>
      <c r="T197" s="177"/>
      <c r="AT197" s="171" t="s">
        <v>183</v>
      </c>
      <c r="AU197" s="171" t="s">
        <v>85</v>
      </c>
      <c r="AV197" s="13" t="s">
        <v>85</v>
      </c>
      <c r="AW197" s="13" t="s">
        <v>32</v>
      </c>
      <c r="AX197" s="13" t="s">
        <v>83</v>
      </c>
      <c r="AY197" s="171" t="s">
        <v>174</v>
      </c>
    </row>
    <row r="198" spans="1:65" s="13" customFormat="1" ht="11.25">
      <c r="B198" s="170"/>
      <c r="D198" s="165" t="s">
        <v>183</v>
      </c>
      <c r="F198" s="172" t="s">
        <v>873</v>
      </c>
      <c r="H198" s="173">
        <v>683.81299999999999</v>
      </c>
      <c r="I198" s="174"/>
      <c r="L198" s="170"/>
      <c r="M198" s="175"/>
      <c r="N198" s="176"/>
      <c r="O198" s="176"/>
      <c r="P198" s="176"/>
      <c r="Q198" s="176"/>
      <c r="R198" s="176"/>
      <c r="S198" s="176"/>
      <c r="T198" s="177"/>
      <c r="AT198" s="171" t="s">
        <v>183</v>
      </c>
      <c r="AU198" s="171" t="s">
        <v>85</v>
      </c>
      <c r="AV198" s="13" t="s">
        <v>85</v>
      </c>
      <c r="AW198" s="13" t="s">
        <v>3</v>
      </c>
      <c r="AX198" s="13" t="s">
        <v>83</v>
      </c>
      <c r="AY198" s="171" t="s">
        <v>174</v>
      </c>
    </row>
    <row r="199" spans="1:65" s="12" customFormat="1" ht="22.9" customHeight="1">
      <c r="B199" s="137"/>
      <c r="D199" s="138" t="s">
        <v>75</v>
      </c>
      <c r="E199" s="148" t="s">
        <v>91</v>
      </c>
      <c r="F199" s="148" t="s">
        <v>524</v>
      </c>
      <c r="I199" s="140"/>
      <c r="J199" s="149">
        <f>BK199</f>
        <v>0</v>
      </c>
      <c r="L199" s="137"/>
      <c r="M199" s="142"/>
      <c r="N199" s="143"/>
      <c r="O199" s="143"/>
      <c r="P199" s="144">
        <f>SUM(P200:P204)</f>
        <v>0</v>
      </c>
      <c r="Q199" s="143"/>
      <c r="R199" s="144">
        <f>SUM(R200:R204)</f>
        <v>45.45093</v>
      </c>
      <c r="S199" s="143"/>
      <c r="T199" s="145">
        <f>SUM(T200:T204)</f>
        <v>0</v>
      </c>
      <c r="AR199" s="138" t="s">
        <v>83</v>
      </c>
      <c r="AT199" s="146" t="s">
        <v>75</v>
      </c>
      <c r="AU199" s="146" t="s">
        <v>83</v>
      </c>
      <c r="AY199" s="138" t="s">
        <v>174</v>
      </c>
      <c r="BK199" s="147">
        <f>SUM(BK200:BK204)</f>
        <v>0</v>
      </c>
    </row>
    <row r="200" spans="1:65" s="2" customFormat="1" ht="24.2" customHeight="1">
      <c r="A200" s="32"/>
      <c r="B200" s="150"/>
      <c r="C200" s="151" t="s">
        <v>293</v>
      </c>
      <c r="D200" s="151" t="s">
        <v>176</v>
      </c>
      <c r="E200" s="152" t="s">
        <v>874</v>
      </c>
      <c r="F200" s="153" t="s">
        <v>875</v>
      </c>
      <c r="G200" s="154" t="s">
        <v>203</v>
      </c>
      <c r="H200" s="155">
        <v>49</v>
      </c>
      <c r="I200" s="156"/>
      <c r="J200" s="157">
        <f>ROUND(I200*H200,2)</f>
        <v>0</v>
      </c>
      <c r="K200" s="158"/>
      <c r="L200" s="33"/>
      <c r="M200" s="159" t="s">
        <v>1</v>
      </c>
      <c r="N200" s="160" t="s">
        <v>41</v>
      </c>
      <c r="O200" s="58"/>
      <c r="P200" s="161">
        <f>O200*H200</f>
        <v>0</v>
      </c>
      <c r="Q200" s="161">
        <v>0.29757</v>
      </c>
      <c r="R200" s="161">
        <f>Q200*H200</f>
        <v>14.58093</v>
      </c>
      <c r="S200" s="161">
        <v>0</v>
      </c>
      <c r="T200" s="162">
        <f>S200*H200</f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3" t="s">
        <v>96</v>
      </c>
      <c r="AT200" s="163" t="s">
        <v>176</v>
      </c>
      <c r="AU200" s="163" t="s">
        <v>85</v>
      </c>
      <c r="AY200" s="17" t="s">
        <v>174</v>
      </c>
      <c r="BE200" s="164">
        <f>IF(N200="základní",J200,0)</f>
        <v>0</v>
      </c>
      <c r="BF200" s="164">
        <f>IF(N200="snížená",J200,0)</f>
        <v>0</v>
      </c>
      <c r="BG200" s="164">
        <f>IF(N200="zákl. přenesená",J200,0)</f>
        <v>0</v>
      </c>
      <c r="BH200" s="164">
        <f>IF(N200="sníž. přenesená",J200,0)</f>
        <v>0</v>
      </c>
      <c r="BI200" s="164">
        <f>IF(N200="nulová",J200,0)</f>
        <v>0</v>
      </c>
      <c r="BJ200" s="17" t="s">
        <v>83</v>
      </c>
      <c r="BK200" s="164">
        <f>ROUND(I200*H200,2)</f>
        <v>0</v>
      </c>
      <c r="BL200" s="17" t="s">
        <v>96</v>
      </c>
      <c r="BM200" s="163" t="s">
        <v>876</v>
      </c>
    </row>
    <row r="201" spans="1:65" s="2" customFormat="1" ht="19.5">
      <c r="A201" s="32"/>
      <c r="B201" s="33"/>
      <c r="C201" s="32"/>
      <c r="D201" s="165" t="s">
        <v>181</v>
      </c>
      <c r="E201" s="32"/>
      <c r="F201" s="166" t="s">
        <v>877</v>
      </c>
      <c r="G201" s="32"/>
      <c r="H201" s="32"/>
      <c r="I201" s="167"/>
      <c r="J201" s="32"/>
      <c r="K201" s="32"/>
      <c r="L201" s="33"/>
      <c r="M201" s="168"/>
      <c r="N201" s="169"/>
      <c r="O201" s="58"/>
      <c r="P201" s="58"/>
      <c r="Q201" s="58"/>
      <c r="R201" s="58"/>
      <c r="S201" s="58"/>
      <c r="T201" s="59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T201" s="17" t="s">
        <v>181</v>
      </c>
      <c r="AU201" s="17" t="s">
        <v>85</v>
      </c>
    </row>
    <row r="202" spans="1:65" s="2" customFormat="1" ht="21.75" customHeight="1">
      <c r="A202" s="32"/>
      <c r="B202" s="150"/>
      <c r="C202" s="186" t="s">
        <v>299</v>
      </c>
      <c r="D202" s="186" t="s">
        <v>256</v>
      </c>
      <c r="E202" s="187" t="s">
        <v>878</v>
      </c>
      <c r="F202" s="188" t="s">
        <v>879</v>
      </c>
      <c r="G202" s="189" t="s">
        <v>272</v>
      </c>
      <c r="H202" s="190">
        <v>367.5</v>
      </c>
      <c r="I202" s="191"/>
      <c r="J202" s="192">
        <f>ROUND(I202*H202,2)</f>
        <v>0</v>
      </c>
      <c r="K202" s="193"/>
      <c r="L202" s="194"/>
      <c r="M202" s="195" t="s">
        <v>1</v>
      </c>
      <c r="N202" s="196" t="s">
        <v>41</v>
      </c>
      <c r="O202" s="58"/>
      <c r="P202" s="161">
        <f>O202*H202</f>
        <v>0</v>
      </c>
      <c r="Q202" s="161">
        <v>8.4000000000000005E-2</v>
      </c>
      <c r="R202" s="161">
        <f>Q202*H202</f>
        <v>30.87</v>
      </c>
      <c r="S202" s="161">
        <v>0</v>
      </c>
      <c r="T202" s="162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3" t="s">
        <v>211</v>
      </c>
      <c r="AT202" s="163" t="s">
        <v>256</v>
      </c>
      <c r="AU202" s="163" t="s">
        <v>85</v>
      </c>
      <c r="AY202" s="17" t="s">
        <v>174</v>
      </c>
      <c r="BE202" s="164">
        <f>IF(N202="základní",J202,0)</f>
        <v>0</v>
      </c>
      <c r="BF202" s="164">
        <f>IF(N202="snížená",J202,0)</f>
        <v>0</v>
      </c>
      <c r="BG202" s="164">
        <f>IF(N202="zákl. přenesená",J202,0)</f>
        <v>0</v>
      </c>
      <c r="BH202" s="164">
        <f>IF(N202="sníž. přenesená",J202,0)</f>
        <v>0</v>
      </c>
      <c r="BI202" s="164">
        <f>IF(N202="nulová",J202,0)</f>
        <v>0</v>
      </c>
      <c r="BJ202" s="17" t="s">
        <v>83</v>
      </c>
      <c r="BK202" s="164">
        <f>ROUND(I202*H202,2)</f>
        <v>0</v>
      </c>
      <c r="BL202" s="17" t="s">
        <v>96</v>
      </c>
      <c r="BM202" s="163" t="s">
        <v>880</v>
      </c>
    </row>
    <row r="203" spans="1:65" s="2" customFormat="1" ht="11.25">
      <c r="A203" s="32"/>
      <c r="B203" s="33"/>
      <c r="C203" s="32"/>
      <c r="D203" s="165" t="s">
        <v>181</v>
      </c>
      <c r="E203" s="32"/>
      <c r="F203" s="166" t="s">
        <v>879</v>
      </c>
      <c r="G203" s="32"/>
      <c r="H203" s="32"/>
      <c r="I203" s="167"/>
      <c r="J203" s="32"/>
      <c r="K203" s="32"/>
      <c r="L203" s="33"/>
      <c r="M203" s="168"/>
      <c r="N203" s="169"/>
      <c r="O203" s="58"/>
      <c r="P203" s="58"/>
      <c r="Q203" s="58"/>
      <c r="R203" s="58"/>
      <c r="S203" s="58"/>
      <c r="T203" s="59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T203" s="17" t="s">
        <v>181</v>
      </c>
      <c r="AU203" s="17" t="s">
        <v>85</v>
      </c>
    </row>
    <row r="204" spans="1:65" s="13" customFormat="1" ht="11.25">
      <c r="B204" s="170"/>
      <c r="D204" s="165" t="s">
        <v>183</v>
      </c>
      <c r="F204" s="172" t="s">
        <v>881</v>
      </c>
      <c r="H204" s="173">
        <v>367.5</v>
      </c>
      <c r="I204" s="174"/>
      <c r="L204" s="170"/>
      <c r="M204" s="175"/>
      <c r="N204" s="176"/>
      <c r="O204" s="176"/>
      <c r="P204" s="176"/>
      <c r="Q204" s="176"/>
      <c r="R204" s="176"/>
      <c r="S204" s="176"/>
      <c r="T204" s="177"/>
      <c r="AT204" s="171" t="s">
        <v>183</v>
      </c>
      <c r="AU204" s="171" t="s">
        <v>85</v>
      </c>
      <c r="AV204" s="13" t="s">
        <v>85</v>
      </c>
      <c r="AW204" s="13" t="s">
        <v>3</v>
      </c>
      <c r="AX204" s="13" t="s">
        <v>83</v>
      </c>
      <c r="AY204" s="171" t="s">
        <v>174</v>
      </c>
    </row>
    <row r="205" spans="1:65" s="12" customFormat="1" ht="22.9" customHeight="1">
      <c r="B205" s="137"/>
      <c r="D205" s="138" t="s">
        <v>75</v>
      </c>
      <c r="E205" s="148" t="s">
        <v>195</v>
      </c>
      <c r="F205" s="148" t="s">
        <v>275</v>
      </c>
      <c r="I205" s="140"/>
      <c r="J205" s="149">
        <f>BK205</f>
        <v>0</v>
      </c>
      <c r="L205" s="137"/>
      <c r="M205" s="142"/>
      <c r="N205" s="143"/>
      <c r="O205" s="143"/>
      <c r="P205" s="144">
        <f>SUM(P206:P256)</f>
        <v>0</v>
      </c>
      <c r="Q205" s="143"/>
      <c r="R205" s="144">
        <f>SUM(R206:R256)</f>
        <v>573.64917574999993</v>
      </c>
      <c r="S205" s="143"/>
      <c r="T205" s="145">
        <f>SUM(T206:T256)</f>
        <v>0</v>
      </c>
      <c r="AR205" s="138" t="s">
        <v>83</v>
      </c>
      <c r="AT205" s="146" t="s">
        <v>75</v>
      </c>
      <c r="AU205" s="146" t="s">
        <v>83</v>
      </c>
      <c r="AY205" s="138" t="s">
        <v>174</v>
      </c>
      <c r="BK205" s="147">
        <f>SUM(BK206:BK256)</f>
        <v>0</v>
      </c>
    </row>
    <row r="206" spans="1:65" s="2" customFormat="1" ht="16.5" customHeight="1">
      <c r="A206" s="32"/>
      <c r="B206" s="150"/>
      <c r="C206" s="151" t="s">
        <v>304</v>
      </c>
      <c r="D206" s="151" t="s">
        <v>176</v>
      </c>
      <c r="E206" s="152" t="s">
        <v>277</v>
      </c>
      <c r="F206" s="153" t="s">
        <v>278</v>
      </c>
      <c r="G206" s="154" t="s">
        <v>179</v>
      </c>
      <c r="H206" s="155">
        <v>629.85</v>
      </c>
      <c r="I206" s="156"/>
      <c r="J206" s="157">
        <f>ROUND(I206*H206,2)</f>
        <v>0</v>
      </c>
      <c r="K206" s="158"/>
      <c r="L206" s="33"/>
      <c r="M206" s="159" t="s">
        <v>1</v>
      </c>
      <c r="N206" s="160" t="s">
        <v>41</v>
      </c>
      <c r="O206" s="58"/>
      <c r="P206" s="161">
        <f>O206*H206</f>
        <v>0</v>
      </c>
      <c r="Q206" s="161">
        <v>9.1999999999999998E-2</v>
      </c>
      <c r="R206" s="161">
        <f>Q206*H206</f>
        <v>57.946200000000005</v>
      </c>
      <c r="S206" s="161">
        <v>0</v>
      </c>
      <c r="T206" s="162">
        <f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3" t="s">
        <v>96</v>
      </c>
      <c r="AT206" s="163" t="s">
        <v>176</v>
      </c>
      <c r="AU206" s="163" t="s">
        <v>85</v>
      </c>
      <c r="AY206" s="17" t="s">
        <v>174</v>
      </c>
      <c r="BE206" s="164">
        <f>IF(N206="základní",J206,0)</f>
        <v>0</v>
      </c>
      <c r="BF206" s="164">
        <f>IF(N206="snížená",J206,0)</f>
        <v>0</v>
      </c>
      <c r="BG206" s="164">
        <f>IF(N206="zákl. přenesená",J206,0)</f>
        <v>0</v>
      </c>
      <c r="BH206" s="164">
        <f>IF(N206="sníž. přenesená",J206,0)</f>
        <v>0</v>
      </c>
      <c r="BI206" s="164">
        <f>IF(N206="nulová",J206,0)</f>
        <v>0</v>
      </c>
      <c r="BJ206" s="17" t="s">
        <v>83</v>
      </c>
      <c r="BK206" s="164">
        <f>ROUND(I206*H206,2)</f>
        <v>0</v>
      </c>
      <c r="BL206" s="17" t="s">
        <v>96</v>
      </c>
      <c r="BM206" s="163" t="s">
        <v>882</v>
      </c>
    </row>
    <row r="207" spans="1:65" s="2" customFormat="1" ht="11.25">
      <c r="A207" s="32"/>
      <c r="B207" s="33"/>
      <c r="C207" s="32"/>
      <c r="D207" s="165" t="s">
        <v>181</v>
      </c>
      <c r="E207" s="32"/>
      <c r="F207" s="166" t="s">
        <v>280</v>
      </c>
      <c r="G207" s="32"/>
      <c r="H207" s="32"/>
      <c r="I207" s="167"/>
      <c r="J207" s="32"/>
      <c r="K207" s="32"/>
      <c r="L207" s="33"/>
      <c r="M207" s="168"/>
      <c r="N207" s="169"/>
      <c r="O207" s="58"/>
      <c r="P207" s="58"/>
      <c r="Q207" s="58"/>
      <c r="R207" s="58"/>
      <c r="S207" s="58"/>
      <c r="T207" s="59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T207" s="17" t="s">
        <v>181</v>
      </c>
      <c r="AU207" s="17" t="s">
        <v>85</v>
      </c>
    </row>
    <row r="208" spans="1:65" s="13" customFormat="1" ht="11.25">
      <c r="B208" s="170"/>
      <c r="D208" s="165" t="s">
        <v>183</v>
      </c>
      <c r="E208" s="171" t="s">
        <v>1</v>
      </c>
      <c r="F208" s="172" t="s">
        <v>883</v>
      </c>
      <c r="H208" s="173">
        <v>629.85</v>
      </c>
      <c r="I208" s="174"/>
      <c r="L208" s="170"/>
      <c r="M208" s="175"/>
      <c r="N208" s="176"/>
      <c r="O208" s="176"/>
      <c r="P208" s="176"/>
      <c r="Q208" s="176"/>
      <c r="R208" s="176"/>
      <c r="S208" s="176"/>
      <c r="T208" s="177"/>
      <c r="AT208" s="171" t="s">
        <v>183</v>
      </c>
      <c r="AU208" s="171" t="s">
        <v>85</v>
      </c>
      <c r="AV208" s="13" t="s">
        <v>85</v>
      </c>
      <c r="AW208" s="13" t="s">
        <v>32</v>
      </c>
      <c r="AX208" s="13" t="s">
        <v>83</v>
      </c>
      <c r="AY208" s="171" t="s">
        <v>174</v>
      </c>
    </row>
    <row r="209" spans="1:65" s="2" customFormat="1" ht="16.5" customHeight="1">
      <c r="A209" s="32"/>
      <c r="B209" s="150"/>
      <c r="C209" s="151" t="s">
        <v>309</v>
      </c>
      <c r="D209" s="151" t="s">
        <v>176</v>
      </c>
      <c r="E209" s="152" t="s">
        <v>531</v>
      </c>
      <c r="F209" s="153" t="s">
        <v>532</v>
      </c>
      <c r="G209" s="154" t="s">
        <v>179</v>
      </c>
      <c r="H209" s="155">
        <v>17.010000000000002</v>
      </c>
      <c r="I209" s="156"/>
      <c r="J209" s="157">
        <f>ROUND(I209*H209,2)</f>
        <v>0</v>
      </c>
      <c r="K209" s="158"/>
      <c r="L209" s="33"/>
      <c r="M209" s="159" t="s">
        <v>1</v>
      </c>
      <c r="N209" s="160" t="s">
        <v>41</v>
      </c>
      <c r="O209" s="58"/>
      <c r="P209" s="161">
        <f>O209*H209</f>
        <v>0</v>
      </c>
      <c r="Q209" s="161">
        <v>0.34499999999999997</v>
      </c>
      <c r="R209" s="161">
        <f>Q209*H209</f>
        <v>5.8684500000000002</v>
      </c>
      <c r="S209" s="161">
        <v>0</v>
      </c>
      <c r="T209" s="162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3" t="s">
        <v>96</v>
      </c>
      <c r="AT209" s="163" t="s">
        <v>176</v>
      </c>
      <c r="AU209" s="163" t="s">
        <v>85</v>
      </c>
      <c r="AY209" s="17" t="s">
        <v>174</v>
      </c>
      <c r="BE209" s="164">
        <f>IF(N209="základní",J209,0)</f>
        <v>0</v>
      </c>
      <c r="BF209" s="164">
        <f>IF(N209="snížená",J209,0)</f>
        <v>0</v>
      </c>
      <c r="BG209" s="164">
        <f>IF(N209="zákl. přenesená",J209,0)</f>
        <v>0</v>
      </c>
      <c r="BH209" s="164">
        <f>IF(N209="sníž. přenesená",J209,0)</f>
        <v>0</v>
      </c>
      <c r="BI209" s="164">
        <f>IF(N209="nulová",J209,0)</f>
        <v>0</v>
      </c>
      <c r="BJ209" s="17" t="s">
        <v>83</v>
      </c>
      <c r="BK209" s="164">
        <f>ROUND(I209*H209,2)</f>
        <v>0</v>
      </c>
      <c r="BL209" s="17" t="s">
        <v>96</v>
      </c>
      <c r="BM209" s="163" t="s">
        <v>884</v>
      </c>
    </row>
    <row r="210" spans="1:65" s="2" customFormat="1" ht="19.5">
      <c r="A210" s="32"/>
      <c r="B210" s="33"/>
      <c r="C210" s="32"/>
      <c r="D210" s="165" t="s">
        <v>181</v>
      </c>
      <c r="E210" s="32"/>
      <c r="F210" s="166" t="s">
        <v>534</v>
      </c>
      <c r="G210" s="32"/>
      <c r="H210" s="32"/>
      <c r="I210" s="167"/>
      <c r="J210" s="32"/>
      <c r="K210" s="32"/>
      <c r="L210" s="33"/>
      <c r="M210" s="168"/>
      <c r="N210" s="169"/>
      <c r="O210" s="58"/>
      <c r="P210" s="58"/>
      <c r="Q210" s="58"/>
      <c r="R210" s="58"/>
      <c r="S210" s="58"/>
      <c r="T210" s="59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T210" s="17" t="s">
        <v>181</v>
      </c>
      <c r="AU210" s="17" t="s">
        <v>85</v>
      </c>
    </row>
    <row r="211" spans="1:65" s="13" customFormat="1" ht="11.25">
      <c r="B211" s="170"/>
      <c r="D211" s="165" t="s">
        <v>183</v>
      </c>
      <c r="E211" s="171" t="s">
        <v>1</v>
      </c>
      <c r="F211" s="172" t="s">
        <v>885</v>
      </c>
      <c r="H211" s="173">
        <v>16.2</v>
      </c>
      <c r="I211" s="174"/>
      <c r="L211" s="170"/>
      <c r="M211" s="175"/>
      <c r="N211" s="176"/>
      <c r="O211" s="176"/>
      <c r="P211" s="176"/>
      <c r="Q211" s="176"/>
      <c r="R211" s="176"/>
      <c r="S211" s="176"/>
      <c r="T211" s="177"/>
      <c r="AT211" s="171" t="s">
        <v>183</v>
      </c>
      <c r="AU211" s="171" t="s">
        <v>85</v>
      </c>
      <c r="AV211" s="13" t="s">
        <v>85</v>
      </c>
      <c r="AW211" s="13" t="s">
        <v>32</v>
      </c>
      <c r="AX211" s="13" t="s">
        <v>83</v>
      </c>
      <c r="AY211" s="171" t="s">
        <v>174</v>
      </c>
    </row>
    <row r="212" spans="1:65" s="13" customFormat="1" ht="11.25">
      <c r="B212" s="170"/>
      <c r="D212" s="165" t="s">
        <v>183</v>
      </c>
      <c r="F212" s="172" t="s">
        <v>886</v>
      </c>
      <c r="H212" s="173">
        <v>17.010000000000002</v>
      </c>
      <c r="I212" s="174"/>
      <c r="L212" s="170"/>
      <c r="M212" s="175"/>
      <c r="N212" s="176"/>
      <c r="O212" s="176"/>
      <c r="P212" s="176"/>
      <c r="Q212" s="176"/>
      <c r="R212" s="176"/>
      <c r="S212" s="176"/>
      <c r="T212" s="177"/>
      <c r="AT212" s="171" t="s">
        <v>183</v>
      </c>
      <c r="AU212" s="171" t="s">
        <v>85</v>
      </c>
      <c r="AV212" s="13" t="s">
        <v>85</v>
      </c>
      <c r="AW212" s="13" t="s">
        <v>3</v>
      </c>
      <c r="AX212" s="13" t="s">
        <v>83</v>
      </c>
      <c r="AY212" s="171" t="s">
        <v>174</v>
      </c>
    </row>
    <row r="213" spans="1:65" s="2" customFormat="1" ht="16.5" customHeight="1">
      <c r="A213" s="32"/>
      <c r="B213" s="150"/>
      <c r="C213" s="151" t="s">
        <v>7</v>
      </c>
      <c r="D213" s="151" t="s">
        <v>176</v>
      </c>
      <c r="E213" s="152" t="s">
        <v>283</v>
      </c>
      <c r="F213" s="153" t="s">
        <v>284</v>
      </c>
      <c r="G213" s="154" t="s">
        <v>179</v>
      </c>
      <c r="H213" s="155">
        <v>648.84799999999996</v>
      </c>
      <c r="I213" s="156"/>
      <c r="J213" s="157">
        <f>ROUND(I213*H213,2)</f>
        <v>0</v>
      </c>
      <c r="K213" s="158"/>
      <c r="L213" s="33"/>
      <c r="M213" s="159" t="s">
        <v>1</v>
      </c>
      <c r="N213" s="160" t="s">
        <v>41</v>
      </c>
      <c r="O213" s="58"/>
      <c r="P213" s="161">
        <f>O213*H213</f>
        <v>0</v>
      </c>
      <c r="Q213" s="161">
        <v>0.46</v>
      </c>
      <c r="R213" s="161">
        <f>Q213*H213</f>
        <v>298.47008</v>
      </c>
      <c r="S213" s="161">
        <v>0</v>
      </c>
      <c r="T213" s="162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3" t="s">
        <v>96</v>
      </c>
      <c r="AT213" s="163" t="s">
        <v>176</v>
      </c>
      <c r="AU213" s="163" t="s">
        <v>85</v>
      </c>
      <c r="AY213" s="17" t="s">
        <v>174</v>
      </c>
      <c r="BE213" s="164">
        <f>IF(N213="základní",J213,0)</f>
        <v>0</v>
      </c>
      <c r="BF213" s="164">
        <f>IF(N213="snížená",J213,0)</f>
        <v>0</v>
      </c>
      <c r="BG213" s="164">
        <f>IF(N213="zákl. přenesená",J213,0)</f>
        <v>0</v>
      </c>
      <c r="BH213" s="164">
        <f>IF(N213="sníž. přenesená",J213,0)</f>
        <v>0</v>
      </c>
      <c r="BI213" s="164">
        <f>IF(N213="nulová",J213,0)</f>
        <v>0</v>
      </c>
      <c r="BJ213" s="17" t="s">
        <v>83</v>
      </c>
      <c r="BK213" s="164">
        <f>ROUND(I213*H213,2)</f>
        <v>0</v>
      </c>
      <c r="BL213" s="17" t="s">
        <v>96</v>
      </c>
      <c r="BM213" s="163" t="s">
        <v>887</v>
      </c>
    </row>
    <row r="214" spans="1:65" s="2" customFormat="1" ht="19.5">
      <c r="A214" s="32"/>
      <c r="B214" s="33"/>
      <c r="C214" s="32"/>
      <c r="D214" s="165" t="s">
        <v>181</v>
      </c>
      <c r="E214" s="32"/>
      <c r="F214" s="166" t="s">
        <v>286</v>
      </c>
      <c r="G214" s="32"/>
      <c r="H214" s="32"/>
      <c r="I214" s="167"/>
      <c r="J214" s="32"/>
      <c r="K214" s="32"/>
      <c r="L214" s="33"/>
      <c r="M214" s="168"/>
      <c r="N214" s="169"/>
      <c r="O214" s="58"/>
      <c r="P214" s="58"/>
      <c r="Q214" s="58"/>
      <c r="R214" s="58"/>
      <c r="S214" s="58"/>
      <c r="T214" s="59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T214" s="17" t="s">
        <v>181</v>
      </c>
      <c r="AU214" s="17" t="s">
        <v>85</v>
      </c>
    </row>
    <row r="215" spans="1:65" s="13" customFormat="1" ht="11.25">
      <c r="B215" s="170"/>
      <c r="D215" s="165" t="s">
        <v>183</v>
      </c>
      <c r="E215" s="171" t="s">
        <v>1</v>
      </c>
      <c r="F215" s="172" t="s">
        <v>888</v>
      </c>
      <c r="H215" s="173">
        <v>613.65</v>
      </c>
      <c r="I215" s="174"/>
      <c r="L215" s="170"/>
      <c r="M215" s="175"/>
      <c r="N215" s="176"/>
      <c r="O215" s="176"/>
      <c r="P215" s="176"/>
      <c r="Q215" s="176"/>
      <c r="R215" s="176"/>
      <c r="S215" s="176"/>
      <c r="T215" s="177"/>
      <c r="AT215" s="171" t="s">
        <v>183</v>
      </c>
      <c r="AU215" s="171" t="s">
        <v>85</v>
      </c>
      <c r="AV215" s="13" t="s">
        <v>85</v>
      </c>
      <c r="AW215" s="13" t="s">
        <v>32</v>
      </c>
      <c r="AX215" s="13" t="s">
        <v>76</v>
      </c>
      <c r="AY215" s="171" t="s">
        <v>174</v>
      </c>
    </row>
    <row r="216" spans="1:65" s="13" customFormat="1" ht="11.25">
      <c r="B216" s="170"/>
      <c r="D216" s="165" t="s">
        <v>183</v>
      </c>
      <c r="E216" s="171" t="s">
        <v>1</v>
      </c>
      <c r="F216" s="172" t="s">
        <v>889</v>
      </c>
      <c r="H216" s="173">
        <v>4.3</v>
      </c>
      <c r="I216" s="174"/>
      <c r="L216" s="170"/>
      <c r="M216" s="175"/>
      <c r="N216" s="176"/>
      <c r="O216" s="176"/>
      <c r="P216" s="176"/>
      <c r="Q216" s="176"/>
      <c r="R216" s="176"/>
      <c r="S216" s="176"/>
      <c r="T216" s="177"/>
      <c r="AT216" s="171" t="s">
        <v>183</v>
      </c>
      <c r="AU216" s="171" t="s">
        <v>85</v>
      </c>
      <c r="AV216" s="13" t="s">
        <v>85</v>
      </c>
      <c r="AW216" s="13" t="s">
        <v>32</v>
      </c>
      <c r="AX216" s="13" t="s">
        <v>76</v>
      </c>
      <c r="AY216" s="171" t="s">
        <v>174</v>
      </c>
    </row>
    <row r="217" spans="1:65" s="14" customFormat="1" ht="11.25">
      <c r="B217" s="178"/>
      <c r="D217" s="165" t="s">
        <v>183</v>
      </c>
      <c r="E217" s="179" t="s">
        <v>1</v>
      </c>
      <c r="F217" s="180" t="s">
        <v>231</v>
      </c>
      <c r="H217" s="181">
        <v>617.94999999999993</v>
      </c>
      <c r="I217" s="182"/>
      <c r="L217" s="178"/>
      <c r="M217" s="183"/>
      <c r="N217" s="184"/>
      <c r="O217" s="184"/>
      <c r="P217" s="184"/>
      <c r="Q217" s="184"/>
      <c r="R217" s="184"/>
      <c r="S217" s="184"/>
      <c r="T217" s="185"/>
      <c r="AT217" s="179" t="s">
        <v>183</v>
      </c>
      <c r="AU217" s="179" t="s">
        <v>85</v>
      </c>
      <c r="AV217" s="14" t="s">
        <v>96</v>
      </c>
      <c r="AW217" s="14" t="s">
        <v>32</v>
      </c>
      <c r="AX217" s="14" t="s">
        <v>83</v>
      </c>
      <c r="AY217" s="179" t="s">
        <v>174</v>
      </c>
    </row>
    <row r="218" spans="1:65" s="13" customFormat="1" ht="11.25">
      <c r="B218" s="170"/>
      <c r="D218" s="165" t="s">
        <v>183</v>
      </c>
      <c r="F218" s="172" t="s">
        <v>890</v>
      </c>
      <c r="H218" s="173">
        <v>648.84799999999996</v>
      </c>
      <c r="I218" s="174"/>
      <c r="L218" s="170"/>
      <c r="M218" s="175"/>
      <c r="N218" s="176"/>
      <c r="O218" s="176"/>
      <c r="P218" s="176"/>
      <c r="Q218" s="176"/>
      <c r="R218" s="176"/>
      <c r="S218" s="176"/>
      <c r="T218" s="177"/>
      <c r="AT218" s="171" t="s">
        <v>183</v>
      </c>
      <c r="AU218" s="171" t="s">
        <v>85</v>
      </c>
      <c r="AV218" s="13" t="s">
        <v>85</v>
      </c>
      <c r="AW218" s="13" t="s">
        <v>3</v>
      </c>
      <c r="AX218" s="13" t="s">
        <v>83</v>
      </c>
      <c r="AY218" s="171" t="s">
        <v>174</v>
      </c>
    </row>
    <row r="219" spans="1:65" s="2" customFormat="1" ht="37.9" customHeight="1">
      <c r="A219" s="32"/>
      <c r="B219" s="150"/>
      <c r="C219" s="151" t="s">
        <v>318</v>
      </c>
      <c r="D219" s="151" t="s">
        <v>176</v>
      </c>
      <c r="E219" s="152" t="s">
        <v>657</v>
      </c>
      <c r="F219" s="153" t="s">
        <v>658</v>
      </c>
      <c r="G219" s="154" t="s">
        <v>179</v>
      </c>
      <c r="H219" s="155">
        <v>4.3</v>
      </c>
      <c r="I219" s="156"/>
      <c r="J219" s="157">
        <f>ROUND(I219*H219,2)</f>
        <v>0</v>
      </c>
      <c r="K219" s="158"/>
      <c r="L219" s="33"/>
      <c r="M219" s="159" t="s">
        <v>1</v>
      </c>
      <c r="N219" s="160" t="s">
        <v>41</v>
      </c>
      <c r="O219" s="58"/>
      <c r="P219" s="161">
        <f>O219*H219</f>
        <v>0</v>
      </c>
      <c r="Q219" s="161">
        <v>0.18462999999999999</v>
      </c>
      <c r="R219" s="161">
        <f>Q219*H219</f>
        <v>0.79390899999999986</v>
      </c>
      <c r="S219" s="161">
        <v>0</v>
      </c>
      <c r="T219" s="162">
        <f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3" t="s">
        <v>96</v>
      </c>
      <c r="AT219" s="163" t="s">
        <v>176</v>
      </c>
      <c r="AU219" s="163" t="s">
        <v>85</v>
      </c>
      <c r="AY219" s="17" t="s">
        <v>174</v>
      </c>
      <c r="BE219" s="164">
        <f>IF(N219="základní",J219,0)</f>
        <v>0</v>
      </c>
      <c r="BF219" s="164">
        <f>IF(N219="snížená",J219,0)</f>
        <v>0</v>
      </c>
      <c r="BG219" s="164">
        <f>IF(N219="zákl. přenesená",J219,0)</f>
        <v>0</v>
      </c>
      <c r="BH219" s="164">
        <f>IF(N219="sníž. přenesená",J219,0)</f>
        <v>0</v>
      </c>
      <c r="BI219" s="164">
        <f>IF(N219="nulová",J219,0)</f>
        <v>0</v>
      </c>
      <c r="BJ219" s="17" t="s">
        <v>83</v>
      </c>
      <c r="BK219" s="164">
        <f>ROUND(I219*H219,2)</f>
        <v>0</v>
      </c>
      <c r="BL219" s="17" t="s">
        <v>96</v>
      </c>
      <c r="BM219" s="163" t="s">
        <v>891</v>
      </c>
    </row>
    <row r="220" spans="1:65" s="2" customFormat="1" ht="29.25">
      <c r="A220" s="32"/>
      <c r="B220" s="33"/>
      <c r="C220" s="32"/>
      <c r="D220" s="165" t="s">
        <v>181</v>
      </c>
      <c r="E220" s="32"/>
      <c r="F220" s="166" t="s">
        <v>660</v>
      </c>
      <c r="G220" s="32"/>
      <c r="H220" s="32"/>
      <c r="I220" s="167"/>
      <c r="J220" s="32"/>
      <c r="K220" s="32"/>
      <c r="L220" s="33"/>
      <c r="M220" s="168"/>
      <c r="N220" s="169"/>
      <c r="O220" s="58"/>
      <c r="P220" s="58"/>
      <c r="Q220" s="58"/>
      <c r="R220" s="58"/>
      <c r="S220" s="58"/>
      <c r="T220" s="59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T220" s="17" t="s">
        <v>181</v>
      </c>
      <c r="AU220" s="17" t="s">
        <v>85</v>
      </c>
    </row>
    <row r="221" spans="1:65" s="2" customFormat="1" ht="33" customHeight="1">
      <c r="A221" s="32"/>
      <c r="B221" s="150"/>
      <c r="C221" s="151" t="s">
        <v>323</v>
      </c>
      <c r="D221" s="151" t="s">
        <v>176</v>
      </c>
      <c r="E221" s="152" t="s">
        <v>294</v>
      </c>
      <c r="F221" s="153" t="s">
        <v>295</v>
      </c>
      <c r="G221" s="154" t="s">
        <v>179</v>
      </c>
      <c r="H221" s="155">
        <v>85.924999999999997</v>
      </c>
      <c r="I221" s="156"/>
      <c r="J221" s="157">
        <f>ROUND(I221*H221,2)</f>
        <v>0</v>
      </c>
      <c r="K221" s="158"/>
      <c r="L221" s="33"/>
      <c r="M221" s="159" t="s">
        <v>1</v>
      </c>
      <c r="N221" s="160" t="s">
        <v>41</v>
      </c>
      <c r="O221" s="58"/>
      <c r="P221" s="161">
        <f>O221*H221</f>
        <v>0</v>
      </c>
      <c r="Q221" s="161">
        <v>0.26375999999999999</v>
      </c>
      <c r="R221" s="161">
        <f>Q221*H221</f>
        <v>22.663577999999998</v>
      </c>
      <c r="S221" s="161">
        <v>0</v>
      </c>
      <c r="T221" s="162">
        <f>S221*H221</f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63" t="s">
        <v>96</v>
      </c>
      <c r="AT221" s="163" t="s">
        <v>176</v>
      </c>
      <c r="AU221" s="163" t="s">
        <v>85</v>
      </c>
      <c r="AY221" s="17" t="s">
        <v>174</v>
      </c>
      <c r="BE221" s="164">
        <f>IF(N221="základní",J221,0)</f>
        <v>0</v>
      </c>
      <c r="BF221" s="164">
        <f>IF(N221="snížená",J221,0)</f>
        <v>0</v>
      </c>
      <c r="BG221" s="164">
        <f>IF(N221="zákl. přenesená",J221,0)</f>
        <v>0</v>
      </c>
      <c r="BH221" s="164">
        <f>IF(N221="sníž. přenesená",J221,0)</f>
        <v>0</v>
      </c>
      <c r="BI221" s="164">
        <f>IF(N221="nulová",J221,0)</f>
        <v>0</v>
      </c>
      <c r="BJ221" s="17" t="s">
        <v>83</v>
      </c>
      <c r="BK221" s="164">
        <f>ROUND(I221*H221,2)</f>
        <v>0</v>
      </c>
      <c r="BL221" s="17" t="s">
        <v>96</v>
      </c>
      <c r="BM221" s="163" t="s">
        <v>892</v>
      </c>
    </row>
    <row r="222" spans="1:65" s="2" customFormat="1" ht="29.25">
      <c r="A222" s="32"/>
      <c r="B222" s="33"/>
      <c r="C222" s="32"/>
      <c r="D222" s="165" t="s">
        <v>181</v>
      </c>
      <c r="E222" s="32"/>
      <c r="F222" s="166" t="s">
        <v>297</v>
      </c>
      <c r="G222" s="32"/>
      <c r="H222" s="32"/>
      <c r="I222" s="167"/>
      <c r="J222" s="32"/>
      <c r="K222" s="32"/>
      <c r="L222" s="33"/>
      <c r="M222" s="168"/>
      <c r="N222" s="169"/>
      <c r="O222" s="58"/>
      <c r="P222" s="58"/>
      <c r="Q222" s="58"/>
      <c r="R222" s="58"/>
      <c r="S222" s="58"/>
      <c r="T222" s="59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T222" s="17" t="s">
        <v>181</v>
      </c>
      <c r="AU222" s="17" t="s">
        <v>85</v>
      </c>
    </row>
    <row r="223" spans="1:65" s="13" customFormat="1" ht="11.25">
      <c r="B223" s="170"/>
      <c r="D223" s="165" t="s">
        <v>183</v>
      </c>
      <c r="E223" s="171" t="s">
        <v>1</v>
      </c>
      <c r="F223" s="172" t="s">
        <v>893</v>
      </c>
      <c r="H223" s="173">
        <v>85.924999999999997</v>
      </c>
      <c r="I223" s="174"/>
      <c r="L223" s="170"/>
      <c r="M223" s="175"/>
      <c r="N223" s="176"/>
      <c r="O223" s="176"/>
      <c r="P223" s="176"/>
      <c r="Q223" s="176"/>
      <c r="R223" s="176"/>
      <c r="S223" s="176"/>
      <c r="T223" s="177"/>
      <c r="AT223" s="171" t="s">
        <v>183</v>
      </c>
      <c r="AU223" s="171" t="s">
        <v>85</v>
      </c>
      <c r="AV223" s="13" t="s">
        <v>85</v>
      </c>
      <c r="AW223" s="13" t="s">
        <v>32</v>
      </c>
      <c r="AX223" s="13" t="s">
        <v>83</v>
      </c>
      <c r="AY223" s="171" t="s">
        <v>174</v>
      </c>
    </row>
    <row r="224" spans="1:65" s="2" customFormat="1" ht="37.9" customHeight="1">
      <c r="A224" s="32"/>
      <c r="B224" s="150"/>
      <c r="C224" s="151" t="s">
        <v>328</v>
      </c>
      <c r="D224" s="151" t="s">
        <v>176</v>
      </c>
      <c r="E224" s="152" t="s">
        <v>300</v>
      </c>
      <c r="F224" s="153" t="s">
        <v>301</v>
      </c>
      <c r="G224" s="154" t="s">
        <v>179</v>
      </c>
      <c r="H224" s="155">
        <v>85.924999999999997</v>
      </c>
      <c r="I224" s="156"/>
      <c r="J224" s="157">
        <f>ROUND(I224*H224,2)</f>
        <v>0</v>
      </c>
      <c r="K224" s="158"/>
      <c r="L224" s="33"/>
      <c r="M224" s="159" t="s">
        <v>1</v>
      </c>
      <c r="N224" s="160" t="s">
        <v>41</v>
      </c>
      <c r="O224" s="58"/>
      <c r="P224" s="161">
        <f>O224*H224</f>
        <v>0</v>
      </c>
      <c r="Q224" s="161">
        <v>0.49985000000000002</v>
      </c>
      <c r="R224" s="161">
        <f>Q224*H224</f>
        <v>42.949611249999997</v>
      </c>
      <c r="S224" s="161">
        <v>0</v>
      </c>
      <c r="T224" s="162">
        <f>S224*H224</f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63" t="s">
        <v>96</v>
      </c>
      <c r="AT224" s="163" t="s">
        <v>176</v>
      </c>
      <c r="AU224" s="163" t="s">
        <v>85</v>
      </c>
      <c r="AY224" s="17" t="s">
        <v>174</v>
      </c>
      <c r="BE224" s="164">
        <f>IF(N224="základní",J224,0)</f>
        <v>0</v>
      </c>
      <c r="BF224" s="164">
        <f>IF(N224="snížená",J224,0)</f>
        <v>0</v>
      </c>
      <c r="BG224" s="164">
        <f>IF(N224="zákl. přenesená",J224,0)</f>
        <v>0</v>
      </c>
      <c r="BH224" s="164">
        <f>IF(N224="sníž. přenesená",J224,0)</f>
        <v>0</v>
      </c>
      <c r="BI224" s="164">
        <f>IF(N224="nulová",J224,0)</f>
        <v>0</v>
      </c>
      <c r="BJ224" s="17" t="s">
        <v>83</v>
      </c>
      <c r="BK224" s="164">
        <f>ROUND(I224*H224,2)</f>
        <v>0</v>
      </c>
      <c r="BL224" s="17" t="s">
        <v>96</v>
      </c>
      <c r="BM224" s="163" t="s">
        <v>894</v>
      </c>
    </row>
    <row r="225" spans="1:65" s="2" customFormat="1" ht="29.25">
      <c r="A225" s="32"/>
      <c r="B225" s="33"/>
      <c r="C225" s="32"/>
      <c r="D225" s="165" t="s">
        <v>181</v>
      </c>
      <c r="E225" s="32"/>
      <c r="F225" s="166" t="s">
        <v>303</v>
      </c>
      <c r="G225" s="32"/>
      <c r="H225" s="32"/>
      <c r="I225" s="167"/>
      <c r="J225" s="32"/>
      <c r="K225" s="32"/>
      <c r="L225" s="33"/>
      <c r="M225" s="168"/>
      <c r="N225" s="169"/>
      <c r="O225" s="58"/>
      <c r="P225" s="58"/>
      <c r="Q225" s="58"/>
      <c r="R225" s="58"/>
      <c r="S225" s="58"/>
      <c r="T225" s="59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T225" s="17" t="s">
        <v>181</v>
      </c>
      <c r="AU225" s="17" t="s">
        <v>85</v>
      </c>
    </row>
    <row r="226" spans="1:65" s="13" customFormat="1" ht="11.25">
      <c r="B226" s="170"/>
      <c r="D226" s="165" t="s">
        <v>183</v>
      </c>
      <c r="E226" s="171" t="s">
        <v>1</v>
      </c>
      <c r="F226" s="172" t="s">
        <v>893</v>
      </c>
      <c r="H226" s="173">
        <v>85.924999999999997</v>
      </c>
      <c r="I226" s="174"/>
      <c r="L226" s="170"/>
      <c r="M226" s="175"/>
      <c r="N226" s="176"/>
      <c r="O226" s="176"/>
      <c r="P226" s="176"/>
      <c r="Q226" s="176"/>
      <c r="R226" s="176"/>
      <c r="S226" s="176"/>
      <c r="T226" s="177"/>
      <c r="AT226" s="171" t="s">
        <v>183</v>
      </c>
      <c r="AU226" s="171" t="s">
        <v>85</v>
      </c>
      <c r="AV226" s="13" t="s">
        <v>85</v>
      </c>
      <c r="AW226" s="13" t="s">
        <v>32</v>
      </c>
      <c r="AX226" s="13" t="s">
        <v>83</v>
      </c>
      <c r="AY226" s="171" t="s">
        <v>174</v>
      </c>
    </row>
    <row r="227" spans="1:65" s="2" customFormat="1" ht="24.2" customHeight="1">
      <c r="A227" s="32"/>
      <c r="B227" s="150"/>
      <c r="C227" s="151" t="s">
        <v>334</v>
      </c>
      <c r="D227" s="151" t="s">
        <v>176</v>
      </c>
      <c r="E227" s="152" t="s">
        <v>547</v>
      </c>
      <c r="F227" s="153" t="s">
        <v>548</v>
      </c>
      <c r="G227" s="154" t="s">
        <v>179</v>
      </c>
      <c r="H227" s="155">
        <v>16.2</v>
      </c>
      <c r="I227" s="156"/>
      <c r="J227" s="157">
        <f>ROUND(I227*H227,2)</f>
        <v>0</v>
      </c>
      <c r="K227" s="158"/>
      <c r="L227" s="33"/>
      <c r="M227" s="159" t="s">
        <v>1</v>
      </c>
      <c r="N227" s="160" t="s">
        <v>41</v>
      </c>
      <c r="O227" s="58"/>
      <c r="P227" s="161">
        <f>O227*H227</f>
        <v>0</v>
      </c>
      <c r="Q227" s="161">
        <v>0.18847</v>
      </c>
      <c r="R227" s="161">
        <f>Q227*H227</f>
        <v>3.0532139999999997</v>
      </c>
      <c r="S227" s="161">
        <v>0</v>
      </c>
      <c r="T227" s="162">
        <f>S227*H227</f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63" t="s">
        <v>96</v>
      </c>
      <c r="AT227" s="163" t="s">
        <v>176</v>
      </c>
      <c r="AU227" s="163" t="s">
        <v>85</v>
      </c>
      <c r="AY227" s="17" t="s">
        <v>174</v>
      </c>
      <c r="BE227" s="164">
        <f>IF(N227="základní",J227,0)</f>
        <v>0</v>
      </c>
      <c r="BF227" s="164">
        <f>IF(N227="snížená",J227,0)</f>
        <v>0</v>
      </c>
      <c r="BG227" s="164">
        <f>IF(N227="zákl. přenesená",J227,0)</f>
        <v>0</v>
      </c>
      <c r="BH227" s="164">
        <f>IF(N227="sníž. přenesená",J227,0)</f>
        <v>0</v>
      </c>
      <c r="BI227" s="164">
        <f>IF(N227="nulová",J227,0)</f>
        <v>0</v>
      </c>
      <c r="BJ227" s="17" t="s">
        <v>83</v>
      </c>
      <c r="BK227" s="164">
        <f>ROUND(I227*H227,2)</f>
        <v>0</v>
      </c>
      <c r="BL227" s="17" t="s">
        <v>96</v>
      </c>
      <c r="BM227" s="163" t="s">
        <v>895</v>
      </c>
    </row>
    <row r="228" spans="1:65" s="2" customFormat="1" ht="19.5">
      <c r="A228" s="32"/>
      <c r="B228" s="33"/>
      <c r="C228" s="32"/>
      <c r="D228" s="165" t="s">
        <v>181</v>
      </c>
      <c r="E228" s="32"/>
      <c r="F228" s="166" t="s">
        <v>550</v>
      </c>
      <c r="G228" s="32"/>
      <c r="H228" s="32"/>
      <c r="I228" s="167"/>
      <c r="J228" s="32"/>
      <c r="K228" s="32"/>
      <c r="L228" s="33"/>
      <c r="M228" s="168"/>
      <c r="N228" s="169"/>
      <c r="O228" s="58"/>
      <c r="P228" s="58"/>
      <c r="Q228" s="58"/>
      <c r="R228" s="58"/>
      <c r="S228" s="58"/>
      <c r="T228" s="59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T228" s="17" t="s">
        <v>181</v>
      </c>
      <c r="AU228" s="17" t="s">
        <v>85</v>
      </c>
    </row>
    <row r="229" spans="1:65" s="13" customFormat="1" ht="11.25">
      <c r="B229" s="170"/>
      <c r="D229" s="165" t="s">
        <v>183</v>
      </c>
      <c r="E229" s="171" t="s">
        <v>1</v>
      </c>
      <c r="F229" s="172" t="s">
        <v>885</v>
      </c>
      <c r="H229" s="173">
        <v>16.2</v>
      </c>
      <c r="I229" s="174"/>
      <c r="L229" s="170"/>
      <c r="M229" s="175"/>
      <c r="N229" s="176"/>
      <c r="O229" s="176"/>
      <c r="P229" s="176"/>
      <c r="Q229" s="176"/>
      <c r="R229" s="176"/>
      <c r="S229" s="176"/>
      <c r="T229" s="177"/>
      <c r="AT229" s="171" t="s">
        <v>183</v>
      </c>
      <c r="AU229" s="171" t="s">
        <v>85</v>
      </c>
      <c r="AV229" s="13" t="s">
        <v>85</v>
      </c>
      <c r="AW229" s="13" t="s">
        <v>32</v>
      </c>
      <c r="AX229" s="13" t="s">
        <v>83</v>
      </c>
      <c r="AY229" s="171" t="s">
        <v>174</v>
      </c>
    </row>
    <row r="230" spans="1:65" s="2" customFormat="1" ht="33" customHeight="1">
      <c r="A230" s="32"/>
      <c r="B230" s="150"/>
      <c r="C230" s="151" t="s">
        <v>340</v>
      </c>
      <c r="D230" s="151" t="s">
        <v>176</v>
      </c>
      <c r="E230" s="152" t="s">
        <v>305</v>
      </c>
      <c r="F230" s="153" t="s">
        <v>664</v>
      </c>
      <c r="G230" s="154" t="s">
        <v>179</v>
      </c>
      <c r="H230" s="155">
        <v>4.3</v>
      </c>
      <c r="I230" s="156"/>
      <c r="J230" s="157">
        <f>ROUND(I230*H230,2)</f>
        <v>0</v>
      </c>
      <c r="K230" s="158"/>
      <c r="L230" s="33"/>
      <c r="M230" s="159" t="s">
        <v>1</v>
      </c>
      <c r="N230" s="160" t="s">
        <v>41</v>
      </c>
      <c r="O230" s="58"/>
      <c r="P230" s="161">
        <f>O230*H230</f>
        <v>0</v>
      </c>
      <c r="Q230" s="161">
        <v>0.34538000000000002</v>
      </c>
      <c r="R230" s="161">
        <f>Q230*H230</f>
        <v>1.485134</v>
      </c>
      <c r="S230" s="161">
        <v>0</v>
      </c>
      <c r="T230" s="162">
        <f>S230*H230</f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63" t="s">
        <v>96</v>
      </c>
      <c r="AT230" s="163" t="s">
        <v>176</v>
      </c>
      <c r="AU230" s="163" t="s">
        <v>85</v>
      </c>
      <c r="AY230" s="17" t="s">
        <v>174</v>
      </c>
      <c r="BE230" s="164">
        <f>IF(N230="základní",J230,0)</f>
        <v>0</v>
      </c>
      <c r="BF230" s="164">
        <f>IF(N230="snížená",J230,0)</f>
        <v>0</v>
      </c>
      <c r="BG230" s="164">
        <f>IF(N230="zákl. přenesená",J230,0)</f>
        <v>0</v>
      </c>
      <c r="BH230" s="164">
        <f>IF(N230="sníž. přenesená",J230,0)</f>
        <v>0</v>
      </c>
      <c r="BI230" s="164">
        <f>IF(N230="nulová",J230,0)</f>
        <v>0</v>
      </c>
      <c r="BJ230" s="17" t="s">
        <v>83</v>
      </c>
      <c r="BK230" s="164">
        <f>ROUND(I230*H230,2)</f>
        <v>0</v>
      </c>
      <c r="BL230" s="17" t="s">
        <v>96</v>
      </c>
      <c r="BM230" s="163" t="s">
        <v>896</v>
      </c>
    </row>
    <row r="231" spans="1:65" s="2" customFormat="1" ht="29.25">
      <c r="A231" s="32"/>
      <c r="B231" s="33"/>
      <c r="C231" s="32"/>
      <c r="D231" s="165" t="s">
        <v>181</v>
      </c>
      <c r="E231" s="32"/>
      <c r="F231" s="166" t="s">
        <v>308</v>
      </c>
      <c r="G231" s="32"/>
      <c r="H231" s="32"/>
      <c r="I231" s="167"/>
      <c r="J231" s="32"/>
      <c r="K231" s="32"/>
      <c r="L231" s="33"/>
      <c r="M231" s="168"/>
      <c r="N231" s="169"/>
      <c r="O231" s="58"/>
      <c r="P231" s="58"/>
      <c r="Q231" s="58"/>
      <c r="R231" s="58"/>
      <c r="S231" s="58"/>
      <c r="T231" s="59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T231" s="17" t="s">
        <v>181</v>
      </c>
      <c r="AU231" s="17" t="s">
        <v>85</v>
      </c>
    </row>
    <row r="232" spans="1:65" s="2" customFormat="1" ht="33" customHeight="1">
      <c r="A232" s="32"/>
      <c r="B232" s="150"/>
      <c r="C232" s="151" t="s">
        <v>347</v>
      </c>
      <c r="D232" s="151" t="s">
        <v>176</v>
      </c>
      <c r="E232" s="152" t="s">
        <v>666</v>
      </c>
      <c r="F232" s="153" t="s">
        <v>667</v>
      </c>
      <c r="G232" s="154" t="s">
        <v>179</v>
      </c>
      <c r="H232" s="155">
        <v>15.05</v>
      </c>
      <c r="I232" s="156"/>
      <c r="J232" s="157">
        <f>ROUND(I232*H232,2)</f>
        <v>0</v>
      </c>
      <c r="K232" s="158"/>
      <c r="L232" s="33"/>
      <c r="M232" s="159" t="s">
        <v>1</v>
      </c>
      <c r="N232" s="160" t="s">
        <v>41</v>
      </c>
      <c r="O232" s="58"/>
      <c r="P232" s="161">
        <f>O232*H232</f>
        <v>0</v>
      </c>
      <c r="Q232" s="161">
        <v>0.12966</v>
      </c>
      <c r="R232" s="161">
        <f>Q232*H232</f>
        <v>1.9513830000000001</v>
      </c>
      <c r="S232" s="161">
        <v>0</v>
      </c>
      <c r="T232" s="162">
        <f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3" t="s">
        <v>96</v>
      </c>
      <c r="AT232" s="163" t="s">
        <v>176</v>
      </c>
      <c r="AU232" s="163" t="s">
        <v>85</v>
      </c>
      <c r="AY232" s="17" t="s">
        <v>174</v>
      </c>
      <c r="BE232" s="164">
        <f>IF(N232="základní",J232,0)</f>
        <v>0</v>
      </c>
      <c r="BF232" s="164">
        <f>IF(N232="snížená",J232,0)</f>
        <v>0</v>
      </c>
      <c r="BG232" s="164">
        <f>IF(N232="zákl. přenesená",J232,0)</f>
        <v>0</v>
      </c>
      <c r="BH232" s="164">
        <f>IF(N232="sníž. přenesená",J232,0)</f>
        <v>0</v>
      </c>
      <c r="BI232" s="164">
        <f>IF(N232="nulová",J232,0)</f>
        <v>0</v>
      </c>
      <c r="BJ232" s="17" t="s">
        <v>83</v>
      </c>
      <c r="BK232" s="164">
        <f>ROUND(I232*H232,2)</f>
        <v>0</v>
      </c>
      <c r="BL232" s="17" t="s">
        <v>96</v>
      </c>
      <c r="BM232" s="163" t="s">
        <v>897</v>
      </c>
    </row>
    <row r="233" spans="1:65" s="2" customFormat="1" ht="29.25">
      <c r="A233" s="32"/>
      <c r="B233" s="33"/>
      <c r="C233" s="32"/>
      <c r="D233" s="165" t="s">
        <v>181</v>
      </c>
      <c r="E233" s="32"/>
      <c r="F233" s="166" t="s">
        <v>669</v>
      </c>
      <c r="G233" s="32"/>
      <c r="H233" s="32"/>
      <c r="I233" s="167"/>
      <c r="J233" s="32"/>
      <c r="K233" s="32"/>
      <c r="L233" s="33"/>
      <c r="M233" s="168"/>
      <c r="N233" s="169"/>
      <c r="O233" s="58"/>
      <c r="P233" s="58"/>
      <c r="Q233" s="58"/>
      <c r="R233" s="58"/>
      <c r="S233" s="58"/>
      <c r="T233" s="59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T233" s="17" t="s">
        <v>181</v>
      </c>
      <c r="AU233" s="17" t="s">
        <v>85</v>
      </c>
    </row>
    <row r="234" spans="1:65" s="13" customFormat="1" ht="11.25">
      <c r="B234" s="170"/>
      <c r="D234" s="165" t="s">
        <v>183</v>
      </c>
      <c r="E234" s="171" t="s">
        <v>1</v>
      </c>
      <c r="F234" s="172" t="s">
        <v>898</v>
      </c>
      <c r="H234" s="173">
        <v>15.05</v>
      </c>
      <c r="I234" s="174"/>
      <c r="L234" s="170"/>
      <c r="M234" s="175"/>
      <c r="N234" s="176"/>
      <c r="O234" s="176"/>
      <c r="P234" s="176"/>
      <c r="Q234" s="176"/>
      <c r="R234" s="176"/>
      <c r="S234" s="176"/>
      <c r="T234" s="177"/>
      <c r="AT234" s="171" t="s">
        <v>183</v>
      </c>
      <c r="AU234" s="171" t="s">
        <v>85</v>
      </c>
      <c r="AV234" s="13" t="s">
        <v>85</v>
      </c>
      <c r="AW234" s="13" t="s">
        <v>32</v>
      </c>
      <c r="AX234" s="13" t="s">
        <v>83</v>
      </c>
      <c r="AY234" s="171" t="s">
        <v>174</v>
      </c>
    </row>
    <row r="235" spans="1:65" s="2" customFormat="1" ht="24.2" customHeight="1">
      <c r="A235" s="32"/>
      <c r="B235" s="150"/>
      <c r="C235" s="151" t="s">
        <v>354</v>
      </c>
      <c r="D235" s="151" t="s">
        <v>176</v>
      </c>
      <c r="E235" s="152" t="s">
        <v>788</v>
      </c>
      <c r="F235" s="153" t="s">
        <v>789</v>
      </c>
      <c r="G235" s="154" t="s">
        <v>179</v>
      </c>
      <c r="H235" s="155">
        <v>613.65</v>
      </c>
      <c r="I235" s="156"/>
      <c r="J235" s="157">
        <f>ROUND(I235*H235,2)</f>
        <v>0</v>
      </c>
      <c r="K235" s="158"/>
      <c r="L235" s="33"/>
      <c r="M235" s="159" t="s">
        <v>1</v>
      </c>
      <c r="N235" s="160" t="s">
        <v>41</v>
      </c>
      <c r="O235" s="58"/>
      <c r="P235" s="161">
        <f>O235*H235</f>
        <v>0</v>
      </c>
      <c r="Q235" s="161">
        <v>8.4250000000000005E-2</v>
      </c>
      <c r="R235" s="161">
        <f>Q235*H235</f>
        <v>51.7000125</v>
      </c>
      <c r="S235" s="161">
        <v>0</v>
      </c>
      <c r="T235" s="162">
        <f>S235*H235</f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63" t="s">
        <v>96</v>
      </c>
      <c r="AT235" s="163" t="s">
        <v>176</v>
      </c>
      <c r="AU235" s="163" t="s">
        <v>85</v>
      </c>
      <c r="AY235" s="17" t="s">
        <v>174</v>
      </c>
      <c r="BE235" s="164">
        <f>IF(N235="základní",J235,0)</f>
        <v>0</v>
      </c>
      <c r="BF235" s="164">
        <f>IF(N235="snížená",J235,0)</f>
        <v>0</v>
      </c>
      <c r="BG235" s="164">
        <f>IF(N235="zákl. přenesená",J235,0)</f>
        <v>0</v>
      </c>
      <c r="BH235" s="164">
        <f>IF(N235="sníž. přenesená",J235,0)</f>
        <v>0</v>
      </c>
      <c r="BI235" s="164">
        <f>IF(N235="nulová",J235,0)</f>
        <v>0</v>
      </c>
      <c r="BJ235" s="17" t="s">
        <v>83</v>
      </c>
      <c r="BK235" s="164">
        <f>ROUND(I235*H235,2)</f>
        <v>0</v>
      </c>
      <c r="BL235" s="17" t="s">
        <v>96</v>
      </c>
      <c r="BM235" s="163" t="s">
        <v>899</v>
      </c>
    </row>
    <row r="236" spans="1:65" s="2" customFormat="1" ht="48.75">
      <c r="A236" s="32"/>
      <c r="B236" s="33"/>
      <c r="C236" s="32"/>
      <c r="D236" s="165" t="s">
        <v>181</v>
      </c>
      <c r="E236" s="32"/>
      <c r="F236" s="166" t="s">
        <v>791</v>
      </c>
      <c r="G236" s="32"/>
      <c r="H236" s="32"/>
      <c r="I236" s="167"/>
      <c r="J236" s="32"/>
      <c r="K236" s="32"/>
      <c r="L236" s="33"/>
      <c r="M236" s="168"/>
      <c r="N236" s="169"/>
      <c r="O236" s="58"/>
      <c r="P236" s="58"/>
      <c r="Q236" s="58"/>
      <c r="R236" s="58"/>
      <c r="S236" s="58"/>
      <c r="T236" s="59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T236" s="17" t="s">
        <v>181</v>
      </c>
      <c r="AU236" s="17" t="s">
        <v>85</v>
      </c>
    </row>
    <row r="237" spans="1:65" s="2" customFormat="1" ht="21.75" customHeight="1">
      <c r="A237" s="32"/>
      <c r="B237" s="150"/>
      <c r="C237" s="186" t="s">
        <v>361</v>
      </c>
      <c r="D237" s="186" t="s">
        <v>256</v>
      </c>
      <c r="E237" s="187" t="s">
        <v>324</v>
      </c>
      <c r="F237" s="188" t="s">
        <v>325</v>
      </c>
      <c r="G237" s="189" t="s">
        <v>179</v>
      </c>
      <c r="H237" s="190">
        <v>613.07000000000005</v>
      </c>
      <c r="I237" s="191"/>
      <c r="J237" s="192">
        <f>ROUND(I237*H237,2)</f>
        <v>0</v>
      </c>
      <c r="K237" s="193"/>
      <c r="L237" s="194"/>
      <c r="M237" s="195" t="s">
        <v>1</v>
      </c>
      <c r="N237" s="196" t="s">
        <v>41</v>
      </c>
      <c r="O237" s="58"/>
      <c r="P237" s="161">
        <f>O237*H237</f>
        <v>0</v>
      </c>
      <c r="Q237" s="161">
        <v>0.13100000000000001</v>
      </c>
      <c r="R237" s="161">
        <f>Q237*H237</f>
        <v>80.312170000000009</v>
      </c>
      <c r="S237" s="161">
        <v>0</v>
      </c>
      <c r="T237" s="162">
        <f>S237*H237</f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63" t="s">
        <v>211</v>
      </c>
      <c r="AT237" s="163" t="s">
        <v>256</v>
      </c>
      <c r="AU237" s="163" t="s">
        <v>85</v>
      </c>
      <c r="AY237" s="17" t="s">
        <v>174</v>
      </c>
      <c r="BE237" s="164">
        <f>IF(N237="základní",J237,0)</f>
        <v>0</v>
      </c>
      <c r="BF237" s="164">
        <f>IF(N237="snížená",J237,0)</f>
        <v>0</v>
      </c>
      <c r="BG237" s="164">
        <f>IF(N237="zákl. přenesená",J237,0)</f>
        <v>0</v>
      </c>
      <c r="BH237" s="164">
        <f>IF(N237="sníž. přenesená",J237,0)</f>
        <v>0</v>
      </c>
      <c r="BI237" s="164">
        <f>IF(N237="nulová",J237,0)</f>
        <v>0</v>
      </c>
      <c r="BJ237" s="17" t="s">
        <v>83</v>
      </c>
      <c r="BK237" s="164">
        <f>ROUND(I237*H237,2)</f>
        <v>0</v>
      </c>
      <c r="BL237" s="17" t="s">
        <v>96</v>
      </c>
      <c r="BM237" s="163" t="s">
        <v>900</v>
      </c>
    </row>
    <row r="238" spans="1:65" s="2" customFormat="1" ht="11.25">
      <c r="A238" s="32"/>
      <c r="B238" s="33"/>
      <c r="C238" s="32"/>
      <c r="D238" s="165" t="s">
        <v>181</v>
      </c>
      <c r="E238" s="32"/>
      <c r="F238" s="166" t="s">
        <v>325</v>
      </c>
      <c r="G238" s="32"/>
      <c r="H238" s="32"/>
      <c r="I238" s="167"/>
      <c r="J238" s="32"/>
      <c r="K238" s="32"/>
      <c r="L238" s="33"/>
      <c r="M238" s="168"/>
      <c r="N238" s="169"/>
      <c r="O238" s="58"/>
      <c r="P238" s="58"/>
      <c r="Q238" s="58"/>
      <c r="R238" s="58"/>
      <c r="S238" s="58"/>
      <c r="T238" s="59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T238" s="17" t="s">
        <v>181</v>
      </c>
      <c r="AU238" s="17" t="s">
        <v>85</v>
      </c>
    </row>
    <row r="239" spans="1:65" s="13" customFormat="1" ht="11.25">
      <c r="B239" s="170"/>
      <c r="D239" s="165" t="s">
        <v>183</v>
      </c>
      <c r="E239" s="171" t="s">
        <v>1</v>
      </c>
      <c r="F239" s="172" t="s">
        <v>901</v>
      </c>
      <c r="H239" s="173">
        <v>607</v>
      </c>
      <c r="I239" s="174"/>
      <c r="L239" s="170"/>
      <c r="M239" s="175"/>
      <c r="N239" s="176"/>
      <c r="O239" s="176"/>
      <c r="P239" s="176"/>
      <c r="Q239" s="176"/>
      <c r="R239" s="176"/>
      <c r="S239" s="176"/>
      <c r="T239" s="177"/>
      <c r="AT239" s="171" t="s">
        <v>183</v>
      </c>
      <c r="AU239" s="171" t="s">
        <v>85</v>
      </c>
      <c r="AV239" s="13" t="s">
        <v>85</v>
      </c>
      <c r="AW239" s="13" t="s">
        <v>32</v>
      </c>
      <c r="AX239" s="13" t="s">
        <v>83</v>
      </c>
      <c r="AY239" s="171" t="s">
        <v>174</v>
      </c>
    </row>
    <row r="240" spans="1:65" s="13" customFormat="1" ht="11.25">
      <c r="B240" s="170"/>
      <c r="D240" s="165" t="s">
        <v>183</v>
      </c>
      <c r="F240" s="172" t="s">
        <v>902</v>
      </c>
      <c r="H240" s="173">
        <v>613.07000000000005</v>
      </c>
      <c r="I240" s="174"/>
      <c r="L240" s="170"/>
      <c r="M240" s="175"/>
      <c r="N240" s="176"/>
      <c r="O240" s="176"/>
      <c r="P240" s="176"/>
      <c r="Q240" s="176"/>
      <c r="R240" s="176"/>
      <c r="S240" s="176"/>
      <c r="T240" s="177"/>
      <c r="AT240" s="171" t="s">
        <v>183</v>
      </c>
      <c r="AU240" s="171" t="s">
        <v>85</v>
      </c>
      <c r="AV240" s="13" t="s">
        <v>85</v>
      </c>
      <c r="AW240" s="13" t="s">
        <v>3</v>
      </c>
      <c r="AX240" s="13" t="s">
        <v>83</v>
      </c>
      <c r="AY240" s="171" t="s">
        <v>174</v>
      </c>
    </row>
    <row r="241" spans="1:65" s="2" customFormat="1" ht="24.2" customHeight="1">
      <c r="A241" s="32"/>
      <c r="B241" s="150"/>
      <c r="C241" s="186" t="s">
        <v>366</v>
      </c>
      <c r="D241" s="186" t="s">
        <v>256</v>
      </c>
      <c r="E241" s="187" t="s">
        <v>335</v>
      </c>
      <c r="F241" s="188" t="s">
        <v>336</v>
      </c>
      <c r="G241" s="189" t="s">
        <v>179</v>
      </c>
      <c r="H241" s="190">
        <v>6.85</v>
      </c>
      <c r="I241" s="191"/>
      <c r="J241" s="192">
        <f>ROUND(I241*H241,2)</f>
        <v>0</v>
      </c>
      <c r="K241" s="193"/>
      <c r="L241" s="194"/>
      <c r="M241" s="195" t="s">
        <v>1</v>
      </c>
      <c r="N241" s="196" t="s">
        <v>41</v>
      </c>
      <c r="O241" s="58"/>
      <c r="P241" s="161">
        <f>O241*H241</f>
        <v>0</v>
      </c>
      <c r="Q241" s="161">
        <v>0.13100000000000001</v>
      </c>
      <c r="R241" s="161">
        <f>Q241*H241</f>
        <v>0.89734999999999998</v>
      </c>
      <c r="S241" s="161">
        <v>0</v>
      </c>
      <c r="T241" s="162">
        <f>S241*H241</f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63" t="s">
        <v>211</v>
      </c>
      <c r="AT241" s="163" t="s">
        <v>256</v>
      </c>
      <c r="AU241" s="163" t="s">
        <v>85</v>
      </c>
      <c r="AY241" s="17" t="s">
        <v>174</v>
      </c>
      <c r="BE241" s="164">
        <f>IF(N241="základní",J241,0)</f>
        <v>0</v>
      </c>
      <c r="BF241" s="164">
        <f>IF(N241="snížená",J241,0)</f>
        <v>0</v>
      </c>
      <c r="BG241" s="164">
        <f>IF(N241="zákl. přenesená",J241,0)</f>
        <v>0</v>
      </c>
      <c r="BH241" s="164">
        <f>IF(N241="sníž. přenesená",J241,0)</f>
        <v>0</v>
      </c>
      <c r="BI241" s="164">
        <f>IF(N241="nulová",J241,0)</f>
        <v>0</v>
      </c>
      <c r="BJ241" s="17" t="s">
        <v>83</v>
      </c>
      <c r="BK241" s="164">
        <f>ROUND(I241*H241,2)</f>
        <v>0</v>
      </c>
      <c r="BL241" s="17" t="s">
        <v>96</v>
      </c>
      <c r="BM241" s="163" t="s">
        <v>903</v>
      </c>
    </row>
    <row r="242" spans="1:65" s="2" customFormat="1" ht="19.5">
      <c r="A242" s="32"/>
      <c r="B242" s="33"/>
      <c r="C242" s="32"/>
      <c r="D242" s="165" t="s">
        <v>181</v>
      </c>
      <c r="E242" s="32"/>
      <c r="F242" s="166" t="s">
        <v>336</v>
      </c>
      <c r="G242" s="32"/>
      <c r="H242" s="32"/>
      <c r="I242" s="167"/>
      <c r="J242" s="32"/>
      <c r="K242" s="32"/>
      <c r="L242" s="33"/>
      <c r="M242" s="168"/>
      <c r="N242" s="169"/>
      <c r="O242" s="58"/>
      <c r="P242" s="58"/>
      <c r="Q242" s="58"/>
      <c r="R242" s="58"/>
      <c r="S242" s="58"/>
      <c r="T242" s="59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T242" s="17" t="s">
        <v>181</v>
      </c>
      <c r="AU242" s="17" t="s">
        <v>85</v>
      </c>
    </row>
    <row r="243" spans="1:65" s="13" customFormat="1" ht="11.25">
      <c r="B243" s="170"/>
      <c r="D243" s="165" t="s">
        <v>183</v>
      </c>
      <c r="E243" s="171" t="s">
        <v>1</v>
      </c>
      <c r="F243" s="172" t="s">
        <v>904</v>
      </c>
      <c r="H243" s="173">
        <v>6.65</v>
      </c>
      <c r="I243" s="174"/>
      <c r="L243" s="170"/>
      <c r="M243" s="175"/>
      <c r="N243" s="176"/>
      <c r="O243" s="176"/>
      <c r="P243" s="176"/>
      <c r="Q243" s="176"/>
      <c r="R243" s="176"/>
      <c r="S243" s="176"/>
      <c r="T243" s="177"/>
      <c r="AT243" s="171" t="s">
        <v>183</v>
      </c>
      <c r="AU243" s="171" t="s">
        <v>85</v>
      </c>
      <c r="AV243" s="13" t="s">
        <v>85</v>
      </c>
      <c r="AW243" s="13" t="s">
        <v>32</v>
      </c>
      <c r="AX243" s="13" t="s">
        <v>83</v>
      </c>
      <c r="AY243" s="171" t="s">
        <v>174</v>
      </c>
    </row>
    <row r="244" spans="1:65" s="13" customFormat="1" ht="11.25">
      <c r="B244" s="170"/>
      <c r="D244" s="165" t="s">
        <v>183</v>
      </c>
      <c r="F244" s="172" t="s">
        <v>905</v>
      </c>
      <c r="H244" s="173">
        <v>6.85</v>
      </c>
      <c r="I244" s="174"/>
      <c r="L244" s="170"/>
      <c r="M244" s="175"/>
      <c r="N244" s="176"/>
      <c r="O244" s="176"/>
      <c r="P244" s="176"/>
      <c r="Q244" s="176"/>
      <c r="R244" s="176"/>
      <c r="S244" s="176"/>
      <c r="T244" s="177"/>
      <c r="AT244" s="171" t="s">
        <v>183</v>
      </c>
      <c r="AU244" s="171" t="s">
        <v>85</v>
      </c>
      <c r="AV244" s="13" t="s">
        <v>85</v>
      </c>
      <c r="AW244" s="13" t="s">
        <v>3</v>
      </c>
      <c r="AX244" s="13" t="s">
        <v>83</v>
      </c>
      <c r="AY244" s="171" t="s">
        <v>174</v>
      </c>
    </row>
    <row r="245" spans="1:65" s="2" customFormat="1" ht="24.2" customHeight="1">
      <c r="A245" s="32"/>
      <c r="B245" s="150"/>
      <c r="C245" s="151" t="s">
        <v>371</v>
      </c>
      <c r="D245" s="151" t="s">
        <v>176</v>
      </c>
      <c r="E245" s="152" t="s">
        <v>565</v>
      </c>
      <c r="F245" s="153" t="s">
        <v>566</v>
      </c>
      <c r="G245" s="154" t="s">
        <v>179</v>
      </c>
      <c r="H245" s="155">
        <v>16.2</v>
      </c>
      <c r="I245" s="156"/>
      <c r="J245" s="157">
        <f>ROUND(I245*H245,2)</f>
        <v>0</v>
      </c>
      <c r="K245" s="158"/>
      <c r="L245" s="33"/>
      <c r="M245" s="159" t="s">
        <v>1</v>
      </c>
      <c r="N245" s="160" t="s">
        <v>41</v>
      </c>
      <c r="O245" s="58"/>
      <c r="P245" s="161">
        <f>O245*H245</f>
        <v>0</v>
      </c>
      <c r="Q245" s="161">
        <v>8.5650000000000004E-2</v>
      </c>
      <c r="R245" s="161">
        <f>Q245*H245</f>
        <v>1.3875299999999999</v>
      </c>
      <c r="S245" s="161">
        <v>0</v>
      </c>
      <c r="T245" s="162">
        <f>S245*H245</f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63" t="s">
        <v>96</v>
      </c>
      <c r="AT245" s="163" t="s">
        <v>176</v>
      </c>
      <c r="AU245" s="163" t="s">
        <v>85</v>
      </c>
      <c r="AY245" s="17" t="s">
        <v>174</v>
      </c>
      <c r="BE245" s="164">
        <f>IF(N245="základní",J245,0)</f>
        <v>0</v>
      </c>
      <c r="BF245" s="164">
        <f>IF(N245="snížená",J245,0)</f>
        <v>0</v>
      </c>
      <c r="BG245" s="164">
        <f>IF(N245="zákl. přenesená",J245,0)</f>
        <v>0</v>
      </c>
      <c r="BH245" s="164">
        <f>IF(N245="sníž. přenesená",J245,0)</f>
        <v>0</v>
      </c>
      <c r="BI245" s="164">
        <f>IF(N245="nulová",J245,0)</f>
        <v>0</v>
      </c>
      <c r="BJ245" s="17" t="s">
        <v>83</v>
      </c>
      <c r="BK245" s="164">
        <f>ROUND(I245*H245,2)</f>
        <v>0</v>
      </c>
      <c r="BL245" s="17" t="s">
        <v>96</v>
      </c>
      <c r="BM245" s="163" t="s">
        <v>906</v>
      </c>
    </row>
    <row r="246" spans="1:65" s="2" customFormat="1" ht="48.75">
      <c r="A246" s="32"/>
      <c r="B246" s="33"/>
      <c r="C246" s="32"/>
      <c r="D246" s="165" t="s">
        <v>181</v>
      </c>
      <c r="E246" s="32"/>
      <c r="F246" s="166" t="s">
        <v>568</v>
      </c>
      <c r="G246" s="32"/>
      <c r="H246" s="32"/>
      <c r="I246" s="167"/>
      <c r="J246" s="32"/>
      <c r="K246" s="32"/>
      <c r="L246" s="33"/>
      <c r="M246" s="168"/>
      <c r="N246" s="169"/>
      <c r="O246" s="58"/>
      <c r="P246" s="58"/>
      <c r="Q246" s="58"/>
      <c r="R246" s="58"/>
      <c r="S246" s="58"/>
      <c r="T246" s="59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T246" s="17" t="s">
        <v>181</v>
      </c>
      <c r="AU246" s="17" t="s">
        <v>85</v>
      </c>
    </row>
    <row r="247" spans="1:65" s="2" customFormat="1" ht="21.75" customHeight="1">
      <c r="A247" s="32"/>
      <c r="B247" s="150"/>
      <c r="C247" s="186" t="s">
        <v>376</v>
      </c>
      <c r="D247" s="186" t="s">
        <v>256</v>
      </c>
      <c r="E247" s="187" t="s">
        <v>569</v>
      </c>
      <c r="F247" s="188" t="s">
        <v>570</v>
      </c>
      <c r="G247" s="189" t="s">
        <v>179</v>
      </c>
      <c r="H247" s="190">
        <v>13.183999999999999</v>
      </c>
      <c r="I247" s="191"/>
      <c r="J247" s="192">
        <f>ROUND(I247*H247,2)</f>
        <v>0</v>
      </c>
      <c r="K247" s="193"/>
      <c r="L247" s="194"/>
      <c r="M247" s="195" t="s">
        <v>1</v>
      </c>
      <c r="N247" s="196" t="s">
        <v>41</v>
      </c>
      <c r="O247" s="58"/>
      <c r="P247" s="161">
        <f>O247*H247</f>
        <v>0</v>
      </c>
      <c r="Q247" s="161">
        <v>0.17599999999999999</v>
      </c>
      <c r="R247" s="161">
        <f>Q247*H247</f>
        <v>2.3203839999999998</v>
      </c>
      <c r="S247" s="161">
        <v>0</v>
      </c>
      <c r="T247" s="162">
        <f>S247*H247</f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63" t="s">
        <v>211</v>
      </c>
      <c r="AT247" s="163" t="s">
        <v>256</v>
      </c>
      <c r="AU247" s="163" t="s">
        <v>85</v>
      </c>
      <c r="AY247" s="17" t="s">
        <v>174</v>
      </c>
      <c r="BE247" s="164">
        <f>IF(N247="základní",J247,0)</f>
        <v>0</v>
      </c>
      <c r="BF247" s="164">
        <f>IF(N247="snížená",J247,0)</f>
        <v>0</v>
      </c>
      <c r="BG247" s="164">
        <f>IF(N247="zákl. přenesená",J247,0)</f>
        <v>0</v>
      </c>
      <c r="BH247" s="164">
        <f>IF(N247="sníž. přenesená",J247,0)</f>
        <v>0</v>
      </c>
      <c r="BI247" s="164">
        <f>IF(N247="nulová",J247,0)</f>
        <v>0</v>
      </c>
      <c r="BJ247" s="17" t="s">
        <v>83</v>
      </c>
      <c r="BK247" s="164">
        <f>ROUND(I247*H247,2)</f>
        <v>0</v>
      </c>
      <c r="BL247" s="17" t="s">
        <v>96</v>
      </c>
      <c r="BM247" s="163" t="s">
        <v>907</v>
      </c>
    </row>
    <row r="248" spans="1:65" s="2" customFormat="1" ht="11.25">
      <c r="A248" s="32"/>
      <c r="B248" s="33"/>
      <c r="C248" s="32"/>
      <c r="D248" s="165" t="s">
        <v>181</v>
      </c>
      <c r="E248" s="32"/>
      <c r="F248" s="166" t="s">
        <v>570</v>
      </c>
      <c r="G248" s="32"/>
      <c r="H248" s="32"/>
      <c r="I248" s="167"/>
      <c r="J248" s="32"/>
      <c r="K248" s="32"/>
      <c r="L248" s="33"/>
      <c r="M248" s="168"/>
      <c r="N248" s="169"/>
      <c r="O248" s="58"/>
      <c r="P248" s="58"/>
      <c r="Q248" s="58"/>
      <c r="R248" s="58"/>
      <c r="S248" s="58"/>
      <c r="T248" s="59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T248" s="17" t="s">
        <v>181</v>
      </c>
      <c r="AU248" s="17" t="s">
        <v>85</v>
      </c>
    </row>
    <row r="249" spans="1:65" s="13" customFormat="1" ht="11.25">
      <c r="B249" s="170"/>
      <c r="D249" s="165" t="s">
        <v>183</v>
      </c>
      <c r="E249" s="171" t="s">
        <v>1</v>
      </c>
      <c r="F249" s="172" t="s">
        <v>908</v>
      </c>
      <c r="H249" s="173">
        <v>12.8</v>
      </c>
      <c r="I249" s="174"/>
      <c r="L249" s="170"/>
      <c r="M249" s="175"/>
      <c r="N249" s="176"/>
      <c r="O249" s="176"/>
      <c r="P249" s="176"/>
      <c r="Q249" s="176"/>
      <c r="R249" s="176"/>
      <c r="S249" s="176"/>
      <c r="T249" s="177"/>
      <c r="AT249" s="171" t="s">
        <v>183</v>
      </c>
      <c r="AU249" s="171" t="s">
        <v>85</v>
      </c>
      <c r="AV249" s="13" t="s">
        <v>85</v>
      </c>
      <c r="AW249" s="13" t="s">
        <v>32</v>
      </c>
      <c r="AX249" s="13" t="s">
        <v>83</v>
      </c>
      <c r="AY249" s="171" t="s">
        <v>174</v>
      </c>
    </row>
    <row r="250" spans="1:65" s="13" customFormat="1" ht="11.25">
      <c r="B250" s="170"/>
      <c r="D250" s="165" t="s">
        <v>183</v>
      </c>
      <c r="F250" s="172" t="s">
        <v>909</v>
      </c>
      <c r="H250" s="173">
        <v>13.183999999999999</v>
      </c>
      <c r="I250" s="174"/>
      <c r="L250" s="170"/>
      <c r="M250" s="175"/>
      <c r="N250" s="176"/>
      <c r="O250" s="176"/>
      <c r="P250" s="176"/>
      <c r="Q250" s="176"/>
      <c r="R250" s="176"/>
      <c r="S250" s="176"/>
      <c r="T250" s="177"/>
      <c r="AT250" s="171" t="s">
        <v>183</v>
      </c>
      <c r="AU250" s="171" t="s">
        <v>85</v>
      </c>
      <c r="AV250" s="13" t="s">
        <v>85</v>
      </c>
      <c r="AW250" s="13" t="s">
        <v>3</v>
      </c>
      <c r="AX250" s="13" t="s">
        <v>83</v>
      </c>
      <c r="AY250" s="171" t="s">
        <v>174</v>
      </c>
    </row>
    <row r="251" spans="1:65" s="2" customFormat="1" ht="24.2" customHeight="1">
      <c r="A251" s="32"/>
      <c r="B251" s="150"/>
      <c r="C251" s="186" t="s">
        <v>382</v>
      </c>
      <c r="D251" s="186" t="s">
        <v>256</v>
      </c>
      <c r="E251" s="187" t="s">
        <v>574</v>
      </c>
      <c r="F251" s="188" t="s">
        <v>575</v>
      </c>
      <c r="G251" s="189" t="s">
        <v>179</v>
      </c>
      <c r="H251" s="190">
        <v>3.5019999999999998</v>
      </c>
      <c r="I251" s="191"/>
      <c r="J251" s="192">
        <f>ROUND(I251*H251,2)</f>
        <v>0</v>
      </c>
      <c r="K251" s="193"/>
      <c r="L251" s="194"/>
      <c r="M251" s="195" t="s">
        <v>1</v>
      </c>
      <c r="N251" s="196" t="s">
        <v>41</v>
      </c>
      <c r="O251" s="58"/>
      <c r="P251" s="161">
        <f>O251*H251</f>
        <v>0</v>
      </c>
      <c r="Q251" s="161">
        <v>0.17499999999999999</v>
      </c>
      <c r="R251" s="161">
        <f>Q251*H251</f>
        <v>0.61284999999999989</v>
      </c>
      <c r="S251" s="161">
        <v>0</v>
      </c>
      <c r="T251" s="162">
        <f>S251*H251</f>
        <v>0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63" t="s">
        <v>211</v>
      </c>
      <c r="AT251" s="163" t="s">
        <v>256</v>
      </c>
      <c r="AU251" s="163" t="s">
        <v>85</v>
      </c>
      <c r="AY251" s="17" t="s">
        <v>174</v>
      </c>
      <c r="BE251" s="164">
        <f>IF(N251="základní",J251,0)</f>
        <v>0</v>
      </c>
      <c r="BF251" s="164">
        <f>IF(N251="snížená",J251,0)</f>
        <v>0</v>
      </c>
      <c r="BG251" s="164">
        <f>IF(N251="zákl. přenesená",J251,0)</f>
        <v>0</v>
      </c>
      <c r="BH251" s="164">
        <f>IF(N251="sníž. přenesená",J251,0)</f>
        <v>0</v>
      </c>
      <c r="BI251" s="164">
        <f>IF(N251="nulová",J251,0)</f>
        <v>0</v>
      </c>
      <c r="BJ251" s="17" t="s">
        <v>83</v>
      </c>
      <c r="BK251" s="164">
        <f>ROUND(I251*H251,2)</f>
        <v>0</v>
      </c>
      <c r="BL251" s="17" t="s">
        <v>96</v>
      </c>
      <c r="BM251" s="163" t="s">
        <v>910</v>
      </c>
    </row>
    <row r="252" spans="1:65" s="2" customFormat="1" ht="19.5">
      <c r="A252" s="32"/>
      <c r="B252" s="33"/>
      <c r="C252" s="32"/>
      <c r="D252" s="165" t="s">
        <v>181</v>
      </c>
      <c r="E252" s="32"/>
      <c r="F252" s="166" t="s">
        <v>575</v>
      </c>
      <c r="G252" s="32"/>
      <c r="H252" s="32"/>
      <c r="I252" s="167"/>
      <c r="J252" s="32"/>
      <c r="K252" s="32"/>
      <c r="L252" s="33"/>
      <c r="M252" s="168"/>
      <c r="N252" s="169"/>
      <c r="O252" s="58"/>
      <c r="P252" s="58"/>
      <c r="Q252" s="58"/>
      <c r="R252" s="58"/>
      <c r="S252" s="58"/>
      <c r="T252" s="59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T252" s="17" t="s">
        <v>181</v>
      </c>
      <c r="AU252" s="17" t="s">
        <v>85</v>
      </c>
    </row>
    <row r="253" spans="1:65" s="13" customFormat="1" ht="11.25">
      <c r="B253" s="170"/>
      <c r="D253" s="165" t="s">
        <v>183</v>
      </c>
      <c r="E253" s="171" t="s">
        <v>1</v>
      </c>
      <c r="F253" s="172" t="s">
        <v>911</v>
      </c>
      <c r="H253" s="173">
        <v>3.4</v>
      </c>
      <c r="I253" s="174"/>
      <c r="L253" s="170"/>
      <c r="M253" s="175"/>
      <c r="N253" s="176"/>
      <c r="O253" s="176"/>
      <c r="P253" s="176"/>
      <c r="Q253" s="176"/>
      <c r="R253" s="176"/>
      <c r="S253" s="176"/>
      <c r="T253" s="177"/>
      <c r="AT253" s="171" t="s">
        <v>183</v>
      </c>
      <c r="AU253" s="171" t="s">
        <v>85</v>
      </c>
      <c r="AV253" s="13" t="s">
        <v>85</v>
      </c>
      <c r="AW253" s="13" t="s">
        <v>32</v>
      </c>
      <c r="AX253" s="13" t="s">
        <v>83</v>
      </c>
      <c r="AY253" s="171" t="s">
        <v>174</v>
      </c>
    </row>
    <row r="254" spans="1:65" s="13" customFormat="1" ht="11.25">
      <c r="B254" s="170"/>
      <c r="D254" s="165" t="s">
        <v>183</v>
      </c>
      <c r="F254" s="172" t="s">
        <v>912</v>
      </c>
      <c r="H254" s="173">
        <v>3.5019999999999998</v>
      </c>
      <c r="I254" s="174"/>
      <c r="L254" s="170"/>
      <c r="M254" s="175"/>
      <c r="N254" s="176"/>
      <c r="O254" s="176"/>
      <c r="P254" s="176"/>
      <c r="Q254" s="176"/>
      <c r="R254" s="176"/>
      <c r="S254" s="176"/>
      <c r="T254" s="177"/>
      <c r="AT254" s="171" t="s">
        <v>183</v>
      </c>
      <c r="AU254" s="171" t="s">
        <v>85</v>
      </c>
      <c r="AV254" s="13" t="s">
        <v>85</v>
      </c>
      <c r="AW254" s="13" t="s">
        <v>3</v>
      </c>
      <c r="AX254" s="13" t="s">
        <v>83</v>
      </c>
      <c r="AY254" s="171" t="s">
        <v>174</v>
      </c>
    </row>
    <row r="255" spans="1:65" s="2" customFormat="1" ht="21.75" customHeight="1">
      <c r="A255" s="32"/>
      <c r="B255" s="150"/>
      <c r="C255" s="151" t="s">
        <v>387</v>
      </c>
      <c r="D255" s="151" t="s">
        <v>176</v>
      </c>
      <c r="E255" s="152" t="s">
        <v>341</v>
      </c>
      <c r="F255" s="153" t="s">
        <v>342</v>
      </c>
      <c r="G255" s="154" t="s">
        <v>203</v>
      </c>
      <c r="H255" s="155">
        <v>343.7</v>
      </c>
      <c r="I255" s="156"/>
      <c r="J255" s="157">
        <f>ROUND(I255*H255,2)</f>
        <v>0</v>
      </c>
      <c r="K255" s="158"/>
      <c r="L255" s="33"/>
      <c r="M255" s="159" t="s">
        <v>1</v>
      </c>
      <c r="N255" s="160" t="s">
        <v>41</v>
      </c>
      <c r="O255" s="58"/>
      <c r="P255" s="161">
        <f>O255*H255</f>
        <v>0</v>
      </c>
      <c r="Q255" s="161">
        <v>3.5999999999999999E-3</v>
      </c>
      <c r="R255" s="161">
        <f>Q255*H255</f>
        <v>1.23732</v>
      </c>
      <c r="S255" s="161">
        <v>0</v>
      </c>
      <c r="T255" s="162">
        <f>S255*H255</f>
        <v>0</v>
      </c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R255" s="163" t="s">
        <v>96</v>
      </c>
      <c r="AT255" s="163" t="s">
        <v>176</v>
      </c>
      <c r="AU255" s="163" t="s">
        <v>85</v>
      </c>
      <c r="AY255" s="17" t="s">
        <v>174</v>
      </c>
      <c r="BE255" s="164">
        <f>IF(N255="základní",J255,0)</f>
        <v>0</v>
      </c>
      <c r="BF255" s="164">
        <f>IF(N255="snížená",J255,0)</f>
        <v>0</v>
      </c>
      <c r="BG255" s="164">
        <f>IF(N255="zákl. přenesená",J255,0)</f>
        <v>0</v>
      </c>
      <c r="BH255" s="164">
        <f>IF(N255="sníž. přenesená",J255,0)</f>
        <v>0</v>
      </c>
      <c r="BI255" s="164">
        <f>IF(N255="nulová",J255,0)</f>
        <v>0</v>
      </c>
      <c r="BJ255" s="17" t="s">
        <v>83</v>
      </c>
      <c r="BK255" s="164">
        <f>ROUND(I255*H255,2)</f>
        <v>0</v>
      </c>
      <c r="BL255" s="17" t="s">
        <v>96</v>
      </c>
      <c r="BM255" s="163" t="s">
        <v>913</v>
      </c>
    </row>
    <row r="256" spans="1:65" s="2" customFormat="1" ht="19.5">
      <c r="A256" s="32"/>
      <c r="B256" s="33"/>
      <c r="C256" s="32"/>
      <c r="D256" s="165" t="s">
        <v>181</v>
      </c>
      <c r="E256" s="32"/>
      <c r="F256" s="166" t="s">
        <v>344</v>
      </c>
      <c r="G256" s="32"/>
      <c r="H256" s="32"/>
      <c r="I256" s="167"/>
      <c r="J256" s="32"/>
      <c r="K256" s="32"/>
      <c r="L256" s="33"/>
      <c r="M256" s="168"/>
      <c r="N256" s="169"/>
      <c r="O256" s="58"/>
      <c r="P256" s="58"/>
      <c r="Q256" s="58"/>
      <c r="R256" s="58"/>
      <c r="S256" s="58"/>
      <c r="T256" s="59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T256" s="17" t="s">
        <v>181</v>
      </c>
      <c r="AU256" s="17" t="s">
        <v>85</v>
      </c>
    </row>
    <row r="257" spans="1:65" s="12" customFormat="1" ht="22.9" customHeight="1">
      <c r="B257" s="137"/>
      <c r="D257" s="138" t="s">
        <v>75</v>
      </c>
      <c r="E257" s="148" t="s">
        <v>211</v>
      </c>
      <c r="F257" s="148" t="s">
        <v>580</v>
      </c>
      <c r="I257" s="140"/>
      <c r="J257" s="149">
        <f>BK257</f>
        <v>0</v>
      </c>
      <c r="L257" s="137"/>
      <c r="M257" s="142"/>
      <c r="N257" s="143"/>
      <c r="O257" s="143"/>
      <c r="P257" s="144">
        <f>SUM(P258:P261)</f>
        <v>0</v>
      </c>
      <c r="Q257" s="143"/>
      <c r="R257" s="144">
        <f>SUM(R258:R261)</f>
        <v>0.73188000000000009</v>
      </c>
      <c r="S257" s="143"/>
      <c r="T257" s="145">
        <f>SUM(T258:T261)</f>
        <v>0</v>
      </c>
      <c r="AR257" s="138" t="s">
        <v>83</v>
      </c>
      <c r="AT257" s="146" t="s">
        <v>75</v>
      </c>
      <c r="AU257" s="146" t="s">
        <v>83</v>
      </c>
      <c r="AY257" s="138" t="s">
        <v>174</v>
      </c>
      <c r="BK257" s="147">
        <f>SUM(BK258:BK261)</f>
        <v>0</v>
      </c>
    </row>
    <row r="258" spans="1:65" s="2" customFormat="1" ht="16.5" customHeight="1">
      <c r="A258" s="32"/>
      <c r="B258" s="150"/>
      <c r="C258" s="151" t="s">
        <v>392</v>
      </c>
      <c r="D258" s="151" t="s">
        <v>176</v>
      </c>
      <c r="E258" s="152" t="s">
        <v>914</v>
      </c>
      <c r="F258" s="153" t="s">
        <v>915</v>
      </c>
      <c r="G258" s="154" t="s">
        <v>272</v>
      </c>
      <c r="H258" s="155">
        <v>1</v>
      </c>
      <c r="I258" s="156"/>
      <c r="J258" s="157">
        <f>ROUND(I258*H258,2)</f>
        <v>0</v>
      </c>
      <c r="K258" s="158"/>
      <c r="L258" s="33"/>
      <c r="M258" s="159" t="s">
        <v>1</v>
      </c>
      <c r="N258" s="160" t="s">
        <v>41</v>
      </c>
      <c r="O258" s="58"/>
      <c r="P258" s="161">
        <f>O258*H258</f>
        <v>0</v>
      </c>
      <c r="Q258" s="161">
        <v>0.42080000000000001</v>
      </c>
      <c r="R258" s="161">
        <f>Q258*H258</f>
        <v>0.42080000000000001</v>
      </c>
      <c r="S258" s="161">
        <v>0</v>
      </c>
      <c r="T258" s="162">
        <f>S258*H258</f>
        <v>0</v>
      </c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R258" s="163" t="s">
        <v>96</v>
      </c>
      <c r="AT258" s="163" t="s">
        <v>176</v>
      </c>
      <c r="AU258" s="163" t="s">
        <v>85</v>
      </c>
      <c r="AY258" s="17" t="s">
        <v>174</v>
      </c>
      <c r="BE258" s="164">
        <f>IF(N258="základní",J258,0)</f>
        <v>0</v>
      </c>
      <c r="BF258" s="164">
        <f>IF(N258="snížená",J258,0)</f>
        <v>0</v>
      </c>
      <c r="BG258" s="164">
        <f>IF(N258="zákl. přenesená",J258,0)</f>
        <v>0</v>
      </c>
      <c r="BH258" s="164">
        <f>IF(N258="sníž. přenesená",J258,0)</f>
        <v>0</v>
      </c>
      <c r="BI258" s="164">
        <f>IF(N258="nulová",J258,0)</f>
        <v>0</v>
      </c>
      <c r="BJ258" s="17" t="s">
        <v>83</v>
      </c>
      <c r="BK258" s="164">
        <f>ROUND(I258*H258,2)</f>
        <v>0</v>
      </c>
      <c r="BL258" s="17" t="s">
        <v>96</v>
      </c>
      <c r="BM258" s="163" t="s">
        <v>916</v>
      </c>
    </row>
    <row r="259" spans="1:65" s="2" customFormat="1" ht="11.25">
      <c r="A259" s="32"/>
      <c r="B259" s="33"/>
      <c r="C259" s="32"/>
      <c r="D259" s="165" t="s">
        <v>181</v>
      </c>
      <c r="E259" s="32"/>
      <c r="F259" s="166" t="s">
        <v>915</v>
      </c>
      <c r="G259" s="32"/>
      <c r="H259" s="32"/>
      <c r="I259" s="167"/>
      <c r="J259" s="32"/>
      <c r="K259" s="32"/>
      <c r="L259" s="33"/>
      <c r="M259" s="168"/>
      <c r="N259" s="169"/>
      <c r="O259" s="58"/>
      <c r="P259" s="58"/>
      <c r="Q259" s="58"/>
      <c r="R259" s="58"/>
      <c r="S259" s="58"/>
      <c r="T259" s="59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T259" s="17" t="s">
        <v>181</v>
      </c>
      <c r="AU259" s="17" t="s">
        <v>85</v>
      </c>
    </row>
    <row r="260" spans="1:65" s="2" customFormat="1" ht="33" customHeight="1">
      <c r="A260" s="32"/>
      <c r="B260" s="150"/>
      <c r="C260" s="151" t="s">
        <v>397</v>
      </c>
      <c r="D260" s="151" t="s">
        <v>176</v>
      </c>
      <c r="E260" s="152" t="s">
        <v>581</v>
      </c>
      <c r="F260" s="153" t="s">
        <v>582</v>
      </c>
      <c r="G260" s="154" t="s">
        <v>272</v>
      </c>
      <c r="H260" s="155">
        <v>1</v>
      </c>
      <c r="I260" s="156"/>
      <c r="J260" s="157">
        <f>ROUND(I260*H260,2)</f>
        <v>0</v>
      </c>
      <c r="K260" s="158"/>
      <c r="L260" s="33"/>
      <c r="M260" s="159" t="s">
        <v>1</v>
      </c>
      <c r="N260" s="160" t="s">
        <v>41</v>
      </c>
      <c r="O260" s="58"/>
      <c r="P260" s="161">
        <f>O260*H260</f>
        <v>0</v>
      </c>
      <c r="Q260" s="161">
        <v>0.31108000000000002</v>
      </c>
      <c r="R260" s="161">
        <f>Q260*H260</f>
        <v>0.31108000000000002</v>
      </c>
      <c r="S260" s="161">
        <v>0</v>
      </c>
      <c r="T260" s="162">
        <f>S260*H260</f>
        <v>0</v>
      </c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R260" s="163" t="s">
        <v>96</v>
      </c>
      <c r="AT260" s="163" t="s">
        <v>176</v>
      </c>
      <c r="AU260" s="163" t="s">
        <v>85</v>
      </c>
      <c r="AY260" s="17" t="s">
        <v>174</v>
      </c>
      <c r="BE260" s="164">
        <f>IF(N260="základní",J260,0)</f>
        <v>0</v>
      </c>
      <c r="BF260" s="164">
        <f>IF(N260="snížená",J260,0)</f>
        <v>0</v>
      </c>
      <c r="BG260" s="164">
        <f>IF(N260="zákl. přenesená",J260,0)</f>
        <v>0</v>
      </c>
      <c r="BH260" s="164">
        <f>IF(N260="sníž. přenesená",J260,0)</f>
        <v>0</v>
      </c>
      <c r="BI260" s="164">
        <f>IF(N260="nulová",J260,0)</f>
        <v>0</v>
      </c>
      <c r="BJ260" s="17" t="s">
        <v>83</v>
      </c>
      <c r="BK260" s="164">
        <f>ROUND(I260*H260,2)</f>
        <v>0</v>
      </c>
      <c r="BL260" s="17" t="s">
        <v>96</v>
      </c>
      <c r="BM260" s="163" t="s">
        <v>917</v>
      </c>
    </row>
    <row r="261" spans="1:65" s="2" customFormat="1" ht="19.5">
      <c r="A261" s="32"/>
      <c r="B261" s="33"/>
      <c r="C261" s="32"/>
      <c r="D261" s="165" t="s">
        <v>181</v>
      </c>
      <c r="E261" s="32"/>
      <c r="F261" s="166" t="s">
        <v>584</v>
      </c>
      <c r="G261" s="32"/>
      <c r="H261" s="32"/>
      <c r="I261" s="167"/>
      <c r="J261" s="32"/>
      <c r="K261" s="32"/>
      <c r="L261" s="33"/>
      <c r="M261" s="168"/>
      <c r="N261" s="169"/>
      <c r="O261" s="58"/>
      <c r="P261" s="58"/>
      <c r="Q261" s="58"/>
      <c r="R261" s="58"/>
      <c r="S261" s="58"/>
      <c r="T261" s="59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T261" s="17" t="s">
        <v>181</v>
      </c>
      <c r="AU261" s="17" t="s">
        <v>85</v>
      </c>
    </row>
    <row r="262" spans="1:65" s="12" customFormat="1" ht="22.9" customHeight="1">
      <c r="B262" s="137"/>
      <c r="D262" s="138" t="s">
        <v>75</v>
      </c>
      <c r="E262" s="148" t="s">
        <v>217</v>
      </c>
      <c r="F262" s="148" t="s">
        <v>346</v>
      </c>
      <c r="I262" s="140"/>
      <c r="J262" s="149">
        <f>BK262</f>
        <v>0</v>
      </c>
      <c r="L262" s="137"/>
      <c r="M262" s="142"/>
      <c r="N262" s="143"/>
      <c r="O262" s="143"/>
      <c r="P262" s="144">
        <f>SUM(P263:P305)</f>
        <v>0</v>
      </c>
      <c r="Q262" s="143"/>
      <c r="R262" s="144">
        <f>SUM(R263:R305)</f>
        <v>177.94431900000001</v>
      </c>
      <c r="S262" s="143"/>
      <c r="T262" s="145">
        <f>SUM(T263:T305)</f>
        <v>1.2600000000000001E-3</v>
      </c>
      <c r="AR262" s="138" t="s">
        <v>83</v>
      </c>
      <c r="AT262" s="146" t="s">
        <v>75</v>
      </c>
      <c r="AU262" s="146" t="s">
        <v>83</v>
      </c>
      <c r="AY262" s="138" t="s">
        <v>174</v>
      </c>
      <c r="BK262" s="147">
        <f>SUM(BK263:BK305)</f>
        <v>0</v>
      </c>
    </row>
    <row r="263" spans="1:65" s="2" customFormat="1" ht="24.2" customHeight="1">
      <c r="A263" s="32"/>
      <c r="B263" s="150"/>
      <c r="C263" s="151" t="s">
        <v>402</v>
      </c>
      <c r="D263" s="151" t="s">
        <v>176</v>
      </c>
      <c r="E263" s="152" t="s">
        <v>348</v>
      </c>
      <c r="F263" s="153" t="s">
        <v>349</v>
      </c>
      <c r="G263" s="154" t="s">
        <v>272</v>
      </c>
      <c r="H263" s="155">
        <v>8</v>
      </c>
      <c r="I263" s="156"/>
      <c r="J263" s="157">
        <f>ROUND(I263*H263,2)</f>
        <v>0</v>
      </c>
      <c r="K263" s="158"/>
      <c r="L263" s="33"/>
      <c r="M263" s="159" t="s">
        <v>1</v>
      </c>
      <c r="N263" s="160" t="s">
        <v>41</v>
      </c>
      <c r="O263" s="58"/>
      <c r="P263" s="161">
        <f>O263*H263</f>
        <v>0</v>
      </c>
      <c r="Q263" s="161">
        <v>6.9999999999999999E-4</v>
      </c>
      <c r="R263" s="161">
        <f>Q263*H263</f>
        <v>5.5999999999999999E-3</v>
      </c>
      <c r="S263" s="161">
        <v>0</v>
      </c>
      <c r="T263" s="162">
        <f>S263*H263</f>
        <v>0</v>
      </c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R263" s="163" t="s">
        <v>96</v>
      </c>
      <c r="AT263" s="163" t="s">
        <v>176</v>
      </c>
      <c r="AU263" s="163" t="s">
        <v>85</v>
      </c>
      <c r="AY263" s="17" t="s">
        <v>174</v>
      </c>
      <c r="BE263" s="164">
        <f>IF(N263="základní",J263,0)</f>
        <v>0</v>
      </c>
      <c r="BF263" s="164">
        <f>IF(N263="snížená",J263,0)</f>
        <v>0</v>
      </c>
      <c r="BG263" s="164">
        <f>IF(N263="zákl. přenesená",J263,0)</f>
        <v>0</v>
      </c>
      <c r="BH263" s="164">
        <f>IF(N263="sníž. přenesená",J263,0)</f>
        <v>0</v>
      </c>
      <c r="BI263" s="164">
        <f>IF(N263="nulová",J263,0)</f>
        <v>0</v>
      </c>
      <c r="BJ263" s="17" t="s">
        <v>83</v>
      </c>
      <c r="BK263" s="164">
        <f>ROUND(I263*H263,2)</f>
        <v>0</v>
      </c>
      <c r="BL263" s="17" t="s">
        <v>96</v>
      </c>
      <c r="BM263" s="163" t="s">
        <v>918</v>
      </c>
    </row>
    <row r="264" spans="1:65" s="2" customFormat="1" ht="29.25">
      <c r="A264" s="32"/>
      <c r="B264" s="33"/>
      <c r="C264" s="32"/>
      <c r="D264" s="165" t="s">
        <v>181</v>
      </c>
      <c r="E264" s="32"/>
      <c r="F264" s="166" t="s">
        <v>692</v>
      </c>
      <c r="G264" s="32"/>
      <c r="H264" s="32"/>
      <c r="I264" s="167"/>
      <c r="J264" s="32"/>
      <c r="K264" s="32"/>
      <c r="L264" s="33"/>
      <c r="M264" s="168"/>
      <c r="N264" s="169"/>
      <c r="O264" s="58"/>
      <c r="P264" s="58"/>
      <c r="Q264" s="58"/>
      <c r="R264" s="58"/>
      <c r="S264" s="58"/>
      <c r="T264" s="59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T264" s="17" t="s">
        <v>181</v>
      </c>
      <c r="AU264" s="17" t="s">
        <v>85</v>
      </c>
    </row>
    <row r="265" spans="1:65" s="13" customFormat="1" ht="11.25">
      <c r="B265" s="170"/>
      <c r="D265" s="165" t="s">
        <v>183</v>
      </c>
      <c r="E265" s="171" t="s">
        <v>1</v>
      </c>
      <c r="F265" s="172" t="s">
        <v>435</v>
      </c>
      <c r="H265" s="173">
        <v>1</v>
      </c>
      <c r="I265" s="174"/>
      <c r="L265" s="170"/>
      <c r="M265" s="175"/>
      <c r="N265" s="176"/>
      <c r="O265" s="176"/>
      <c r="P265" s="176"/>
      <c r="Q265" s="176"/>
      <c r="R265" s="176"/>
      <c r="S265" s="176"/>
      <c r="T265" s="177"/>
      <c r="AT265" s="171" t="s">
        <v>183</v>
      </c>
      <c r="AU265" s="171" t="s">
        <v>85</v>
      </c>
      <c r="AV265" s="13" t="s">
        <v>85</v>
      </c>
      <c r="AW265" s="13" t="s">
        <v>32</v>
      </c>
      <c r="AX265" s="13" t="s">
        <v>76</v>
      </c>
      <c r="AY265" s="171" t="s">
        <v>174</v>
      </c>
    </row>
    <row r="266" spans="1:65" s="13" customFormat="1" ht="11.25">
      <c r="B266" s="170"/>
      <c r="D266" s="165" t="s">
        <v>183</v>
      </c>
      <c r="E266" s="171" t="s">
        <v>1</v>
      </c>
      <c r="F266" s="172" t="s">
        <v>919</v>
      </c>
      <c r="H266" s="173">
        <v>7</v>
      </c>
      <c r="I266" s="174"/>
      <c r="L266" s="170"/>
      <c r="M266" s="175"/>
      <c r="N266" s="176"/>
      <c r="O266" s="176"/>
      <c r="P266" s="176"/>
      <c r="Q266" s="176"/>
      <c r="R266" s="176"/>
      <c r="S266" s="176"/>
      <c r="T266" s="177"/>
      <c r="AT266" s="171" t="s">
        <v>183</v>
      </c>
      <c r="AU266" s="171" t="s">
        <v>85</v>
      </c>
      <c r="AV266" s="13" t="s">
        <v>85</v>
      </c>
      <c r="AW266" s="13" t="s">
        <v>32</v>
      </c>
      <c r="AX266" s="13" t="s">
        <v>76</v>
      </c>
      <c r="AY266" s="171" t="s">
        <v>174</v>
      </c>
    </row>
    <row r="267" spans="1:65" s="14" customFormat="1" ht="11.25">
      <c r="B267" s="178"/>
      <c r="D267" s="165" t="s">
        <v>183</v>
      </c>
      <c r="E267" s="179" t="s">
        <v>1</v>
      </c>
      <c r="F267" s="180" t="s">
        <v>231</v>
      </c>
      <c r="H267" s="181">
        <v>8</v>
      </c>
      <c r="I267" s="182"/>
      <c r="L267" s="178"/>
      <c r="M267" s="183"/>
      <c r="N267" s="184"/>
      <c r="O267" s="184"/>
      <c r="P267" s="184"/>
      <c r="Q267" s="184"/>
      <c r="R267" s="184"/>
      <c r="S267" s="184"/>
      <c r="T267" s="185"/>
      <c r="AT267" s="179" t="s">
        <v>183</v>
      </c>
      <c r="AU267" s="179" t="s">
        <v>85</v>
      </c>
      <c r="AV267" s="14" t="s">
        <v>96</v>
      </c>
      <c r="AW267" s="14" t="s">
        <v>32</v>
      </c>
      <c r="AX267" s="14" t="s">
        <v>83</v>
      </c>
      <c r="AY267" s="179" t="s">
        <v>174</v>
      </c>
    </row>
    <row r="268" spans="1:65" s="2" customFormat="1" ht="24.2" customHeight="1">
      <c r="A268" s="32"/>
      <c r="B268" s="150"/>
      <c r="C268" s="151" t="s">
        <v>407</v>
      </c>
      <c r="D268" s="151" t="s">
        <v>176</v>
      </c>
      <c r="E268" s="152" t="s">
        <v>355</v>
      </c>
      <c r="F268" s="153" t="s">
        <v>356</v>
      </c>
      <c r="G268" s="154" t="s">
        <v>179</v>
      </c>
      <c r="H268" s="155">
        <v>6.3</v>
      </c>
      <c r="I268" s="156"/>
      <c r="J268" s="157">
        <f>ROUND(I268*H268,2)</f>
        <v>0</v>
      </c>
      <c r="K268" s="158"/>
      <c r="L268" s="33"/>
      <c r="M268" s="159" t="s">
        <v>1</v>
      </c>
      <c r="N268" s="160" t="s">
        <v>41</v>
      </c>
      <c r="O268" s="58"/>
      <c r="P268" s="161">
        <f>O268*H268</f>
        <v>0</v>
      </c>
      <c r="Q268" s="161">
        <v>5.9999999999999995E-4</v>
      </c>
      <c r="R268" s="161">
        <f>Q268*H268</f>
        <v>3.7799999999999995E-3</v>
      </c>
      <c r="S268" s="161">
        <v>0</v>
      </c>
      <c r="T268" s="162">
        <f>S268*H268</f>
        <v>0</v>
      </c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R268" s="163" t="s">
        <v>96</v>
      </c>
      <c r="AT268" s="163" t="s">
        <v>176</v>
      </c>
      <c r="AU268" s="163" t="s">
        <v>85</v>
      </c>
      <c r="AY268" s="17" t="s">
        <v>174</v>
      </c>
      <c r="BE268" s="164">
        <f>IF(N268="základní",J268,0)</f>
        <v>0</v>
      </c>
      <c r="BF268" s="164">
        <f>IF(N268="snížená",J268,0)</f>
        <v>0</v>
      </c>
      <c r="BG268" s="164">
        <f>IF(N268="zákl. přenesená",J268,0)</f>
        <v>0</v>
      </c>
      <c r="BH268" s="164">
        <f>IF(N268="sníž. přenesená",J268,0)</f>
        <v>0</v>
      </c>
      <c r="BI268" s="164">
        <f>IF(N268="nulová",J268,0)</f>
        <v>0</v>
      </c>
      <c r="BJ268" s="17" t="s">
        <v>83</v>
      </c>
      <c r="BK268" s="164">
        <f>ROUND(I268*H268,2)</f>
        <v>0</v>
      </c>
      <c r="BL268" s="17" t="s">
        <v>96</v>
      </c>
      <c r="BM268" s="163" t="s">
        <v>920</v>
      </c>
    </row>
    <row r="269" spans="1:65" s="2" customFormat="1" ht="19.5">
      <c r="A269" s="32"/>
      <c r="B269" s="33"/>
      <c r="C269" s="32"/>
      <c r="D269" s="165" t="s">
        <v>181</v>
      </c>
      <c r="E269" s="32"/>
      <c r="F269" s="166" t="s">
        <v>358</v>
      </c>
      <c r="G269" s="32"/>
      <c r="H269" s="32"/>
      <c r="I269" s="167"/>
      <c r="J269" s="32"/>
      <c r="K269" s="32"/>
      <c r="L269" s="33"/>
      <c r="M269" s="168"/>
      <c r="N269" s="169"/>
      <c r="O269" s="58"/>
      <c r="P269" s="58"/>
      <c r="Q269" s="58"/>
      <c r="R269" s="58"/>
      <c r="S269" s="58"/>
      <c r="T269" s="59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T269" s="17" t="s">
        <v>181</v>
      </c>
      <c r="AU269" s="17" t="s">
        <v>85</v>
      </c>
    </row>
    <row r="270" spans="1:65" s="13" customFormat="1" ht="11.25">
      <c r="B270" s="170"/>
      <c r="D270" s="165" t="s">
        <v>183</v>
      </c>
      <c r="E270" s="171" t="s">
        <v>1</v>
      </c>
      <c r="F270" s="172" t="s">
        <v>921</v>
      </c>
      <c r="H270" s="173">
        <v>2.2999999999999998</v>
      </c>
      <c r="I270" s="174"/>
      <c r="L270" s="170"/>
      <c r="M270" s="175"/>
      <c r="N270" s="176"/>
      <c r="O270" s="176"/>
      <c r="P270" s="176"/>
      <c r="Q270" s="176"/>
      <c r="R270" s="176"/>
      <c r="S270" s="176"/>
      <c r="T270" s="177"/>
      <c r="AT270" s="171" t="s">
        <v>183</v>
      </c>
      <c r="AU270" s="171" t="s">
        <v>85</v>
      </c>
      <c r="AV270" s="13" t="s">
        <v>85</v>
      </c>
      <c r="AW270" s="13" t="s">
        <v>32</v>
      </c>
      <c r="AX270" s="13" t="s">
        <v>76</v>
      </c>
      <c r="AY270" s="171" t="s">
        <v>174</v>
      </c>
    </row>
    <row r="271" spans="1:65" s="13" customFormat="1" ht="11.25">
      <c r="B271" s="170"/>
      <c r="D271" s="165" t="s">
        <v>183</v>
      </c>
      <c r="E271" s="171" t="s">
        <v>1</v>
      </c>
      <c r="F271" s="172" t="s">
        <v>701</v>
      </c>
      <c r="H271" s="173">
        <v>4</v>
      </c>
      <c r="I271" s="174"/>
      <c r="L271" s="170"/>
      <c r="M271" s="175"/>
      <c r="N271" s="176"/>
      <c r="O271" s="176"/>
      <c r="P271" s="176"/>
      <c r="Q271" s="176"/>
      <c r="R271" s="176"/>
      <c r="S271" s="176"/>
      <c r="T271" s="177"/>
      <c r="AT271" s="171" t="s">
        <v>183</v>
      </c>
      <c r="AU271" s="171" t="s">
        <v>85</v>
      </c>
      <c r="AV271" s="13" t="s">
        <v>85</v>
      </c>
      <c r="AW271" s="13" t="s">
        <v>32</v>
      </c>
      <c r="AX271" s="13" t="s">
        <v>76</v>
      </c>
      <c r="AY271" s="171" t="s">
        <v>174</v>
      </c>
    </row>
    <row r="272" spans="1:65" s="14" customFormat="1" ht="11.25">
      <c r="B272" s="178"/>
      <c r="D272" s="165" t="s">
        <v>183</v>
      </c>
      <c r="E272" s="179" t="s">
        <v>1</v>
      </c>
      <c r="F272" s="180" t="s">
        <v>231</v>
      </c>
      <c r="H272" s="181">
        <v>6.3</v>
      </c>
      <c r="I272" s="182"/>
      <c r="L272" s="178"/>
      <c r="M272" s="183"/>
      <c r="N272" s="184"/>
      <c r="O272" s="184"/>
      <c r="P272" s="184"/>
      <c r="Q272" s="184"/>
      <c r="R272" s="184"/>
      <c r="S272" s="184"/>
      <c r="T272" s="185"/>
      <c r="AT272" s="179" t="s">
        <v>183</v>
      </c>
      <c r="AU272" s="179" t="s">
        <v>85</v>
      </c>
      <c r="AV272" s="14" t="s">
        <v>96</v>
      </c>
      <c r="AW272" s="14" t="s">
        <v>32</v>
      </c>
      <c r="AX272" s="14" t="s">
        <v>83</v>
      </c>
      <c r="AY272" s="179" t="s">
        <v>174</v>
      </c>
    </row>
    <row r="273" spans="1:65" s="2" customFormat="1" ht="24.2" customHeight="1">
      <c r="A273" s="32"/>
      <c r="B273" s="150"/>
      <c r="C273" s="151" t="s">
        <v>412</v>
      </c>
      <c r="D273" s="151" t="s">
        <v>176</v>
      </c>
      <c r="E273" s="152" t="s">
        <v>362</v>
      </c>
      <c r="F273" s="153" t="s">
        <v>363</v>
      </c>
      <c r="G273" s="154" t="s">
        <v>203</v>
      </c>
      <c r="H273" s="155">
        <v>294.7</v>
      </c>
      <c r="I273" s="156"/>
      <c r="J273" s="157">
        <f>ROUND(I273*H273,2)</f>
        <v>0</v>
      </c>
      <c r="K273" s="158"/>
      <c r="L273" s="33"/>
      <c r="M273" s="159" t="s">
        <v>1</v>
      </c>
      <c r="N273" s="160" t="s">
        <v>41</v>
      </c>
      <c r="O273" s="58"/>
      <c r="P273" s="161">
        <f>O273*H273</f>
        <v>0</v>
      </c>
      <c r="Q273" s="161">
        <v>8.0879999999999994E-2</v>
      </c>
      <c r="R273" s="161">
        <f>Q273*H273</f>
        <v>23.835335999999998</v>
      </c>
      <c r="S273" s="161">
        <v>0</v>
      </c>
      <c r="T273" s="162">
        <f>S273*H273</f>
        <v>0</v>
      </c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R273" s="163" t="s">
        <v>96</v>
      </c>
      <c r="AT273" s="163" t="s">
        <v>176</v>
      </c>
      <c r="AU273" s="163" t="s">
        <v>85</v>
      </c>
      <c r="AY273" s="17" t="s">
        <v>174</v>
      </c>
      <c r="BE273" s="164">
        <f>IF(N273="základní",J273,0)</f>
        <v>0</v>
      </c>
      <c r="BF273" s="164">
        <f>IF(N273="snížená",J273,0)</f>
        <v>0</v>
      </c>
      <c r="BG273" s="164">
        <f>IF(N273="zákl. přenesená",J273,0)</f>
        <v>0</v>
      </c>
      <c r="BH273" s="164">
        <f>IF(N273="sníž. přenesená",J273,0)</f>
        <v>0</v>
      </c>
      <c r="BI273" s="164">
        <f>IF(N273="nulová",J273,0)</f>
        <v>0</v>
      </c>
      <c r="BJ273" s="17" t="s">
        <v>83</v>
      </c>
      <c r="BK273" s="164">
        <f>ROUND(I273*H273,2)</f>
        <v>0</v>
      </c>
      <c r="BL273" s="17" t="s">
        <v>96</v>
      </c>
      <c r="BM273" s="163" t="s">
        <v>922</v>
      </c>
    </row>
    <row r="274" spans="1:65" s="2" customFormat="1" ht="39">
      <c r="A274" s="32"/>
      <c r="B274" s="33"/>
      <c r="C274" s="32"/>
      <c r="D274" s="165" t="s">
        <v>181</v>
      </c>
      <c r="E274" s="32"/>
      <c r="F274" s="166" t="s">
        <v>365</v>
      </c>
      <c r="G274" s="32"/>
      <c r="H274" s="32"/>
      <c r="I274" s="167"/>
      <c r="J274" s="32"/>
      <c r="K274" s="32"/>
      <c r="L274" s="33"/>
      <c r="M274" s="168"/>
      <c r="N274" s="169"/>
      <c r="O274" s="58"/>
      <c r="P274" s="58"/>
      <c r="Q274" s="58"/>
      <c r="R274" s="58"/>
      <c r="S274" s="58"/>
      <c r="T274" s="59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T274" s="17" t="s">
        <v>181</v>
      </c>
      <c r="AU274" s="17" t="s">
        <v>85</v>
      </c>
    </row>
    <row r="275" spans="1:65" s="2" customFormat="1" ht="16.5" customHeight="1">
      <c r="A275" s="32"/>
      <c r="B275" s="150"/>
      <c r="C275" s="186" t="s">
        <v>417</v>
      </c>
      <c r="D275" s="186" t="s">
        <v>256</v>
      </c>
      <c r="E275" s="187" t="s">
        <v>367</v>
      </c>
      <c r="F275" s="188" t="s">
        <v>368</v>
      </c>
      <c r="G275" s="189" t="s">
        <v>203</v>
      </c>
      <c r="H275" s="190">
        <v>294.7</v>
      </c>
      <c r="I275" s="191"/>
      <c r="J275" s="192">
        <f>ROUND(I275*H275,2)</f>
        <v>0</v>
      </c>
      <c r="K275" s="193"/>
      <c r="L275" s="194"/>
      <c r="M275" s="195" t="s">
        <v>1</v>
      </c>
      <c r="N275" s="196" t="s">
        <v>41</v>
      </c>
      <c r="O275" s="58"/>
      <c r="P275" s="161">
        <f>O275*H275</f>
        <v>0</v>
      </c>
      <c r="Q275" s="161">
        <v>4.5999999999999999E-2</v>
      </c>
      <c r="R275" s="161">
        <f>Q275*H275</f>
        <v>13.556199999999999</v>
      </c>
      <c r="S275" s="161">
        <v>0</v>
      </c>
      <c r="T275" s="162">
        <f>S275*H275</f>
        <v>0</v>
      </c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R275" s="163" t="s">
        <v>211</v>
      </c>
      <c r="AT275" s="163" t="s">
        <v>256</v>
      </c>
      <c r="AU275" s="163" t="s">
        <v>85</v>
      </c>
      <c r="AY275" s="17" t="s">
        <v>174</v>
      </c>
      <c r="BE275" s="164">
        <f>IF(N275="základní",J275,0)</f>
        <v>0</v>
      </c>
      <c r="BF275" s="164">
        <f>IF(N275="snížená",J275,0)</f>
        <v>0</v>
      </c>
      <c r="BG275" s="164">
        <f>IF(N275="zákl. přenesená",J275,0)</f>
        <v>0</v>
      </c>
      <c r="BH275" s="164">
        <f>IF(N275="sníž. přenesená",J275,0)</f>
        <v>0</v>
      </c>
      <c r="BI275" s="164">
        <f>IF(N275="nulová",J275,0)</f>
        <v>0</v>
      </c>
      <c r="BJ275" s="17" t="s">
        <v>83</v>
      </c>
      <c r="BK275" s="164">
        <f>ROUND(I275*H275,2)</f>
        <v>0</v>
      </c>
      <c r="BL275" s="17" t="s">
        <v>96</v>
      </c>
      <c r="BM275" s="163" t="s">
        <v>923</v>
      </c>
    </row>
    <row r="276" spans="1:65" s="2" customFormat="1" ht="11.25">
      <c r="A276" s="32"/>
      <c r="B276" s="33"/>
      <c r="C276" s="32"/>
      <c r="D276" s="165" t="s">
        <v>181</v>
      </c>
      <c r="E276" s="32"/>
      <c r="F276" s="166" t="s">
        <v>368</v>
      </c>
      <c r="G276" s="32"/>
      <c r="H276" s="32"/>
      <c r="I276" s="167"/>
      <c r="J276" s="32"/>
      <c r="K276" s="32"/>
      <c r="L276" s="33"/>
      <c r="M276" s="168"/>
      <c r="N276" s="169"/>
      <c r="O276" s="58"/>
      <c r="P276" s="58"/>
      <c r="Q276" s="58"/>
      <c r="R276" s="58"/>
      <c r="S276" s="58"/>
      <c r="T276" s="59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T276" s="17" t="s">
        <v>181</v>
      </c>
      <c r="AU276" s="17" t="s">
        <v>85</v>
      </c>
    </row>
    <row r="277" spans="1:65" s="13" customFormat="1" ht="11.25">
      <c r="B277" s="170"/>
      <c r="D277" s="165" t="s">
        <v>183</v>
      </c>
      <c r="E277" s="171" t="s">
        <v>1</v>
      </c>
      <c r="F277" s="172" t="s">
        <v>924</v>
      </c>
      <c r="H277" s="173">
        <v>294.7</v>
      </c>
      <c r="I277" s="174"/>
      <c r="L277" s="170"/>
      <c r="M277" s="175"/>
      <c r="N277" s="176"/>
      <c r="O277" s="176"/>
      <c r="P277" s="176"/>
      <c r="Q277" s="176"/>
      <c r="R277" s="176"/>
      <c r="S277" s="176"/>
      <c r="T277" s="177"/>
      <c r="AT277" s="171" t="s">
        <v>183</v>
      </c>
      <c r="AU277" s="171" t="s">
        <v>85</v>
      </c>
      <c r="AV277" s="13" t="s">
        <v>85</v>
      </c>
      <c r="AW277" s="13" t="s">
        <v>32</v>
      </c>
      <c r="AX277" s="13" t="s">
        <v>83</v>
      </c>
      <c r="AY277" s="171" t="s">
        <v>174</v>
      </c>
    </row>
    <row r="278" spans="1:65" s="2" customFormat="1" ht="16.5" customHeight="1">
      <c r="A278" s="32"/>
      <c r="B278" s="150"/>
      <c r="C278" s="151" t="s">
        <v>423</v>
      </c>
      <c r="D278" s="151" t="s">
        <v>176</v>
      </c>
      <c r="E278" s="152" t="s">
        <v>372</v>
      </c>
      <c r="F278" s="153" t="s">
        <v>373</v>
      </c>
      <c r="G278" s="154" t="s">
        <v>179</v>
      </c>
      <c r="H278" s="155">
        <v>6.3</v>
      </c>
      <c r="I278" s="156"/>
      <c r="J278" s="157">
        <f>ROUND(I278*H278,2)</f>
        <v>0</v>
      </c>
      <c r="K278" s="158"/>
      <c r="L278" s="33"/>
      <c r="M278" s="159" t="s">
        <v>1</v>
      </c>
      <c r="N278" s="160" t="s">
        <v>41</v>
      </c>
      <c r="O278" s="58"/>
      <c r="P278" s="161">
        <f>O278*H278</f>
        <v>0</v>
      </c>
      <c r="Q278" s="161">
        <v>1.0000000000000001E-5</v>
      </c>
      <c r="R278" s="161">
        <f>Q278*H278</f>
        <v>6.3E-5</v>
      </c>
      <c r="S278" s="161">
        <v>0</v>
      </c>
      <c r="T278" s="162">
        <f>S278*H278</f>
        <v>0</v>
      </c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R278" s="163" t="s">
        <v>96</v>
      </c>
      <c r="AT278" s="163" t="s">
        <v>176</v>
      </c>
      <c r="AU278" s="163" t="s">
        <v>85</v>
      </c>
      <c r="AY278" s="17" t="s">
        <v>174</v>
      </c>
      <c r="BE278" s="164">
        <f>IF(N278="základní",J278,0)</f>
        <v>0</v>
      </c>
      <c r="BF278" s="164">
        <f>IF(N278="snížená",J278,0)</f>
        <v>0</v>
      </c>
      <c r="BG278" s="164">
        <f>IF(N278="zákl. přenesená",J278,0)</f>
        <v>0</v>
      </c>
      <c r="BH278" s="164">
        <f>IF(N278="sníž. přenesená",J278,0)</f>
        <v>0</v>
      </c>
      <c r="BI278" s="164">
        <f>IF(N278="nulová",J278,0)</f>
        <v>0</v>
      </c>
      <c r="BJ278" s="17" t="s">
        <v>83</v>
      </c>
      <c r="BK278" s="164">
        <f>ROUND(I278*H278,2)</f>
        <v>0</v>
      </c>
      <c r="BL278" s="17" t="s">
        <v>96</v>
      </c>
      <c r="BM278" s="163" t="s">
        <v>925</v>
      </c>
    </row>
    <row r="279" spans="1:65" s="2" customFormat="1" ht="19.5">
      <c r="A279" s="32"/>
      <c r="B279" s="33"/>
      <c r="C279" s="32"/>
      <c r="D279" s="165" t="s">
        <v>181</v>
      </c>
      <c r="E279" s="32"/>
      <c r="F279" s="166" t="s">
        <v>375</v>
      </c>
      <c r="G279" s="32"/>
      <c r="H279" s="32"/>
      <c r="I279" s="167"/>
      <c r="J279" s="32"/>
      <c r="K279" s="32"/>
      <c r="L279" s="33"/>
      <c r="M279" s="168"/>
      <c r="N279" s="169"/>
      <c r="O279" s="58"/>
      <c r="P279" s="58"/>
      <c r="Q279" s="58"/>
      <c r="R279" s="58"/>
      <c r="S279" s="58"/>
      <c r="T279" s="59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T279" s="17" t="s">
        <v>181</v>
      </c>
      <c r="AU279" s="17" t="s">
        <v>85</v>
      </c>
    </row>
    <row r="280" spans="1:65" s="13" customFormat="1" ht="11.25">
      <c r="B280" s="170"/>
      <c r="D280" s="165" t="s">
        <v>183</v>
      </c>
      <c r="E280" s="171" t="s">
        <v>1</v>
      </c>
      <c r="F280" s="172" t="s">
        <v>921</v>
      </c>
      <c r="H280" s="173">
        <v>2.2999999999999998</v>
      </c>
      <c r="I280" s="174"/>
      <c r="L280" s="170"/>
      <c r="M280" s="175"/>
      <c r="N280" s="176"/>
      <c r="O280" s="176"/>
      <c r="P280" s="176"/>
      <c r="Q280" s="176"/>
      <c r="R280" s="176"/>
      <c r="S280" s="176"/>
      <c r="T280" s="177"/>
      <c r="AT280" s="171" t="s">
        <v>183</v>
      </c>
      <c r="AU280" s="171" t="s">
        <v>85</v>
      </c>
      <c r="AV280" s="13" t="s">
        <v>85</v>
      </c>
      <c r="AW280" s="13" t="s">
        <v>32</v>
      </c>
      <c r="AX280" s="13" t="s">
        <v>76</v>
      </c>
      <c r="AY280" s="171" t="s">
        <v>174</v>
      </c>
    </row>
    <row r="281" spans="1:65" s="13" customFormat="1" ht="11.25">
      <c r="B281" s="170"/>
      <c r="D281" s="165" t="s">
        <v>183</v>
      </c>
      <c r="E281" s="171" t="s">
        <v>1</v>
      </c>
      <c r="F281" s="172" t="s">
        <v>701</v>
      </c>
      <c r="H281" s="173">
        <v>4</v>
      </c>
      <c r="I281" s="174"/>
      <c r="L281" s="170"/>
      <c r="M281" s="175"/>
      <c r="N281" s="176"/>
      <c r="O281" s="176"/>
      <c r="P281" s="176"/>
      <c r="Q281" s="176"/>
      <c r="R281" s="176"/>
      <c r="S281" s="176"/>
      <c r="T281" s="177"/>
      <c r="AT281" s="171" t="s">
        <v>183</v>
      </c>
      <c r="AU281" s="171" t="s">
        <v>85</v>
      </c>
      <c r="AV281" s="13" t="s">
        <v>85</v>
      </c>
      <c r="AW281" s="13" t="s">
        <v>32</v>
      </c>
      <c r="AX281" s="13" t="s">
        <v>76</v>
      </c>
      <c r="AY281" s="171" t="s">
        <v>174</v>
      </c>
    </row>
    <row r="282" spans="1:65" s="14" customFormat="1" ht="11.25">
      <c r="B282" s="178"/>
      <c r="D282" s="165" t="s">
        <v>183</v>
      </c>
      <c r="E282" s="179" t="s">
        <v>1</v>
      </c>
      <c r="F282" s="180" t="s">
        <v>231</v>
      </c>
      <c r="H282" s="181">
        <v>6.3</v>
      </c>
      <c r="I282" s="182"/>
      <c r="L282" s="178"/>
      <c r="M282" s="183"/>
      <c r="N282" s="184"/>
      <c r="O282" s="184"/>
      <c r="P282" s="184"/>
      <c r="Q282" s="184"/>
      <c r="R282" s="184"/>
      <c r="S282" s="184"/>
      <c r="T282" s="185"/>
      <c r="AT282" s="179" t="s">
        <v>183</v>
      </c>
      <c r="AU282" s="179" t="s">
        <v>85</v>
      </c>
      <c r="AV282" s="14" t="s">
        <v>96</v>
      </c>
      <c r="AW282" s="14" t="s">
        <v>32</v>
      </c>
      <c r="AX282" s="14" t="s">
        <v>83</v>
      </c>
      <c r="AY282" s="179" t="s">
        <v>174</v>
      </c>
    </row>
    <row r="283" spans="1:65" s="2" customFormat="1" ht="33" customHeight="1">
      <c r="A283" s="32"/>
      <c r="B283" s="150"/>
      <c r="C283" s="151" t="s">
        <v>429</v>
      </c>
      <c r="D283" s="151" t="s">
        <v>176</v>
      </c>
      <c r="E283" s="152" t="s">
        <v>383</v>
      </c>
      <c r="F283" s="153" t="s">
        <v>384</v>
      </c>
      <c r="G283" s="154" t="s">
        <v>203</v>
      </c>
      <c r="H283" s="155">
        <v>343.7</v>
      </c>
      <c r="I283" s="156"/>
      <c r="J283" s="157">
        <f>ROUND(I283*H283,2)</f>
        <v>0</v>
      </c>
      <c r="K283" s="158"/>
      <c r="L283" s="33"/>
      <c r="M283" s="159" t="s">
        <v>1</v>
      </c>
      <c r="N283" s="160" t="s">
        <v>41</v>
      </c>
      <c r="O283" s="58"/>
      <c r="P283" s="161">
        <f>O283*H283</f>
        <v>0</v>
      </c>
      <c r="Q283" s="161">
        <v>0.15540000000000001</v>
      </c>
      <c r="R283" s="161">
        <f>Q283*H283</f>
        <v>53.410980000000002</v>
      </c>
      <c r="S283" s="161">
        <v>0</v>
      </c>
      <c r="T283" s="162">
        <f>S283*H283</f>
        <v>0</v>
      </c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R283" s="163" t="s">
        <v>96</v>
      </c>
      <c r="AT283" s="163" t="s">
        <v>176</v>
      </c>
      <c r="AU283" s="163" t="s">
        <v>85</v>
      </c>
      <c r="AY283" s="17" t="s">
        <v>174</v>
      </c>
      <c r="BE283" s="164">
        <f>IF(N283="základní",J283,0)</f>
        <v>0</v>
      </c>
      <c r="BF283" s="164">
        <f>IF(N283="snížená",J283,0)</f>
        <v>0</v>
      </c>
      <c r="BG283" s="164">
        <f>IF(N283="zákl. přenesená",J283,0)</f>
        <v>0</v>
      </c>
      <c r="BH283" s="164">
        <f>IF(N283="sníž. přenesená",J283,0)</f>
        <v>0</v>
      </c>
      <c r="BI283" s="164">
        <f>IF(N283="nulová",J283,0)</f>
        <v>0</v>
      </c>
      <c r="BJ283" s="17" t="s">
        <v>83</v>
      </c>
      <c r="BK283" s="164">
        <f>ROUND(I283*H283,2)</f>
        <v>0</v>
      </c>
      <c r="BL283" s="17" t="s">
        <v>96</v>
      </c>
      <c r="BM283" s="163" t="s">
        <v>926</v>
      </c>
    </row>
    <row r="284" spans="1:65" s="2" customFormat="1" ht="29.25">
      <c r="A284" s="32"/>
      <c r="B284" s="33"/>
      <c r="C284" s="32"/>
      <c r="D284" s="165" t="s">
        <v>181</v>
      </c>
      <c r="E284" s="32"/>
      <c r="F284" s="166" t="s">
        <v>386</v>
      </c>
      <c r="G284" s="32"/>
      <c r="H284" s="32"/>
      <c r="I284" s="167"/>
      <c r="J284" s="32"/>
      <c r="K284" s="32"/>
      <c r="L284" s="33"/>
      <c r="M284" s="168"/>
      <c r="N284" s="169"/>
      <c r="O284" s="58"/>
      <c r="P284" s="58"/>
      <c r="Q284" s="58"/>
      <c r="R284" s="58"/>
      <c r="S284" s="58"/>
      <c r="T284" s="59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T284" s="17" t="s">
        <v>181</v>
      </c>
      <c r="AU284" s="17" t="s">
        <v>85</v>
      </c>
    </row>
    <row r="285" spans="1:65" s="2" customFormat="1" ht="16.5" customHeight="1">
      <c r="A285" s="32"/>
      <c r="B285" s="150"/>
      <c r="C285" s="186" t="s">
        <v>438</v>
      </c>
      <c r="D285" s="186" t="s">
        <v>256</v>
      </c>
      <c r="E285" s="187" t="s">
        <v>393</v>
      </c>
      <c r="F285" s="188" t="s">
        <v>394</v>
      </c>
      <c r="G285" s="189" t="s">
        <v>203</v>
      </c>
      <c r="H285" s="190">
        <v>322.2</v>
      </c>
      <c r="I285" s="191"/>
      <c r="J285" s="192">
        <f>ROUND(I285*H285,2)</f>
        <v>0</v>
      </c>
      <c r="K285" s="193"/>
      <c r="L285" s="194"/>
      <c r="M285" s="195" t="s">
        <v>1</v>
      </c>
      <c r="N285" s="196" t="s">
        <v>41</v>
      </c>
      <c r="O285" s="58"/>
      <c r="P285" s="161">
        <f>O285*H285</f>
        <v>0</v>
      </c>
      <c r="Q285" s="161">
        <v>0.08</v>
      </c>
      <c r="R285" s="161">
        <f>Q285*H285</f>
        <v>25.776</v>
      </c>
      <c r="S285" s="161">
        <v>0</v>
      </c>
      <c r="T285" s="162">
        <f>S285*H285</f>
        <v>0</v>
      </c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R285" s="163" t="s">
        <v>211</v>
      </c>
      <c r="AT285" s="163" t="s">
        <v>256</v>
      </c>
      <c r="AU285" s="163" t="s">
        <v>85</v>
      </c>
      <c r="AY285" s="17" t="s">
        <v>174</v>
      </c>
      <c r="BE285" s="164">
        <f>IF(N285="základní",J285,0)</f>
        <v>0</v>
      </c>
      <c r="BF285" s="164">
        <f>IF(N285="snížená",J285,0)</f>
        <v>0</v>
      </c>
      <c r="BG285" s="164">
        <f>IF(N285="zákl. přenesená",J285,0)</f>
        <v>0</v>
      </c>
      <c r="BH285" s="164">
        <f>IF(N285="sníž. přenesená",J285,0)</f>
        <v>0</v>
      </c>
      <c r="BI285" s="164">
        <f>IF(N285="nulová",J285,0)</f>
        <v>0</v>
      </c>
      <c r="BJ285" s="17" t="s">
        <v>83</v>
      </c>
      <c r="BK285" s="164">
        <f>ROUND(I285*H285,2)</f>
        <v>0</v>
      </c>
      <c r="BL285" s="17" t="s">
        <v>96</v>
      </c>
      <c r="BM285" s="163" t="s">
        <v>927</v>
      </c>
    </row>
    <row r="286" spans="1:65" s="2" customFormat="1" ht="11.25">
      <c r="A286" s="32"/>
      <c r="B286" s="33"/>
      <c r="C286" s="32"/>
      <c r="D286" s="165" t="s">
        <v>181</v>
      </c>
      <c r="E286" s="32"/>
      <c r="F286" s="166" t="s">
        <v>394</v>
      </c>
      <c r="G286" s="32"/>
      <c r="H286" s="32"/>
      <c r="I286" s="167"/>
      <c r="J286" s="32"/>
      <c r="K286" s="32"/>
      <c r="L286" s="33"/>
      <c r="M286" s="168"/>
      <c r="N286" s="169"/>
      <c r="O286" s="58"/>
      <c r="P286" s="58"/>
      <c r="Q286" s="58"/>
      <c r="R286" s="58"/>
      <c r="S286" s="58"/>
      <c r="T286" s="59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T286" s="17" t="s">
        <v>181</v>
      </c>
      <c r="AU286" s="17" t="s">
        <v>85</v>
      </c>
    </row>
    <row r="287" spans="1:65" s="13" customFormat="1" ht="11.25">
      <c r="B287" s="170"/>
      <c r="D287" s="165" t="s">
        <v>183</v>
      </c>
      <c r="E287" s="171" t="s">
        <v>1</v>
      </c>
      <c r="F287" s="172" t="s">
        <v>928</v>
      </c>
      <c r="H287" s="173">
        <v>322.2</v>
      </c>
      <c r="I287" s="174"/>
      <c r="L287" s="170"/>
      <c r="M287" s="175"/>
      <c r="N287" s="176"/>
      <c r="O287" s="176"/>
      <c r="P287" s="176"/>
      <c r="Q287" s="176"/>
      <c r="R287" s="176"/>
      <c r="S287" s="176"/>
      <c r="T287" s="177"/>
      <c r="AT287" s="171" t="s">
        <v>183</v>
      </c>
      <c r="AU287" s="171" t="s">
        <v>85</v>
      </c>
      <c r="AV287" s="13" t="s">
        <v>85</v>
      </c>
      <c r="AW287" s="13" t="s">
        <v>32</v>
      </c>
      <c r="AX287" s="13" t="s">
        <v>83</v>
      </c>
      <c r="AY287" s="171" t="s">
        <v>174</v>
      </c>
    </row>
    <row r="288" spans="1:65" s="2" customFormat="1" ht="24.2" customHeight="1">
      <c r="A288" s="32"/>
      <c r="B288" s="150"/>
      <c r="C288" s="186" t="s">
        <v>444</v>
      </c>
      <c r="D288" s="186" t="s">
        <v>256</v>
      </c>
      <c r="E288" s="187" t="s">
        <v>398</v>
      </c>
      <c r="F288" s="188" t="s">
        <v>399</v>
      </c>
      <c r="G288" s="189" t="s">
        <v>203</v>
      </c>
      <c r="H288" s="190">
        <v>13.5</v>
      </c>
      <c r="I288" s="191"/>
      <c r="J288" s="192">
        <f>ROUND(I288*H288,2)</f>
        <v>0</v>
      </c>
      <c r="K288" s="193"/>
      <c r="L288" s="194"/>
      <c r="M288" s="195" t="s">
        <v>1</v>
      </c>
      <c r="N288" s="196" t="s">
        <v>41</v>
      </c>
      <c r="O288" s="58"/>
      <c r="P288" s="161">
        <f>O288*H288</f>
        <v>0</v>
      </c>
      <c r="Q288" s="161">
        <v>4.8300000000000003E-2</v>
      </c>
      <c r="R288" s="161">
        <f>Q288*H288</f>
        <v>0.65205000000000002</v>
      </c>
      <c r="S288" s="161">
        <v>0</v>
      </c>
      <c r="T288" s="162">
        <f>S288*H288</f>
        <v>0</v>
      </c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R288" s="163" t="s">
        <v>211</v>
      </c>
      <c r="AT288" s="163" t="s">
        <v>256</v>
      </c>
      <c r="AU288" s="163" t="s">
        <v>85</v>
      </c>
      <c r="AY288" s="17" t="s">
        <v>174</v>
      </c>
      <c r="BE288" s="164">
        <f>IF(N288="základní",J288,0)</f>
        <v>0</v>
      </c>
      <c r="BF288" s="164">
        <f>IF(N288="snížená",J288,0)</f>
        <v>0</v>
      </c>
      <c r="BG288" s="164">
        <f>IF(N288="zákl. přenesená",J288,0)</f>
        <v>0</v>
      </c>
      <c r="BH288" s="164">
        <f>IF(N288="sníž. přenesená",J288,0)</f>
        <v>0</v>
      </c>
      <c r="BI288" s="164">
        <f>IF(N288="nulová",J288,0)</f>
        <v>0</v>
      </c>
      <c r="BJ288" s="17" t="s">
        <v>83</v>
      </c>
      <c r="BK288" s="164">
        <f>ROUND(I288*H288,2)</f>
        <v>0</v>
      </c>
      <c r="BL288" s="17" t="s">
        <v>96</v>
      </c>
      <c r="BM288" s="163" t="s">
        <v>929</v>
      </c>
    </row>
    <row r="289" spans="1:65" s="2" customFormat="1" ht="11.25">
      <c r="A289" s="32"/>
      <c r="B289" s="33"/>
      <c r="C289" s="32"/>
      <c r="D289" s="165" t="s">
        <v>181</v>
      </c>
      <c r="E289" s="32"/>
      <c r="F289" s="166" t="s">
        <v>399</v>
      </c>
      <c r="G289" s="32"/>
      <c r="H289" s="32"/>
      <c r="I289" s="167"/>
      <c r="J289" s="32"/>
      <c r="K289" s="32"/>
      <c r="L289" s="33"/>
      <c r="M289" s="168"/>
      <c r="N289" s="169"/>
      <c r="O289" s="58"/>
      <c r="P289" s="58"/>
      <c r="Q289" s="58"/>
      <c r="R289" s="58"/>
      <c r="S289" s="58"/>
      <c r="T289" s="59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T289" s="17" t="s">
        <v>181</v>
      </c>
      <c r="AU289" s="17" t="s">
        <v>85</v>
      </c>
    </row>
    <row r="290" spans="1:65" s="13" customFormat="1" ht="11.25">
      <c r="B290" s="170"/>
      <c r="D290" s="165" t="s">
        <v>183</v>
      </c>
      <c r="E290" s="171" t="s">
        <v>1</v>
      </c>
      <c r="F290" s="172" t="s">
        <v>930</v>
      </c>
      <c r="H290" s="173">
        <v>13.5</v>
      </c>
      <c r="I290" s="174"/>
      <c r="L290" s="170"/>
      <c r="M290" s="175"/>
      <c r="N290" s="176"/>
      <c r="O290" s="176"/>
      <c r="P290" s="176"/>
      <c r="Q290" s="176"/>
      <c r="R290" s="176"/>
      <c r="S290" s="176"/>
      <c r="T290" s="177"/>
      <c r="AT290" s="171" t="s">
        <v>183</v>
      </c>
      <c r="AU290" s="171" t="s">
        <v>85</v>
      </c>
      <c r="AV290" s="13" t="s">
        <v>85</v>
      </c>
      <c r="AW290" s="13" t="s">
        <v>32</v>
      </c>
      <c r="AX290" s="13" t="s">
        <v>83</v>
      </c>
      <c r="AY290" s="171" t="s">
        <v>174</v>
      </c>
    </row>
    <row r="291" spans="1:65" s="2" customFormat="1" ht="24.2" customHeight="1">
      <c r="A291" s="32"/>
      <c r="B291" s="150"/>
      <c r="C291" s="186" t="s">
        <v>450</v>
      </c>
      <c r="D291" s="186" t="s">
        <v>256</v>
      </c>
      <c r="E291" s="187" t="s">
        <v>403</v>
      </c>
      <c r="F291" s="188" t="s">
        <v>404</v>
      </c>
      <c r="G291" s="189" t="s">
        <v>203</v>
      </c>
      <c r="H291" s="190">
        <v>8</v>
      </c>
      <c r="I291" s="191"/>
      <c r="J291" s="192">
        <f>ROUND(I291*H291,2)</f>
        <v>0</v>
      </c>
      <c r="K291" s="193"/>
      <c r="L291" s="194"/>
      <c r="M291" s="195" t="s">
        <v>1</v>
      </c>
      <c r="N291" s="196" t="s">
        <v>41</v>
      </c>
      <c r="O291" s="58"/>
      <c r="P291" s="161">
        <f>O291*H291</f>
        <v>0</v>
      </c>
      <c r="Q291" s="161">
        <v>6.5670000000000006E-2</v>
      </c>
      <c r="R291" s="161">
        <f>Q291*H291</f>
        <v>0.52536000000000005</v>
      </c>
      <c r="S291" s="161">
        <v>0</v>
      </c>
      <c r="T291" s="162">
        <f>S291*H291</f>
        <v>0</v>
      </c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R291" s="163" t="s">
        <v>211</v>
      </c>
      <c r="AT291" s="163" t="s">
        <v>256</v>
      </c>
      <c r="AU291" s="163" t="s">
        <v>85</v>
      </c>
      <c r="AY291" s="17" t="s">
        <v>174</v>
      </c>
      <c r="BE291" s="164">
        <f>IF(N291="základní",J291,0)</f>
        <v>0</v>
      </c>
      <c r="BF291" s="164">
        <f>IF(N291="snížená",J291,0)</f>
        <v>0</v>
      </c>
      <c r="BG291" s="164">
        <f>IF(N291="zákl. přenesená",J291,0)</f>
        <v>0</v>
      </c>
      <c r="BH291" s="164">
        <f>IF(N291="sníž. přenesená",J291,0)</f>
        <v>0</v>
      </c>
      <c r="BI291" s="164">
        <f>IF(N291="nulová",J291,0)</f>
        <v>0</v>
      </c>
      <c r="BJ291" s="17" t="s">
        <v>83</v>
      </c>
      <c r="BK291" s="164">
        <f>ROUND(I291*H291,2)</f>
        <v>0</v>
      </c>
      <c r="BL291" s="17" t="s">
        <v>96</v>
      </c>
      <c r="BM291" s="163" t="s">
        <v>931</v>
      </c>
    </row>
    <row r="292" spans="1:65" s="2" customFormat="1" ht="11.25">
      <c r="A292" s="32"/>
      <c r="B292" s="33"/>
      <c r="C292" s="32"/>
      <c r="D292" s="165" t="s">
        <v>181</v>
      </c>
      <c r="E292" s="32"/>
      <c r="F292" s="166" t="s">
        <v>404</v>
      </c>
      <c r="G292" s="32"/>
      <c r="H292" s="32"/>
      <c r="I292" s="167"/>
      <c r="J292" s="32"/>
      <c r="K292" s="32"/>
      <c r="L292" s="33"/>
      <c r="M292" s="168"/>
      <c r="N292" s="169"/>
      <c r="O292" s="58"/>
      <c r="P292" s="58"/>
      <c r="Q292" s="58"/>
      <c r="R292" s="58"/>
      <c r="S292" s="58"/>
      <c r="T292" s="59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T292" s="17" t="s">
        <v>181</v>
      </c>
      <c r="AU292" s="17" t="s">
        <v>85</v>
      </c>
    </row>
    <row r="293" spans="1:65" s="13" customFormat="1" ht="11.25">
      <c r="B293" s="170"/>
      <c r="D293" s="165" t="s">
        <v>183</v>
      </c>
      <c r="E293" s="171" t="s">
        <v>1</v>
      </c>
      <c r="F293" s="172" t="s">
        <v>932</v>
      </c>
      <c r="H293" s="173">
        <v>8</v>
      </c>
      <c r="I293" s="174"/>
      <c r="L293" s="170"/>
      <c r="M293" s="175"/>
      <c r="N293" s="176"/>
      <c r="O293" s="176"/>
      <c r="P293" s="176"/>
      <c r="Q293" s="176"/>
      <c r="R293" s="176"/>
      <c r="S293" s="176"/>
      <c r="T293" s="177"/>
      <c r="AT293" s="171" t="s">
        <v>183</v>
      </c>
      <c r="AU293" s="171" t="s">
        <v>85</v>
      </c>
      <c r="AV293" s="13" t="s">
        <v>85</v>
      </c>
      <c r="AW293" s="13" t="s">
        <v>32</v>
      </c>
      <c r="AX293" s="13" t="s">
        <v>83</v>
      </c>
      <c r="AY293" s="171" t="s">
        <v>174</v>
      </c>
    </row>
    <row r="294" spans="1:65" s="2" customFormat="1" ht="33" customHeight="1">
      <c r="A294" s="32"/>
      <c r="B294" s="150"/>
      <c r="C294" s="151" t="s">
        <v>456</v>
      </c>
      <c r="D294" s="151" t="s">
        <v>176</v>
      </c>
      <c r="E294" s="152" t="s">
        <v>408</v>
      </c>
      <c r="F294" s="153" t="s">
        <v>409</v>
      </c>
      <c r="G294" s="154" t="s">
        <v>203</v>
      </c>
      <c r="H294" s="155">
        <v>342.9</v>
      </c>
      <c r="I294" s="156"/>
      <c r="J294" s="157">
        <f>ROUND(I294*H294,2)</f>
        <v>0</v>
      </c>
      <c r="K294" s="158"/>
      <c r="L294" s="33"/>
      <c r="M294" s="159" t="s">
        <v>1</v>
      </c>
      <c r="N294" s="160" t="s">
        <v>41</v>
      </c>
      <c r="O294" s="58"/>
      <c r="P294" s="161">
        <f>O294*H294</f>
        <v>0</v>
      </c>
      <c r="Q294" s="161">
        <v>0.1295</v>
      </c>
      <c r="R294" s="161">
        <f>Q294*H294</f>
        <v>44.405549999999998</v>
      </c>
      <c r="S294" s="161">
        <v>0</v>
      </c>
      <c r="T294" s="162">
        <f>S294*H294</f>
        <v>0</v>
      </c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R294" s="163" t="s">
        <v>96</v>
      </c>
      <c r="AT294" s="163" t="s">
        <v>176</v>
      </c>
      <c r="AU294" s="163" t="s">
        <v>85</v>
      </c>
      <c r="AY294" s="17" t="s">
        <v>174</v>
      </c>
      <c r="BE294" s="164">
        <f>IF(N294="základní",J294,0)</f>
        <v>0</v>
      </c>
      <c r="BF294" s="164">
        <f>IF(N294="snížená",J294,0)</f>
        <v>0</v>
      </c>
      <c r="BG294" s="164">
        <f>IF(N294="zákl. přenesená",J294,0)</f>
        <v>0</v>
      </c>
      <c r="BH294" s="164">
        <f>IF(N294="sníž. přenesená",J294,0)</f>
        <v>0</v>
      </c>
      <c r="BI294" s="164">
        <f>IF(N294="nulová",J294,0)</f>
        <v>0</v>
      </c>
      <c r="BJ294" s="17" t="s">
        <v>83</v>
      </c>
      <c r="BK294" s="164">
        <f>ROUND(I294*H294,2)</f>
        <v>0</v>
      </c>
      <c r="BL294" s="17" t="s">
        <v>96</v>
      </c>
      <c r="BM294" s="163" t="s">
        <v>933</v>
      </c>
    </row>
    <row r="295" spans="1:65" s="2" customFormat="1" ht="29.25">
      <c r="A295" s="32"/>
      <c r="B295" s="33"/>
      <c r="C295" s="32"/>
      <c r="D295" s="165" t="s">
        <v>181</v>
      </c>
      <c r="E295" s="32"/>
      <c r="F295" s="166" t="s">
        <v>411</v>
      </c>
      <c r="G295" s="32"/>
      <c r="H295" s="32"/>
      <c r="I295" s="167"/>
      <c r="J295" s="32"/>
      <c r="K295" s="32"/>
      <c r="L295" s="33"/>
      <c r="M295" s="168"/>
      <c r="N295" s="169"/>
      <c r="O295" s="58"/>
      <c r="P295" s="58"/>
      <c r="Q295" s="58"/>
      <c r="R295" s="58"/>
      <c r="S295" s="58"/>
      <c r="T295" s="59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T295" s="17" t="s">
        <v>181</v>
      </c>
      <c r="AU295" s="17" t="s">
        <v>85</v>
      </c>
    </row>
    <row r="296" spans="1:65" s="2" customFormat="1" ht="16.5" customHeight="1">
      <c r="A296" s="32"/>
      <c r="B296" s="150"/>
      <c r="C296" s="186" t="s">
        <v>462</v>
      </c>
      <c r="D296" s="186" t="s">
        <v>256</v>
      </c>
      <c r="E296" s="187" t="s">
        <v>413</v>
      </c>
      <c r="F296" s="188" t="s">
        <v>414</v>
      </c>
      <c r="G296" s="189" t="s">
        <v>203</v>
      </c>
      <c r="H296" s="190">
        <v>342.9</v>
      </c>
      <c r="I296" s="191"/>
      <c r="J296" s="192">
        <f>ROUND(I296*H296,2)</f>
        <v>0</v>
      </c>
      <c r="K296" s="193"/>
      <c r="L296" s="194"/>
      <c r="M296" s="195" t="s">
        <v>1</v>
      </c>
      <c r="N296" s="196" t="s">
        <v>41</v>
      </c>
      <c r="O296" s="58"/>
      <c r="P296" s="161">
        <f>O296*H296</f>
        <v>0</v>
      </c>
      <c r="Q296" s="161">
        <v>4.5999999999999999E-2</v>
      </c>
      <c r="R296" s="161">
        <f>Q296*H296</f>
        <v>15.773399999999999</v>
      </c>
      <c r="S296" s="161">
        <v>0</v>
      </c>
      <c r="T296" s="162">
        <f>S296*H296</f>
        <v>0</v>
      </c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R296" s="163" t="s">
        <v>211</v>
      </c>
      <c r="AT296" s="163" t="s">
        <v>256</v>
      </c>
      <c r="AU296" s="163" t="s">
        <v>85</v>
      </c>
      <c r="AY296" s="17" t="s">
        <v>174</v>
      </c>
      <c r="BE296" s="164">
        <f>IF(N296="základní",J296,0)</f>
        <v>0</v>
      </c>
      <c r="BF296" s="164">
        <f>IF(N296="snížená",J296,0)</f>
        <v>0</v>
      </c>
      <c r="BG296" s="164">
        <f>IF(N296="zákl. přenesená",J296,0)</f>
        <v>0</v>
      </c>
      <c r="BH296" s="164">
        <f>IF(N296="sníž. přenesená",J296,0)</f>
        <v>0</v>
      </c>
      <c r="BI296" s="164">
        <f>IF(N296="nulová",J296,0)</f>
        <v>0</v>
      </c>
      <c r="BJ296" s="17" t="s">
        <v>83</v>
      </c>
      <c r="BK296" s="164">
        <f>ROUND(I296*H296,2)</f>
        <v>0</v>
      </c>
      <c r="BL296" s="17" t="s">
        <v>96</v>
      </c>
      <c r="BM296" s="163" t="s">
        <v>934</v>
      </c>
    </row>
    <row r="297" spans="1:65" s="2" customFormat="1" ht="11.25">
      <c r="A297" s="32"/>
      <c r="B297" s="33"/>
      <c r="C297" s="32"/>
      <c r="D297" s="165" t="s">
        <v>181</v>
      </c>
      <c r="E297" s="32"/>
      <c r="F297" s="166" t="s">
        <v>414</v>
      </c>
      <c r="G297" s="32"/>
      <c r="H297" s="32"/>
      <c r="I297" s="167"/>
      <c r="J297" s="32"/>
      <c r="K297" s="32"/>
      <c r="L297" s="33"/>
      <c r="M297" s="168"/>
      <c r="N297" s="169"/>
      <c r="O297" s="58"/>
      <c r="P297" s="58"/>
      <c r="Q297" s="58"/>
      <c r="R297" s="58"/>
      <c r="S297" s="58"/>
      <c r="T297" s="59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T297" s="17" t="s">
        <v>181</v>
      </c>
      <c r="AU297" s="17" t="s">
        <v>85</v>
      </c>
    </row>
    <row r="298" spans="1:65" s="13" customFormat="1" ht="11.25">
      <c r="B298" s="170"/>
      <c r="D298" s="165" t="s">
        <v>183</v>
      </c>
      <c r="E298" s="171" t="s">
        <v>1</v>
      </c>
      <c r="F298" s="172" t="s">
        <v>935</v>
      </c>
      <c r="H298" s="173">
        <v>342.9</v>
      </c>
      <c r="I298" s="174"/>
      <c r="L298" s="170"/>
      <c r="M298" s="175"/>
      <c r="N298" s="176"/>
      <c r="O298" s="176"/>
      <c r="P298" s="176"/>
      <c r="Q298" s="176"/>
      <c r="R298" s="176"/>
      <c r="S298" s="176"/>
      <c r="T298" s="177"/>
      <c r="AT298" s="171" t="s">
        <v>183</v>
      </c>
      <c r="AU298" s="171" t="s">
        <v>85</v>
      </c>
      <c r="AV298" s="13" t="s">
        <v>85</v>
      </c>
      <c r="AW298" s="13" t="s">
        <v>32</v>
      </c>
      <c r="AX298" s="13" t="s">
        <v>83</v>
      </c>
      <c r="AY298" s="171" t="s">
        <v>174</v>
      </c>
    </row>
    <row r="299" spans="1:65" s="2" customFormat="1" ht="21.75" customHeight="1">
      <c r="A299" s="32"/>
      <c r="B299" s="150"/>
      <c r="C299" s="151" t="s">
        <v>468</v>
      </c>
      <c r="D299" s="151" t="s">
        <v>176</v>
      </c>
      <c r="E299" s="152" t="s">
        <v>418</v>
      </c>
      <c r="F299" s="153" t="s">
        <v>419</v>
      </c>
      <c r="G299" s="154" t="s">
        <v>203</v>
      </c>
      <c r="H299" s="155">
        <v>343.7</v>
      </c>
      <c r="I299" s="156"/>
      <c r="J299" s="157">
        <f>ROUND(I299*H299,2)</f>
        <v>0</v>
      </c>
      <c r="K299" s="158"/>
      <c r="L299" s="33"/>
      <c r="M299" s="159" t="s">
        <v>1</v>
      </c>
      <c r="N299" s="160" t="s">
        <v>41</v>
      </c>
      <c r="O299" s="58"/>
      <c r="P299" s="161">
        <f>O299*H299</f>
        <v>0</v>
      </c>
      <c r="Q299" s="161">
        <v>0</v>
      </c>
      <c r="R299" s="161">
        <f>Q299*H299</f>
        <v>0</v>
      </c>
      <c r="S299" s="161">
        <v>0</v>
      </c>
      <c r="T299" s="162">
        <f>S299*H299</f>
        <v>0</v>
      </c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R299" s="163" t="s">
        <v>96</v>
      </c>
      <c r="AT299" s="163" t="s">
        <v>176</v>
      </c>
      <c r="AU299" s="163" t="s">
        <v>85</v>
      </c>
      <c r="AY299" s="17" t="s">
        <v>174</v>
      </c>
      <c r="BE299" s="164">
        <f>IF(N299="základní",J299,0)</f>
        <v>0</v>
      </c>
      <c r="BF299" s="164">
        <f>IF(N299="snížená",J299,0)</f>
        <v>0</v>
      </c>
      <c r="BG299" s="164">
        <f>IF(N299="zákl. přenesená",J299,0)</f>
        <v>0</v>
      </c>
      <c r="BH299" s="164">
        <f>IF(N299="sníž. přenesená",J299,0)</f>
        <v>0</v>
      </c>
      <c r="BI299" s="164">
        <f>IF(N299="nulová",J299,0)</f>
        <v>0</v>
      </c>
      <c r="BJ299" s="17" t="s">
        <v>83</v>
      </c>
      <c r="BK299" s="164">
        <f>ROUND(I299*H299,2)</f>
        <v>0</v>
      </c>
      <c r="BL299" s="17" t="s">
        <v>96</v>
      </c>
      <c r="BM299" s="163" t="s">
        <v>936</v>
      </c>
    </row>
    <row r="300" spans="1:65" s="2" customFormat="1" ht="19.5">
      <c r="A300" s="32"/>
      <c r="B300" s="33"/>
      <c r="C300" s="32"/>
      <c r="D300" s="165" t="s">
        <v>181</v>
      </c>
      <c r="E300" s="32"/>
      <c r="F300" s="166" t="s">
        <v>421</v>
      </c>
      <c r="G300" s="32"/>
      <c r="H300" s="32"/>
      <c r="I300" s="167"/>
      <c r="J300" s="32"/>
      <c r="K300" s="32"/>
      <c r="L300" s="33"/>
      <c r="M300" s="168"/>
      <c r="N300" s="169"/>
      <c r="O300" s="58"/>
      <c r="P300" s="58"/>
      <c r="Q300" s="58"/>
      <c r="R300" s="58"/>
      <c r="S300" s="58"/>
      <c r="T300" s="59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T300" s="17" t="s">
        <v>181</v>
      </c>
      <c r="AU300" s="17" t="s">
        <v>85</v>
      </c>
    </row>
    <row r="301" spans="1:65" s="2" customFormat="1" ht="24.2" customHeight="1">
      <c r="A301" s="32"/>
      <c r="B301" s="150"/>
      <c r="C301" s="151" t="s">
        <v>477</v>
      </c>
      <c r="D301" s="151" t="s">
        <v>176</v>
      </c>
      <c r="E301" s="152" t="s">
        <v>424</v>
      </c>
      <c r="F301" s="153" t="s">
        <v>425</v>
      </c>
      <c r="G301" s="154" t="s">
        <v>179</v>
      </c>
      <c r="H301" s="155">
        <v>6.3</v>
      </c>
      <c r="I301" s="156"/>
      <c r="J301" s="157">
        <f>ROUND(I301*H301,2)</f>
        <v>0</v>
      </c>
      <c r="K301" s="158"/>
      <c r="L301" s="33"/>
      <c r="M301" s="159" t="s">
        <v>1</v>
      </c>
      <c r="N301" s="160" t="s">
        <v>41</v>
      </c>
      <c r="O301" s="58"/>
      <c r="P301" s="161">
        <f>O301*H301</f>
        <v>0</v>
      </c>
      <c r="Q301" s="161">
        <v>0</v>
      </c>
      <c r="R301" s="161">
        <f>Q301*H301</f>
        <v>0</v>
      </c>
      <c r="S301" s="161">
        <v>2.0000000000000001E-4</v>
      </c>
      <c r="T301" s="162">
        <f>S301*H301</f>
        <v>1.2600000000000001E-3</v>
      </c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R301" s="163" t="s">
        <v>96</v>
      </c>
      <c r="AT301" s="163" t="s">
        <v>176</v>
      </c>
      <c r="AU301" s="163" t="s">
        <v>85</v>
      </c>
      <c r="AY301" s="17" t="s">
        <v>174</v>
      </c>
      <c r="BE301" s="164">
        <f>IF(N301="základní",J301,0)</f>
        <v>0</v>
      </c>
      <c r="BF301" s="164">
        <f>IF(N301="snížená",J301,0)</f>
        <v>0</v>
      </c>
      <c r="BG301" s="164">
        <f>IF(N301="zákl. přenesená",J301,0)</f>
        <v>0</v>
      </c>
      <c r="BH301" s="164">
        <f>IF(N301="sníž. přenesená",J301,0)</f>
        <v>0</v>
      </c>
      <c r="BI301" s="164">
        <f>IF(N301="nulová",J301,0)</f>
        <v>0</v>
      </c>
      <c r="BJ301" s="17" t="s">
        <v>83</v>
      </c>
      <c r="BK301" s="164">
        <f>ROUND(I301*H301,2)</f>
        <v>0</v>
      </c>
      <c r="BL301" s="17" t="s">
        <v>96</v>
      </c>
      <c r="BM301" s="163" t="s">
        <v>937</v>
      </c>
    </row>
    <row r="302" spans="1:65" s="2" customFormat="1" ht="39">
      <c r="A302" s="32"/>
      <c r="B302" s="33"/>
      <c r="C302" s="32"/>
      <c r="D302" s="165" t="s">
        <v>181</v>
      </c>
      <c r="E302" s="32"/>
      <c r="F302" s="166" t="s">
        <v>427</v>
      </c>
      <c r="G302" s="32"/>
      <c r="H302" s="32"/>
      <c r="I302" s="167"/>
      <c r="J302" s="32"/>
      <c r="K302" s="32"/>
      <c r="L302" s="33"/>
      <c r="M302" s="168"/>
      <c r="N302" s="169"/>
      <c r="O302" s="58"/>
      <c r="P302" s="58"/>
      <c r="Q302" s="58"/>
      <c r="R302" s="58"/>
      <c r="S302" s="58"/>
      <c r="T302" s="59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T302" s="17" t="s">
        <v>181</v>
      </c>
      <c r="AU302" s="17" t="s">
        <v>85</v>
      </c>
    </row>
    <row r="303" spans="1:65" s="13" customFormat="1" ht="11.25">
      <c r="B303" s="170"/>
      <c r="D303" s="165" t="s">
        <v>183</v>
      </c>
      <c r="E303" s="171" t="s">
        <v>1</v>
      </c>
      <c r="F303" s="172" t="s">
        <v>921</v>
      </c>
      <c r="H303" s="173">
        <v>2.2999999999999998</v>
      </c>
      <c r="I303" s="174"/>
      <c r="L303" s="170"/>
      <c r="M303" s="175"/>
      <c r="N303" s="176"/>
      <c r="O303" s="176"/>
      <c r="P303" s="176"/>
      <c r="Q303" s="176"/>
      <c r="R303" s="176"/>
      <c r="S303" s="176"/>
      <c r="T303" s="177"/>
      <c r="AT303" s="171" t="s">
        <v>183</v>
      </c>
      <c r="AU303" s="171" t="s">
        <v>85</v>
      </c>
      <c r="AV303" s="13" t="s">
        <v>85</v>
      </c>
      <c r="AW303" s="13" t="s">
        <v>32</v>
      </c>
      <c r="AX303" s="13" t="s">
        <v>76</v>
      </c>
      <c r="AY303" s="171" t="s">
        <v>174</v>
      </c>
    </row>
    <row r="304" spans="1:65" s="13" customFormat="1" ht="11.25">
      <c r="B304" s="170"/>
      <c r="D304" s="165" t="s">
        <v>183</v>
      </c>
      <c r="E304" s="171" t="s">
        <v>1</v>
      </c>
      <c r="F304" s="172" t="s">
        <v>701</v>
      </c>
      <c r="H304" s="173">
        <v>4</v>
      </c>
      <c r="I304" s="174"/>
      <c r="L304" s="170"/>
      <c r="M304" s="175"/>
      <c r="N304" s="176"/>
      <c r="O304" s="176"/>
      <c r="P304" s="176"/>
      <c r="Q304" s="176"/>
      <c r="R304" s="176"/>
      <c r="S304" s="176"/>
      <c r="T304" s="177"/>
      <c r="AT304" s="171" t="s">
        <v>183</v>
      </c>
      <c r="AU304" s="171" t="s">
        <v>85</v>
      </c>
      <c r="AV304" s="13" t="s">
        <v>85</v>
      </c>
      <c r="AW304" s="13" t="s">
        <v>32</v>
      </c>
      <c r="AX304" s="13" t="s">
        <v>76</v>
      </c>
      <c r="AY304" s="171" t="s">
        <v>174</v>
      </c>
    </row>
    <row r="305" spans="1:65" s="14" customFormat="1" ht="11.25">
      <c r="B305" s="178"/>
      <c r="D305" s="165" t="s">
        <v>183</v>
      </c>
      <c r="E305" s="179" t="s">
        <v>1</v>
      </c>
      <c r="F305" s="180" t="s">
        <v>231</v>
      </c>
      <c r="H305" s="181">
        <v>6.3</v>
      </c>
      <c r="I305" s="182"/>
      <c r="L305" s="178"/>
      <c r="M305" s="183"/>
      <c r="N305" s="184"/>
      <c r="O305" s="184"/>
      <c r="P305" s="184"/>
      <c r="Q305" s="184"/>
      <c r="R305" s="184"/>
      <c r="S305" s="184"/>
      <c r="T305" s="185"/>
      <c r="AT305" s="179" t="s">
        <v>183</v>
      </c>
      <c r="AU305" s="179" t="s">
        <v>85</v>
      </c>
      <c r="AV305" s="14" t="s">
        <v>96</v>
      </c>
      <c r="AW305" s="14" t="s">
        <v>32</v>
      </c>
      <c r="AX305" s="14" t="s">
        <v>83</v>
      </c>
      <c r="AY305" s="179" t="s">
        <v>174</v>
      </c>
    </row>
    <row r="306" spans="1:65" s="12" customFormat="1" ht="22.9" customHeight="1">
      <c r="B306" s="137"/>
      <c r="D306" s="138" t="s">
        <v>75</v>
      </c>
      <c r="E306" s="148" t="s">
        <v>436</v>
      </c>
      <c r="F306" s="148" t="s">
        <v>437</v>
      </c>
      <c r="I306" s="140"/>
      <c r="J306" s="149">
        <f>BK306</f>
        <v>0</v>
      </c>
      <c r="L306" s="137"/>
      <c r="M306" s="142"/>
      <c r="N306" s="143"/>
      <c r="O306" s="143"/>
      <c r="P306" s="144">
        <f>SUM(P307:P322)</f>
        <v>0</v>
      </c>
      <c r="Q306" s="143"/>
      <c r="R306" s="144">
        <f>SUM(R307:R322)</f>
        <v>0</v>
      </c>
      <c r="S306" s="143"/>
      <c r="T306" s="145">
        <f>SUM(T307:T322)</f>
        <v>0</v>
      </c>
      <c r="AR306" s="138" t="s">
        <v>83</v>
      </c>
      <c r="AT306" s="146" t="s">
        <v>75</v>
      </c>
      <c r="AU306" s="146" t="s">
        <v>83</v>
      </c>
      <c r="AY306" s="138" t="s">
        <v>174</v>
      </c>
      <c r="BK306" s="147">
        <f>SUM(BK307:BK322)</f>
        <v>0</v>
      </c>
    </row>
    <row r="307" spans="1:65" s="2" customFormat="1" ht="21.75" customHeight="1">
      <c r="A307" s="32"/>
      <c r="B307" s="150"/>
      <c r="C307" s="151" t="s">
        <v>244</v>
      </c>
      <c r="D307" s="151" t="s">
        <v>176</v>
      </c>
      <c r="E307" s="152" t="s">
        <v>439</v>
      </c>
      <c r="F307" s="153" t="s">
        <v>440</v>
      </c>
      <c r="G307" s="154" t="s">
        <v>441</v>
      </c>
      <c r="H307" s="155">
        <v>162.31100000000001</v>
      </c>
      <c r="I307" s="156"/>
      <c r="J307" s="157">
        <f>ROUND(I307*H307,2)</f>
        <v>0</v>
      </c>
      <c r="K307" s="158"/>
      <c r="L307" s="33"/>
      <c r="M307" s="159" t="s">
        <v>1</v>
      </c>
      <c r="N307" s="160" t="s">
        <v>41</v>
      </c>
      <c r="O307" s="58"/>
      <c r="P307" s="161">
        <f>O307*H307</f>
        <v>0</v>
      </c>
      <c r="Q307" s="161">
        <v>0</v>
      </c>
      <c r="R307" s="161">
        <f>Q307*H307</f>
        <v>0</v>
      </c>
      <c r="S307" s="161">
        <v>0</v>
      </c>
      <c r="T307" s="162">
        <f>S307*H307</f>
        <v>0</v>
      </c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R307" s="163" t="s">
        <v>96</v>
      </c>
      <c r="AT307" s="163" t="s">
        <v>176</v>
      </c>
      <c r="AU307" s="163" t="s">
        <v>85</v>
      </c>
      <c r="AY307" s="17" t="s">
        <v>174</v>
      </c>
      <c r="BE307" s="164">
        <f>IF(N307="základní",J307,0)</f>
        <v>0</v>
      </c>
      <c r="BF307" s="164">
        <f>IF(N307="snížená",J307,0)</f>
        <v>0</v>
      </c>
      <c r="BG307" s="164">
        <f>IF(N307="zákl. přenesená",J307,0)</f>
        <v>0</v>
      </c>
      <c r="BH307" s="164">
        <f>IF(N307="sníž. přenesená",J307,0)</f>
        <v>0</v>
      </c>
      <c r="BI307" s="164">
        <f>IF(N307="nulová",J307,0)</f>
        <v>0</v>
      </c>
      <c r="BJ307" s="17" t="s">
        <v>83</v>
      </c>
      <c r="BK307" s="164">
        <f>ROUND(I307*H307,2)</f>
        <v>0</v>
      </c>
      <c r="BL307" s="17" t="s">
        <v>96</v>
      </c>
      <c r="BM307" s="163" t="s">
        <v>938</v>
      </c>
    </row>
    <row r="308" spans="1:65" s="2" customFormat="1" ht="29.25">
      <c r="A308" s="32"/>
      <c r="B308" s="33"/>
      <c r="C308" s="32"/>
      <c r="D308" s="165" t="s">
        <v>181</v>
      </c>
      <c r="E308" s="32"/>
      <c r="F308" s="166" t="s">
        <v>443</v>
      </c>
      <c r="G308" s="32"/>
      <c r="H308" s="32"/>
      <c r="I308" s="167"/>
      <c r="J308" s="32"/>
      <c r="K308" s="32"/>
      <c r="L308" s="33"/>
      <c r="M308" s="168"/>
      <c r="N308" s="169"/>
      <c r="O308" s="58"/>
      <c r="P308" s="58"/>
      <c r="Q308" s="58"/>
      <c r="R308" s="58"/>
      <c r="S308" s="58"/>
      <c r="T308" s="59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T308" s="17" t="s">
        <v>181</v>
      </c>
      <c r="AU308" s="17" t="s">
        <v>85</v>
      </c>
    </row>
    <row r="309" spans="1:65" s="2" customFormat="1" ht="24.2" customHeight="1">
      <c r="A309" s="32"/>
      <c r="B309" s="150"/>
      <c r="C309" s="151" t="s">
        <v>250</v>
      </c>
      <c r="D309" s="151" t="s">
        <v>176</v>
      </c>
      <c r="E309" s="152" t="s">
        <v>445</v>
      </c>
      <c r="F309" s="153" t="s">
        <v>446</v>
      </c>
      <c r="G309" s="154" t="s">
        <v>441</v>
      </c>
      <c r="H309" s="155">
        <v>2596.9760000000001</v>
      </c>
      <c r="I309" s="156"/>
      <c r="J309" s="157">
        <f>ROUND(I309*H309,2)</f>
        <v>0</v>
      </c>
      <c r="K309" s="158"/>
      <c r="L309" s="33"/>
      <c r="M309" s="159" t="s">
        <v>1</v>
      </c>
      <c r="N309" s="160" t="s">
        <v>41</v>
      </c>
      <c r="O309" s="58"/>
      <c r="P309" s="161">
        <f>O309*H309</f>
        <v>0</v>
      </c>
      <c r="Q309" s="161">
        <v>0</v>
      </c>
      <c r="R309" s="161">
        <f>Q309*H309</f>
        <v>0</v>
      </c>
      <c r="S309" s="161">
        <v>0</v>
      </c>
      <c r="T309" s="162">
        <f>S309*H309</f>
        <v>0</v>
      </c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R309" s="163" t="s">
        <v>96</v>
      </c>
      <c r="AT309" s="163" t="s">
        <v>176</v>
      </c>
      <c r="AU309" s="163" t="s">
        <v>85</v>
      </c>
      <c r="AY309" s="17" t="s">
        <v>174</v>
      </c>
      <c r="BE309" s="164">
        <f>IF(N309="základní",J309,0)</f>
        <v>0</v>
      </c>
      <c r="BF309" s="164">
        <f>IF(N309="snížená",J309,0)</f>
        <v>0</v>
      </c>
      <c r="BG309" s="164">
        <f>IF(N309="zákl. přenesená",J309,0)</f>
        <v>0</v>
      </c>
      <c r="BH309" s="164">
        <f>IF(N309="sníž. přenesená",J309,0)</f>
        <v>0</v>
      </c>
      <c r="BI309" s="164">
        <f>IF(N309="nulová",J309,0)</f>
        <v>0</v>
      </c>
      <c r="BJ309" s="17" t="s">
        <v>83</v>
      </c>
      <c r="BK309" s="164">
        <f>ROUND(I309*H309,2)</f>
        <v>0</v>
      </c>
      <c r="BL309" s="17" t="s">
        <v>96</v>
      </c>
      <c r="BM309" s="163" t="s">
        <v>939</v>
      </c>
    </row>
    <row r="310" spans="1:65" s="2" customFormat="1" ht="39">
      <c r="A310" s="32"/>
      <c r="B310" s="33"/>
      <c r="C310" s="32"/>
      <c r="D310" s="165" t="s">
        <v>181</v>
      </c>
      <c r="E310" s="32"/>
      <c r="F310" s="166" t="s">
        <v>448</v>
      </c>
      <c r="G310" s="32"/>
      <c r="H310" s="32"/>
      <c r="I310" s="167"/>
      <c r="J310" s="32"/>
      <c r="K310" s="32"/>
      <c r="L310" s="33"/>
      <c r="M310" s="168"/>
      <c r="N310" s="169"/>
      <c r="O310" s="58"/>
      <c r="P310" s="58"/>
      <c r="Q310" s="58"/>
      <c r="R310" s="58"/>
      <c r="S310" s="58"/>
      <c r="T310" s="59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T310" s="17" t="s">
        <v>181</v>
      </c>
      <c r="AU310" s="17" t="s">
        <v>85</v>
      </c>
    </row>
    <row r="311" spans="1:65" s="13" customFormat="1" ht="11.25">
      <c r="B311" s="170"/>
      <c r="D311" s="165" t="s">
        <v>183</v>
      </c>
      <c r="F311" s="172" t="s">
        <v>940</v>
      </c>
      <c r="H311" s="173">
        <v>2596.9760000000001</v>
      </c>
      <c r="I311" s="174"/>
      <c r="L311" s="170"/>
      <c r="M311" s="175"/>
      <c r="N311" s="176"/>
      <c r="O311" s="176"/>
      <c r="P311" s="176"/>
      <c r="Q311" s="176"/>
      <c r="R311" s="176"/>
      <c r="S311" s="176"/>
      <c r="T311" s="177"/>
      <c r="AT311" s="171" t="s">
        <v>183</v>
      </c>
      <c r="AU311" s="171" t="s">
        <v>85</v>
      </c>
      <c r="AV311" s="13" t="s">
        <v>85</v>
      </c>
      <c r="AW311" s="13" t="s">
        <v>3</v>
      </c>
      <c r="AX311" s="13" t="s">
        <v>83</v>
      </c>
      <c r="AY311" s="171" t="s">
        <v>174</v>
      </c>
    </row>
    <row r="312" spans="1:65" s="2" customFormat="1" ht="37.9" customHeight="1">
      <c r="A312" s="32"/>
      <c r="B312" s="150"/>
      <c r="C312" s="151" t="s">
        <v>255</v>
      </c>
      <c r="D312" s="151" t="s">
        <v>176</v>
      </c>
      <c r="E312" s="152" t="s">
        <v>451</v>
      </c>
      <c r="F312" s="153" t="s">
        <v>452</v>
      </c>
      <c r="G312" s="154" t="s">
        <v>441</v>
      </c>
      <c r="H312" s="155">
        <v>14.275</v>
      </c>
      <c r="I312" s="156"/>
      <c r="J312" s="157">
        <f>ROUND(I312*H312,2)</f>
        <v>0</v>
      </c>
      <c r="K312" s="158"/>
      <c r="L312" s="33"/>
      <c r="M312" s="159" t="s">
        <v>1</v>
      </c>
      <c r="N312" s="160" t="s">
        <v>41</v>
      </c>
      <c r="O312" s="58"/>
      <c r="P312" s="161">
        <f>O312*H312</f>
        <v>0</v>
      </c>
      <c r="Q312" s="161">
        <v>0</v>
      </c>
      <c r="R312" s="161">
        <f>Q312*H312</f>
        <v>0</v>
      </c>
      <c r="S312" s="161">
        <v>0</v>
      </c>
      <c r="T312" s="162">
        <f>S312*H312</f>
        <v>0</v>
      </c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R312" s="163" t="s">
        <v>96</v>
      </c>
      <c r="AT312" s="163" t="s">
        <v>176</v>
      </c>
      <c r="AU312" s="163" t="s">
        <v>85</v>
      </c>
      <c r="AY312" s="17" t="s">
        <v>174</v>
      </c>
      <c r="BE312" s="164">
        <f>IF(N312="základní",J312,0)</f>
        <v>0</v>
      </c>
      <c r="BF312" s="164">
        <f>IF(N312="snížená",J312,0)</f>
        <v>0</v>
      </c>
      <c r="BG312" s="164">
        <f>IF(N312="zákl. přenesená",J312,0)</f>
        <v>0</v>
      </c>
      <c r="BH312" s="164">
        <f>IF(N312="sníž. přenesená",J312,0)</f>
        <v>0</v>
      </c>
      <c r="BI312" s="164">
        <f>IF(N312="nulová",J312,0)</f>
        <v>0</v>
      </c>
      <c r="BJ312" s="17" t="s">
        <v>83</v>
      </c>
      <c r="BK312" s="164">
        <f>ROUND(I312*H312,2)</f>
        <v>0</v>
      </c>
      <c r="BL312" s="17" t="s">
        <v>96</v>
      </c>
      <c r="BM312" s="163" t="s">
        <v>941</v>
      </c>
    </row>
    <row r="313" spans="1:65" s="2" customFormat="1" ht="29.25">
      <c r="A313" s="32"/>
      <c r="B313" s="33"/>
      <c r="C313" s="32"/>
      <c r="D313" s="165" t="s">
        <v>181</v>
      </c>
      <c r="E313" s="32"/>
      <c r="F313" s="166" t="s">
        <v>454</v>
      </c>
      <c r="G313" s="32"/>
      <c r="H313" s="32"/>
      <c r="I313" s="167"/>
      <c r="J313" s="32"/>
      <c r="K313" s="32"/>
      <c r="L313" s="33"/>
      <c r="M313" s="168"/>
      <c r="N313" s="169"/>
      <c r="O313" s="58"/>
      <c r="P313" s="58"/>
      <c r="Q313" s="58"/>
      <c r="R313" s="58"/>
      <c r="S313" s="58"/>
      <c r="T313" s="59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T313" s="17" t="s">
        <v>181</v>
      </c>
      <c r="AU313" s="17" t="s">
        <v>85</v>
      </c>
    </row>
    <row r="314" spans="1:65" s="13" customFormat="1" ht="11.25">
      <c r="B314" s="170"/>
      <c r="D314" s="165" t="s">
        <v>183</v>
      </c>
      <c r="E314" s="171" t="s">
        <v>1</v>
      </c>
      <c r="F314" s="172" t="s">
        <v>942</v>
      </c>
      <c r="H314" s="173">
        <v>14.275</v>
      </c>
      <c r="I314" s="174"/>
      <c r="L314" s="170"/>
      <c r="M314" s="175"/>
      <c r="N314" s="176"/>
      <c r="O314" s="176"/>
      <c r="P314" s="176"/>
      <c r="Q314" s="176"/>
      <c r="R314" s="176"/>
      <c r="S314" s="176"/>
      <c r="T314" s="177"/>
      <c r="AT314" s="171" t="s">
        <v>183</v>
      </c>
      <c r="AU314" s="171" t="s">
        <v>85</v>
      </c>
      <c r="AV314" s="13" t="s">
        <v>85</v>
      </c>
      <c r="AW314" s="13" t="s">
        <v>32</v>
      </c>
      <c r="AX314" s="13" t="s">
        <v>83</v>
      </c>
      <c r="AY314" s="171" t="s">
        <v>174</v>
      </c>
    </row>
    <row r="315" spans="1:65" s="2" customFormat="1" ht="44.25" customHeight="1">
      <c r="A315" s="32"/>
      <c r="B315" s="150"/>
      <c r="C315" s="151" t="s">
        <v>269</v>
      </c>
      <c r="D315" s="151" t="s">
        <v>176</v>
      </c>
      <c r="E315" s="152" t="s">
        <v>457</v>
      </c>
      <c r="F315" s="153" t="s">
        <v>458</v>
      </c>
      <c r="G315" s="154" t="s">
        <v>441</v>
      </c>
      <c r="H315" s="155">
        <v>257.11099999999999</v>
      </c>
      <c r="I315" s="156"/>
      <c r="J315" s="157">
        <f>ROUND(I315*H315,2)</f>
        <v>0</v>
      </c>
      <c r="K315" s="158"/>
      <c r="L315" s="33"/>
      <c r="M315" s="159" t="s">
        <v>1</v>
      </c>
      <c r="N315" s="160" t="s">
        <v>41</v>
      </c>
      <c r="O315" s="58"/>
      <c r="P315" s="161">
        <f>O315*H315</f>
        <v>0</v>
      </c>
      <c r="Q315" s="161">
        <v>0</v>
      </c>
      <c r="R315" s="161">
        <f>Q315*H315</f>
        <v>0</v>
      </c>
      <c r="S315" s="161">
        <v>0</v>
      </c>
      <c r="T315" s="162">
        <f>S315*H315</f>
        <v>0</v>
      </c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R315" s="163" t="s">
        <v>96</v>
      </c>
      <c r="AT315" s="163" t="s">
        <v>176</v>
      </c>
      <c r="AU315" s="163" t="s">
        <v>85</v>
      </c>
      <c r="AY315" s="17" t="s">
        <v>174</v>
      </c>
      <c r="BE315" s="164">
        <f>IF(N315="základní",J315,0)</f>
        <v>0</v>
      </c>
      <c r="BF315" s="164">
        <f>IF(N315="snížená",J315,0)</f>
        <v>0</v>
      </c>
      <c r="BG315" s="164">
        <f>IF(N315="zákl. přenesená",J315,0)</f>
        <v>0</v>
      </c>
      <c r="BH315" s="164">
        <f>IF(N315="sníž. přenesená",J315,0)</f>
        <v>0</v>
      </c>
      <c r="BI315" s="164">
        <f>IF(N315="nulová",J315,0)</f>
        <v>0</v>
      </c>
      <c r="BJ315" s="17" t="s">
        <v>83</v>
      </c>
      <c r="BK315" s="164">
        <f>ROUND(I315*H315,2)</f>
        <v>0</v>
      </c>
      <c r="BL315" s="17" t="s">
        <v>96</v>
      </c>
      <c r="BM315" s="163" t="s">
        <v>943</v>
      </c>
    </row>
    <row r="316" spans="1:65" s="2" customFormat="1" ht="29.25">
      <c r="A316" s="32"/>
      <c r="B316" s="33"/>
      <c r="C316" s="32"/>
      <c r="D316" s="165" t="s">
        <v>181</v>
      </c>
      <c r="E316" s="32"/>
      <c r="F316" s="166" t="s">
        <v>458</v>
      </c>
      <c r="G316" s="32"/>
      <c r="H316" s="32"/>
      <c r="I316" s="167"/>
      <c r="J316" s="32"/>
      <c r="K316" s="32"/>
      <c r="L316" s="33"/>
      <c r="M316" s="168"/>
      <c r="N316" s="169"/>
      <c r="O316" s="58"/>
      <c r="P316" s="58"/>
      <c r="Q316" s="58"/>
      <c r="R316" s="58"/>
      <c r="S316" s="58"/>
      <c r="T316" s="59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T316" s="17" t="s">
        <v>181</v>
      </c>
      <c r="AU316" s="17" t="s">
        <v>85</v>
      </c>
    </row>
    <row r="317" spans="1:65" s="13" customFormat="1" ht="11.25">
      <c r="B317" s="170"/>
      <c r="D317" s="165" t="s">
        <v>183</v>
      </c>
      <c r="E317" s="171" t="s">
        <v>1</v>
      </c>
      <c r="F317" s="172" t="s">
        <v>944</v>
      </c>
      <c r="H317" s="173">
        <v>156.245</v>
      </c>
      <c r="I317" s="174"/>
      <c r="L317" s="170"/>
      <c r="M317" s="175"/>
      <c r="N317" s="176"/>
      <c r="O317" s="176"/>
      <c r="P317" s="176"/>
      <c r="Q317" s="176"/>
      <c r="R317" s="176"/>
      <c r="S317" s="176"/>
      <c r="T317" s="177"/>
      <c r="AT317" s="171" t="s">
        <v>183</v>
      </c>
      <c r="AU317" s="171" t="s">
        <v>85</v>
      </c>
      <c r="AV317" s="13" t="s">
        <v>85</v>
      </c>
      <c r="AW317" s="13" t="s">
        <v>32</v>
      </c>
      <c r="AX317" s="13" t="s">
        <v>76</v>
      </c>
      <c r="AY317" s="171" t="s">
        <v>174</v>
      </c>
    </row>
    <row r="318" spans="1:65" s="13" customFormat="1" ht="11.25">
      <c r="B318" s="170"/>
      <c r="D318" s="165" t="s">
        <v>183</v>
      </c>
      <c r="E318" s="171" t="s">
        <v>1</v>
      </c>
      <c r="F318" s="172" t="s">
        <v>945</v>
      </c>
      <c r="H318" s="173">
        <v>100.866</v>
      </c>
      <c r="I318" s="174"/>
      <c r="L318" s="170"/>
      <c r="M318" s="175"/>
      <c r="N318" s="176"/>
      <c r="O318" s="176"/>
      <c r="P318" s="176"/>
      <c r="Q318" s="176"/>
      <c r="R318" s="176"/>
      <c r="S318" s="176"/>
      <c r="T318" s="177"/>
      <c r="AT318" s="171" t="s">
        <v>183</v>
      </c>
      <c r="AU318" s="171" t="s">
        <v>85</v>
      </c>
      <c r="AV318" s="13" t="s">
        <v>85</v>
      </c>
      <c r="AW318" s="13" t="s">
        <v>32</v>
      </c>
      <c r="AX318" s="13" t="s">
        <v>76</v>
      </c>
      <c r="AY318" s="171" t="s">
        <v>174</v>
      </c>
    </row>
    <row r="319" spans="1:65" s="14" customFormat="1" ht="11.25">
      <c r="B319" s="178"/>
      <c r="D319" s="165" t="s">
        <v>183</v>
      </c>
      <c r="E319" s="179" t="s">
        <v>1</v>
      </c>
      <c r="F319" s="180" t="s">
        <v>231</v>
      </c>
      <c r="H319" s="181">
        <v>257.11099999999999</v>
      </c>
      <c r="I319" s="182"/>
      <c r="L319" s="178"/>
      <c r="M319" s="183"/>
      <c r="N319" s="184"/>
      <c r="O319" s="184"/>
      <c r="P319" s="184"/>
      <c r="Q319" s="184"/>
      <c r="R319" s="184"/>
      <c r="S319" s="184"/>
      <c r="T319" s="185"/>
      <c r="AT319" s="179" t="s">
        <v>183</v>
      </c>
      <c r="AU319" s="179" t="s">
        <v>85</v>
      </c>
      <c r="AV319" s="14" t="s">
        <v>96</v>
      </c>
      <c r="AW319" s="14" t="s">
        <v>32</v>
      </c>
      <c r="AX319" s="14" t="s">
        <v>83</v>
      </c>
      <c r="AY319" s="179" t="s">
        <v>174</v>
      </c>
    </row>
    <row r="320" spans="1:65" s="2" customFormat="1" ht="44.25" customHeight="1">
      <c r="A320" s="32"/>
      <c r="B320" s="150"/>
      <c r="C320" s="151" t="s">
        <v>522</v>
      </c>
      <c r="D320" s="151" t="s">
        <v>176</v>
      </c>
      <c r="E320" s="152" t="s">
        <v>463</v>
      </c>
      <c r="F320" s="153" t="s">
        <v>464</v>
      </c>
      <c r="G320" s="154" t="s">
        <v>441</v>
      </c>
      <c r="H320" s="155">
        <v>47.168999999999997</v>
      </c>
      <c r="I320" s="156"/>
      <c r="J320" s="157">
        <f>ROUND(I320*H320,2)</f>
        <v>0</v>
      </c>
      <c r="K320" s="158"/>
      <c r="L320" s="33"/>
      <c r="M320" s="159" t="s">
        <v>1</v>
      </c>
      <c r="N320" s="160" t="s">
        <v>41</v>
      </c>
      <c r="O320" s="58"/>
      <c r="P320" s="161">
        <f>O320*H320</f>
        <v>0</v>
      </c>
      <c r="Q320" s="161">
        <v>0</v>
      </c>
      <c r="R320" s="161">
        <f>Q320*H320</f>
        <v>0</v>
      </c>
      <c r="S320" s="161">
        <v>0</v>
      </c>
      <c r="T320" s="162">
        <f>S320*H320</f>
        <v>0</v>
      </c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R320" s="163" t="s">
        <v>96</v>
      </c>
      <c r="AT320" s="163" t="s">
        <v>176</v>
      </c>
      <c r="AU320" s="163" t="s">
        <v>85</v>
      </c>
      <c r="AY320" s="17" t="s">
        <v>174</v>
      </c>
      <c r="BE320" s="164">
        <f>IF(N320="základní",J320,0)</f>
        <v>0</v>
      </c>
      <c r="BF320" s="164">
        <f>IF(N320="snížená",J320,0)</f>
        <v>0</v>
      </c>
      <c r="BG320" s="164">
        <f>IF(N320="zákl. přenesená",J320,0)</f>
        <v>0</v>
      </c>
      <c r="BH320" s="164">
        <f>IF(N320="sníž. přenesená",J320,0)</f>
        <v>0</v>
      </c>
      <c r="BI320" s="164">
        <f>IF(N320="nulová",J320,0)</f>
        <v>0</v>
      </c>
      <c r="BJ320" s="17" t="s">
        <v>83</v>
      </c>
      <c r="BK320" s="164">
        <f>ROUND(I320*H320,2)</f>
        <v>0</v>
      </c>
      <c r="BL320" s="17" t="s">
        <v>96</v>
      </c>
      <c r="BM320" s="163" t="s">
        <v>946</v>
      </c>
    </row>
    <row r="321" spans="1:65" s="2" customFormat="1" ht="29.25">
      <c r="A321" s="32"/>
      <c r="B321" s="33"/>
      <c r="C321" s="32"/>
      <c r="D321" s="165" t="s">
        <v>181</v>
      </c>
      <c r="E321" s="32"/>
      <c r="F321" s="166" t="s">
        <v>464</v>
      </c>
      <c r="G321" s="32"/>
      <c r="H321" s="32"/>
      <c r="I321" s="167"/>
      <c r="J321" s="32"/>
      <c r="K321" s="32"/>
      <c r="L321" s="33"/>
      <c r="M321" s="168"/>
      <c r="N321" s="169"/>
      <c r="O321" s="58"/>
      <c r="P321" s="58"/>
      <c r="Q321" s="58"/>
      <c r="R321" s="58"/>
      <c r="S321" s="58"/>
      <c r="T321" s="59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T321" s="17" t="s">
        <v>181</v>
      </c>
      <c r="AU321" s="17" t="s">
        <v>85</v>
      </c>
    </row>
    <row r="322" spans="1:65" s="13" customFormat="1" ht="11.25">
      <c r="B322" s="170"/>
      <c r="D322" s="165" t="s">
        <v>183</v>
      </c>
      <c r="E322" s="171" t="s">
        <v>1</v>
      </c>
      <c r="F322" s="172" t="s">
        <v>947</v>
      </c>
      <c r="H322" s="173">
        <v>47.168999999999997</v>
      </c>
      <c r="I322" s="174"/>
      <c r="L322" s="170"/>
      <c r="M322" s="175"/>
      <c r="N322" s="176"/>
      <c r="O322" s="176"/>
      <c r="P322" s="176"/>
      <c r="Q322" s="176"/>
      <c r="R322" s="176"/>
      <c r="S322" s="176"/>
      <c r="T322" s="177"/>
      <c r="AT322" s="171" t="s">
        <v>183</v>
      </c>
      <c r="AU322" s="171" t="s">
        <v>85</v>
      </c>
      <c r="AV322" s="13" t="s">
        <v>85</v>
      </c>
      <c r="AW322" s="13" t="s">
        <v>32</v>
      </c>
      <c r="AX322" s="13" t="s">
        <v>83</v>
      </c>
      <c r="AY322" s="171" t="s">
        <v>174</v>
      </c>
    </row>
    <row r="323" spans="1:65" s="12" customFormat="1" ht="22.9" customHeight="1">
      <c r="B323" s="137"/>
      <c r="D323" s="138" t="s">
        <v>75</v>
      </c>
      <c r="E323" s="148" t="s">
        <v>466</v>
      </c>
      <c r="F323" s="148" t="s">
        <v>467</v>
      </c>
      <c r="I323" s="140"/>
      <c r="J323" s="149">
        <f>BK323</f>
        <v>0</v>
      </c>
      <c r="L323" s="137"/>
      <c r="M323" s="142"/>
      <c r="N323" s="143"/>
      <c r="O323" s="143"/>
      <c r="P323" s="144">
        <f>SUM(P324:P325)</f>
        <v>0</v>
      </c>
      <c r="Q323" s="143"/>
      <c r="R323" s="144">
        <f>SUM(R324:R325)</f>
        <v>0</v>
      </c>
      <c r="S323" s="143"/>
      <c r="T323" s="145">
        <f>SUM(T324:T325)</f>
        <v>0</v>
      </c>
      <c r="AR323" s="138" t="s">
        <v>83</v>
      </c>
      <c r="AT323" s="146" t="s">
        <v>75</v>
      </c>
      <c r="AU323" s="146" t="s">
        <v>83</v>
      </c>
      <c r="AY323" s="138" t="s">
        <v>174</v>
      </c>
      <c r="BK323" s="147">
        <f>SUM(BK324:BK325)</f>
        <v>0</v>
      </c>
    </row>
    <row r="324" spans="1:65" s="2" customFormat="1" ht="24.2" customHeight="1">
      <c r="A324" s="32"/>
      <c r="B324" s="150"/>
      <c r="C324" s="151" t="s">
        <v>948</v>
      </c>
      <c r="D324" s="151" t="s">
        <v>176</v>
      </c>
      <c r="E324" s="152" t="s">
        <v>469</v>
      </c>
      <c r="F324" s="153" t="s">
        <v>470</v>
      </c>
      <c r="G324" s="154" t="s">
        <v>441</v>
      </c>
      <c r="H324" s="155">
        <v>797.78700000000003</v>
      </c>
      <c r="I324" s="156"/>
      <c r="J324" s="157">
        <f>ROUND(I324*H324,2)</f>
        <v>0</v>
      </c>
      <c r="K324" s="158"/>
      <c r="L324" s="33"/>
      <c r="M324" s="159" t="s">
        <v>1</v>
      </c>
      <c r="N324" s="160" t="s">
        <v>41</v>
      </c>
      <c r="O324" s="58"/>
      <c r="P324" s="161">
        <f>O324*H324</f>
        <v>0</v>
      </c>
      <c r="Q324" s="161">
        <v>0</v>
      </c>
      <c r="R324" s="161">
        <f>Q324*H324</f>
        <v>0</v>
      </c>
      <c r="S324" s="161">
        <v>0</v>
      </c>
      <c r="T324" s="162">
        <f>S324*H324</f>
        <v>0</v>
      </c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R324" s="163" t="s">
        <v>96</v>
      </c>
      <c r="AT324" s="163" t="s">
        <v>176</v>
      </c>
      <c r="AU324" s="163" t="s">
        <v>85</v>
      </c>
      <c r="AY324" s="17" t="s">
        <v>174</v>
      </c>
      <c r="BE324" s="164">
        <f>IF(N324="základní",J324,0)</f>
        <v>0</v>
      </c>
      <c r="BF324" s="164">
        <f>IF(N324="snížená",J324,0)</f>
        <v>0</v>
      </c>
      <c r="BG324" s="164">
        <f>IF(N324="zákl. přenesená",J324,0)</f>
        <v>0</v>
      </c>
      <c r="BH324" s="164">
        <f>IF(N324="sníž. přenesená",J324,0)</f>
        <v>0</v>
      </c>
      <c r="BI324" s="164">
        <f>IF(N324="nulová",J324,0)</f>
        <v>0</v>
      </c>
      <c r="BJ324" s="17" t="s">
        <v>83</v>
      </c>
      <c r="BK324" s="164">
        <f>ROUND(I324*H324,2)</f>
        <v>0</v>
      </c>
      <c r="BL324" s="17" t="s">
        <v>96</v>
      </c>
      <c r="BM324" s="163" t="s">
        <v>949</v>
      </c>
    </row>
    <row r="325" spans="1:65" s="2" customFormat="1" ht="19.5">
      <c r="A325" s="32"/>
      <c r="B325" s="33"/>
      <c r="C325" s="32"/>
      <c r="D325" s="165" t="s">
        <v>181</v>
      </c>
      <c r="E325" s="32"/>
      <c r="F325" s="166" t="s">
        <v>472</v>
      </c>
      <c r="G325" s="32"/>
      <c r="H325" s="32"/>
      <c r="I325" s="167"/>
      <c r="J325" s="32"/>
      <c r="K325" s="32"/>
      <c r="L325" s="33"/>
      <c r="M325" s="197"/>
      <c r="N325" s="198"/>
      <c r="O325" s="199"/>
      <c r="P325" s="199"/>
      <c r="Q325" s="199"/>
      <c r="R325" s="199"/>
      <c r="S325" s="199"/>
      <c r="T325" s="200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T325" s="17" t="s">
        <v>181</v>
      </c>
      <c r="AU325" s="17" t="s">
        <v>85</v>
      </c>
    </row>
    <row r="326" spans="1:65" s="2" customFormat="1" ht="6.95" customHeight="1">
      <c r="A326" s="32"/>
      <c r="B326" s="47"/>
      <c r="C326" s="48"/>
      <c r="D326" s="48"/>
      <c r="E326" s="48"/>
      <c r="F326" s="48"/>
      <c r="G326" s="48"/>
      <c r="H326" s="48"/>
      <c r="I326" s="48"/>
      <c r="J326" s="48"/>
      <c r="K326" s="48"/>
      <c r="L326" s="33"/>
      <c r="M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</row>
  </sheetData>
  <autoFilter ref="C131:K325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46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7" t="s">
        <v>115</v>
      </c>
      <c r="AZ2" s="98" t="s">
        <v>134</v>
      </c>
      <c r="BA2" s="98" t="s">
        <v>134</v>
      </c>
      <c r="BB2" s="98" t="s">
        <v>1</v>
      </c>
      <c r="BC2" s="98" t="s">
        <v>950</v>
      </c>
      <c r="BD2" s="98" t="s">
        <v>85</v>
      </c>
    </row>
    <row r="3" spans="1:5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  <c r="AZ3" s="98" t="s">
        <v>136</v>
      </c>
      <c r="BA3" s="98" t="s">
        <v>136</v>
      </c>
      <c r="BB3" s="98" t="s">
        <v>1</v>
      </c>
      <c r="BC3" s="98" t="s">
        <v>951</v>
      </c>
      <c r="BD3" s="98" t="s">
        <v>85</v>
      </c>
    </row>
    <row r="4" spans="1:56" s="1" customFormat="1" ht="24.95" customHeight="1">
      <c r="B4" s="20"/>
      <c r="D4" s="21" t="s">
        <v>138</v>
      </c>
      <c r="L4" s="20"/>
      <c r="M4" s="99" t="s">
        <v>10</v>
      </c>
      <c r="AT4" s="17" t="s">
        <v>3</v>
      </c>
    </row>
    <row r="5" spans="1:56" s="1" customFormat="1" ht="6.95" customHeight="1">
      <c r="B5" s="20"/>
      <c r="L5" s="20"/>
    </row>
    <row r="6" spans="1:56" s="1" customFormat="1" ht="12" customHeight="1">
      <c r="B6" s="20"/>
      <c r="D6" s="27" t="s">
        <v>16</v>
      </c>
      <c r="L6" s="20"/>
    </row>
    <row r="7" spans="1:56" s="1" customFormat="1" ht="16.5" customHeight="1">
      <c r="B7" s="20"/>
      <c r="E7" s="263" t="str">
        <f>'Rekapitulace stavby'!K6</f>
        <v>Kyjov - chodník ul. Brandlova, U Vodojemu, Moravanská a Nětčická</v>
      </c>
      <c r="F7" s="264"/>
      <c r="G7" s="264"/>
      <c r="H7" s="264"/>
      <c r="L7" s="20"/>
    </row>
    <row r="8" spans="1:56" ht="12.75">
      <c r="B8" s="20"/>
      <c r="D8" s="27" t="s">
        <v>139</v>
      </c>
      <c r="L8" s="20"/>
    </row>
    <row r="9" spans="1:56" s="1" customFormat="1" ht="16.5" customHeight="1">
      <c r="B9" s="20"/>
      <c r="E9" s="263" t="s">
        <v>140</v>
      </c>
      <c r="F9" s="231"/>
      <c r="G9" s="231"/>
      <c r="H9" s="231"/>
      <c r="L9" s="20"/>
    </row>
    <row r="10" spans="1:56" s="1" customFormat="1" ht="12" customHeight="1">
      <c r="B10" s="20"/>
      <c r="D10" s="27" t="s">
        <v>141</v>
      </c>
      <c r="L10" s="20"/>
    </row>
    <row r="11" spans="1:56" s="2" customFormat="1" ht="16.5" customHeight="1">
      <c r="A11" s="32"/>
      <c r="B11" s="33"/>
      <c r="C11" s="32"/>
      <c r="D11" s="32"/>
      <c r="E11" s="265" t="s">
        <v>142</v>
      </c>
      <c r="F11" s="266"/>
      <c r="G11" s="266"/>
      <c r="H11" s="266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56" s="2" customFormat="1" ht="12" customHeight="1">
      <c r="A12" s="32"/>
      <c r="B12" s="33"/>
      <c r="C12" s="32"/>
      <c r="D12" s="27" t="s">
        <v>143</v>
      </c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56" s="2" customFormat="1" ht="16.5" customHeight="1">
      <c r="A13" s="32"/>
      <c r="B13" s="33"/>
      <c r="C13" s="32"/>
      <c r="D13" s="32"/>
      <c r="E13" s="224" t="s">
        <v>952</v>
      </c>
      <c r="F13" s="266"/>
      <c r="G13" s="266"/>
      <c r="H13" s="266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56" s="2" customFormat="1" ht="11.25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56" s="2" customFormat="1" ht="12" customHeight="1">
      <c r="A15" s="32"/>
      <c r="B15" s="33"/>
      <c r="C15" s="32"/>
      <c r="D15" s="27" t="s">
        <v>18</v>
      </c>
      <c r="E15" s="32"/>
      <c r="F15" s="25" t="s">
        <v>1</v>
      </c>
      <c r="G15" s="32"/>
      <c r="H15" s="32"/>
      <c r="I15" s="27" t="s">
        <v>19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56" s="2" customFormat="1" ht="12" customHeight="1">
      <c r="A16" s="32"/>
      <c r="B16" s="33"/>
      <c r="C16" s="32"/>
      <c r="D16" s="27" t="s">
        <v>20</v>
      </c>
      <c r="E16" s="32"/>
      <c r="F16" s="25" t="s">
        <v>21</v>
      </c>
      <c r="G16" s="32"/>
      <c r="H16" s="32"/>
      <c r="I16" s="27" t="s">
        <v>22</v>
      </c>
      <c r="J16" s="55" t="str">
        <f>'Rekapitulace stavby'!AN8</f>
        <v>1. 9. 2022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0.9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7" t="s">
        <v>24</v>
      </c>
      <c r="E18" s="32"/>
      <c r="F18" s="32"/>
      <c r="G18" s="32"/>
      <c r="H18" s="32"/>
      <c r="I18" s="27" t="s">
        <v>25</v>
      </c>
      <c r="J18" s="25" t="s">
        <v>1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5" t="s">
        <v>26</v>
      </c>
      <c r="F19" s="32"/>
      <c r="G19" s="32"/>
      <c r="H19" s="32"/>
      <c r="I19" s="27" t="s">
        <v>27</v>
      </c>
      <c r="J19" s="25" t="s">
        <v>1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7" t="s">
        <v>28</v>
      </c>
      <c r="E21" s="32"/>
      <c r="F21" s="32"/>
      <c r="G21" s="32"/>
      <c r="H21" s="32"/>
      <c r="I21" s="27" t="s">
        <v>25</v>
      </c>
      <c r="J21" s="28" t="str">
        <f>'Rekapitulace stavby'!AN13</f>
        <v>Vyplň údaj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67" t="str">
        <f>'Rekapitulace stavby'!E14</f>
        <v>Vyplň údaj</v>
      </c>
      <c r="F22" s="230"/>
      <c r="G22" s="230"/>
      <c r="H22" s="230"/>
      <c r="I22" s="27" t="s">
        <v>27</v>
      </c>
      <c r="J22" s="28" t="str">
        <f>'Rekapitulace stavby'!AN14</f>
        <v>Vyplň údaj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7" t="s">
        <v>30</v>
      </c>
      <c r="E24" s="32"/>
      <c r="F24" s="32"/>
      <c r="G24" s="32"/>
      <c r="H24" s="32"/>
      <c r="I24" s="2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customHeight="1">
      <c r="A25" s="32"/>
      <c r="B25" s="33"/>
      <c r="C25" s="32"/>
      <c r="D25" s="32"/>
      <c r="E25" s="25" t="s">
        <v>31</v>
      </c>
      <c r="F25" s="32"/>
      <c r="G25" s="32"/>
      <c r="H25" s="32"/>
      <c r="I25" s="27" t="s">
        <v>27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customHeight="1">
      <c r="A27" s="32"/>
      <c r="B27" s="33"/>
      <c r="C27" s="32"/>
      <c r="D27" s="27" t="s">
        <v>33</v>
      </c>
      <c r="E27" s="32"/>
      <c r="F27" s="32"/>
      <c r="G27" s="32"/>
      <c r="H27" s="32"/>
      <c r="I27" s="27" t="s">
        <v>25</v>
      </c>
      <c r="J27" s="25" t="str">
        <f>IF('Rekapitulace stavby'!AN19="","",'Rekapitulace stavby'!AN19)</f>
        <v/>
      </c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customHeight="1">
      <c r="A28" s="32"/>
      <c r="B28" s="33"/>
      <c r="C28" s="32"/>
      <c r="D28" s="32"/>
      <c r="E28" s="25" t="str">
        <f>IF('Rekapitulace stavby'!E20="","",'Rekapitulace stavby'!E20)</f>
        <v xml:space="preserve"> </v>
      </c>
      <c r="F28" s="32"/>
      <c r="G28" s="32"/>
      <c r="H28" s="32"/>
      <c r="I28" s="27" t="s">
        <v>27</v>
      </c>
      <c r="J28" s="25" t="str">
        <f>IF('Rekapitulace stavby'!AN20="","",'Rekapitulace stavby'!AN20)</f>
        <v/>
      </c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customHeight="1">
      <c r="A30" s="32"/>
      <c r="B30" s="33"/>
      <c r="C30" s="32"/>
      <c r="D30" s="27" t="s">
        <v>35</v>
      </c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customHeight="1">
      <c r="A31" s="101"/>
      <c r="B31" s="102"/>
      <c r="C31" s="101"/>
      <c r="D31" s="101"/>
      <c r="E31" s="235" t="s">
        <v>1</v>
      </c>
      <c r="F31" s="235"/>
      <c r="G31" s="235"/>
      <c r="H31" s="235"/>
      <c r="I31" s="101"/>
      <c r="J31" s="101"/>
      <c r="K31" s="101"/>
      <c r="L31" s="103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4" t="s">
        <v>36</v>
      </c>
      <c r="E34" s="32"/>
      <c r="F34" s="32"/>
      <c r="G34" s="32"/>
      <c r="H34" s="32"/>
      <c r="I34" s="32"/>
      <c r="J34" s="71">
        <f>ROUND(J131,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38</v>
      </c>
      <c r="G36" s="32"/>
      <c r="H36" s="32"/>
      <c r="I36" s="36" t="s">
        <v>37</v>
      </c>
      <c r="J36" s="36" t="s">
        <v>39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0" t="s">
        <v>40</v>
      </c>
      <c r="E37" s="27" t="s">
        <v>41</v>
      </c>
      <c r="F37" s="105">
        <f>ROUND((SUM(BE131:BE190)),  2)</f>
        <v>0</v>
      </c>
      <c r="G37" s="32"/>
      <c r="H37" s="32"/>
      <c r="I37" s="106">
        <v>0.21</v>
      </c>
      <c r="J37" s="105">
        <f>ROUND(((SUM(BE131:BE190))*I37),  2)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7" t="s">
        <v>42</v>
      </c>
      <c r="F38" s="105">
        <f>ROUND((SUM(BF131:BF190)),  2)</f>
        <v>0</v>
      </c>
      <c r="G38" s="32"/>
      <c r="H38" s="32"/>
      <c r="I38" s="106">
        <v>0.15</v>
      </c>
      <c r="J38" s="105">
        <f>ROUND(((SUM(BF131:BF190))*I38),  2)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43</v>
      </c>
      <c r="F39" s="105">
        <f>ROUND((SUM(BG131:BG190)),  2)</f>
        <v>0</v>
      </c>
      <c r="G39" s="32"/>
      <c r="H39" s="32"/>
      <c r="I39" s="106">
        <v>0.21</v>
      </c>
      <c r="J39" s="105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44</v>
      </c>
      <c r="F40" s="105">
        <f>ROUND((SUM(BH131:BH190)),  2)</f>
        <v>0</v>
      </c>
      <c r="G40" s="32"/>
      <c r="H40" s="32"/>
      <c r="I40" s="106">
        <v>0.15</v>
      </c>
      <c r="J40" s="105">
        <f>0</f>
        <v>0</v>
      </c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7" t="s">
        <v>45</v>
      </c>
      <c r="F41" s="105">
        <f>ROUND((SUM(BI131:BI190)),  2)</f>
        <v>0</v>
      </c>
      <c r="G41" s="32"/>
      <c r="H41" s="32"/>
      <c r="I41" s="106">
        <v>0</v>
      </c>
      <c r="J41" s="105">
        <f>0</f>
        <v>0</v>
      </c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7"/>
      <c r="D43" s="108" t="s">
        <v>46</v>
      </c>
      <c r="E43" s="60"/>
      <c r="F43" s="60"/>
      <c r="G43" s="109" t="s">
        <v>47</v>
      </c>
      <c r="H43" s="110" t="s">
        <v>48</v>
      </c>
      <c r="I43" s="60"/>
      <c r="J43" s="111">
        <f>SUM(J34:J41)</f>
        <v>0</v>
      </c>
      <c r="K43" s="112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51</v>
      </c>
      <c r="E61" s="35"/>
      <c r="F61" s="113" t="s">
        <v>52</v>
      </c>
      <c r="G61" s="45" t="s">
        <v>51</v>
      </c>
      <c r="H61" s="35"/>
      <c r="I61" s="35"/>
      <c r="J61" s="114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51</v>
      </c>
      <c r="E76" s="35"/>
      <c r="F76" s="113" t="s">
        <v>52</v>
      </c>
      <c r="G76" s="45" t="s">
        <v>51</v>
      </c>
      <c r="H76" s="35"/>
      <c r="I76" s="35"/>
      <c r="J76" s="114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63" t="str">
        <f>E7</f>
        <v>Kyjov - chodník ul. Brandlova, U Vodojemu, Moravanská a Nětčická</v>
      </c>
      <c r="F85" s="264"/>
      <c r="G85" s="264"/>
      <c r="H85" s="26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139</v>
      </c>
      <c r="L86" s="20"/>
    </row>
    <row r="87" spans="1:31" s="1" customFormat="1" ht="16.5" customHeight="1">
      <c r="B87" s="20"/>
      <c r="E87" s="263" t="s">
        <v>140</v>
      </c>
      <c r="F87" s="231"/>
      <c r="G87" s="231"/>
      <c r="H87" s="231"/>
      <c r="L87" s="20"/>
    </row>
    <row r="88" spans="1:31" s="1" customFormat="1" ht="12" customHeight="1">
      <c r="B88" s="20"/>
      <c r="C88" s="27" t="s">
        <v>141</v>
      </c>
      <c r="L88" s="20"/>
    </row>
    <row r="89" spans="1:31" s="2" customFormat="1" ht="16.5" customHeight="1">
      <c r="A89" s="32"/>
      <c r="B89" s="33"/>
      <c r="C89" s="32"/>
      <c r="D89" s="32"/>
      <c r="E89" s="265" t="s">
        <v>142</v>
      </c>
      <c r="F89" s="266"/>
      <c r="G89" s="266"/>
      <c r="H89" s="266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customHeight="1">
      <c r="A90" s="32"/>
      <c r="B90" s="33"/>
      <c r="C90" s="27" t="s">
        <v>143</v>
      </c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6.5" customHeight="1">
      <c r="A91" s="32"/>
      <c r="B91" s="33"/>
      <c r="C91" s="32"/>
      <c r="D91" s="32"/>
      <c r="E91" s="224" t="str">
        <f>E13</f>
        <v>D1 - ul. Brandlova</v>
      </c>
      <c r="F91" s="266"/>
      <c r="G91" s="266"/>
      <c r="H91" s="266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2" customHeight="1">
      <c r="A93" s="32"/>
      <c r="B93" s="33"/>
      <c r="C93" s="27" t="s">
        <v>20</v>
      </c>
      <c r="D93" s="32"/>
      <c r="E93" s="32"/>
      <c r="F93" s="25" t="str">
        <f>F16</f>
        <v>Kyjov</v>
      </c>
      <c r="G93" s="32"/>
      <c r="H93" s="32"/>
      <c r="I93" s="27" t="s">
        <v>22</v>
      </c>
      <c r="J93" s="55" t="str">
        <f>IF(J16="","",J16)</f>
        <v>1. 9. 2022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6.95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5.2" customHeight="1">
      <c r="A95" s="32"/>
      <c r="B95" s="33"/>
      <c r="C95" s="27" t="s">
        <v>24</v>
      </c>
      <c r="D95" s="32"/>
      <c r="E95" s="32"/>
      <c r="F95" s="25" t="str">
        <f>E19</f>
        <v>město Kyjov</v>
      </c>
      <c r="G95" s="32"/>
      <c r="H95" s="32"/>
      <c r="I95" s="27" t="s">
        <v>30</v>
      </c>
      <c r="J95" s="30" t="str">
        <f>E25</f>
        <v>Projekce DS s.r.o.</v>
      </c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5.2" customHeight="1">
      <c r="A96" s="32"/>
      <c r="B96" s="33"/>
      <c r="C96" s="27" t="s">
        <v>28</v>
      </c>
      <c r="D96" s="32"/>
      <c r="E96" s="32"/>
      <c r="F96" s="25" t="str">
        <f>IF(E22="","",E22)</f>
        <v>Vyplň údaj</v>
      </c>
      <c r="G96" s="32"/>
      <c r="H96" s="32"/>
      <c r="I96" s="27" t="s">
        <v>33</v>
      </c>
      <c r="J96" s="30" t="str">
        <f>E28</f>
        <v xml:space="preserve"> 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9.25" customHeight="1">
      <c r="A98" s="32"/>
      <c r="B98" s="33"/>
      <c r="C98" s="115" t="s">
        <v>146</v>
      </c>
      <c r="D98" s="107"/>
      <c r="E98" s="107"/>
      <c r="F98" s="107"/>
      <c r="G98" s="107"/>
      <c r="H98" s="107"/>
      <c r="I98" s="107"/>
      <c r="J98" s="116" t="s">
        <v>147</v>
      </c>
      <c r="K98" s="107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10.35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47" s="2" customFormat="1" ht="22.9" customHeight="1">
      <c r="A100" s="32"/>
      <c r="B100" s="33"/>
      <c r="C100" s="117" t="s">
        <v>148</v>
      </c>
      <c r="D100" s="32"/>
      <c r="E100" s="32"/>
      <c r="F100" s="32"/>
      <c r="G100" s="32"/>
      <c r="H100" s="32"/>
      <c r="I100" s="32"/>
      <c r="J100" s="71">
        <f>J131</f>
        <v>0</v>
      </c>
      <c r="K100" s="32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U100" s="17" t="s">
        <v>149</v>
      </c>
    </row>
    <row r="101" spans="1:47" s="9" customFormat="1" ht="24.95" customHeight="1">
      <c r="B101" s="118"/>
      <c r="D101" s="119" t="s">
        <v>150</v>
      </c>
      <c r="E101" s="120"/>
      <c r="F101" s="120"/>
      <c r="G101" s="120"/>
      <c r="H101" s="120"/>
      <c r="I101" s="120"/>
      <c r="J101" s="121">
        <f>J132</f>
        <v>0</v>
      </c>
      <c r="L101" s="118"/>
    </row>
    <row r="102" spans="1:47" s="10" customFormat="1" ht="19.899999999999999" customHeight="1">
      <c r="B102" s="122"/>
      <c r="D102" s="123" t="s">
        <v>151</v>
      </c>
      <c r="E102" s="124"/>
      <c r="F102" s="124"/>
      <c r="G102" s="124"/>
      <c r="H102" s="124"/>
      <c r="I102" s="124"/>
      <c r="J102" s="125">
        <f>J133</f>
        <v>0</v>
      </c>
      <c r="L102" s="122"/>
    </row>
    <row r="103" spans="1:47" s="10" customFormat="1" ht="19.899999999999999" customHeight="1">
      <c r="B103" s="122"/>
      <c r="D103" s="123" t="s">
        <v>152</v>
      </c>
      <c r="E103" s="124"/>
      <c r="F103" s="124"/>
      <c r="G103" s="124"/>
      <c r="H103" s="124"/>
      <c r="I103" s="124"/>
      <c r="J103" s="125">
        <f>J163</f>
        <v>0</v>
      </c>
      <c r="L103" s="122"/>
    </row>
    <row r="104" spans="1:47" s="10" customFormat="1" ht="19.899999999999999" customHeight="1">
      <c r="B104" s="122"/>
      <c r="D104" s="123" t="s">
        <v>953</v>
      </c>
      <c r="E104" s="124"/>
      <c r="F104" s="124"/>
      <c r="G104" s="124"/>
      <c r="H104" s="124"/>
      <c r="I104" s="124"/>
      <c r="J104" s="125">
        <f>J170</f>
        <v>0</v>
      </c>
      <c r="L104" s="122"/>
    </row>
    <row r="105" spans="1:47" s="10" customFormat="1" ht="19.899999999999999" customHeight="1">
      <c r="B105" s="122"/>
      <c r="D105" s="123" t="s">
        <v>485</v>
      </c>
      <c r="E105" s="124"/>
      <c r="F105" s="124"/>
      <c r="G105" s="124"/>
      <c r="H105" s="124"/>
      <c r="I105" s="124"/>
      <c r="J105" s="125">
        <f>J174</f>
        <v>0</v>
      </c>
      <c r="L105" s="122"/>
    </row>
    <row r="106" spans="1:47" s="10" customFormat="1" ht="19.899999999999999" customHeight="1">
      <c r="B106" s="122"/>
      <c r="D106" s="123" t="s">
        <v>155</v>
      </c>
      <c r="E106" s="124"/>
      <c r="F106" s="124"/>
      <c r="G106" s="124"/>
      <c r="H106" s="124"/>
      <c r="I106" s="124"/>
      <c r="J106" s="125">
        <f>J184</f>
        <v>0</v>
      </c>
      <c r="L106" s="122"/>
    </row>
    <row r="107" spans="1:47" s="10" customFormat="1" ht="19.899999999999999" customHeight="1">
      <c r="B107" s="122"/>
      <c r="D107" s="123" t="s">
        <v>156</v>
      </c>
      <c r="E107" s="124"/>
      <c r="F107" s="124"/>
      <c r="G107" s="124"/>
      <c r="H107" s="124"/>
      <c r="I107" s="124"/>
      <c r="J107" s="125">
        <f>J188</f>
        <v>0</v>
      </c>
      <c r="L107" s="122"/>
    </row>
    <row r="108" spans="1:47" s="2" customFormat="1" ht="21.7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6.95" customHeight="1">
      <c r="A109" s="32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3" spans="1:31" s="2" customFormat="1" ht="6.95" customHeight="1">
      <c r="A113" s="32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24.95" customHeight="1">
      <c r="A114" s="32"/>
      <c r="B114" s="33"/>
      <c r="C114" s="21" t="s">
        <v>159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12" customHeight="1">
      <c r="A116" s="32"/>
      <c r="B116" s="33"/>
      <c r="C116" s="27" t="s">
        <v>16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16.5" customHeight="1">
      <c r="A117" s="32"/>
      <c r="B117" s="33"/>
      <c r="C117" s="32"/>
      <c r="D117" s="32"/>
      <c r="E117" s="263" t="str">
        <f>E7</f>
        <v>Kyjov - chodník ul. Brandlova, U Vodojemu, Moravanská a Nětčická</v>
      </c>
      <c r="F117" s="264"/>
      <c r="G117" s="264"/>
      <c r="H117" s="264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1" customFormat="1" ht="12" customHeight="1">
      <c r="B118" s="20"/>
      <c r="C118" s="27" t="s">
        <v>139</v>
      </c>
      <c r="L118" s="20"/>
    </row>
    <row r="119" spans="1:31" s="1" customFormat="1" ht="16.5" customHeight="1">
      <c r="B119" s="20"/>
      <c r="E119" s="263" t="s">
        <v>140</v>
      </c>
      <c r="F119" s="231"/>
      <c r="G119" s="231"/>
      <c r="H119" s="231"/>
      <c r="L119" s="20"/>
    </row>
    <row r="120" spans="1:31" s="1" customFormat="1" ht="12" customHeight="1">
      <c r="B120" s="20"/>
      <c r="C120" s="27" t="s">
        <v>141</v>
      </c>
      <c r="L120" s="20"/>
    </row>
    <row r="121" spans="1:31" s="2" customFormat="1" ht="16.5" customHeight="1">
      <c r="A121" s="32"/>
      <c r="B121" s="33"/>
      <c r="C121" s="32"/>
      <c r="D121" s="32"/>
      <c r="E121" s="265" t="s">
        <v>142</v>
      </c>
      <c r="F121" s="266"/>
      <c r="G121" s="266"/>
      <c r="H121" s="266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2" customHeight="1">
      <c r="A122" s="32"/>
      <c r="B122" s="33"/>
      <c r="C122" s="27" t="s">
        <v>143</v>
      </c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6.5" customHeight="1">
      <c r="A123" s="32"/>
      <c r="B123" s="33"/>
      <c r="C123" s="32"/>
      <c r="D123" s="32"/>
      <c r="E123" s="224" t="str">
        <f>E13</f>
        <v>D1 - ul. Brandlova</v>
      </c>
      <c r="F123" s="266"/>
      <c r="G123" s="266"/>
      <c r="H123" s="266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2" customHeight="1">
      <c r="A125" s="32"/>
      <c r="B125" s="33"/>
      <c r="C125" s="27" t="s">
        <v>20</v>
      </c>
      <c r="D125" s="32"/>
      <c r="E125" s="32"/>
      <c r="F125" s="25" t="str">
        <f>F16</f>
        <v>Kyjov</v>
      </c>
      <c r="G125" s="32"/>
      <c r="H125" s="32"/>
      <c r="I125" s="27" t="s">
        <v>22</v>
      </c>
      <c r="J125" s="55" t="str">
        <f>IF(J16="","",J16)</f>
        <v>1. 9. 2022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6.9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5.2" customHeight="1">
      <c r="A127" s="32"/>
      <c r="B127" s="33"/>
      <c r="C127" s="27" t="s">
        <v>24</v>
      </c>
      <c r="D127" s="32"/>
      <c r="E127" s="32"/>
      <c r="F127" s="25" t="str">
        <f>E19</f>
        <v>město Kyjov</v>
      </c>
      <c r="G127" s="32"/>
      <c r="H127" s="32"/>
      <c r="I127" s="27" t="s">
        <v>30</v>
      </c>
      <c r="J127" s="30" t="str">
        <f>E25</f>
        <v>Projekce DS s.r.o.</v>
      </c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5.2" customHeight="1">
      <c r="A128" s="32"/>
      <c r="B128" s="33"/>
      <c r="C128" s="27" t="s">
        <v>28</v>
      </c>
      <c r="D128" s="32"/>
      <c r="E128" s="32"/>
      <c r="F128" s="25" t="str">
        <f>IF(E22="","",E22)</f>
        <v>Vyplň údaj</v>
      </c>
      <c r="G128" s="32"/>
      <c r="H128" s="32"/>
      <c r="I128" s="27" t="s">
        <v>33</v>
      </c>
      <c r="J128" s="30" t="str">
        <f>E28</f>
        <v xml:space="preserve"> </v>
      </c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0.35" customHeight="1">
      <c r="A129" s="32"/>
      <c r="B129" s="33"/>
      <c r="C129" s="32"/>
      <c r="D129" s="32"/>
      <c r="E129" s="32"/>
      <c r="F129" s="32"/>
      <c r="G129" s="32"/>
      <c r="H129" s="32"/>
      <c r="I129" s="32"/>
      <c r="J129" s="32"/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11" customFormat="1" ht="29.25" customHeight="1">
      <c r="A130" s="126"/>
      <c r="B130" s="127"/>
      <c r="C130" s="128" t="s">
        <v>160</v>
      </c>
      <c r="D130" s="129" t="s">
        <v>61</v>
      </c>
      <c r="E130" s="129" t="s">
        <v>57</v>
      </c>
      <c r="F130" s="129" t="s">
        <v>58</v>
      </c>
      <c r="G130" s="129" t="s">
        <v>161</v>
      </c>
      <c r="H130" s="129" t="s">
        <v>162</v>
      </c>
      <c r="I130" s="129" t="s">
        <v>163</v>
      </c>
      <c r="J130" s="130" t="s">
        <v>147</v>
      </c>
      <c r="K130" s="131" t="s">
        <v>164</v>
      </c>
      <c r="L130" s="132"/>
      <c r="M130" s="62" t="s">
        <v>1</v>
      </c>
      <c r="N130" s="63" t="s">
        <v>40</v>
      </c>
      <c r="O130" s="63" t="s">
        <v>165</v>
      </c>
      <c r="P130" s="63" t="s">
        <v>166</v>
      </c>
      <c r="Q130" s="63" t="s">
        <v>167</v>
      </c>
      <c r="R130" s="63" t="s">
        <v>168</v>
      </c>
      <c r="S130" s="63" t="s">
        <v>169</v>
      </c>
      <c r="T130" s="64" t="s">
        <v>170</v>
      </c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</row>
    <row r="131" spans="1:65" s="2" customFormat="1" ht="22.9" customHeight="1">
      <c r="A131" s="32"/>
      <c r="B131" s="33"/>
      <c r="C131" s="69" t="s">
        <v>171</v>
      </c>
      <c r="D131" s="32"/>
      <c r="E131" s="32"/>
      <c r="F131" s="32"/>
      <c r="G131" s="32"/>
      <c r="H131" s="32"/>
      <c r="I131" s="32"/>
      <c r="J131" s="133">
        <f>BK131</f>
        <v>0</v>
      </c>
      <c r="K131" s="32"/>
      <c r="L131" s="33"/>
      <c r="M131" s="65"/>
      <c r="N131" s="56"/>
      <c r="O131" s="66"/>
      <c r="P131" s="134">
        <f>P132</f>
        <v>0</v>
      </c>
      <c r="Q131" s="66"/>
      <c r="R131" s="134">
        <f>R132</f>
        <v>137.60222019999998</v>
      </c>
      <c r="S131" s="66"/>
      <c r="T131" s="135">
        <f>T132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7" t="s">
        <v>75</v>
      </c>
      <c r="AU131" s="17" t="s">
        <v>149</v>
      </c>
      <c r="BK131" s="136">
        <f>BK132</f>
        <v>0</v>
      </c>
    </row>
    <row r="132" spans="1:65" s="12" customFormat="1" ht="25.9" customHeight="1">
      <c r="B132" s="137"/>
      <c r="D132" s="138" t="s">
        <v>75</v>
      </c>
      <c r="E132" s="139" t="s">
        <v>172</v>
      </c>
      <c r="F132" s="139" t="s">
        <v>173</v>
      </c>
      <c r="I132" s="140"/>
      <c r="J132" s="141">
        <f>BK132</f>
        <v>0</v>
      </c>
      <c r="L132" s="137"/>
      <c r="M132" s="142"/>
      <c r="N132" s="143"/>
      <c r="O132" s="143"/>
      <c r="P132" s="144">
        <f>P133+P163+P170+P174+P184+P188</f>
        <v>0</v>
      </c>
      <c r="Q132" s="143"/>
      <c r="R132" s="144">
        <f>R133+R163+R170+R174+R184+R188</f>
        <v>137.60222019999998</v>
      </c>
      <c r="S132" s="143"/>
      <c r="T132" s="145">
        <f>T133+T163+T170+T174+T184+T188</f>
        <v>0</v>
      </c>
      <c r="AR132" s="138" t="s">
        <v>83</v>
      </c>
      <c r="AT132" s="146" t="s">
        <v>75</v>
      </c>
      <c r="AU132" s="146" t="s">
        <v>76</v>
      </c>
      <c r="AY132" s="138" t="s">
        <v>174</v>
      </c>
      <c r="BK132" s="147">
        <f>BK133+BK163+BK170+BK174+BK184+BK188</f>
        <v>0</v>
      </c>
    </row>
    <row r="133" spans="1:65" s="12" customFormat="1" ht="22.9" customHeight="1">
      <c r="B133" s="137"/>
      <c r="D133" s="138" t="s">
        <v>75</v>
      </c>
      <c r="E133" s="148" t="s">
        <v>83</v>
      </c>
      <c r="F133" s="148" t="s">
        <v>175</v>
      </c>
      <c r="I133" s="140"/>
      <c r="J133" s="149">
        <f>BK133</f>
        <v>0</v>
      </c>
      <c r="L133" s="137"/>
      <c r="M133" s="142"/>
      <c r="N133" s="143"/>
      <c r="O133" s="143"/>
      <c r="P133" s="144">
        <f>SUM(P134:P162)</f>
        <v>0</v>
      </c>
      <c r="Q133" s="143"/>
      <c r="R133" s="144">
        <f>SUM(R134:R162)</f>
        <v>1.598E-3</v>
      </c>
      <c r="S133" s="143"/>
      <c r="T133" s="145">
        <f>SUM(T134:T162)</f>
        <v>0</v>
      </c>
      <c r="AR133" s="138" t="s">
        <v>83</v>
      </c>
      <c r="AT133" s="146" t="s">
        <v>75</v>
      </c>
      <c r="AU133" s="146" t="s">
        <v>83</v>
      </c>
      <c r="AY133" s="138" t="s">
        <v>174</v>
      </c>
      <c r="BK133" s="147">
        <f>SUM(BK134:BK162)</f>
        <v>0</v>
      </c>
    </row>
    <row r="134" spans="1:65" s="2" customFormat="1" ht="33" customHeight="1">
      <c r="A134" s="32"/>
      <c r="B134" s="150"/>
      <c r="C134" s="151" t="s">
        <v>83</v>
      </c>
      <c r="D134" s="151" t="s">
        <v>176</v>
      </c>
      <c r="E134" s="152" t="s">
        <v>631</v>
      </c>
      <c r="F134" s="153" t="s">
        <v>632</v>
      </c>
      <c r="G134" s="154" t="s">
        <v>220</v>
      </c>
      <c r="H134" s="155">
        <v>79.888000000000005</v>
      </c>
      <c r="I134" s="156"/>
      <c r="J134" s="157">
        <f>ROUND(I134*H134,2)</f>
        <v>0</v>
      </c>
      <c r="K134" s="158"/>
      <c r="L134" s="33"/>
      <c r="M134" s="159" t="s">
        <v>1</v>
      </c>
      <c r="N134" s="160" t="s">
        <v>41</v>
      </c>
      <c r="O134" s="58"/>
      <c r="P134" s="161">
        <f>O134*H134</f>
        <v>0</v>
      </c>
      <c r="Q134" s="161">
        <v>0</v>
      </c>
      <c r="R134" s="161">
        <f>Q134*H134</f>
        <v>0</v>
      </c>
      <c r="S134" s="161">
        <v>0</v>
      </c>
      <c r="T134" s="162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3" t="s">
        <v>96</v>
      </c>
      <c r="AT134" s="163" t="s">
        <v>176</v>
      </c>
      <c r="AU134" s="163" t="s">
        <v>85</v>
      </c>
      <c r="AY134" s="17" t="s">
        <v>174</v>
      </c>
      <c r="BE134" s="164">
        <f>IF(N134="základní",J134,0)</f>
        <v>0</v>
      </c>
      <c r="BF134" s="164">
        <f>IF(N134="snížená",J134,0)</f>
        <v>0</v>
      </c>
      <c r="BG134" s="164">
        <f>IF(N134="zákl. přenesená",J134,0)</f>
        <v>0</v>
      </c>
      <c r="BH134" s="164">
        <f>IF(N134="sníž. přenesená",J134,0)</f>
        <v>0</v>
      </c>
      <c r="BI134" s="164">
        <f>IF(N134="nulová",J134,0)</f>
        <v>0</v>
      </c>
      <c r="BJ134" s="17" t="s">
        <v>83</v>
      </c>
      <c r="BK134" s="164">
        <f>ROUND(I134*H134,2)</f>
        <v>0</v>
      </c>
      <c r="BL134" s="17" t="s">
        <v>96</v>
      </c>
      <c r="BM134" s="163" t="s">
        <v>954</v>
      </c>
    </row>
    <row r="135" spans="1:65" s="2" customFormat="1" ht="19.5">
      <c r="A135" s="32"/>
      <c r="B135" s="33"/>
      <c r="C135" s="32"/>
      <c r="D135" s="165" t="s">
        <v>181</v>
      </c>
      <c r="E135" s="32"/>
      <c r="F135" s="166" t="s">
        <v>634</v>
      </c>
      <c r="G135" s="32"/>
      <c r="H135" s="32"/>
      <c r="I135" s="167"/>
      <c r="J135" s="32"/>
      <c r="K135" s="32"/>
      <c r="L135" s="33"/>
      <c r="M135" s="168"/>
      <c r="N135" s="169"/>
      <c r="O135" s="58"/>
      <c r="P135" s="58"/>
      <c r="Q135" s="58"/>
      <c r="R135" s="58"/>
      <c r="S135" s="58"/>
      <c r="T135" s="59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T135" s="17" t="s">
        <v>181</v>
      </c>
      <c r="AU135" s="17" t="s">
        <v>85</v>
      </c>
    </row>
    <row r="136" spans="1:65" s="13" customFormat="1" ht="11.25">
      <c r="B136" s="170"/>
      <c r="D136" s="165" t="s">
        <v>183</v>
      </c>
      <c r="E136" s="171" t="s">
        <v>1</v>
      </c>
      <c r="F136" s="172" t="s">
        <v>955</v>
      </c>
      <c r="H136" s="173">
        <v>72</v>
      </c>
      <c r="I136" s="174"/>
      <c r="L136" s="170"/>
      <c r="M136" s="175"/>
      <c r="N136" s="176"/>
      <c r="O136" s="176"/>
      <c r="P136" s="176"/>
      <c r="Q136" s="176"/>
      <c r="R136" s="176"/>
      <c r="S136" s="176"/>
      <c r="T136" s="177"/>
      <c r="AT136" s="171" t="s">
        <v>183</v>
      </c>
      <c r="AU136" s="171" t="s">
        <v>85</v>
      </c>
      <c r="AV136" s="13" t="s">
        <v>85</v>
      </c>
      <c r="AW136" s="13" t="s">
        <v>32</v>
      </c>
      <c r="AX136" s="13" t="s">
        <v>76</v>
      </c>
      <c r="AY136" s="171" t="s">
        <v>174</v>
      </c>
    </row>
    <row r="137" spans="1:65" s="13" customFormat="1" ht="11.25">
      <c r="B137" s="170"/>
      <c r="D137" s="165" t="s">
        <v>183</v>
      </c>
      <c r="E137" s="171" t="s">
        <v>1</v>
      </c>
      <c r="F137" s="172" t="s">
        <v>956</v>
      </c>
      <c r="H137" s="173">
        <v>7.8879999999999999</v>
      </c>
      <c r="I137" s="174"/>
      <c r="L137" s="170"/>
      <c r="M137" s="175"/>
      <c r="N137" s="176"/>
      <c r="O137" s="176"/>
      <c r="P137" s="176"/>
      <c r="Q137" s="176"/>
      <c r="R137" s="176"/>
      <c r="S137" s="176"/>
      <c r="T137" s="177"/>
      <c r="AT137" s="171" t="s">
        <v>183</v>
      </c>
      <c r="AU137" s="171" t="s">
        <v>85</v>
      </c>
      <c r="AV137" s="13" t="s">
        <v>85</v>
      </c>
      <c r="AW137" s="13" t="s">
        <v>32</v>
      </c>
      <c r="AX137" s="13" t="s">
        <v>76</v>
      </c>
      <c r="AY137" s="171" t="s">
        <v>174</v>
      </c>
    </row>
    <row r="138" spans="1:65" s="14" customFormat="1" ht="11.25">
      <c r="B138" s="178"/>
      <c r="D138" s="165" t="s">
        <v>183</v>
      </c>
      <c r="E138" s="179" t="s">
        <v>134</v>
      </c>
      <c r="F138" s="180" t="s">
        <v>231</v>
      </c>
      <c r="H138" s="181">
        <v>79.888000000000005</v>
      </c>
      <c r="I138" s="182"/>
      <c r="L138" s="178"/>
      <c r="M138" s="183"/>
      <c r="N138" s="184"/>
      <c r="O138" s="184"/>
      <c r="P138" s="184"/>
      <c r="Q138" s="184"/>
      <c r="R138" s="184"/>
      <c r="S138" s="184"/>
      <c r="T138" s="185"/>
      <c r="AT138" s="179" t="s">
        <v>183</v>
      </c>
      <c r="AU138" s="179" t="s">
        <v>85</v>
      </c>
      <c r="AV138" s="14" t="s">
        <v>96</v>
      </c>
      <c r="AW138" s="14" t="s">
        <v>32</v>
      </c>
      <c r="AX138" s="14" t="s">
        <v>83</v>
      </c>
      <c r="AY138" s="179" t="s">
        <v>174</v>
      </c>
    </row>
    <row r="139" spans="1:65" s="2" customFormat="1" ht="33" customHeight="1">
      <c r="A139" s="32"/>
      <c r="B139" s="150"/>
      <c r="C139" s="151" t="s">
        <v>85</v>
      </c>
      <c r="D139" s="151" t="s">
        <v>176</v>
      </c>
      <c r="E139" s="152" t="s">
        <v>225</v>
      </c>
      <c r="F139" s="153" t="s">
        <v>226</v>
      </c>
      <c r="G139" s="154" t="s">
        <v>220</v>
      </c>
      <c r="H139" s="155">
        <v>61.2</v>
      </c>
      <c r="I139" s="156"/>
      <c r="J139" s="157">
        <f>ROUND(I139*H139,2)</f>
        <v>0</v>
      </c>
      <c r="K139" s="158"/>
      <c r="L139" s="33"/>
      <c r="M139" s="159" t="s">
        <v>1</v>
      </c>
      <c r="N139" s="160" t="s">
        <v>41</v>
      </c>
      <c r="O139" s="58"/>
      <c r="P139" s="161">
        <f>O139*H139</f>
        <v>0</v>
      </c>
      <c r="Q139" s="161">
        <v>0</v>
      </c>
      <c r="R139" s="161">
        <f>Q139*H139</f>
        <v>0</v>
      </c>
      <c r="S139" s="161">
        <v>0</v>
      </c>
      <c r="T139" s="162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3" t="s">
        <v>96</v>
      </c>
      <c r="AT139" s="163" t="s">
        <v>176</v>
      </c>
      <c r="AU139" s="163" t="s">
        <v>85</v>
      </c>
      <c r="AY139" s="17" t="s">
        <v>174</v>
      </c>
      <c r="BE139" s="164">
        <f>IF(N139="základní",J139,0)</f>
        <v>0</v>
      </c>
      <c r="BF139" s="164">
        <f>IF(N139="snížená",J139,0)</f>
        <v>0</v>
      </c>
      <c r="BG139" s="164">
        <f>IF(N139="zákl. přenesená",J139,0)</f>
        <v>0</v>
      </c>
      <c r="BH139" s="164">
        <f>IF(N139="sníž. přenesená",J139,0)</f>
        <v>0</v>
      </c>
      <c r="BI139" s="164">
        <f>IF(N139="nulová",J139,0)</f>
        <v>0</v>
      </c>
      <c r="BJ139" s="17" t="s">
        <v>83</v>
      </c>
      <c r="BK139" s="164">
        <f>ROUND(I139*H139,2)</f>
        <v>0</v>
      </c>
      <c r="BL139" s="17" t="s">
        <v>96</v>
      </c>
      <c r="BM139" s="163" t="s">
        <v>957</v>
      </c>
    </row>
    <row r="140" spans="1:65" s="2" customFormat="1" ht="48.75">
      <c r="A140" s="32"/>
      <c r="B140" s="33"/>
      <c r="C140" s="32"/>
      <c r="D140" s="165" t="s">
        <v>181</v>
      </c>
      <c r="E140" s="32"/>
      <c r="F140" s="166" t="s">
        <v>228</v>
      </c>
      <c r="G140" s="32"/>
      <c r="H140" s="32"/>
      <c r="I140" s="167"/>
      <c r="J140" s="32"/>
      <c r="K140" s="32"/>
      <c r="L140" s="33"/>
      <c r="M140" s="168"/>
      <c r="N140" s="169"/>
      <c r="O140" s="58"/>
      <c r="P140" s="58"/>
      <c r="Q140" s="58"/>
      <c r="R140" s="58"/>
      <c r="S140" s="58"/>
      <c r="T140" s="59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T140" s="17" t="s">
        <v>181</v>
      </c>
      <c r="AU140" s="17" t="s">
        <v>85</v>
      </c>
    </row>
    <row r="141" spans="1:65" s="13" customFormat="1" ht="11.25">
      <c r="B141" s="170"/>
      <c r="D141" s="165" t="s">
        <v>183</v>
      </c>
      <c r="E141" s="171" t="s">
        <v>1</v>
      </c>
      <c r="F141" s="172" t="s">
        <v>134</v>
      </c>
      <c r="H141" s="173">
        <v>79.888000000000005</v>
      </c>
      <c r="I141" s="174"/>
      <c r="L141" s="170"/>
      <c r="M141" s="175"/>
      <c r="N141" s="176"/>
      <c r="O141" s="176"/>
      <c r="P141" s="176"/>
      <c r="Q141" s="176"/>
      <c r="R141" s="176"/>
      <c r="S141" s="176"/>
      <c r="T141" s="177"/>
      <c r="AT141" s="171" t="s">
        <v>183</v>
      </c>
      <c r="AU141" s="171" t="s">
        <v>85</v>
      </c>
      <c r="AV141" s="13" t="s">
        <v>85</v>
      </c>
      <c r="AW141" s="13" t="s">
        <v>32</v>
      </c>
      <c r="AX141" s="13" t="s">
        <v>76</v>
      </c>
      <c r="AY141" s="171" t="s">
        <v>174</v>
      </c>
    </row>
    <row r="142" spans="1:65" s="13" customFormat="1" ht="11.25">
      <c r="B142" s="170"/>
      <c r="D142" s="165" t="s">
        <v>183</v>
      </c>
      <c r="E142" s="171" t="s">
        <v>1</v>
      </c>
      <c r="F142" s="172" t="s">
        <v>229</v>
      </c>
      <c r="H142" s="173">
        <v>-18.687999999999999</v>
      </c>
      <c r="I142" s="174"/>
      <c r="L142" s="170"/>
      <c r="M142" s="175"/>
      <c r="N142" s="176"/>
      <c r="O142" s="176"/>
      <c r="P142" s="176"/>
      <c r="Q142" s="176"/>
      <c r="R142" s="176"/>
      <c r="S142" s="176"/>
      <c r="T142" s="177"/>
      <c r="AT142" s="171" t="s">
        <v>183</v>
      </c>
      <c r="AU142" s="171" t="s">
        <v>85</v>
      </c>
      <c r="AV142" s="13" t="s">
        <v>85</v>
      </c>
      <c r="AW142" s="13" t="s">
        <v>32</v>
      </c>
      <c r="AX142" s="13" t="s">
        <v>76</v>
      </c>
      <c r="AY142" s="171" t="s">
        <v>174</v>
      </c>
    </row>
    <row r="143" spans="1:65" s="14" customFormat="1" ht="11.25">
      <c r="B143" s="178"/>
      <c r="D143" s="165" t="s">
        <v>183</v>
      </c>
      <c r="E143" s="179" t="s">
        <v>1</v>
      </c>
      <c r="F143" s="180" t="s">
        <v>231</v>
      </c>
      <c r="H143" s="181">
        <v>61.2</v>
      </c>
      <c r="I143" s="182"/>
      <c r="L143" s="178"/>
      <c r="M143" s="183"/>
      <c r="N143" s="184"/>
      <c r="O143" s="184"/>
      <c r="P143" s="184"/>
      <c r="Q143" s="184"/>
      <c r="R143" s="184"/>
      <c r="S143" s="184"/>
      <c r="T143" s="185"/>
      <c r="AT143" s="179" t="s">
        <v>183</v>
      </c>
      <c r="AU143" s="179" t="s">
        <v>85</v>
      </c>
      <c r="AV143" s="14" t="s">
        <v>96</v>
      </c>
      <c r="AW143" s="14" t="s">
        <v>32</v>
      </c>
      <c r="AX143" s="14" t="s">
        <v>83</v>
      </c>
      <c r="AY143" s="179" t="s">
        <v>174</v>
      </c>
    </row>
    <row r="144" spans="1:65" s="2" customFormat="1" ht="37.9" customHeight="1">
      <c r="A144" s="32"/>
      <c r="B144" s="150"/>
      <c r="C144" s="151" t="s">
        <v>91</v>
      </c>
      <c r="D144" s="151" t="s">
        <v>176</v>
      </c>
      <c r="E144" s="152" t="s">
        <v>233</v>
      </c>
      <c r="F144" s="153" t="s">
        <v>234</v>
      </c>
      <c r="G144" s="154" t="s">
        <v>220</v>
      </c>
      <c r="H144" s="155">
        <v>428.4</v>
      </c>
      <c r="I144" s="156"/>
      <c r="J144" s="157">
        <f>ROUND(I144*H144,2)</f>
        <v>0</v>
      </c>
      <c r="K144" s="158"/>
      <c r="L144" s="33"/>
      <c r="M144" s="159" t="s">
        <v>1</v>
      </c>
      <c r="N144" s="160" t="s">
        <v>41</v>
      </c>
      <c r="O144" s="58"/>
      <c r="P144" s="161">
        <f>O144*H144</f>
        <v>0</v>
      </c>
      <c r="Q144" s="161">
        <v>0</v>
      </c>
      <c r="R144" s="161">
        <f>Q144*H144</f>
        <v>0</v>
      </c>
      <c r="S144" s="161">
        <v>0</v>
      </c>
      <c r="T144" s="162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3" t="s">
        <v>96</v>
      </c>
      <c r="AT144" s="163" t="s">
        <v>176</v>
      </c>
      <c r="AU144" s="163" t="s">
        <v>85</v>
      </c>
      <c r="AY144" s="17" t="s">
        <v>174</v>
      </c>
      <c r="BE144" s="164">
        <f>IF(N144="základní",J144,0)</f>
        <v>0</v>
      </c>
      <c r="BF144" s="164">
        <f>IF(N144="snížená",J144,0)</f>
        <v>0</v>
      </c>
      <c r="BG144" s="164">
        <f>IF(N144="zákl. přenesená",J144,0)</f>
        <v>0</v>
      </c>
      <c r="BH144" s="164">
        <f>IF(N144="sníž. přenesená",J144,0)</f>
        <v>0</v>
      </c>
      <c r="BI144" s="164">
        <f>IF(N144="nulová",J144,0)</f>
        <v>0</v>
      </c>
      <c r="BJ144" s="17" t="s">
        <v>83</v>
      </c>
      <c r="BK144" s="164">
        <f>ROUND(I144*H144,2)</f>
        <v>0</v>
      </c>
      <c r="BL144" s="17" t="s">
        <v>96</v>
      </c>
      <c r="BM144" s="163" t="s">
        <v>958</v>
      </c>
    </row>
    <row r="145" spans="1:65" s="2" customFormat="1" ht="48.75">
      <c r="A145" s="32"/>
      <c r="B145" s="33"/>
      <c r="C145" s="32"/>
      <c r="D145" s="165" t="s">
        <v>181</v>
      </c>
      <c r="E145" s="32"/>
      <c r="F145" s="166" t="s">
        <v>236</v>
      </c>
      <c r="G145" s="32"/>
      <c r="H145" s="32"/>
      <c r="I145" s="167"/>
      <c r="J145" s="32"/>
      <c r="K145" s="32"/>
      <c r="L145" s="33"/>
      <c r="M145" s="168"/>
      <c r="N145" s="169"/>
      <c r="O145" s="58"/>
      <c r="P145" s="58"/>
      <c r="Q145" s="58"/>
      <c r="R145" s="58"/>
      <c r="S145" s="58"/>
      <c r="T145" s="59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T145" s="17" t="s">
        <v>181</v>
      </c>
      <c r="AU145" s="17" t="s">
        <v>85</v>
      </c>
    </row>
    <row r="146" spans="1:65" s="13" customFormat="1" ht="11.25">
      <c r="B146" s="170"/>
      <c r="D146" s="165" t="s">
        <v>183</v>
      </c>
      <c r="E146" s="171" t="s">
        <v>1</v>
      </c>
      <c r="F146" s="172" t="s">
        <v>134</v>
      </c>
      <c r="H146" s="173">
        <v>79.888000000000005</v>
      </c>
      <c r="I146" s="174"/>
      <c r="L146" s="170"/>
      <c r="M146" s="175"/>
      <c r="N146" s="176"/>
      <c r="O146" s="176"/>
      <c r="P146" s="176"/>
      <c r="Q146" s="176"/>
      <c r="R146" s="176"/>
      <c r="S146" s="176"/>
      <c r="T146" s="177"/>
      <c r="AT146" s="171" t="s">
        <v>183</v>
      </c>
      <c r="AU146" s="171" t="s">
        <v>85</v>
      </c>
      <c r="AV146" s="13" t="s">
        <v>85</v>
      </c>
      <c r="AW146" s="13" t="s">
        <v>32</v>
      </c>
      <c r="AX146" s="13" t="s">
        <v>76</v>
      </c>
      <c r="AY146" s="171" t="s">
        <v>174</v>
      </c>
    </row>
    <row r="147" spans="1:65" s="13" customFormat="1" ht="11.25">
      <c r="B147" s="170"/>
      <c r="D147" s="165" t="s">
        <v>183</v>
      </c>
      <c r="E147" s="171" t="s">
        <v>1</v>
      </c>
      <c r="F147" s="172" t="s">
        <v>229</v>
      </c>
      <c r="H147" s="173">
        <v>-18.687999999999999</v>
      </c>
      <c r="I147" s="174"/>
      <c r="L147" s="170"/>
      <c r="M147" s="175"/>
      <c r="N147" s="176"/>
      <c r="O147" s="176"/>
      <c r="P147" s="176"/>
      <c r="Q147" s="176"/>
      <c r="R147" s="176"/>
      <c r="S147" s="176"/>
      <c r="T147" s="177"/>
      <c r="AT147" s="171" t="s">
        <v>183</v>
      </c>
      <c r="AU147" s="171" t="s">
        <v>85</v>
      </c>
      <c r="AV147" s="13" t="s">
        <v>85</v>
      </c>
      <c r="AW147" s="13" t="s">
        <v>32</v>
      </c>
      <c r="AX147" s="13" t="s">
        <v>76</v>
      </c>
      <c r="AY147" s="171" t="s">
        <v>174</v>
      </c>
    </row>
    <row r="148" spans="1:65" s="14" customFormat="1" ht="11.25">
      <c r="B148" s="178"/>
      <c r="D148" s="165" t="s">
        <v>183</v>
      </c>
      <c r="E148" s="179" t="s">
        <v>1</v>
      </c>
      <c r="F148" s="180" t="s">
        <v>231</v>
      </c>
      <c r="H148" s="181">
        <v>61.2</v>
      </c>
      <c r="I148" s="182"/>
      <c r="L148" s="178"/>
      <c r="M148" s="183"/>
      <c r="N148" s="184"/>
      <c r="O148" s="184"/>
      <c r="P148" s="184"/>
      <c r="Q148" s="184"/>
      <c r="R148" s="184"/>
      <c r="S148" s="184"/>
      <c r="T148" s="185"/>
      <c r="AT148" s="179" t="s">
        <v>183</v>
      </c>
      <c r="AU148" s="179" t="s">
        <v>85</v>
      </c>
      <c r="AV148" s="14" t="s">
        <v>96</v>
      </c>
      <c r="AW148" s="14" t="s">
        <v>32</v>
      </c>
      <c r="AX148" s="14" t="s">
        <v>83</v>
      </c>
      <c r="AY148" s="179" t="s">
        <v>174</v>
      </c>
    </row>
    <row r="149" spans="1:65" s="13" customFormat="1" ht="11.25">
      <c r="B149" s="170"/>
      <c r="D149" s="165" t="s">
        <v>183</v>
      </c>
      <c r="F149" s="172" t="s">
        <v>959</v>
      </c>
      <c r="H149" s="173">
        <v>428.4</v>
      </c>
      <c r="I149" s="174"/>
      <c r="L149" s="170"/>
      <c r="M149" s="175"/>
      <c r="N149" s="176"/>
      <c r="O149" s="176"/>
      <c r="P149" s="176"/>
      <c r="Q149" s="176"/>
      <c r="R149" s="176"/>
      <c r="S149" s="176"/>
      <c r="T149" s="177"/>
      <c r="AT149" s="171" t="s">
        <v>183</v>
      </c>
      <c r="AU149" s="171" t="s">
        <v>85</v>
      </c>
      <c r="AV149" s="13" t="s">
        <v>85</v>
      </c>
      <c r="AW149" s="13" t="s">
        <v>3</v>
      </c>
      <c r="AX149" s="13" t="s">
        <v>83</v>
      </c>
      <c r="AY149" s="171" t="s">
        <v>174</v>
      </c>
    </row>
    <row r="150" spans="1:65" s="2" customFormat="1" ht="24.2" customHeight="1">
      <c r="A150" s="32"/>
      <c r="B150" s="150"/>
      <c r="C150" s="151" t="s">
        <v>96</v>
      </c>
      <c r="D150" s="151" t="s">
        <v>176</v>
      </c>
      <c r="E150" s="152" t="s">
        <v>960</v>
      </c>
      <c r="F150" s="153" t="s">
        <v>961</v>
      </c>
      <c r="G150" s="154" t="s">
        <v>220</v>
      </c>
      <c r="H150" s="155">
        <v>18.687999999999999</v>
      </c>
      <c r="I150" s="156"/>
      <c r="J150" s="157">
        <f>ROUND(I150*H150,2)</f>
        <v>0</v>
      </c>
      <c r="K150" s="158"/>
      <c r="L150" s="33"/>
      <c r="M150" s="159" t="s">
        <v>1</v>
      </c>
      <c r="N150" s="160" t="s">
        <v>41</v>
      </c>
      <c r="O150" s="58"/>
      <c r="P150" s="161">
        <f>O150*H150</f>
        <v>0</v>
      </c>
      <c r="Q150" s="161">
        <v>0</v>
      </c>
      <c r="R150" s="161">
        <f>Q150*H150</f>
        <v>0</v>
      </c>
      <c r="S150" s="161">
        <v>0</v>
      </c>
      <c r="T150" s="162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3" t="s">
        <v>96</v>
      </c>
      <c r="AT150" s="163" t="s">
        <v>176</v>
      </c>
      <c r="AU150" s="163" t="s">
        <v>85</v>
      </c>
      <c r="AY150" s="17" t="s">
        <v>174</v>
      </c>
      <c r="BE150" s="164">
        <f>IF(N150="základní",J150,0)</f>
        <v>0</v>
      </c>
      <c r="BF150" s="164">
        <f>IF(N150="snížená",J150,0)</f>
        <v>0</v>
      </c>
      <c r="BG150" s="164">
        <f>IF(N150="zákl. přenesená",J150,0)</f>
        <v>0</v>
      </c>
      <c r="BH150" s="164">
        <f>IF(N150="sníž. přenesená",J150,0)</f>
        <v>0</v>
      </c>
      <c r="BI150" s="164">
        <f>IF(N150="nulová",J150,0)</f>
        <v>0</v>
      </c>
      <c r="BJ150" s="17" t="s">
        <v>83</v>
      </c>
      <c r="BK150" s="164">
        <f>ROUND(I150*H150,2)</f>
        <v>0</v>
      </c>
      <c r="BL150" s="17" t="s">
        <v>96</v>
      </c>
      <c r="BM150" s="163" t="s">
        <v>962</v>
      </c>
    </row>
    <row r="151" spans="1:65" s="2" customFormat="1" ht="29.25">
      <c r="A151" s="32"/>
      <c r="B151" s="33"/>
      <c r="C151" s="32"/>
      <c r="D151" s="165" t="s">
        <v>181</v>
      </c>
      <c r="E151" s="32"/>
      <c r="F151" s="166" t="s">
        <v>963</v>
      </c>
      <c r="G151" s="32"/>
      <c r="H151" s="32"/>
      <c r="I151" s="167"/>
      <c r="J151" s="32"/>
      <c r="K151" s="32"/>
      <c r="L151" s="33"/>
      <c r="M151" s="168"/>
      <c r="N151" s="169"/>
      <c r="O151" s="58"/>
      <c r="P151" s="58"/>
      <c r="Q151" s="58"/>
      <c r="R151" s="58"/>
      <c r="S151" s="58"/>
      <c r="T151" s="59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T151" s="17" t="s">
        <v>181</v>
      </c>
      <c r="AU151" s="17" t="s">
        <v>85</v>
      </c>
    </row>
    <row r="152" spans="1:65" s="13" customFormat="1" ht="11.25">
      <c r="B152" s="170"/>
      <c r="D152" s="165" t="s">
        <v>183</v>
      </c>
      <c r="E152" s="171" t="s">
        <v>1</v>
      </c>
      <c r="F152" s="172" t="s">
        <v>964</v>
      </c>
      <c r="H152" s="173">
        <v>10.8</v>
      </c>
      <c r="I152" s="174"/>
      <c r="L152" s="170"/>
      <c r="M152" s="175"/>
      <c r="N152" s="176"/>
      <c r="O152" s="176"/>
      <c r="P152" s="176"/>
      <c r="Q152" s="176"/>
      <c r="R152" s="176"/>
      <c r="S152" s="176"/>
      <c r="T152" s="177"/>
      <c r="AT152" s="171" t="s">
        <v>183</v>
      </c>
      <c r="AU152" s="171" t="s">
        <v>85</v>
      </c>
      <c r="AV152" s="13" t="s">
        <v>85</v>
      </c>
      <c r="AW152" s="13" t="s">
        <v>32</v>
      </c>
      <c r="AX152" s="13" t="s">
        <v>76</v>
      </c>
      <c r="AY152" s="171" t="s">
        <v>174</v>
      </c>
    </row>
    <row r="153" spans="1:65" s="13" customFormat="1" ht="11.25">
      <c r="B153" s="170"/>
      <c r="D153" s="165" t="s">
        <v>183</v>
      </c>
      <c r="E153" s="171" t="s">
        <v>1</v>
      </c>
      <c r="F153" s="172" t="s">
        <v>965</v>
      </c>
      <c r="H153" s="173">
        <v>7.8879999999999999</v>
      </c>
      <c r="I153" s="174"/>
      <c r="L153" s="170"/>
      <c r="M153" s="175"/>
      <c r="N153" s="176"/>
      <c r="O153" s="176"/>
      <c r="P153" s="176"/>
      <c r="Q153" s="176"/>
      <c r="R153" s="176"/>
      <c r="S153" s="176"/>
      <c r="T153" s="177"/>
      <c r="AT153" s="171" t="s">
        <v>183</v>
      </c>
      <c r="AU153" s="171" t="s">
        <v>85</v>
      </c>
      <c r="AV153" s="13" t="s">
        <v>85</v>
      </c>
      <c r="AW153" s="13" t="s">
        <v>32</v>
      </c>
      <c r="AX153" s="13" t="s">
        <v>76</v>
      </c>
      <c r="AY153" s="171" t="s">
        <v>174</v>
      </c>
    </row>
    <row r="154" spans="1:65" s="14" customFormat="1" ht="11.25">
      <c r="B154" s="178"/>
      <c r="D154" s="165" t="s">
        <v>183</v>
      </c>
      <c r="E154" s="179" t="s">
        <v>136</v>
      </c>
      <c r="F154" s="180" t="s">
        <v>231</v>
      </c>
      <c r="H154" s="181">
        <v>18.687999999999999</v>
      </c>
      <c r="I154" s="182"/>
      <c r="L154" s="178"/>
      <c r="M154" s="183"/>
      <c r="N154" s="184"/>
      <c r="O154" s="184"/>
      <c r="P154" s="184"/>
      <c r="Q154" s="184"/>
      <c r="R154" s="184"/>
      <c r="S154" s="184"/>
      <c r="T154" s="185"/>
      <c r="AT154" s="179" t="s">
        <v>183</v>
      </c>
      <c r="AU154" s="179" t="s">
        <v>85</v>
      </c>
      <c r="AV154" s="14" t="s">
        <v>96</v>
      </c>
      <c r="AW154" s="14" t="s">
        <v>32</v>
      </c>
      <c r="AX154" s="14" t="s">
        <v>83</v>
      </c>
      <c r="AY154" s="179" t="s">
        <v>174</v>
      </c>
    </row>
    <row r="155" spans="1:65" s="2" customFormat="1" ht="24.2" customHeight="1">
      <c r="A155" s="32"/>
      <c r="B155" s="150"/>
      <c r="C155" s="151" t="s">
        <v>262</v>
      </c>
      <c r="D155" s="151" t="s">
        <v>176</v>
      </c>
      <c r="E155" s="152" t="s">
        <v>251</v>
      </c>
      <c r="F155" s="153" t="s">
        <v>252</v>
      </c>
      <c r="G155" s="154" t="s">
        <v>179</v>
      </c>
      <c r="H155" s="155">
        <v>53.274999999999999</v>
      </c>
      <c r="I155" s="156"/>
      <c r="J155" s="157">
        <f>ROUND(I155*H155,2)</f>
        <v>0</v>
      </c>
      <c r="K155" s="158"/>
      <c r="L155" s="33"/>
      <c r="M155" s="159" t="s">
        <v>1</v>
      </c>
      <c r="N155" s="160" t="s">
        <v>41</v>
      </c>
      <c r="O155" s="58"/>
      <c r="P155" s="161">
        <f>O155*H155</f>
        <v>0</v>
      </c>
      <c r="Q155" s="161">
        <v>0</v>
      </c>
      <c r="R155" s="161">
        <f>Q155*H155</f>
        <v>0</v>
      </c>
      <c r="S155" s="161">
        <v>0</v>
      </c>
      <c r="T155" s="162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3" t="s">
        <v>96</v>
      </c>
      <c r="AT155" s="163" t="s">
        <v>176</v>
      </c>
      <c r="AU155" s="163" t="s">
        <v>85</v>
      </c>
      <c r="AY155" s="17" t="s">
        <v>174</v>
      </c>
      <c r="BE155" s="164">
        <f>IF(N155="základní",J155,0)</f>
        <v>0</v>
      </c>
      <c r="BF155" s="164">
        <f>IF(N155="snížená",J155,0)</f>
        <v>0</v>
      </c>
      <c r="BG155" s="164">
        <f>IF(N155="zákl. přenesená",J155,0)</f>
        <v>0</v>
      </c>
      <c r="BH155" s="164">
        <f>IF(N155="sníž. přenesená",J155,0)</f>
        <v>0</v>
      </c>
      <c r="BI155" s="164">
        <f>IF(N155="nulová",J155,0)</f>
        <v>0</v>
      </c>
      <c r="BJ155" s="17" t="s">
        <v>83</v>
      </c>
      <c r="BK155" s="164">
        <f>ROUND(I155*H155,2)</f>
        <v>0</v>
      </c>
      <c r="BL155" s="17" t="s">
        <v>96</v>
      </c>
      <c r="BM155" s="163" t="s">
        <v>966</v>
      </c>
    </row>
    <row r="156" spans="1:65" s="2" customFormat="1" ht="19.5">
      <c r="A156" s="32"/>
      <c r="B156" s="33"/>
      <c r="C156" s="32"/>
      <c r="D156" s="165" t="s">
        <v>181</v>
      </c>
      <c r="E156" s="32"/>
      <c r="F156" s="166" t="s">
        <v>254</v>
      </c>
      <c r="G156" s="32"/>
      <c r="H156" s="32"/>
      <c r="I156" s="167"/>
      <c r="J156" s="32"/>
      <c r="K156" s="32"/>
      <c r="L156" s="33"/>
      <c r="M156" s="168"/>
      <c r="N156" s="169"/>
      <c r="O156" s="58"/>
      <c r="P156" s="58"/>
      <c r="Q156" s="58"/>
      <c r="R156" s="58"/>
      <c r="S156" s="58"/>
      <c r="T156" s="59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7" t="s">
        <v>181</v>
      </c>
      <c r="AU156" s="17" t="s">
        <v>85</v>
      </c>
    </row>
    <row r="157" spans="1:65" s="13" customFormat="1" ht="11.25">
      <c r="B157" s="170"/>
      <c r="D157" s="165" t="s">
        <v>183</v>
      </c>
      <c r="E157" s="171" t="s">
        <v>1</v>
      </c>
      <c r="F157" s="172" t="s">
        <v>967</v>
      </c>
      <c r="H157" s="173">
        <v>36</v>
      </c>
      <c r="I157" s="174"/>
      <c r="L157" s="170"/>
      <c r="M157" s="175"/>
      <c r="N157" s="176"/>
      <c r="O157" s="176"/>
      <c r="P157" s="176"/>
      <c r="Q157" s="176"/>
      <c r="R157" s="176"/>
      <c r="S157" s="176"/>
      <c r="T157" s="177"/>
      <c r="AT157" s="171" t="s">
        <v>183</v>
      </c>
      <c r="AU157" s="171" t="s">
        <v>85</v>
      </c>
      <c r="AV157" s="13" t="s">
        <v>85</v>
      </c>
      <c r="AW157" s="13" t="s">
        <v>32</v>
      </c>
      <c r="AX157" s="13" t="s">
        <v>76</v>
      </c>
      <c r="AY157" s="171" t="s">
        <v>174</v>
      </c>
    </row>
    <row r="158" spans="1:65" s="13" customFormat="1" ht="11.25">
      <c r="B158" s="170"/>
      <c r="D158" s="165" t="s">
        <v>183</v>
      </c>
      <c r="E158" s="171" t="s">
        <v>1</v>
      </c>
      <c r="F158" s="172" t="s">
        <v>968</v>
      </c>
      <c r="H158" s="173">
        <v>17.274999999999999</v>
      </c>
      <c r="I158" s="174"/>
      <c r="L158" s="170"/>
      <c r="M158" s="175"/>
      <c r="N158" s="176"/>
      <c r="O158" s="176"/>
      <c r="P158" s="176"/>
      <c r="Q158" s="176"/>
      <c r="R158" s="176"/>
      <c r="S158" s="176"/>
      <c r="T158" s="177"/>
      <c r="AT158" s="171" t="s">
        <v>183</v>
      </c>
      <c r="AU158" s="171" t="s">
        <v>85</v>
      </c>
      <c r="AV158" s="13" t="s">
        <v>85</v>
      </c>
      <c r="AW158" s="13" t="s">
        <v>32</v>
      </c>
      <c r="AX158" s="13" t="s">
        <v>76</v>
      </c>
      <c r="AY158" s="171" t="s">
        <v>174</v>
      </c>
    </row>
    <row r="159" spans="1:65" s="14" customFormat="1" ht="11.25">
      <c r="B159" s="178"/>
      <c r="D159" s="165" t="s">
        <v>183</v>
      </c>
      <c r="E159" s="179" t="s">
        <v>1</v>
      </c>
      <c r="F159" s="180" t="s">
        <v>231</v>
      </c>
      <c r="H159" s="181">
        <v>53.274999999999999</v>
      </c>
      <c r="I159" s="182"/>
      <c r="L159" s="178"/>
      <c r="M159" s="183"/>
      <c r="N159" s="184"/>
      <c r="O159" s="184"/>
      <c r="P159" s="184"/>
      <c r="Q159" s="184"/>
      <c r="R159" s="184"/>
      <c r="S159" s="184"/>
      <c r="T159" s="185"/>
      <c r="AT159" s="179" t="s">
        <v>183</v>
      </c>
      <c r="AU159" s="179" t="s">
        <v>85</v>
      </c>
      <c r="AV159" s="14" t="s">
        <v>96</v>
      </c>
      <c r="AW159" s="14" t="s">
        <v>32</v>
      </c>
      <c r="AX159" s="14" t="s">
        <v>83</v>
      </c>
      <c r="AY159" s="179" t="s">
        <v>174</v>
      </c>
    </row>
    <row r="160" spans="1:65" s="2" customFormat="1" ht="16.5" customHeight="1">
      <c r="A160" s="32"/>
      <c r="B160" s="150"/>
      <c r="C160" s="186" t="s">
        <v>276</v>
      </c>
      <c r="D160" s="186" t="s">
        <v>256</v>
      </c>
      <c r="E160" s="187" t="s">
        <v>257</v>
      </c>
      <c r="F160" s="188" t="s">
        <v>258</v>
      </c>
      <c r="G160" s="189" t="s">
        <v>259</v>
      </c>
      <c r="H160" s="190">
        <v>1.5980000000000001</v>
      </c>
      <c r="I160" s="191"/>
      <c r="J160" s="192">
        <f>ROUND(I160*H160,2)</f>
        <v>0</v>
      </c>
      <c r="K160" s="193"/>
      <c r="L160" s="194"/>
      <c r="M160" s="195" t="s">
        <v>1</v>
      </c>
      <c r="N160" s="196" t="s">
        <v>41</v>
      </c>
      <c r="O160" s="58"/>
      <c r="P160" s="161">
        <f>O160*H160</f>
        <v>0</v>
      </c>
      <c r="Q160" s="161">
        <v>1E-3</v>
      </c>
      <c r="R160" s="161">
        <f>Q160*H160</f>
        <v>1.598E-3</v>
      </c>
      <c r="S160" s="161">
        <v>0</v>
      </c>
      <c r="T160" s="162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3" t="s">
        <v>211</v>
      </c>
      <c r="AT160" s="163" t="s">
        <v>256</v>
      </c>
      <c r="AU160" s="163" t="s">
        <v>85</v>
      </c>
      <c r="AY160" s="17" t="s">
        <v>174</v>
      </c>
      <c r="BE160" s="164">
        <f>IF(N160="základní",J160,0)</f>
        <v>0</v>
      </c>
      <c r="BF160" s="164">
        <f>IF(N160="snížená",J160,0)</f>
        <v>0</v>
      </c>
      <c r="BG160" s="164">
        <f>IF(N160="zákl. přenesená",J160,0)</f>
        <v>0</v>
      </c>
      <c r="BH160" s="164">
        <f>IF(N160="sníž. přenesená",J160,0)</f>
        <v>0</v>
      </c>
      <c r="BI160" s="164">
        <f>IF(N160="nulová",J160,0)</f>
        <v>0</v>
      </c>
      <c r="BJ160" s="17" t="s">
        <v>83</v>
      </c>
      <c r="BK160" s="164">
        <f>ROUND(I160*H160,2)</f>
        <v>0</v>
      </c>
      <c r="BL160" s="17" t="s">
        <v>96</v>
      </c>
      <c r="BM160" s="163" t="s">
        <v>969</v>
      </c>
    </row>
    <row r="161" spans="1:65" s="2" customFormat="1" ht="11.25">
      <c r="A161" s="32"/>
      <c r="B161" s="33"/>
      <c r="C161" s="32"/>
      <c r="D161" s="165" t="s">
        <v>181</v>
      </c>
      <c r="E161" s="32"/>
      <c r="F161" s="166" t="s">
        <v>258</v>
      </c>
      <c r="G161" s="32"/>
      <c r="H161" s="32"/>
      <c r="I161" s="167"/>
      <c r="J161" s="32"/>
      <c r="K161" s="32"/>
      <c r="L161" s="33"/>
      <c r="M161" s="168"/>
      <c r="N161" s="169"/>
      <c r="O161" s="58"/>
      <c r="P161" s="58"/>
      <c r="Q161" s="58"/>
      <c r="R161" s="58"/>
      <c r="S161" s="58"/>
      <c r="T161" s="59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T161" s="17" t="s">
        <v>181</v>
      </c>
      <c r="AU161" s="17" t="s">
        <v>85</v>
      </c>
    </row>
    <row r="162" spans="1:65" s="13" customFormat="1" ht="11.25">
      <c r="B162" s="170"/>
      <c r="D162" s="165" t="s">
        <v>183</v>
      </c>
      <c r="F162" s="172" t="s">
        <v>970</v>
      </c>
      <c r="H162" s="173">
        <v>1.5980000000000001</v>
      </c>
      <c r="I162" s="174"/>
      <c r="L162" s="170"/>
      <c r="M162" s="175"/>
      <c r="N162" s="176"/>
      <c r="O162" s="176"/>
      <c r="P162" s="176"/>
      <c r="Q162" s="176"/>
      <c r="R162" s="176"/>
      <c r="S162" s="176"/>
      <c r="T162" s="177"/>
      <c r="AT162" s="171" t="s">
        <v>183</v>
      </c>
      <c r="AU162" s="171" t="s">
        <v>85</v>
      </c>
      <c r="AV162" s="13" t="s">
        <v>85</v>
      </c>
      <c r="AW162" s="13" t="s">
        <v>3</v>
      </c>
      <c r="AX162" s="13" t="s">
        <v>83</v>
      </c>
      <c r="AY162" s="171" t="s">
        <v>174</v>
      </c>
    </row>
    <row r="163" spans="1:65" s="12" customFormat="1" ht="22.9" customHeight="1">
      <c r="B163" s="137"/>
      <c r="D163" s="138" t="s">
        <v>75</v>
      </c>
      <c r="E163" s="148" t="s">
        <v>85</v>
      </c>
      <c r="F163" s="148" t="s">
        <v>268</v>
      </c>
      <c r="I163" s="140"/>
      <c r="J163" s="149">
        <f>BK163</f>
        <v>0</v>
      </c>
      <c r="L163" s="137"/>
      <c r="M163" s="142"/>
      <c r="N163" s="143"/>
      <c r="O163" s="143"/>
      <c r="P163" s="144">
        <f>SUM(P164:P169)</f>
        <v>0</v>
      </c>
      <c r="Q163" s="143"/>
      <c r="R163" s="144">
        <f>SUM(R164:R169)</f>
        <v>6.3840000000000008E-2</v>
      </c>
      <c r="S163" s="143"/>
      <c r="T163" s="145">
        <f>SUM(T164:T169)</f>
        <v>0</v>
      </c>
      <c r="AR163" s="138" t="s">
        <v>83</v>
      </c>
      <c r="AT163" s="146" t="s">
        <v>75</v>
      </c>
      <c r="AU163" s="146" t="s">
        <v>83</v>
      </c>
      <c r="AY163" s="138" t="s">
        <v>174</v>
      </c>
      <c r="BK163" s="147">
        <f>SUM(BK164:BK169)</f>
        <v>0</v>
      </c>
    </row>
    <row r="164" spans="1:65" s="2" customFormat="1" ht="24.2" customHeight="1">
      <c r="A164" s="32"/>
      <c r="B164" s="150"/>
      <c r="C164" s="151" t="s">
        <v>195</v>
      </c>
      <c r="D164" s="151" t="s">
        <v>176</v>
      </c>
      <c r="E164" s="152" t="s">
        <v>971</v>
      </c>
      <c r="F164" s="153" t="s">
        <v>972</v>
      </c>
      <c r="G164" s="154" t="s">
        <v>179</v>
      </c>
      <c r="H164" s="155">
        <v>168</v>
      </c>
      <c r="I164" s="156"/>
      <c r="J164" s="157">
        <f>ROUND(I164*H164,2)</f>
        <v>0</v>
      </c>
      <c r="K164" s="158"/>
      <c r="L164" s="33"/>
      <c r="M164" s="159" t="s">
        <v>1</v>
      </c>
      <c r="N164" s="160" t="s">
        <v>41</v>
      </c>
      <c r="O164" s="58"/>
      <c r="P164" s="161">
        <f>O164*H164</f>
        <v>0</v>
      </c>
      <c r="Q164" s="161">
        <v>2.7E-4</v>
      </c>
      <c r="R164" s="161">
        <f>Q164*H164</f>
        <v>4.5359999999999998E-2</v>
      </c>
      <c r="S164" s="161">
        <v>0</v>
      </c>
      <c r="T164" s="162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3" t="s">
        <v>96</v>
      </c>
      <c r="AT164" s="163" t="s">
        <v>176</v>
      </c>
      <c r="AU164" s="163" t="s">
        <v>85</v>
      </c>
      <c r="AY164" s="17" t="s">
        <v>174</v>
      </c>
      <c r="BE164" s="164">
        <f>IF(N164="základní",J164,0)</f>
        <v>0</v>
      </c>
      <c r="BF164" s="164">
        <f>IF(N164="snížená",J164,0)</f>
        <v>0</v>
      </c>
      <c r="BG164" s="164">
        <f>IF(N164="zákl. přenesená",J164,0)</f>
        <v>0</v>
      </c>
      <c r="BH164" s="164">
        <f>IF(N164="sníž. přenesená",J164,0)</f>
        <v>0</v>
      </c>
      <c r="BI164" s="164">
        <f>IF(N164="nulová",J164,0)</f>
        <v>0</v>
      </c>
      <c r="BJ164" s="17" t="s">
        <v>83</v>
      </c>
      <c r="BK164" s="164">
        <f>ROUND(I164*H164,2)</f>
        <v>0</v>
      </c>
      <c r="BL164" s="17" t="s">
        <v>96</v>
      </c>
      <c r="BM164" s="163" t="s">
        <v>973</v>
      </c>
    </row>
    <row r="165" spans="1:65" s="2" customFormat="1" ht="29.25">
      <c r="A165" s="32"/>
      <c r="B165" s="33"/>
      <c r="C165" s="32"/>
      <c r="D165" s="165" t="s">
        <v>181</v>
      </c>
      <c r="E165" s="32"/>
      <c r="F165" s="166" t="s">
        <v>974</v>
      </c>
      <c r="G165" s="32"/>
      <c r="H165" s="32"/>
      <c r="I165" s="167"/>
      <c r="J165" s="32"/>
      <c r="K165" s="32"/>
      <c r="L165" s="33"/>
      <c r="M165" s="168"/>
      <c r="N165" s="169"/>
      <c r="O165" s="58"/>
      <c r="P165" s="58"/>
      <c r="Q165" s="58"/>
      <c r="R165" s="58"/>
      <c r="S165" s="58"/>
      <c r="T165" s="59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T165" s="17" t="s">
        <v>181</v>
      </c>
      <c r="AU165" s="17" t="s">
        <v>85</v>
      </c>
    </row>
    <row r="166" spans="1:65" s="13" customFormat="1" ht="11.25">
      <c r="B166" s="170"/>
      <c r="D166" s="165" t="s">
        <v>183</v>
      </c>
      <c r="E166" s="171" t="s">
        <v>1</v>
      </c>
      <c r="F166" s="172" t="s">
        <v>975</v>
      </c>
      <c r="H166" s="173">
        <v>168</v>
      </c>
      <c r="I166" s="174"/>
      <c r="L166" s="170"/>
      <c r="M166" s="175"/>
      <c r="N166" s="176"/>
      <c r="O166" s="176"/>
      <c r="P166" s="176"/>
      <c r="Q166" s="176"/>
      <c r="R166" s="176"/>
      <c r="S166" s="176"/>
      <c r="T166" s="177"/>
      <c r="AT166" s="171" t="s">
        <v>183</v>
      </c>
      <c r="AU166" s="171" t="s">
        <v>85</v>
      </c>
      <c r="AV166" s="13" t="s">
        <v>85</v>
      </c>
      <c r="AW166" s="13" t="s">
        <v>32</v>
      </c>
      <c r="AX166" s="13" t="s">
        <v>83</v>
      </c>
      <c r="AY166" s="171" t="s">
        <v>174</v>
      </c>
    </row>
    <row r="167" spans="1:65" s="2" customFormat="1" ht="24.2" customHeight="1">
      <c r="A167" s="32"/>
      <c r="B167" s="150"/>
      <c r="C167" s="186" t="s">
        <v>200</v>
      </c>
      <c r="D167" s="186" t="s">
        <v>256</v>
      </c>
      <c r="E167" s="187" t="s">
        <v>976</v>
      </c>
      <c r="F167" s="188" t="s">
        <v>977</v>
      </c>
      <c r="G167" s="189" t="s">
        <v>179</v>
      </c>
      <c r="H167" s="190">
        <v>184.8</v>
      </c>
      <c r="I167" s="191"/>
      <c r="J167" s="192">
        <f>ROUND(I167*H167,2)</f>
        <v>0</v>
      </c>
      <c r="K167" s="193"/>
      <c r="L167" s="194"/>
      <c r="M167" s="195" t="s">
        <v>1</v>
      </c>
      <c r="N167" s="196" t="s">
        <v>41</v>
      </c>
      <c r="O167" s="58"/>
      <c r="P167" s="161">
        <f>O167*H167</f>
        <v>0</v>
      </c>
      <c r="Q167" s="161">
        <v>1E-4</v>
      </c>
      <c r="R167" s="161">
        <f>Q167*H167</f>
        <v>1.8480000000000003E-2</v>
      </c>
      <c r="S167" s="161">
        <v>0</v>
      </c>
      <c r="T167" s="162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3" t="s">
        <v>211</v>
      </c>
      <c r="AT167" s="163" t="s">
        <v>256</v>
      </c>
      <c r="AU167" s="163" t="s">
        <v>85</v>
      </c>
      <c r="AY167" s="17" t="s">
        <v>174</v>
      </c>
      <c r="BE167" s="164">
        <f>IF(N167="základní",J167,0)</f>
        <v>0</v>
      </c>
      <c r="BF167" s="164">
        <f>IF(N167="snížená",J167,0)</f>
        <v>0</v>
      </c>
      <c r="BG167" s="164">
        <f>IF(N167="zákl. přenesená",J167,0)</f>
        <v>0</v>
      </c>
      <c r="BH167" s="164">
        <f>IF(N167="sníž. přenesená",J167,0)</f>
        <v>0</v>
      </c>
      <c r="BI167" s="164">
        <f>IF(N167="nulová",J167,0)</f>
        <v>0</v>
      </c>
      <c r="BJ167" s="17" t="s">
        <v>83</v>
      </c>
      <c r="BK167" s="164">
        <f>ROUND(I167*H167,2)</f>
        <v>0</v>
      </c>
      <c r="BL167" s="17" t="s">
        <v>96</v>
      </c>
      <c r="BM167" s="163" t="s">
        <v>978</v>
      </c>
    </row>
    <row r="168" spans="1:65" s="2" customFormat="1" ht="19.5">
      <c r="A168" s="32"/>
      <c r="B168" s="33"/>
      <c r="C168" s="32"/>
      <c r="D168" s="165" t="s">
        <v>181</v>
      </c>
      <c r="E168" s="32"/>
      <c r="F168" s="166" t="s">
        <v>977</v>
      </c>
      <c r="G168" s="32"/>
      <c r="H168" s="32"/>
      <c r="I168" s="167"/>
      <c r="J168" s="32"/>
      <c r="K168" s="32"/>
      <c r="L168" s="33"/>
      <c r="M168" s="168"/>
      <c r="N168" s="169"/>
      <c r="O168" s="58"/>
      <c r="P168" s="58"/>
      <c r="Q168" s="58"/>
      <c r="R168" s="58"/>
      <c r="S168" s="58"/>
      <c r="T168" s="59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T168" s="17" t="s">
        <v>181</v>
      </c>
      <c r="AU168" s="17" t="s">
        <v>85</v>
      </c>
    </row>
    <row r="169" spans="1:65" s="13" customFormat="1" ht="11.25">
      <c r="B169" s="170"/>
      <c r="D169" s="165" t="s">
        <v>183</v>
      </c>
      <c r="F169" s="172" t="s">
        <v>979</v>
      </c>
      <c r="H169" s="173">
        <v>184.8</v>
      </c>
      <c r="I169" s="174"/>
      <c r="L169" s="170"/>
      <c r="M169" s="175"/>
      <c r="N169" s="176"/>
      <c r="O169" s="176"/>
      <c r="P169" s="176"/>
      <c r="Q169" s="176"/>
      <c r="R169" s="176"/>
      <c r="S169" s="176"/>
      <c r="T169" s="177"/>
      <c r="AT169" s="171" t="s">
        <v>183</v>
      </c>
      <c r="AU169" s="171" t="s">
        <v>85</v>
      </c>
      <c r="AV169" s="13" t="s">
        <v>85</v>
      </c>
      <c r="AW169" s="13" t="s">
        <v>3</v>
      </c>
      <c r="AX169" s="13" t="s">
        <v>83</v>
      </c>
      <c r="AY169" s="171" t="s">
        <v>174</v>
      </c>
    </row>
    <row r="170" spans="1:65" s="12" customFormat="1" ht="22.9" customHeight="1">
      <c r="B170" s="137"/>
      <c r="D170" s="138" t="s">
        <v>75</v>
      </c>
      <c r="E170" s="148" t="s">
        <v>96</v>
      </c>
      <c r="F170" s="148" t="s">
        <v>980</v>
      </c>
      <c r="I170" s="140"/>
      <c r="J170" s="149">
        <f>BK170</f>
        <v>0</v>
      </c>
      <c r="L170" s="137"/>
      <c r="M170" s="142"/>
      <c r="N170" s="143"/>
      <c r="O170" s="143"/>
      <c r="P170" s="144">
        <f>SUM(P171:P173)</f>
        <v>0</v>
      </c>
      <c r="Q170" s="143"/>
      <c r="R170" s="144">
        <f>SUM(R171:R173)</f>
        <v>136.07999999999998</v>
      </c>
      <c r="S170" s="143"/>
      <c r="T170" s="145">
        <f>SUM(T171:T173)</f>
        <v>0</v>
      </c>
      <c r="AR170" s="138" t="s">
        <v>83</v>
      </c>
      <c r="AT170" s="146" t="s">
        <v>75</v>
      </c>
      <c r="AU170" s="146" t="s">
        <v>83</v>
      </c>
      <c r="AY170" s="138" t="s">
        <v>174</v>
      </c>
      <c r="BK170" s="147">
        <f>SUM(BK171:BK173)</f>
        <v>0</v>
      </c>
    </row>
    <row r="171" spans="1:65" s="2" customFormat="1" ht="33" customHeight="1">
      <c r="A171" s="32"/>
      <c r="B171" s="150"/>
      <c r="C171" s="151" t="s">
        <v>206</v>
      </c>
      <c r="D171" s="151" t="s">
        <v>176</v>
      </c>
      <c r="E171" s="152" t="s">
        <v>981</v>
      </c>
      <c r="F171" s="153" t="s">
        <v>982</v>
      </c>
      <c r="G171" s="154" t="s">
        <v>220</v>
      </c>
      <c r="H171" s="155">
        <v>72</v>
      </c>
      <c r="I171" s="156"/>
      <c r="J171" s="157">
        <f>ROUND(I171*H171,2)</f>
        <v>0</v>
      </c>
      <c r="K171" s="158"/>
      <c r="L171" s="33"/>
      <c r="M171" s="159" t="s">
        <v>1</v>
      </c>
      <c r="N171" s="160" t="s">
        <v>41</v>
      </c>
      <c r="O171" s="58"/>
      <c r="P171" s="161">
        <f>O171*H171</f>
        <v>0</v>
      </c>
      <c r="Q171" s="161">
        <v>1.89</v>
      </c>
      <c r="R171" s="161">
        <f>Q171*H171</f>
        <v>136.07999999999998</v>
      </c>
      <c r="S171" s="161">
        <v>0</v>
      </c>
      <c r="T171" s="162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3" t="s">
        <v>96</v>
      </c>
      <c r="AT171" s="163" t="s">
        <v>176</v>
      </c>
      <c r="AU171" s="163" t="s">
        <v>85</v>
      </c>
      <c r="AY171" s="17" t="s">
        <v>174</v>
      </c>
      <c r="BE171" s="164">
        <f>IF(N171="základní",J171,0)</f>
        <v>0</v>
      </c>
      <c r="BF171" s="164">
        <f>IF(N171="snížená",J171,0)</f>
        <v>0</v>
      </c>
      <c r="BG171" s="164">
        <f>IF(N171="zákl. přenesená",J171,0)</f>
        <v>0</v>
      </c>
      <c r="BH171" s="164">
        <f>IF(N171="sníž. přenesená",J171,0)</f>
        <v>0</v>
      </c>
      <c r="BI171" s="164">
        <f>IF(N171="nulová",J171,0)</f>
        <v>0</v>
      </c>
      <c r="BJ171" s="17" t="s">
        <v>83</v>
      </c>
      <c r="BK171" s="164">
        <f>ROUND(I171*H171,2)</f>
        <v>0</v>
      </c>
      <c r="BL171" s="17" t="s">
        <v>96</v>
      </c>
      <c r="BM171" s="163" t="s">
        <v>983</v>
      </c>
    </row>
    <row r="172" spans="1:65" s="2" customFormat="1" ht="19.5">
      <c r="A172" s="32"/>
      <c r="B172" s="33"/>
      <c r="C172" s="32"/>
      <c r="D172" s="165" t="s">
        <v>181</v>
      </c>
      <c r="E172" s="32"/>
      <c r="F172" s="166" t="s">
        <v>984</v>
      </c>
      <c r="G172" s="32"/>
      <c r="H172" s="32"/>
      <c r="I172" s="167"/>
      <c r="J172" s="32"/>
      <c r="K172" s="32"/>
      <c r="L172" s="33"/>
      <c r="M172" s="168"/>
      <c r="N172" s="169"/>
      <c r="O172" s="58"/>
      <c r="P172" s="58"/>
      <c r="Q172" s="58"/>
      <c r="R172" s="58"/>
      <c r="S172" s="58"/>
      <c r="T172" s="59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T172" s="17" t="s">
        <v>181</v>
      </c>
      <c r="AU172" s="17" t="s">
        <v>85</v>
      </c>
    </row>
    <row r="173" spans="1:65" s="13" customFormat="1" ht="11.25">
      <c r="B173" s="170"/>
      <c r="D173" s="165" t="s">
        <v>183</v>
      </c>
      <c r="E173" s="171" t="s">
        <v>1</v>
      </c>
      <c r="F173" s="172" t="s">
        <v>985</v>
      </c>
      <c r="H173" s="173">
        <v>72</v>
      </c>
      <c r="I173" s="174"/>
      <c r="L173" s="170"/>
      <c r="M173" s="175"/>
      <c r="N173" s="176"/>
      <c r="O173" s="176"/>
      <c r="P173" s="176"/>
      <c r="Q173" s="176"/>
      <c r="R173" s="176"/>
      <c r="S173" s="176"/>
      <c r="T173" s="177"/>
      <c r="AT173" s="171" t="s">
        <v>183</v>
      </c>
      <c r="AU173" s="171" t="s">
        <v>85</v>
      </c>
      <c r="AV173" s="13" t="s">
        <v>85</v>
      </c>
      <c r="AW173" s="13" t="s">
        <v>32</v>
      </c>
      <c r="AX173" s="13" t="s">
        <v>83</v>
      </c>
      <c r="AY173" s="171" t="s">
        <v>174</v>
      </c>
    </row>
    <row r="174" spans="1:65" s="12" customFormat="1" ht="22.9" customHeight="1">
      <c r="B174" s="137"/>
      <c r="D174" s="138" t="s">
        <v>75</v>
      </c>
      <c r="E174" s="148" t="s">
        <v>211</v>
      </c>
      <c r="F174" s="148" t="s">
        <v>580</v>
      </c>
      <c r="I174" s="140"/>
      <c r="J174" s="149">
        <f>BK174</f>
        <v>0</v>
      </c>
      <c r="L174" s="137"/>
      <c r="M174" s="142"/>
      <c r="N174" s="143"/>
      <c r="O174" s="143"/>
      <c r="P174" s="144">
        <f>SUM(P175:P183)</f>
        <v>0</v>
      </c>
      <c r="Q174" s="143"/>
      <c r="R174" s="144">
        <f>SUM(R175:R183)</f>
        <v>1.4567821999999999</v>
      </c>
      <c r="S174" s="143"/>
      <c r="T174" s="145">
        <f>SUM(T175:T183)</f>
        <v>0</v>
      </c>
      <c r="AR174" s="138" t="s">
        <v>83</v>
      </c>
      <c r="AT174" s="146" t="s">
        <v>75</v>
      </c>
      <c r="AU174" s="146" t="s">
        <v>83</v>
      </c>
      <c r="AY174" s="138" t="s">
        <v>174</v>
      </c>
      <c r="BK174" s="147">
        <f>SUM(BK175:BK183)</f>
        <v>0</v>
      </c>
    </row>
    <row r="175" spans="1:65" s="2" customFormat="1" ht="24.2" customHeight="1">
      <c r="A175" s="32"/>
      <c r="B175" s="150"/>
      <c r="C175" s="151" t="s">
        <v>211</v>
      </c>
      <c r="D175" s="151" t="s">
        <v>176</v>
      </c>
      <c r="E175" s="152" t="s">
        <v>986</v>
      </c>
      <c r="F175" s="153" t="s">
        <v>987</v>
      </c>
      <c r="G175" s="154" t="s">
        <v>203</v>
      </c>
      <c r="H175" s="155">
        <v>31.55</v>
      </c>
      <c r="I175" s="156"/>
      <c r="J175" s="157">
        <f>ROUND(I175*H175,2)</f>
        <v>0</v>
      </c>
      <c r="K175" s="158"/>
      <c r="L175" s="33"/>
      <c r="M175" s="159" t="s">
        <v>1</v>
      </c>
      <c r="N175" s="160" t="s">
        <v>41</v>
      </c>
      <c r="O175" s="58"/>
      <c r="P175" s="161">
        <f>O175*H175</f>
        <v>0</v>
      </c>
      <c r="Q175" s="161">
        <v>1.0000000000000001E-5</v>
      </c>
      <c r="R175" s="161">
        <f>Q175*H175</f>
        <v>3.1550000000000003E-4</v>
      </c>
      <c r="S175" s="161">
        <v>0</v>
      </c>
      <c r="T175" s="162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3" t="s">
        <v>96</v>
      </c>
      <c r="AT175" s="163" t="s">
        <v>176</v>
      </c>
      <c r="AU175" s="163" t="s">
        <v>85</v>
      </c>
      <c r="AY175" s="17" t="s">
        <v>174</v>
      </c>
      <c r="BE175" s="164">
        <f>IF(N175="základní",J175,0)</f>
        <v>0</v>
      </c>
      <c r="BF175" s="164">
        <f>IF(N175="snížená",J175,0)</f>
        <v>0</v>
      </c>
      <c r="BG175" s="164">
        <f>IF(N175="zákl. přenesená",J175,0)</f>
        <v>0</v>
      </c>
      <c r="BH175" s="164">
        <f>IF(N175="sníž. přenesená",J175,0)</f>
        <v>0</v>
      </c>
      <c r="BI175" s="164">
        <f>IF(N175="nulová",J175,0)</f>
        <v>0</v>
      </c>
      <c r="BJ175" s="17" t="s">
        <v>83</v>
      </c>
      <c r="BK175" s="164">
        <f>ROUND(I175*H175,2)</f>
        <v>0</v>
      </c>
      <c r="BL175" s="17" t="s">
        <v>96</v>
      </c>
      <c r="BM175" s="163" t="s">
        <v>988</v>
      </c>
    </row>
    <row r="176" spans="1:65" s="2" customFormat="1" ht="19.5">
      <c r="A176" s="32"/>
      <c r="B176" s="33"/>
      <c r="C176" s="32"/>
      <c r="D176" s="165" t="s">
        <v>181</v>
      </c>
      <c r="E176" s="32"/>
      <c r="F176" s="166" t="s">
        <v>989</v>
      </c>
      <c r="G176" s="32"/>
      <c r="H176" s="32"/>
      <c r="I176" s="167"/>
      <c r="J176" s="32"/>
      <c r="K176" s="32"/>
      <c r="L176" s="33"/>
      <c r="M176" s="168"/>
      <c r="N176" s="169"/>
      <c r="O176" s="58"/>
      <c r="P176" s="58"/>
      <c r="Q176" s="58"/>
      <c r="R176" s="58"/>
      <c r="S176" s="58"/>
      <c r="T176" s="59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T176" s="17" t="s">
        <v>181</v>
      </c>
      <c r="AU176" s="17" t="s">
        <v>85</v>
      </c>
    </row>
    <row r="177" spans="1:65" s="13" customFormat="1" ht="11.25">
      <c r="B177" s="170"/>
      <c r="D177" s="165" t="s">
        <v>183</v>
      </c>
      <c r="E177" s="171" t="s">
        <v>1</v>
      </c>
      <c r="F177" s="172" t="s">
        <v>990</v>
      </c>
      <c r="H177" s="173">
        <v>31.55</v>
      </c>
      <c r="I177" s="174"/>
      <c r="L177" s="170"/>
      <c r="M177" s="175"/>
      <c r="N177" s="176"/>
      <c r="O177" s="176"/>
      <c r="P177" s="176"/>
      <c r="Q177" s="176"/>
      <c r="R177" s="176"/>
      <c r="S177" s="176"/>
      <c r="T177" s="177"/>
      <c r="AT177" s="171" t="s">
        <v>183</v>
      </c>
      <c r="AU177" s="171" t="s">
        <v>85</v>
      </c>
      <c r="AV177" s="13" t="s">
        <v>85</v>
      </c>
      <c r="AW177" s="13" t="s">
        <v>32</v>
      </c>
      <c r="AX177" s="13" t="s">
        <v>83</v>
      </c>
      <c r="AY177" s="171" t="s">
        <v>174</v>
      </c>
    </row>
    <row r="178" spans="1:65" s="2" customFormat="1" ht="24.2" customHeight="1">
      <c r="A178" s="32"/>
      <c r="B178" s="150"/>
      <c r="C178" s="186" t="s">
        <v>217</v>
      </c>
      <c r="D178" s="186" t="s">
        <v>256</v>
      </c>
      <c r="E178" s="187" t="s">
        <v>991</v>
      </c>
      <c r="F178" s="188" t="s">
        <v>992</v>
      </c>
      <c r="G178" s="189" t="s">
        <v>203</v>
      </c>
      <c r="H178" s="190">
        <v>32.023000000000003</v>
      </c>
      <c r="I178" s="191"/>
      <c r="J178" s="192">
        <f>ROUND(I178*H178,2)</f>
        <v>0</v>
      </c>
      <c r="K178" s="193"/>
      <c r="L178" s="194"/>
      <c r="M178" s="195" t="s">
        <v>1</v>
      </c>
      <c r="N178" s="196" t="s">
        <v>41</v>
      </c>
      <c r="O178" s="58"/>
      <c r="P178" s="161">
        <f>O178*H178</f>
        <v>0</v>
      </c>
      <c r="Q178" s="161">
        <v>2.8999999999999998E-3</v>
      </c>
      <c r="R178" s="161">
        <f>Q178*H178</f>
        <v>9.2866699999999996E-2</v>
      </c>
      <c r="S178" s="161">
        <v>0</v>
      </c>
      <c r="T178" s="162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3" t="s">
        <v>211</v>
      </c>
      <c r="AT178" s="163" t="s">
        <v>256</v>
      </c>
      <c r="AU178" s="163" t="s">
        <v>85</v>
      </c>
      <c r="AY178" s="17" t="s">
        <v>174</v>
      </c>
      <c r="BE178" s="164">
        <f>IF(N178="základní",J178,0)</f>
        <v>0</v>
      </c>
      <c r="BF178" s="164">
        <f>IF(N178="snížená",J178,0)</f>
        <v>0</v>
      </c>
      <c r="BG178" s="164">
        <f>IF(N178="zákl. přenesená",J178,0)</f>
        <v>0</v>
      </c>
      <c r="BH178" s="164">
        <f>IF(N178="sníž. přenesená",J178,0)</f>
        <v>0</v>
      </c>
      <c r="BI178" s="164">
        <f>IF(N178="nulová",J178,0)</f>
        <v>0</v>
      </c>
      <c r="BJ178" s="17" t="s">
        <v>83</v>
      </c>
      <c r="BK178" s="164">
        <f>ROUND(I178*H178,2)</f>
        <v>0</v>
      </c>
      <c r="BL178" s="17" t="s">
        <v>96</v>
      </c>
      <c r="BM178" s="163" t="s">
        <v>993</v>
      </c>
    </row>
    <row r="179" spans="1:65" s="2" customFormat="1" ht="11.25">
      <c r="A179" s="32"/>
      <c r="B179" s="33"/>
      <c r="C179" s="32"/>
      <c r="D179" s="165" t="s">
        <v>181</v>
      </c>
      <c r="E179" s="32"/>
      <c r="F179" s="166" t="s">
        <v>992</v>
      </c>
      <c r="G179" s="32"/>
      <c r="H179" s="32"/>
      <c r="I179" s="167"/>
      <c r="J179" s="32"/>
      <c r="K179" s="32"/>
      <c r="L179" s="33"/>
      <c r="M179" s="168"/>
      <c r="N179" s="169"/>
      <c r="O179" s="58"/>
      <c r="P179" s="58"/>
      <c r="Q179" s="58"/>
      <c r="R179" s="58"/>
      <c r="S179" s="58"/>
      <c r="T179" s="59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T179" s="17" t="s">
        <v>181</v>
      </c>
      <c r="AU179" s="17" t="s">
        <v>85</v>
      </c>
    </row>
    <row r="180" spans="1:65" s="13" customFormat="1" ht="11.25">
      <c r="B180" s="170"/>
      <c r="D180" s="165" t="s">
        <v>183</v>
      </c>
      <c r="F180" s="172" t="s">
        <v>994</v>
      </c>
      <c r="H180" s="173">
        <v>32.023000000000003</v>
      </c>
      <c r="I180" s="174"/>
      <c r="L180" s="170"/>
      <c r="M180" s="175"/>
      <c r="N180" s="176"/>
      <c r="O180" s="176"/>
      <c r="P180" s="176"/>
      <c r="Q180" s="176"/>
      <c r="R180" s="176"/>
      <c r="S180" s="176"/>
      <c r="T180" s="177"/>
      <c r="AT180" s="171" t="s">
        <v>183</v>
      </c>
      <c r="AU180" s="171" t="s">
        <v>85</v>
      </c>
      <c r="AV180" s="13" t="s">
        <v>85</v>
      </c>
      <c r="AW180" s="13" t="s">
        <v>3</v>
      </c>
      <c r="AX180" s="13" t="s">
        <v>83</v>
      </c>
      <c r="AY180" s="171" t="s">
        <v>174</v>
      </c>
    </row>
    <row r="181" spans="1:65" s="2" customFormat="1" ht="21.75" customHeight="1">
      <c r="A181" s="32"/>
      <c r="B181" s="150"/>
      <c r="C181" s="151" t="s">
        <v>224</v>
      </c>
      <c r="D181" s="151" t="s">
        <v>176</v>
      </c>
      <c r="E181" s="152" t="s">
        <v>687</v>
      </c>
      <c r="F181" s="153" t="s">
        <v>688</v>
      </c>
      <c r="G181" s="154" t="s">
        <v>272</v>
      </c>
      <c r="H181" s="155">
        <v>4</v>
      </c>
      <c r="I181" s="156"/>
      <c r="J181" s="157">
        <f>ROUND(I181*H181,2)</f>
        <v>0</v>
      </c>
      <c r="K181" s="158"/>
      <c r="L181" s="33"/>
      <c r="M181" s="159" t="s">
        <v>1</v>
      </c>
      <c r="N181" s="160" t="s">
        <v>41</v>
      </c>
      <c r="O181" s="58"/>
      <c r="P181" s="161">
        <f>O181*H181</f>
        <v>0</v>
      </c>
      <c r="Q181" s="161">
        <v>0.34089999999999998</v>
      </c>
      <c r="R181" s="161">
        <f>Q181*H181</f>
        <v>1.3635999999999999</v>
      </c>
      <c r="S181" s="161">
        <v>0</v>
      </c>
      <c r="T181" s="162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3" t="s">
        <v>96</v>
      </c>
      <c r="AT181" s="163" t="s">
        <v>176</v>
      </c>
      <c r="AU181" s="163" t="s">
        <v>85</v>
      </c>
      <c r="AY181" s="17" t="s">
        <v>174</v>
      </c>
      <c r="BE181" s="164">
        <f>IF(N181="základní",J181,0)</f>
        <v>0</v>
      </c>
      <c r="BF181" s="164">
        <f>IF(N181="snížená",J181,0)</f>
        <v>0</v>
      </c>
      <c r="BG181" s="164">
        <f>IF(N181="zákl. přenesená",J181,0)</f>
        <v>0</v>
      </c>
      <c r="BH181" s="164">
        <f>IF(N181="sníž. přenesená",J181,0)</f>
        <v>0</v>
      </c>
      <c r="BI181" s="164">
        <f>IF(N181="nulová",J181,0)</f>
        <v>0</v>
      </c>
      <c r="BJ181" s="17" t="s">
        <v>83</v>
      </c>
      <c r="BK181" s="164">
        <f>ROUND(I181*H181,2)</f>
        <v>0</v>
      </c>
      <c r="BL181" s="17" t="s">
        <v>96</v>
      </c>
      <c r="BM181" s="163" t="s">
        <v>995</v>
      </c>
    </row>
    <row r="182" spans="1:65" s="2" customFormat="1" ht="19.5">
      <c r="A182" s="32"/>
      <c r="B182" s="33"/>
      <c r="C182" s="32"/>
      <c r="D182" s="165" t="s">
        <v>181</v>
      </c>
      <c r="E182" s="32"/>
      <c r="F182" s="166" t="s">
        <v>690</v>
      </c>
      <c r="G182" s="32"/>
      <c r="H182" s="32"/>
      <c r="I182" s="167"/>
      <c r="J182" s="32"/>
      <c r="K182" s="32"/>
      <c r="L182" s="33"/>
      <c r="M182" s="168"/>
      <c r="N182" s="169"/>
      <c r="O182" s="58"/>
      <c r="P182" s="58"/>
      <c r="Q182" s="58"/>
      <c r="R182" s="58"/>
      <c r="S182" s="58"/>
      <c r="T182" s="59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T182" s="17" t="s">
        <v>181</v>
      </c>
      <c r="AU182" s="17" t="s">
        <v>85</v>
      </c>
    </row>
    <row r="183" spans="1:65" s="13" customFormat="1" ht="11.25">
      <c r="B183" s="170"/>
      <c r="D183" s="165" t="s">
        <v>183</v>
      </c>
      <c r="E183" s="171" t="s">
        <v>1</v>
      </c>
      <c r="F183" s="172" t="s">
        <v>96</v>
      </c>
      <c r="H183" s="173">
        <v>4</v>
      </c>
      <c r="I183" s="174"/>
      <c r="L183" s="170"/>
      <c r="M183" s="175"/>
      <c r="N183" s="176"/>
      <c r="O183" s="176"/>
      <c r="P183" s="176"/>
      <c r="Q183" s="176"/>
      <c r="R183" s="176"/>
      <c r="S183" s="176"/>
      <c r="T183" s="177"/>
      <c r="AT183" s="171" t="s">
        <v>183</v>
      </c>
      <c r="AU183" s="171" t="s">
        <v>85</v>
      </c>
      <c r="AV183" s="13" t="s">
        <v>85</v>
      </c>
      <c r="AW183" s="13" t="s">
        <v>32</v>
      </c>
      <c r="AX183" s="13" t="s">
        <v>83</v>
      </c>
      <c r="AY183" s="171" t="s">
        <v>174</v>
      </c>
    </row>
    <row r="184" spans="1:65" s="12" customFormat="1" ht="22.9" customHeight="1">
      <c r="B184" s="137"/>
      <c r="D184" s="138" t="s">
        <v>75</v>
      </c>
      <c r="E184" s="148" t="s">
        <v>436</v>
      </c>
      <c r="F184" s="148" t="s">
        <v>437</v>
      </c>
      <c r="I184" s="140"/>
      <c r="J184" s="149">
        <f>BK184</f>
        <v>0</v>
      </c>
      <c r="L184" s="137"/>
      <c r="M184" s="142"/>
      <c r="N184" s="143"/>
      <c r="O184" s="143"/>
      <c r="P184" s="144">
        <f>SUM(P185:P187)</f>
        <v>0</v>
      </c>
      <c r="Q184" s="143"/>
      <c r="R184" s="144">
        <f>SUM(R185:R187)</f>
        <v>0</v>
      </c>
      <c r="S184" s="143"/>
      <c r="T184" s="145">
        <f>SUM(T185:T187)</f>
        <v>0</v>
      </c>
      <c r="AR184" s="138" t="s">
        <v>83</v>
      </c>
      <c r="AT184" s="146" t="s">
        <v>75</v>
      </c>
      <c r="AU184" s="146" t="s">
        <v>83</v>
      </c>
      <c r="AY184" s="138" t="s">
        <v>174</v>
      </c>
      <c r="BK184" s="147">
        <f>SUM(BK185:BK187)</f>
        <v>0</v>
      </c>
    </row>
    <row r="185" spans="1:65" s="2" customFormat="1" ht="44.25" customHeight="1">
      <c r="A185" s="32"/>
      <c r="B185" s="150"/>
      <c r="C185" s="151" t="s">
        <v>232</v>
      </c>
      <c r="D185" s="151" t="s">
        <v>176</v>
      </c>
      <c r="E185" s="152" t="s">
        <v>457</v>
      </c>
      <c r="F185" s="153" t="s">
        <v>458</v>
      </c>
      <c r="G185" s="154" t="s">
        <v>441</v>
      </c>
      <c r="H185" s="155">
        <v>104.04</v>
      </c>
      <c r="I185" s="156"/>
      <c r="J185" s="157">
        <f>ROUND(I185*H185,2)</f>
        <v>0</v>
      </c>
      <c r="K185" s="158"/>
      <c r="L185" s="33"/>
      <c r="M185" s="159" t="s">
        <v>1</v>
      </c>
      <c r="N185" s="160" t="s">
        <v>41</v>
      </c>
      <c r="O185" s="58"/>
      <c r="P185" s="161">
        <f>O185*H185</f>
        <v>0</v>
      </c>
      <c r="Q185" s="161">
        <v>0</v>
      </c>
      <c r="R185" s="161">
        <f>Q185*H185</f>
        <v>0</v>
      </c>
      <c r="S185" s="161">
        <v>0</v>
      </c>
      <c r="T185" s="162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3" t="s">
        <v>96</v>
      </c>
      <c r="AT185" s="163" t="s">
        <v>176</v>
      </c>
      <c r="AU185" s="163" t="s">
        <v>85</v>
      </c>
      <c r="AY185" s="17" t="s">
        <v>174</v>
      </c>
      <c r="BE185" s="164">
        <f>IF(N185="základní",J185,0)</f>
        <v>0</v>
      </c>
      <c r="BF185" s="164">
        <f>IF(N185="snížená",J185,0)</f>
        <v>0</v>
      </c>
      <c r="BG185" s="164">
        <f>IF(N185="zákl. přenesená",J185,0)</f>
        <v>0</v>
      </c>
      <c r="BH185" s="164">
        <f>IF(N185="sníž. přenesená",J185,0)</f>
        <v>0</v>
      </c>
      <c r="BI185" s="164">
        <f>IF(N185="nulová",J185,0)</f>
        <v>0</v>
      </c>
      <c r="BJ185" s="17" t="s">
        <v>83</v>
      </c>
      <c r="BK185" s="164">
        <f>ROUND(I185*H185,2)</f>
        <v>0</v>
      </c>
      <c r="BL185" s="17" t="s">
        <v>96</v>
      </c>
      <c r="BM185" s="163" t="s">
        <v>996</v>
      </c>
    </row>
    <row r="186" spans="1:65" s="2" customFormat="1" ht="29.25">
      <c r="A186" s="32"/>
      <c r="B186" s="33"/>
      <c r="C186" s="32"/>
      <c r="D186" s="165" t="s">
        <v>181</v>
      </c>
      <c r="E186" s="32"/>
      <c r="F186" s="166" t="s">
        <v>458</v>
      </c>
      <c r="G186" s="32"/>
      <c r="H186" s="32"/>
      <c r="I186" s="167"/>
      <c r="J186" s="32"/>
      <c r="K186" s="32"/>
      <c r="L186" s="33"/>
      <c r="M186" s="168"/>
      <c r="N186" s="169"/>
      <c r="O186" s="58"/>
      <c r="P186" s="58"/>
      <c r="Q186" s="58"/>
      <c r="R186" s="58"/>
      <c r="S186" s="58"/>
      <c r="T186" s="59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T186" s="17" t="s">
        <v>181</v>
      </c>
      <c r="AU186" s="17" t="s">
        <v>85</v>
      </c>
    </row>
    <row r="187" spans="1:65" s="13" customFormat="1" ht="11.25">
      <c r="B187" s="170"/>
      <c r="D187" s="165" t="s">
        <v>183</v>
      </c>
      <c r="E187" s="171" t="s">
        <v>1</v>
      </c>
      <c r="F187" s="172" t="s">
        <v>997</v>
      </c>
      <c r="H187" s="173">
        <v>104.04</v>
      </c>
      <c r="I187" s="174"/>
      <c r="L187" s="170"/>
      <c r="M187" s="175"/>
      <c r="N187" s="176"/>
      <c r="O187" s="176"/>
      <c r="P187" s="176"/>
      <c r="Q187" s="176"/>
      <c r="R187" s="176"/>
      <c r="S187" s="176"/>
      <c r="T187" s="177"/>
      <c r="AT187" s="171" t="s">
        <v>183</v>
      </c>
      <c r="AU187" s="171" t="s">
        <v>85</v>
      </c>
      <c r="AV187" s="13" t="s">
        <v>85</v>
      </c>
      <c r="AW187" s="13" t="s">
        <v>32</v>
      </c>
      <c r="AX187" s="13" t="s">
        <v>83</v>
      </c>
      <c r="AY187" s="171" t="s">
        <v>174</v>
      </c>
    </row>
    <row r="188" spans="1:65" s="12" customFormat="1" ht="22.9" customHeight="1">
      <c r="B188" s="137"/>
      <c r="D188" s="138" t="s">
        <v>75</v>
      </c>
      <c r="E188" s="148" t="s">
        <v>466</v>
      </c>
      <c r="F188" s="148" t="s">
        <v>467</v>
      </c>
      <c r="I188" s="140"/>
      <c r="J188" s="149">
        <f>BK188</f>
        <v>0</v>
      </c>
      <c r="L188" s="137"/>
      <c r="M188" s="142"/>
      <c r="N188" s="143"/>
      <c r="O188" s="143"/>
      <c r="P188" s="144">
        <f>SUM(P189:P190)</f>
        <v>0</v>
      </c>
      <c r="Q188" s="143"/>
      <c r="R188" s="144">
        <f>SUM(R189:R190)</f>
        <v>0</v>
      </c>
      <c r="S188" s="143"/>
      <c r="T188" s="145">
        <f>SUM(T189:T190)</f>
        <v>0</v>
      </c>
      <c r="AR188" s="138" t="s">
        <v>83</v>
      </c>
      <c r="AT188" s="146" t="s">
        <v>75</v>
      </c>
      <c r="AU188" s="146" t="s">
        <v>83</v>
      </c>
      <c r="AY188" s="138" t="s">
        <v>174</v>
      </c>
      <c r="BK188" s="147">
        <f>SUM(BK189:BK190)</f>
        <v>0</v>
      </c>
    </row>
    <row r="189" spans="1:65" s="2" customFormat="1" ht="24.2" customHeight="1">
      <c r="A189" s="32"/>
      <c r="B189" s="150"/>
      <c r="C189" s="151" t="s">
        <v>238</v>
      </c>
      <c r="D189" s="151" t="s">
        <v>176</v>
      </c>
      <c r="E189" s="152" t="s">
        <v>469</v>
      </c>
      <c r="F189" s="153" t="s">
        <v>470</v>
      </c>
      <c r="G189" s="154" t="s">
        <v>441</v>
      </c>
      <c r="H189" s="155">
        <v>137.602</v>
      </c>
      <c r="I189" s="156"/>
      <c r="J189" s="157">
        <f>ROUND(I189*H189,2)</f>
        <v>0</v>
      </c>
      <c r="K189" s="158"/>
      <c r="L189" s="33"/>
      <c r="M189" s="159" t="s">
        <v>1</v>
      </c>
      <c r="N189" s="160" t="s">
        <v>41</v>
      </c>
      <c r="O189" s="58"/>
      <c r="P189" s="161">
        <f>O189*H189</f>
        <v>0</v>
      </c>
      <c r="Q189" s="161">
        <v>0</v>
      </c>
      <c r="R189" s="161">
        <f>Q189*H189</f>
        <v>0</v>
      </c>
      <c r="S189" s="161">
        <v>0</v>
      </c>
      <c r="T189" s="162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3" t="s">
        <v>96</v>
      </c>
      <c r="AT189" s="163" t="s">
        <v>176</v>
      </c>
      <c r="AU189" s="163" t="s">
        <v>85</v>
      </c>
      <c r="AY189" s="17" t="s">
        <v>174</v>
      </c>
      <c r="BE189" s="164">
        <f>IF(N189="základní",J189,0)</f>
        <v>0</v>
      </c>
      <c r="BF189" s="164">
        <f>IF(N189="snížená",J189,0)</f>
        <v>0</v>
      </c>
      <c r="BG189" s="164">
        <f>IF(N189="zákl. přenesená",J189,0)</f>
        <v>0</v>
      </c>
      <c r="BH189" s="164">
        <f>IF(N189="sníž. přenesená",J189,0)</f>
        <v>0</v>
      </c>
      <c r="BI189" s="164">
        <f>IF(N189="nulová",J189,0)</f>
        <v>0</v>
      </c>
      <c r="BJ189" s="17" t="s">
        <v>83</v>
      </c>
      <c r="BK189" s="164">
        <f>ROUND(I189*H189,2)</f>
        <v>0</v>
      </c>
      <c r="BL189" s="17" t="s">
        <v>96</v>
      </c>
      <c r="BM189" s="163" t="s">
        <v>998</v>
      </c>
    </row>
    <row r="190" spans="1:65" s="2" customFormat="1" ht="19.5">
      <c r="A190" s="32"/>
      <c r="B190" s="33"/>
      <c r="C190" s="32"/>
      <c r="D190" s="165" t="s">
        <v>181</v>
      </c>
      <c r="E190" s="32"/>
      <c r="F190" s="166" t="s">
        <v>472</v>
      </c>
      <c r="G190" s="32"/>
      <c r="H190" s="32"/>
      <c r="I190" s="167"/>
      <c r="J190" s="32"/>
      <c r="K190" s="32"/>
      <c r="L190" s="33"/>
      <c r="M190" s="197"/>
      <c r="N190" s="198"/>
      <c r="O190" s="199"/>
      <c r="P190" s="199"/>
      <c r="Q190" s="199"/>
      <c r="R190" s="199"/>
      <c r="S190" s="199"/>
      <c r="T190" s="200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T190" s="17" t="s">
        <v>181</v>
      </c>
      <c r="AU190" s="17" t="s">
        <v>85</v>
      </c>
    </row>
    <row r="191" spans="1:65" s="2" customFormat="1" ht="6.95" customHeight="1">
      <c r="A191" s="32"/>
      <c r="B191" s="47"/>
      <c r="C191" s="48"/>
      <c r="D191" s="48"/>
      <c r="E191" s="48"/>
      <c r="F191" s="48"/>
      <c r="G191" s="48"/>
      <c r="H191" s="48"/>
      <c r="I191" s="48"/>
      <c r="J191" s="48"/>
      <c r="K191" s="48"/>
      <c r="L191" s="33"/>
      <c r="M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</row>
  </sheetData>
  <autoFilter ref="C130:K190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46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7" t="s">
        <v>118</v>
      </c>
      <c r="AZ2" s="98" t="s">
        <v>134</v>
      </c>
      <c r="BA2" s="98" t="s">
        <v>134</v>
      </c>
      <c r="BB2" s="98" t="s">
        <v>1</v>
      </c>
      <c r="BC2" s="98" t="s">
        <v>999</v>
      </c>
      <c r="BD2" s="98" t="s">
        <v>85</v>
      </c>
    </row>
    <row r="3" spans="1:5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  <c r="AZ3" s="98" t="s">
        <v>136</v>
      </c>
      <c r="BA3" s="98" t="s">
        <v>136</v>
      </c>
      <c r="BB3" s="98" t="s">
        <v>1</v>
      </c>
      <c r="BC3" s="98" t="s">
        <v>1000</v>
      </c>
      <c r="BD3" s="98" t="s">
        <v>85</v>
      </c>
    </row>
    <row r="4" spans="1:56" s="1" customFormat="1" ht="24.95" customHeight="1">
      <c r="B4" s="20"/>
      <c r="D4" s="21" t="s">
        <v>138</v>
      </c>
      <c r="L4" s="20"/>
      <c r="M4" s="99" t="s">
        <v>10</v>
      </c>
      <c r="AT4" s="17" t="s">
        <v>3</v>
      </c>
    </row>
    <row r="5" spans="1:56" s="1" customFormat="1" ht="6.95" customHeight="1">
      <c r="B5" s="20"/>
      <c r="L5" s="20"/>
    </row>
    <row r="6" spans="1:56" s="1" customFormat="1" ht="12" customHeight="1">
      <c r="B6" s="20"/>
      <c r="D6" s="27" t="s">
        <v>16</v>
      </c>
      <c r="L6" s="20"/>
    </row>
    <row r="7" spans="1:56" s="1" customFormat="1" ht="16.5" customHeight="1">
      <c r="B7" s="20"/>
      <c r="E7" s="263" t="str">
        <f>'Rekapitulace stavby'!K6</f>
        <v>Kyjov - chodník ul. Brandlova, U Vodojemu, Moravanská a Nětčická</v>
      </c>
      <c r="F7" s="264"/>
      <c r="G7" s="264"/>
      <c r="H7" s="264"/>
      <c r="L7" s="20"/>
    </row>
    <row r="8" spans="1:56" ht="12.75">
      <c r="B8" s="20"/>
      <c r="D8" s="27" t="s">
        <v>139</v>
      </c>
      <c r="L8" s="20"/>
    </row>
    <row r="9" spans="1:56" s="1" customFormat="1" ht="16.5" customHeight="1">
      <c r="B9" s="20"/>
      <c r="E9" s="263" t="s">
        <v>140</v>
      </c>
      <c r="F9" s="231"/>
      <c r="G9" s="231"/>
      <c r="H9" s="231"/>
      <c r="L9" s="20"/>
    </row>
    <row r="10" spans="1:56" s="1" customFormat="1" ht="12" customHeight="1">
      <c r="B10" s="20"/>
      <c r="D10" s="27" t="s">
        <v>141</v>
      </c>
      <c r="L10" s="20"/>
    </row>
    <row r="11" spans="1:56" s="2" customFormat="1" ht="16.5" customHeight="1">
      <c r="A11" s="32"/>
      <c r="B11" s="33"/>
      <c r="C11" s="32"/>
      <c r="D11" s="32"/>
      <c r="E11" s="265" t="s">
        <v>142</v>
      </c>
      <c r="F11" s="266"/>
      <c r="G11" s="266"/>
      <c r="H11" s="266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56" s="2" customFormat="1" ht="12" customHeight="1">
      <c r="A12" s="32"/>
      <c r="B12" s="33"/>
      <c r="C12" s="32"/>
      <c r="D12" s="27" t="s">
        <v>143</v>
      </c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56" s="2" customFormat="1" ht="16.5" customHeight="1">
      <c r="A13" s="32"/>
      <c r="B13" s="33"/>
      <c r="C13" s="32"/>
      <c r="D13" s="32"/>
      <c r="E13" s="224" t="s">
        <v>1001</v>
      </c>
      <c r="F13" s="266"/>
      <c r="G13" s="266"/>
      <c r="H13" s="266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56" s="2" customFormat="1" ht="11.25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56" s="2" customFormat="1" ht="12" customHeight="1">
      <c r="A15" s="32"/>
      <c r="B15" s="33"/>
      <c r="C15" s="32"/>
      <c r="D15" s="27" t="s">
        <v>18</v>
      </c>
      <c r="E15" s="32"/>
      <c r="F15" s="25" t="s">
        <v>1</v>
      </c>
      <c r="G15" s="32"/>
      <c r="H15" s="32"/>
      <c r="I15" s="27" t="s">
        <v>19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56" s="2" customFormat="1" ht="12" customHeight="1">
      <c r="A16" s="32"/>
      <c r="B16" s="33"/>
      <c r="C16" s="32"/>
      <c r="D16" s="27" t="s">
        <v>20</v>
      </c>
      <c r="E16" s="32"/>
      <c r="F16" s="25" t="s">
        <v>21</v>
      </c>
      <c r="G16" s="32"/>
      <c r="H16" s="32"/>
      <c r="I16" s="27" t="s">
        <v>22</v>
      </c>
      <c r="J16" s="55" t="str">
        <f>'Rekapitulace stavby'!AN8</f>
        <v>1. 9. 2022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0.9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7" t="s">
        <v>24</v>
      </c>
      <c r="E18" s="32"/>
      <c r="F18" s="32"/>
      <c r="G18" s="32"/>
      <c r="H18" s="32"/>
      <c r="I18" s="27" t="s">
        <v>25</v>
      </c>
      <c r="J18" s="25" t="s">
        <v>1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5" t="s">
        <v>26</v>
      </c>
      <c r="F19" s="32"/>
      <c r="G19" s="32"/>
      <c r="H19" s="32"/>
      <c r="I19" s="27" t="s">
        <v>27</v>
      </c>
      <c r="J19" s="25" t="s">
        <v>1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7" t="s">
        <v>28</v>
      </c>
      <c r="E21" s="32"/>
      <c r="F21" s="32"/>
      <c r="G21" s="32"/>
      <c r="H21" s="32"/>
      <c r="I21" s="27" t="s">
        <v>25</v>
      </c>
      <c r="J21" s="28" t="str">
        <f>'Rekapitulace stavby'!AN13</f>
        <v>Vyplň údaj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67" t="str">
        <f>'Rekapitulace stavby'!E14</f>
        <v>Vyplň údaj</v>
      </c>
      <c r="F22" s="230"/>
      <c r="G22" s="230"/>
      <c r="H22" s="230"/>
      <c r="I22" s="27" t="s">
        <v>27</v>
      </c>
      <c r="J22" s="28" t="str">
        <f>'Rekapitulace stavby'!AN14</f>
        <v>Vyplň údaj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7" t="s">
        <v>30</v>
      </c>
      <c r="E24" s="32"/>
      <c r="F24" s="32"/>
      <c r="G24" s="32"/>
      <c r="H24" s="32"/>
      <c r="I24" s="2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customHeight="1">
      <c r="A25" s="32"/>
      <c r="B25" s="33"/>
      <c r="C25" s="32"/>
      <c r="D25" s="32"/>
      <c r="E25" s="25" t="s">
        <v>31</v>
      </c>
      <c r="F25" s="32"/>
      <c r="G25" s="32"/>
      <c r="H25" s="32"/>
      <c r="I25" s="27" t="s">
        <v>27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customHeight="1">
      <c r="A27" s="32"/>
      <c r="B27" s="33"/>
      <c r="C27" s="32"/>
      <c r="D27" s="27" t="s">
        <v>33</v>
      </c>
      <c r="E27" s="32"/>
      <c r="F27" s="32"/>
      <c r="G27" s="32"/>
      <c r="H27" s="32"/>
      <c r="I27" s="27" t="s">
        <v>25</v>
      </c>
      <c r="J27" s="25" t="str">
        <f>IF('Rekapitulace stavby'!AN19="","",'Rekapitulace stavby'!AN19)</f>
        <v/>
      </c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customHeight="1">
      <c r="A28" s="32"/>
      <c r="B28" s="33"/>
      <c r="C28" s="32"/>
      <c r="D28" s="32"/>
      <c r="E28" s="25" t="str">
        <f>IF('Rekapitulace stavby'!E20="","",'Rekapitulace stavby'!E20)</f>
        <v xml:space="preserve"> </v>
      </c>
      <c r="F28" s="32"/>
      <c r="G28" s="32"/>
      <c r="H28" s="32"/>
      <c r="I28" s="27" t="s">
        <v>27</v>
      </c>
      <c r="J28" s="25" t="str">
        <f>IF('Rekapitulace stavby'!AN20="","",'Rekapitulace stavby'!AN20)</f>
        <v/>
      </c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customHeight="1">
      <c r="A30" s="32"/>
      <c r="B30" s="33"/>
      <c r="C30" s="32"/>
      <c r="D30" s="27" t="s">
        <v>35</v>
      </c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customHeight="1">
      <c r="A31" s="101"/>
      <c r="B31" s="102"/>
      <c r="C31" s="101"/>
      <c r="D31" s="101"/>
      <c r="E31" s="235" t="s">
        <v>1</v>
      </c>
      <c r="F31" s="235"/>
      <c r="G31" s="235"/>
      <c r="H31" s="235"/>
      <c r="I31" s="101"/>
      <c r="J31" s="101"/>
      <c r="K31" s="101"/>
      <c r="L31" s="103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4" t="s">
        <v>36</v>
      </c>
      <c r="E34" s="32"/>
      <c r="F34" s="32"/>
      <c r="G34" s="32"/>
      <c r="H34" s="32"/>
      <c r="I34" s="32"/>
      <c r="J34" s="71">
        <f>ROUND(J131,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38</v>
      </c>
      <c r="G36" s="32"/>
      <c r="H36" s="32"/>
      <c r="I36" s="36" t="s">
        <v>37</v>
      </c>
      <c r="J36" s="36" t="s">
        <v>39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0" t="s">
        <v>40</v>
      </c>
      <c r="E37" s="27" t="s">
        <v>41</v>
      </c>
      <c r="F37" s="105">
        <f>ROUND((SUM(BE131:BE190)),  2)</f>
        <v>0</v>
      </c>
      <c r="G37" s="32"/>
      <c r="H37" s="32"/>
      <c r="I37" s="106">
        <v>0.21</v>
      </c>
      <c r="J37" s="105">
        <f>ROUND(((SUM(BE131:BE190))*I37),  2)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7" t="s">
        <v>42</v>
      </c>
      <c r="F38" s="105">
        <f>ROUND((SUM(BF131:BF190)),  2)</f>
        <v>0</v>
      </c>
      <c r="G38" s="32"/>
      <c r="H38" s="32"/>
      <c r="I38" s="106">
        <v>0.15</v>
      </c>
      <c r="J38" s="105">
        <f>ROUND(((SUM(BF131:BF190))*I38),  2)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43</v>
      </c>
      <c r="F39" s="105">
        <f>ROUND((SUM(BG131:BG190)),  2)</f>
        <v>0</v>
      </c>
      <c r="G39" s="32"/>
      <c r="H39" s="32"/>
      <c r="I39" s="106">
        <v>0.21</v>
      </c>
      <c r="J39" s="105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44</v>
      </c>
      <c r="F40" s="105">
        <f>ROUND((SUM(BH131:BH190)),  2)</f>
        <v>0</v>
      </c>
      <c r="G40" s="32"/>
      <c r="H40" s="32"/>
      <c r="I40" s="106">
        <v>0.15</v>
      </c>
      <c r="J40" s="105">
        <f>0</f>
        <v>0</v>
      </c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7" t="s">
        <v>45</v>
      </c>
      <c r="F41" s="105">
        <f>ROUND((SUM(BI131:BI190)),  2)</f>
        <v>0</v>
      </c>
      <c r="G41" s="32"/>
      <c r="H41" s="32"/>
      <c r="I41" s="106">
        <v>0</v>
      </c>
      <c r="J41" s="105">
        <f>0</f>
        <v>0</v>
      </c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7"/>
      <c r="D43" s="108" t="s">
        <v>46</v>
      </c>
      <c r="E43" s="60"/>
      <c r="F43" s="60"/>
      <c r="G43" s="109" t="s">
        <v>47</v>
      </c>
      <c r="H43" s="110" t="s">
        <v>48</v>
      </c>
      <c r="I43" s="60"/>
      <c r="J43" s="111">
        <f>SUM(J34:J41)</f>
        <v>0</v>
      </c>
      <c r="K43" s="112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51</v>
      </c>
      <c r="E61" s="35"/>
      <c r="F61" s="113" t="s">
        <v>52</v>
      </c>
      <c r="G61" s="45" t="s">
        <v>51</v>
      </c>
      <c r="H61" s="35"/>
      <c r="I61" s="35"/>
      <c r="J61" s="114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51</v>
      </c>
      <c r="E76" s="35"/>
      <c r="F76" s="113" t="s">
        <v>52</v>
      </c>
      <c r="G76" s="45" t="s">
        <v>51</v>
      </c>
      <c r="H76" s="35"/>
      <c r="I76" s="35"/>
      <c r="J76" s="114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63" t="str">
        <f>E7</f>
        <v>Kyjov - chodník ul. Brandlova, U Vodojemu, Moravanská a Nětčická</v>
      </c>
      <c r="F85" s="264"/>
      <c r="G85" s="264"/>
      <c r="H85" s="26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139</v>
      </c>
      <c r="L86" s="20"/>
    </row>
    <row r="87" spans="1:31" s="1" customFormat="1" ht="16.5" customHeight="1">
      <c r="B87" s="20"/>
      <c r="E87" s="263" t="s">
        <v>140</v>
      </c>
      <c r="F87" s="231"/>
      <c r="G87" s="231"/>
      <c r="H87" s="231"/>
      <c r="L87" s="20"/>
    </row>
    <row r="88" spans="1:31" s="1" customFormat="1" ht="12" customHeight="1">
      <c r="B88" s="20"/>
      <c r="C88" s="27" t="s">
        <v>141</v>
      </c>
      <c r="L88" s="20"/>
    </row>
    <row r="89" spans="1:31" s="2" customFormat="1" ht="16.5" customHeight="1">
      <c r="A89" s="32"/>
      <c r="B89" s="33"/>
      <c r="C89" s="32"/>
      <c r="D89" s="32"/>
      <c r="E89" s="265" t="s">
        <v>142</v>
      </c>
      <c r="F89" s="266"/>
      <c r="G89" s="266"/>
      <c r="H89" s="266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customHeight="1">
      <c r="A90" s="32"/>
      <c r="B90" s="33"/>
      <c r="C90" s="27" t="s">
        <v>143</v>
      </c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6.5" customHeight="1">
      <c r="A91" s="32"/>
      <c r="B91" s="33"/>
      <c r="C91" s="32"/>
      <c r="D91" s="32"/>
      <c r="E91" s="224" t="str">
        <f>E13</f>
        <v>D2 - ul. Moravanská</v>
      </c>
      <c r="F91" s="266"/>
      <c r="G91" s="266"/>
      <c r="H91" s="266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2" customHeight="1">
      <c r="A93" s="32"/>
      <c r="B93" s="33"/>
      <c r="C93" s="27" t="s">
        <v>20</v>
      </c>
      <c r="D93" s="32"/>
      <c r="E93" s="32"/>
      <c r="F93" s="25" t="str">
        <f>F16</f>
        <v>Kyjov</v>
      </c>
      <c r="G93" s="32"/>
      <c r="H93" s="32"/>
      <c r="I93" s="27" t="s">
        <v>22</v>
      </c>
      <c r="J93" s="55" t="str">
        <f>IF(J16="","",J16)</f>
        <v>1. 9. 2022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6.95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5.2" customHeight="1">
      <c r="A95" s="32"/>
      <c r="B95" s="33"/>
      <c r="C95" s="27" t="s">
        <v>24</v>
      </c>
      <c r="D95" s="32"/>
      <c r="E95" s="32"/>
      <c r="F95" s="25" t="str">
        <f>E19</f>
        <v>město Kyjov</v>
      </c>
      <c r="G95" s="32"/>
      <c r="H95" s="32"/>
      <c r="I95" s="27" t="s">
        <v>30</v>
      </c>
      <c r="J95" s="30" t="str">
        <f>E25</f>
        <v>Projekce DS s.r.o.</v>
      </c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5.2" customHeight="1">
      <c r="A96" s="32"/>
      <c r="B96" s="33"/>
      <c r="C96" s="27" t="s">
        <v>28</v>
      </c>
      <c r="D96" s="32"/>
      <c r="E96" s="32"/>
      <c r="F96" s="25" t="str">
        <f>IF(E22="","",E22)</f>
        <v>Vyplň údaj</v>
      </c>
      <c r="G96" s="32"/>
      <c r="H96" s="32"/>
      <c r="I96" s="27" t="s">
        <v>33</v>
      </c>
      <c r="J96" s="30" t="str">
        <f>E28</f>
        <v xml:space="preserve"> 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9.25" customHeight="1">
      <c r="A98" s="32"/>
      <c r="B98" s="33"/>
      <c r="C98" s="115" t="s">
        <v>146</v>
      </c>
      <c r="D98" s="107"/>
      <c r="E98" s="107"/>
      <c r="F98" s="107"/>
      <c r="G98" s="107"/>
      <c r="H98" s="107"/>
      <c r="I98" s="107"/>
      <c r="J98" s="116" t="s">
        <v>147</v>
      </c>
      <c r="K98" s="107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10.35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47" s="2" customFormat="1" ht="22.9" customHeight="1">
      <c r="A100" s="32"/>
      <c r="B100" s="33"/>
      <c r="C100" s="117" t="s">
        <v>148</v>
      </c>
      <c r="D100" s="32"/>
      <c r="E100" s="32"/>
      <c r="F100" s="32"/>
      <c r="G100" s="32"/>
      <c r="H100" s="32"/>
      <c r="I100" s="32"/>
      <c r="J100" s="71">
        <f>J131</f>
        <v>0</v>
      </c>
      <c r="K100" s="32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U100" s="17" t="s">
        <v>149</v>
      </c>
    </row>
    <row r="101" spans="1:47" s="9" customFormat="1" ht="24.95" customHeight="1">
      <c r="B101" s="118"/>
      <c r="D101" s="119" t="s">
        <v>150</v>
      </c>
      <c r="E101" s="120"/>
      <c r="F101" s="120"/>
      <c r="G101" s="120"/>
      <c r="H101" s="120"/>
      <c r="I101" s="120"/>
      <c r="J101" s="121">
        <f>J132</f>
        <v>0</v>
      </c>
      <c r="L101" s="118"/>
    </row>
    <row r="102" spans="1:47" s="10" customFormat="1" ht="19.899999999999999" customHeight="1">
      <c r="B102" s="122"/>
      <c r="D102" s="123" t="s">
        <v>151</v>
      </c>
      <c r="E102" s="124"/>
      <c r="F102" s="124"/>
      <c r="G102" s="124"/>
      <c r="H102" s="124"/>
      <c r="I102" s="124"/>
      <c r="J102" s="125">
        <f>J133</f>
        <v>0</v>
      </c>
      <c r="L102" s="122"/>
    </row>
    <row r="103" spans="1:47" s="10" customFormat="1" ht="19.899999999999999" customHeight="1">
      <c r="B103" s="122"/>
      <c r="D103" s="123" t="s">
        <v>152</v>
      </c>
      <c r="E103" s="124"/>
      <c r="F103" s="124"/>
      <c r="G103" s="124"/>
      <c r="H103" s="124"/>
      <c r="I103" s="124"/>
      <c r="J103" s="125">
        <f>J163</f>
        <v>0</v>
      </c>
      <c r="L103" s="122"/>
    </row>
    <row r="104" spans="1:47" s="10" customFormat="1" ht="19.899999999999999" customHeight="1">
      <c r="B104" s="122"/>
      <c r="D104" s="123" t="s">
        <v>953</v>
      </c>
      <c r="E104" s="124"/>
      <c r="F104" s="124"/>
      <c r="G104" s="124"/>
      <c r="H104" s="124"/>
      <c r="I104" s="124"/>
      <c r="J104" s="125">
        <f>J170</f>
        <v>0</v>
      </c>
      <c r="L104" s="122"/>
    </row>
    <row r="105" spans="1:47" s="10" customFormat="1" ht="19.899999999999999" customHeight="1">
      <c r="B105" s="122"/>
      <c r="D105" s="123" t="s">
        <v>485</v>
      </c>
      <c r="E105" s="124"/>
      <c r="F105" s="124"/>
      <c r="G105" s="124"/>
      <c r="H105" s="124"/>
      <c r="I105" s="124"/>
      <c r="J105" s="125">
        <f>J174</f>
        <v>0</v>
      </c>
      <c r="L105" s="122"/>
    </row>
    <row r="106" spans="1:47" s="10" customFormat="1" ht="19.899999999999999" customHeight="1">
      <c r="B106" s="122"/>
      <c r="D106" s="123" t="s">
        <v>155</v>
      </c>
      <c r="E106" s="124"/>
      <c r="F106" s="124"/>
      <c r="G106" s="124"/>
      <c r="H106" s="124"/>
      <c r="I106" s="124"/>
      <c r="J106" s="125">
        <f>J184</f>
        <v>0</v>
      </c>
      <c r="L106" s="122"/>
    </row>
    <row r="107" spans="1:47" s="10" customFormat="1" ht="19.899999999999999" customHeight="1">
      <c r="B107" s="122"/>
      <c r="D107" s="123" t="s">
        <v>156</v>
      </c>
      <c r="E107" s="124"/>
      <c r="F107" s="124"/>
      <c r="G107" s="124"/>
      <c r="H107" s="124"/>
      <c r="I107" s="124"/>
      <c r="J107" s="125">
        <f>J188</f>
        <v>0</v>
      </c>
      <c r="L107" s="122"/>
    </row>
    <row r="108" spans="1:47" s="2" customFormat="1" ht="21.7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6.95" customHeight="1">
      <c r="A109" s="32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3" spans="1:31" s="2" customFormat="1" ht="6.95" customHeight="1">
      <c r="A113" s="32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24.95" customHeight="1">
      <c r="A114" s="32"/>
      <c r="B114" s="33"/>
      <c r="C114" s="21" t="s">
        <v>159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12" customHeight="1">
      <c r="A116" s="32"/>
      <c r="B116" s="33"/>
      <c r="C116" s="27" t="s">
        <v>16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16.5" customHeight="1">
      <c r="A117" s="32"/>
      <c r="B117" s="33"/>
      <c r="C117" s="32"/>
      <c r="D117" s="32"/>
      <c r="E117" s="263" t="str">
        <f>E7</f>
        <v>Kyjov - chodník ul. Brandlova, U Vodojemu, Moravanská a Nětčická</v>
      </c>
      <c r="F117" s="264"/>
      <c r="G117" s="264"/>
      <c r="H117" s="264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1" customFormat="1" ht="12" customHeight="1">
      <c r="B118" s="20"/>
      <c r="C118" s="27" t="s">
        <v>139</v>
      </c>
      <c r="L118" s="20"/>
    </row>
    <row r="119" spans="1:31" s="1" customFormat="1" ht="16.5" customHeight="1">
      <c r="B119" s="20"/>
      <c r="E119" s="263" t="s">
        <v>140</v>
      </c>
      <c r="F119" s="231"/>
      <c r="G119" s="231"/>
      <c r="H119" s="231"/>
      <c r="L119" s="20"/>
    </row>
    <row r="120" spans="1:31" s="1" customFormat="1" ht="12" customHeight="1">
      <c r="B120" s="20"/>
      <c r="C120" s="27" t="s">
        <v>141</v>
      </c>
      <c r="L120" s="20"/>
    </row>
    <row r="121" spans="1:31" s="2" customFormat="1" ht="16.5" customHeight="1">
      <c r="A121" s="32"/>
      <c r="B121" s="33"/>
      <c r="C121" s="32"/>
      <c r="D121" s="32"/>
      <c r="E121" s="265" t="s">
        <v>142</v>
      </c>
      <c r="F121" s="266"/>
      <c r="G121" s="266"/>
      <c r="H121" s="266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2" customHeight="1">
      <c r="A122" s="32"/>
      <c r="B122" s="33"/>
      <c r="C122" s="27" t="s">
        <v>143</v>
      </c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6.5" customHeight="1">
      <c r="A123" s="32"/>
      <c r="B123" s="33"/>
      <c r="C123" s="32"/>
      <c r="D123" s="32"/>
      <c r="E123" s="224" t="str">
        <f>E13</f>
        <v>D2 - ul. Moravanská</v>
      </c>
      <c r="F123" s="266"/>
      <c r="G123" s="266"/>
      <c r="H123" s="266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2" customHeight="1">
      <c r="A125" s="32"/>
      <c r="B125" s="33"/>
      <c r="C125" s="27" t="s">
        <v>20</v>
      </c>
      <c r="D125" s="32"/>
      <c r="E125" s="32"/>
      <c r="F125" s="25" t="str">
        <f>F16</f>
        <v>Kyjov</v>
      </c>
      <c r="G125" s="32"/>
      <c r="H125" s="32"/>
      <c r="I125" s="27" t="s">
        <v>22</v>
      </c>
      <c r="J125" s="55" t="str">
        <f>IF(J16="","",J16)</f>
        <v>1. 9. 2022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6.9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5.2" customHeight="1">
      <c r="A127" s="32"/>
      <c r="B127" s="33"/>
      <c r="C127" s="27" t="s">
        <v>24</v>
      </c>
      <c r="D127" s="32"/>
      <c r="E127" s="32"/>
      <c r="F127" s="25" t="str">
        <f>E19</f>
        <v>město Kyjov</v>
      </c>
      <c r="G127" s="32"/>
      <c r="H127" s="32"/>
      <c r="I127" s="27" t="s">
        <v>30</v>
      </c>
      <c r="J127" s="30" t="str">
        <f>E25</f>
        <v>Projekce DS s.r.o.</v>
      </c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5.2" customHeight="1">
      <c r="A128" s="32"/>
      <c r="B128" s="33"/>
      <c r="C128" s="27" t="s">
        <v>28</v>
      </c>
      <c r="D128" s="32"/>
      <c r="E128" s="32"/>
      <c r="F128" s="25" t="str">
        <f>IF(E22="","",E22)</f>
        <v>Vyplň údaj</v>
      </c>
      <c r="G128" s="32"/>
      <c r="H128" s="32"/>
      <c r="I128" s="27" t="s">
        <v>33</v>
      </c>
      <c r="J128" s="30" t="str">
        <f>E28</f>
        <v xml:space="preserve"> </v>
      </c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0.35" customHeight="1">
      <c r="A129" s="32"/>
      <c r="B129" s="33"/>
      <c r="C129" s="32"/>
      <c r="D129" s="32"/>
      <c r="E129" s="32"/>
      <c r="F129" s="32"/>
      <c r="G129" s="32"/>
      <c r="H129" s="32"/>
      <c r="I129" s="32"/>
      <c r="J129" s="32"/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11" customFormat="1" ht="29.25" customHeight="1">
      <c r="A130" s="126"/>
      <c r="B130" s="127"/>
      <c r="C130" s="128" t="s">
        <v>160</v>
      </c>
      <c r="D130" s="129" t="s">
        <v>61</v>
      </c>
      <c r="E130" s="129" t="s">
        <v>57</v>
      </c>
      <c r="F130" s="129" t="s">
        <v>58</v>
      </c>
      <c r="G130" s="129" t="s">
        <v>161</v>
      </c>
      <c r="H130" s="129" t="s">
        <v>162</v>
      </c>
      <c r="I130" s="129" t="s">
        <v>163</v>
      </c>
      <c r="J130" s="130" t="s">
        <v>147</v>
      </c>
      <c r="K130" s="131" t="s">
        <v>164</v>
      </c>
      <c r="L130" s="132"/>
      <c r="M130" s="62" t="s">
        <v>1</v>
      </c>
      <c r="N130" s="63" t="s">
        <v>40</v>
      </c>
      <c r="O130" s="63" t="s">
        <v>165</v>
      </c>
      <c r="P130" s="63" t="s">
        <v>166</v>
      </c>
      <c r="Q130" s="63" t="s">
        <v>167</v>
      </c>
      <c r="R130" s="63" t="s">
        <v>168</v>
      </c>
      <c r="S130" s="63" t="s">
        <v>169</v>
      </c>
      <c r="T130" s="64" t="s">
        <v>170</v>
      </c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</row>
    <row r="131" spans="1:65" s="2" customFormat="1" ht="22.9" customHeight="1">
      <c r="A131" s="32"/>
      <c r="B131" s="33"/>
      <c r="C131" s="69" t="s">
        <v>171</v>
      </c>
      <c r="D131" s="32"/>
      <c r="E131" s="32"/>
      <c r="F131" s="32"/>
      <c r="G131" s="32"/>
      <c r="H131" s="32"/>
      <c r="I131" s="32"/>
      <c r="J131" s="133">
        <f>BK131</f>
        <v>0</v>
      </c>
      <c r="K131" s="32"/>
      <c r="L131" s="33"/>
      <c r="M131" s="65"/>
      <c r="N131" s="56"/>
      <c r="O131" s="66"/>
      <c r="P131" s="134">
        <f>P132</f>
        <v>0</v>
      </c>
      <c r="Q131" s="66"/>
      <c r="R131" s="134">
        <f>R132</f>
        <v>206.39666129999998</v>
      </c>
      <c r="S131" s="66"/>
      <c r="T131" s="135">
        <f>T132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7" t="s">
        <v>75</v>
      </c>
      <c r="AU131" s="17" t="s">
        <v>149</v>
      </c>
      <c r="BK131" s="136">
        <f>BK132</f>
        <v>0</v>
      </c>
    </row>
    <row r="132" spans="1:65" s="12" customFormat="1" ht="25.9" customHeight="1">
      <c r="B132" s="137"/>
      <c r="D132" s="138" t="s">
        <v>75</v>
      </c>
      <c r="E132" s="139" t="s">
        <v>172</v>
      </c>
      <c r="F132" s="139" t="s">
        <v>173</v>
      </c>
      <c r="I132" s="140"/>
      <c r="J132" s="141">
        <f>BK132</f>
        <v>0</v>
      </c>
      <c r="L132" s="137"/>
      <c r="M132" s="142"/>
      <c r="N132" s="143"/>
      <c r="O132" s="143"/>
      <c r="P132" s="144">
        <f>P133+P163+P170+P174+P184+P188</f>
        <v>0</v>
      </c>
      <c r="Q132" s="143"/>
      <c r="R132" s="144">
        <f>R133+R163+R170+R174+R184+R188</f>
        <v>206.39666129999998</v>
      </c>
      <c r="S132" s="143"/>
      <c r="T132" s="145">
        <f>T133+T163+T170+T174+T184+T188</f>
        <v>0</v>
      </c>
      <c r="AR132" s="138" t="s">
        <v>83</v>
      </c>
      <c r="AT132" s="146" t="s">
        <v>75</v>
      </c>
      <c r="AU132" s="146" t="s">
        <v>76</v>
      </c>
      <c r="AY132" s="138" t="s">
        <v>174</v>
      </c>
      <c r="BK132" s="147">
        <f>BK133+BK163+BK170+BK174+BK184+BK188</f>
        <v>0</v>
      </c>
    </row>
    <row r="133" spans="1:65" s="12" customFormat="1" ht="22.9" customHeight="1">
      <c r="B133" s="137"/>
      <c r="D133" s="138" t="s">
        <v>75</v>
      </c>
      <c r="E133" s="148" t="s">
        <v>83</v>
      </c>
      <c r="F133" s="148" t="s">
        <v>175</v>
      </c>
      <c r="I133" s="140"/>
      <c r="J133" s="149">
        <f>BK133</f>
        <v>0</v>
      </c>
      <c r="L133" s="137"/>
      <c r="M133" s="142"/>
      <c r="N133" s="143"/>
      <c r="O133" s="143"/>
      <c r="P133" s="144">
        <f>SUM(P134:P162)</f>
        <v>0</v>
      </c>
      <c r="Q133" s="143"/>
      <c r="R133" s="144">
        <f>SUM(R134:R162)</f>
        <v>2.297E-3</v>
      </c>
      <c r="S133" s="143"/>
      <c r="T133" s="145">
        <f>SUM(T134:T162)</f>
        <v>0</v>
      </c>
      <c r="AR133" s="138" t="s">
        <v>83</v>
      </c>
      <c r="AT133" s="146" t="s">
        <v>75</v>
      </c>
      <c r="AU133" s="146" t="s">
        <v>83</v>
      </c>
      <c r="AY133" s="138" t="s">
        <v>174</v>
      </c>
      <c r="BK133" s="147">
        <f>SUM(BK134:BK162)</f>
        <v>0</v>
      </c>
    </row>
    <row r="134" spans="1:65" s="2" customFormat="1" ht="33" customHeight="1">
      <c r="A134" s="32"/>
      <c r="B134" s="150"/>
      <c r="C134" s="151" t="s">
        <v>83</v>
      </c>
      <c r="D134" s="151" t="s">
        <v>176</v>
      </c>
      <c r="E134" s="152" t="s">
        <v>631</v>
      </c>
      <c r="F134" s="153" t="s">
        <v>632</v>
      </c>
      <c r="G134" s="154" t="s">
        <v>220</v>
      </c>
      <c r="H134" s="155">
        <v>119.27500000000001</v>
      </c>
      <c r="I134" s="156"/>
      <c r="J134" s="157">
        <f>ROUND(I134*H134,2)</f>
        <v>0</v>
      </c>
      <c r="K134" s="158"/>
      <c r="L134" s="33"/>
      <c r="M134" s="159" t="s">
        <v>1</v>
      </c>
      <c r="N134" s="160" t="s">
        <v>41</v>
      </c>
      <c r="O134" s="58"/>
      <c r="P134" s="161">
        <f>O134*H134</f>
        <v>0</v>
      </c>
      <c r="Q134" s="161">
        <v>0</v>
      </c>
      <c r="R134" s="161">
        <f>Q134*H134</f>
        <v>0</v>
      </c>
      <c r="S134" s="161">
        <v>0</v>
      </c>
      <c r="T134" s="162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3" t="s">
        <v>96</v>
      </c>
      <c r="AT134" s="163" t="s">
        <v>176</v>
      </c>
      <c r="AU134" s="163" t="s">
        <v>85</v>
      </c>
      <c r="AY134" s="17" t="s">
        <v>174</v>
      </c>
      <c r="BE134" s="164">
        <f>IF(N134="základní",J134,0)</f>
        <v>0</v>
      </c>
      <c r="BF134" s="164">
        <f>IF(N134="snížená",J134,0)</f>
        <v>0</v>
      </c>
      <c r="BG134" s="164">
        <f>IF(N134="zákl. přenesená",J134,0)</f>
        <v>0</v>
      </c>
      <c r="BH134" s="164">
        <f>IF(N134="sníž. přenesená",J134,0)</f>
        <v>0</v>
      </c>
      <c r="BI134" s="164">
        <f>IF(N134="nulová",J134,0)</f>
        <v>0</v>
      </c>
      <c r="BJ134" s="17" t="s">
        <v>83</v>
      </c>
      <c r="BK134" s="164">
        <f>ROUND(I134*H134,2)</f>
        <v>0</v>
      </c>
      <c r="BL134" s="17" t="s">
        <v>96</v>
      </c>
      <c r="BM134" s="163" t="s">
        <v>1002</v>
      </c>
    </row>
    <row r="135" spans="1:65" s="2" customFormat="1" ht="19.5">
      <c r="A135" s="32"/>
      <c r="B135" s="33"/>
      <c r="C135" s="32"/>
      <c r="D135" s="165" t="s">
        <v>181</v>
      </c>
      <c r="E135" s="32"/>
      <c r="F135" s="166" t="s">
        <v>634</v>
      </c>
      <c r="G135" s="32"/>
      <c r="H135" s="32"/>
      <c r="I135" s="167"/>
      <c r="J135" s="32"/>
      <c r="K135" s="32"/>
      <c r="L135" s="33"/>
      <c r="M135" s="168"/>
      <c r="N135" s="169"/>
      <c r="O135" s="58"/>
      <c r="P135" s="58"/>
      <c r="Q135" s="58"/>
      <c r="R135" s="58"/>
      <c r="S135" s="58"/>
      <c r="T135" s="59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T135" s="17" t="s">
        <v>181</v>
      </c>
      <c r="AU135" s="17" t="s">
        <v>85</v>
      </c>
    </row>
    <row r="136" spans="1:65" s="13" customFormat="1" ht="11.25">
      <c r="B136" s="170"/>
      <c r="D136" s="165" t="s">
        <v>183</v>
      </c>
      <c r="E136" s="171" t="s">
        <v>1</v>
      </c>
      <c r="F136" s="172" t="s">
        <v>1003</v>
      </c>
      <c r="H136" s="173">
        <v>108</v>
      </c>
      <c r="I136" s="174"/>
      <c r="L136" s="170"/>
      <c r="M136" s="175"/>
      <c r="N136" s="176"/>
      <c r="O136" s="176"/>
      <c r="P136" s="176"/>
      <c r="Q136" s="176"/>
      <c r="R136" s="176"/>
      <c r="S136" s="176"/>
      <c r="T136" s="177"/>
      <c r="AT136" s="171" t="s">
        <v>183</v>
      </c>
      <c r="AU136" s="171" t="s">
        <v>85</v>
      </c>
      <c r="AV136" s="13" t="s">
        <v>85</v>
      </c>
      <c r="AW136" s="13" t="s">
        <v>32</v>
      </c>
      <c r="AX136" s="13" t="s">
        <v>76</v>
      </c>
      <c r="AY136" s="171" t="s">
        <v>174</v>
      </c>
    </row>
    <row r="137" spans="1:65" s="13" customFormat="1" ht="11.25">
      <c r="B137" s="170"/>
      <c r="D137" s="165" t="s">
        <v>183</v>
      </c>
      <c r="E137" s="171" t="s">
        <v>1</v>
      </c>
      <c r="F137" s="172" t="s">
        <v>1004</v>
      </c>
      <c r="H137" s="173">
        <v>11.275</v>
      </c>
      <c r="I137" s="174"/>
      <c r="L137" s="170"/>
      <c r="M137" s="175"/>
      <c r="N137" s="176"/>
      <c r="O137" s="176"/>
      <c r="P137" s="176"/>
      <c r="Q137" s="176"/>
      <c r="R137" s="176"/>
      <c r="S137" s="176"/>
      <c r="T137" s="177"/>
      <c r="AT137" s="171" t="s">
        <v>183</v>
      </c>
      <c r="AU137" s="171" t="s">
        <v>85</v>
      </c>
      <c r="AV137" s="13" t="s">
        <v>85</v>
      </c>
      <c r="AW137" s="13" t="s">
        <v>32</v>
      </c>
      <c r="AX137" s="13" t="s">
        <v>76</v>
      </c>
      <c r="AY137" s="171" t="s">
        <v>174</v>
      </c>
    </row>
    <row r="138" spans="1:65" s="14" customFormat="1" ht="11.25">
      <c r="B138" s="178"/>
      <c r="D138" s="165" t="s">
        <v>183</v>
      </c>
      <c r="E138" s="179" t="s">
        <v>134</v>
      </c>
      <c r="F138" s="180" t="s">
        <v>231</v>
      </c>
      <c r="H138" s="181">
        <v>119.27500000000001</v>
      </c>
      <c r="I138" s="182"/>
      <c r="L138" s="178"/>
      <c r="M138" s="183"/>
      <c r="N138" s="184"/>
      <c r="O138" s="184"/>
      <c r="P138" s="184"/>
      <c r="Q138" s="184"/>
      <c r="R138" s="184"/>
      <c r="S138" s="184"/>
      <c r="T138" s="185"/>
      <c r="AT138" s="179" t="s">
        <v>183</v>
      </c>
      <c r="AU138" s="179" t="s">
        <v>85</v>
      </c>
      <c r="AV138" s="14" t="s">
        <v>96</v>
      </c>
      <c r="AW138" s="14" t="s">
        <v>32</v>
      </c>
      <c r="AX138" s="14" t="s">
        <v>83</v>
      </c>
      <c r="AY138" s="179" t="s">
        <v>174</v>
      </c>
    </row>
    <row r="139" spans="1:65" s="2" customFormat="1" ht="33" customHeight="1">
      <c r="A139" s="32"/>
      <c r="B139" s="150"/>
      <c r="C139" s="151" t="s">
        <v>85</v>
      </c>
      <c r="D139" s="151" t="s">
        <v>176</v>
      </c>
      <c r="E139" s="152" t="s">
        <v>225</v>
      </c>
      <c r="F139" s="153" t="s">
        <v>226</v>
      </c>
      <c r="G139" s="154" t="s">
        <v>220</v>
      </c>
      <c r="H139" s="155">
        <v>91.8</v>
      </c>
      <c r="I139" s="156"/>
      <c r="J139" s="157">
        <f>ROUND(I139*H139,2)</f>
        <v>0</v>
      </c>
      <c r="K139" s="158"/>
      <c r="L139" s="33"/>
      <c r="M139" s="159" t="s">
        <v>1</v>
      </c>
      <c r="N139" s="160" t="s">
        <v>41</v>
      </c>
      <c r="O139" s="58"/>
      <c r="P139" s="161">
        <f>O139*H139</f>
        <v>0</v>
      </c>
      <c r="Q139" s="161">
        <v>0</v>
      </c>
      <c r="R139" s="161">
        <f>Q139*H139</f>
        <v>0</v>
      </c>
      <c r="S139" s="161">
        <v>0</v>
      </c>
      <c r="T139" s="162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3" t="s">
        <v>96</v>
      </c>
      <c r="AT139" s="163" t="s">
        <v>176</v>
      </c>
      <c r="AU139" s="163" t="s">
        <v>85</v>
      </c>
      <c r="AY139" s="17" t="s">
        <v>174</v>
      </c>
      <c r="BE139" s="164">
        <f>IF(N139="základní",J139,0)</f>
        <v>0</v>
      </c>
      <c r="BF139" s="164">
        <f>IF(N139="snížená",J139,0)</f>
        <v>0</v>
      </c>
      <c r="BG139" s="164">
        <f>IF(N139="zákl. přenesená",J139,0)</f>
        <v>0</v>
      </c>
      <c r="BH139" s="164">
        <f>IF(N139="sníž. přenesená",J139,0)</f>
        <v>0</v>
      </c>
      <c r="BI139" s="164">
        <f>IF(N139="nulová",J139,0)</f>
        <v>0</v>
      </c>
      <c r="BJ139" s="17" t="s">
        <v>83</v>
      </c>
      <c r="BK139" s="164">
        <f>ROUND(I139*H139,2)</f>
        <v>0</v>
      </c>
      <c r="BL139" s="17" t="s">
        <v>96</v>
      </c>
      <c r="BM139" s="163" t="s">
        <v>1005</v>
      </c>
    </row>
    <row r="140" spans="1:65" s="2" customFormat="1" ht="48.75">
      <c r="A140" s="32"/>
      <c r="B140" s="33"/>
      <c r="C140" s="32"/>
      <c r="D140" s="165" t="s">
        <v>181</v>
      </c>
      <c r="E140" s="32"/>
      <c r="F140" s="166" t="s">
        <v>228</v>
      </c>
      <c r="G140" s="32"/>
      <c r="H140" s="32"/>
      <c r="I140" s="167"/>
      <c r="J140" s="32"/>
      <c r="K140" s="32"/>
      <c r="L140" s="33"/>
      <c r="M140" s="168"/>
      <c r="N140" s="169"/>
      <c r="O140" s="58"/>
      <c r="P140" s="58"/>
      <c r="Q140" s="58"/>
      <c r="R140" s="58"/>
      <c r="S140" s="58"/>
      <c r="T140" s="59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T140" s="17" t="s">
        <v>181</v>
      </c>
      <c r="AU140" s="17" t="s">
        <v>85</v>
      </c>
    </row>
    <row r="141" spans="1:65" s="13" customFormat="1" ht="11.25">
      <c r="B141" s="170"/>
      <c r="D141" s="165" t="s">
        <v>183</v>
      </c>
      <c r="E141" s="171" t="s">
        <v>1</v>
      </c>
      <c r="F141" s="172" t="s">
        <v>134</v>
      </c>
      <c r="H141" s="173">
        <v>119.27500000000001</v>
      </c>
      <c r="I141" s="174"/>
      <c r="L141" s="170"/>
      <c r="M141" s="175"/>
      <c r="N141" s="176"/>
      <c r="O141" s="176"/>
      <c r="P141" s="176"/>
      <c r="Q141" s="176"/>
      <c r="R141" s="176"/>
      <c r="S141" s="176"/>
      <c r="T141" s="177"/>
      <c r="AT141" s="171" t="s">
        <v>183</v>
      </c>
      <c r="AU141" s="171" t="s">
        <v>85</v>
      </c>
      <c r="AV141" s="13" t="s">
        <v>85</v>
      </c>
      <c r="AW141" s="13" t="s">
        <v>32</v>
      </c>
      <c r="AX141" s="13" t="s">
        <v>76</v>
      </c>
      <c r="AY141" s="171" t="s">
        <v>174</v>
      </c>
    </row>
    <row r="142" spans="1:65" s="13" customFormat="1" ht="11.25">
      <c r="B142" s="170"/>
      <c r="D142" s="165" t="s">
        <v>183</v>
      </c>
      <c r="E142" s="171" t="s">
        <v>1</v>
      </c>
      <c r="F142" s="172" t="s">
        <v>229</v>
      </c>
      <c r="H142" s="173">
        <v>-27.475000000000001</v>
      </c>
      <c r="I142" s="174"/>
      <c r="L142" s="170"/>
      <c r="M142" s="175"/>
      <c r="N142" s="176"/>
      <c r="O142" s="176"/>
      <c r="P142" s="176"/>
      <c r="Q142" s="176"/>
      <c r="R142" s="176"/>
      <c r="S142" s="176"/>
      <c r="T142" s="177"/>
      <c r="AT142" s="171" t="s">
        <v>183</v>
      </c>
      <c r="AU142" s="171" t="s">
        <v>85</v>
      </c>
      <c r="AV142" s="13" t="s">
        <v>85</v>
      </c>
      <c r="AW142" s="13" t="s">
        <v>32</v>
      </c>
      <c r="AX142" s="13" t="s">
        <v>76</v>
      </c>
      <c r="AY142" s="171" t="s">
        <v>174</v>
      </c>
    </row>
    <row r="143" spans="1:65" s="14" customFormat="1" ht="11.25">
      <c r="B143" s="178"/>
      <c r="D143" s="165" t="s">
        <v>183</v>
      </c>
      <c r="E143" s="179" t="s">
        <v>1</v>
      </c>
      <c r="F143" s="180" t="s">
        <v>231</v>
      </c>
      <c r="H143" s="181">
        <v>91.8</v>
      </c>
      <c r="I143" s="182"/>
      <c r="L143" s="178"/>
      <c r="M143" s="183"/>
      <c r="N143" s="184"/>
      <c r="O143" s="184"/>
      <c r="P143" s="184"/>
      <c r="Q143" s="184"/>
      <c r="R143" s="184"/>
      <c r="S143" s="184"/>
      <c r="T143" s="185"/>
      <c r="AT143" s="179" t="s">
        <v>183</v>
      </c>
      <c r="AU143" s="179" t="s">
        <v>85</v>
      </c>
      <c r="AV143" s="14" t="s">
        <v>96</v>
      </c>
      <c r="AW143" s="14" t="s">
        <v>32</v>
      </c>
      <c r="AX143" s="14" t="s">
        <v>83</v>
      </c>
      <c r="AY143" s="179" t="s">
        <v>174</v>
      </c>
    </row>
    <row r="144" spans="1:65" s="2" customFormat="1" ht="37.9" customHeight="1">
      <c r="A144" s="32"/>
      <c r="B144" s="150"/>
      <c r="C144" s="151" t="s">
        <v>91</v>
      </c>
      <c r="D144" s="151" t="s">
        <v>176</v>
      </c>
      <c r="E144" s="152" t="s">
        <v>233</v>
      </c>
      <c r="F144" s="153" t="s">
        <v>234</v>
      </c>
      <c r="G144" s="154" t="s">
        <v>220</v>
      </c>
      <c r="H144" s="155">
        <v>642.6</v>
      </c>
      <c r="I144" s="156"/>
      <c r="J144" s="157">
        <f>ROUND(I144*H144,2)</f>
        <v>0</v>
      </c>
      <c r="K144" s="158"/>
      <c r="L144" s="33"/>
      <c r="M144" s="159" t="s">
        <v>1</v>
      </c>
      <c r="N144" s="160" t="s">
        <v>41</v>
      </c>
      <c r="O144" s="58"/>
      <c r="P144" s="161">
        <f>O144*H144</f>
        <v>0</v>
      </c>
      <c r="Q144" s="161">
        <v>0</v>
      </c>
      <c r="R144" s="161">
        <f>Q144*H144</f>
        <v>0</v>
      </c>
      <c r="S144" s="161">
        <v>0</v>
      </c>
      <c r="T144" s="162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3" t="s">
        <v>96</v>
      </c>
      <c r="AT144" s="163" t="s">
        <v>176</v>
      </c>
      <c r="AU144" s="163" t="s">
        <v>85</v>
      </c>
      <c r="AY144" s="17" t="s">
        <v>174</v>
      </c>
      <c r="BE144" s="164">
        <f>IF(N144="základní",J144,0)</f>
        <v>0</v>
      </c>
      <c r="BF144" s="164">
        <f>IF(N144="snížená",J144,0)</f>
        <v>0</v>
      </c>
      <c r="BG144" s="164">
        <f>IF(N144="zákl. přenesená",J144,0)</f>
        <v>0</v>
      </c>
      <c r="BH144" s="164">
        <f>IF(N144="sníž. přenesená",J144,0)</f>
        <v>0</v>
      </c>
      <c r="BI144" s="164">
        <f>IF(N144="nulová",J144,0)</f>
        <v>0</v>
      </c>
      <c r="BJ144" s="17" t="s">
        <v>83</v>
      </c>
      <c r="BK144" s="164">
        <f>ROUND(I144*H144,2)</f>
        <v>0</v>
      </c>
      <c r="BL144" s="17" t="s">
        <v>96</v>
      </c>
      <c r="BM144" s="163" t="s">
        <v>1006</v>
      </c>
    </row>
    <row r="145" spans="1:65" s="2" customFormat="1" ht="48.75">
      <c r="A145" s="32"/>
      <c r="B145" s="33"/>
      <c r="C145" s="32"/>
      <c r="D145" s="165" t="s">
        <v>181</v>
      </c>
      <c r="E145" s="32"/>
      <c r="F145" s="166" t="s">
        <v>236</v>
      </c>
      <c r="G145" s="32"/>
      <c r="H145" s="32"/>
      <c r="I145" s="167"/>
      <c r="J145" s="32"/>
      <c r="K145" s="32"/>
      <c r="L145" s="33"/>
      <c r="M145" s="168"/>
      <c r="N145" s="169"/>
      <c r="O145" s="58"/>
      <c r="P145" s="58"/>
      <c r="Q145" s="58"/>
      <c r="R145" s="58"/>
      <c r="S145" s="58"/>
      <c r="T145" s="59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T145" s="17" t="s">
        <v>181</v>
      </c>
      <c r="AU145" s="17" t="s">
        <v>85</v>
      </c>
    </row>
    <row r="146" spans="1:65" s="13" customFormat="1" ht="11.25">
      <c r="B146" s="170"/>
      <c r="D146" s="165" t="s">
        <v>183</v>
      </c>
      <c r="E146" s="171" t="s">
        <v>1</v>
      </c>
      <c r="F146" s="172" t="s">
        <v>134</v>
      </c>
      <c r="H146" s="173">
        <v>119.27500000000001</v>
      </c>
      <c r="I146" s="174"/>
      <c r="L146" s="170"/>
      <c r="M146" s="175"/>
      <c r="N146" s="176"/>
      <c r="O146" s="176"/>
      <c r="P146" s="176"/>
      <c r="Q146" s="176"/>
      <c r="R146" s="176"/>
      <c r="S146" s="176"/>
      <c r="T146" s="177"/>
      <c r="AT146" s="171" t="s">
        <v>183</v>
      </c>
      <c r="AU146" s="171" t="s">
        <v>85</v>
      </c>
      <c r="AV146" s="13" t="s">
        <v>85</v>
      </c>
      <c r="AW146" s="13" t="s">
        <v>32</v>
      </c>
      <c r="AX146" s="13" t="s">
        <v>76</v>
      </c>
      <c r="AY146" s="171" t="s">
        <v>174</v>
      </c>
    </row>
    <row r="147" spans="1:65" s="13" customFormat="1" ht="11.25">
      <c r="B147" s="170"/>
      <c r="D147" s="165" t="s">
        <v>183</v>
      </c>
      <c r="E147" s="171" t="s">
        <v>1</v>
      </c>
      <c r="F147" s="172" t="s">
        <v>229</v>
      </c>
      <c r="H147" s="173">
        <v>-27.475000000000001</v>
      </c>
      <c r="I147" s="174"/>
      <c r="L147" s="170"/>
      <c r="M147" s="175"/>
      <c r="N147" s="176"/>
      <c r="O147" s="176"/>
      <c r="P147" s="176"/>
      <c r="Q147" s="176"/>
      <c r="R147" s="176"/>
      <c r="S147" s="176"/>
      <c r="T147" s="177"/>
      <c r="AT147" s="171" t="s">
        <v>183</v>
      </c>
      <c r="AU147" s="171" t="s">
        <v>85</v>
      </c>
      <c r="AV147" s="13" t="s">
        <v>85</v>
      </c>
      <c r="AW147" s="13" t="s">
        <v>32</v>
      </c>
      <c r="AX147" s="13" t="s">
        <v>76</v>
      </c>
      <c r="AY147" s="171" t="s">
        <v>174</v>
      </c>
    </row>
    <row r="148" spans="1:65" s="14" customFormat="1" ht="11.25">
      <c r="B148" s="178"/>
      <c r="D148" s="165" t="s">
        <v>183</v>
      </c>
      <c r="E148" s="179" t="s">
        <v>1</v>
      </c>
      <c r="F148" s="180" t="s">
        <v>231</v>
      </c>
      <c r="H148" s="181">
        <v>91.8</v>
      </c>
      <c r="I148" s="182"/>
      <c r="L148" s="178"/>
      <c r="M148" s="183"/>
      <c r="N148" s="184"/>
      <c r="O148" s="184"/>
      <c r="P148" s="184"/>
      <c r="Q148" s="184"/>
      <c r="R148" s="184"/>
      <c r="S148" s="184"/>
      <c r="T148" s="185"/>
      <c r="AT148" s="179" t="s">
        <v>183</v>
      </c>
      <c r="AU148" s="179" t="s">
        <v>85</v>
      </c>
      <c r="AV148" s="14" t="s">
        <v>96</v>
      </c>
      <c r="AW148" s="14" t="s">
        <v>32</v>
      </c>
      <c r="AX148" s="14" t="s">
        <v>83</v>
      </c>
      <c r="AY148" s="179" t="s">
        <v>174</v>
      </c>
    </row>
    <row r="149" spans="1:65" s="13" customFormat="1" ht="11.25">
      <c r="B149" s="170"/>
      <c r="D149" s="165" t="s">
        <v>183</v>
      </c>
      <c r="F149" s="172" t="s">
        <v>1007</v>
      </c>
      <c r="H149" s="173">
        <v>642.6</v>
      </c>
      <c r="I149" s="174"/>
      <c r="L149" s="170"/>
      <c r="M149" s="175"/>
      <c r="N149" s="176"/>
      <c r="O149" s="176"/>
      <c r="P149" s="176"/>
      <c r="Q149" s="176"/>
      <c r="R149" s="176"/>
      <c r="S149" s="176"/>
      <c r="T149" s="177"/>
      <c r="AT149" s="171" t="s">
        <v>183</v>
      </c>
      <c r="AU149" s="171" t="s">
        <v>85</v>
      </c>
      <c r="AV149" s="13" t="s">
        <v>85</v>
      </c>
      <c r="AW149" s="13" t="s">
        <v>3</v>
      </c>
      <c r="AX149" s="13" t="s">
        <v>83</v>
      </c>
      <c r="AY149" s="171" t="s">
        <v>174</v>
      </c>
    </row>
    <row r="150" spans="1:65" s="2" customFormat="1" ht="24.2" customHeight="1">
      <c r="A150" s="32"/>
      <c r="B150" s="150"/>
      <c r="C150" s="151" t="s">
        <v>96</v>
      </c>
      <c r="D150" s="151" t="s">
        <v>176</v>
      </c>
      <c r="E150" s="152" t="s">
        <v>960</v>
      </c>
      <c r="F150" s="153" t="s">
        <v>961</v>
      </c>
      <c r="G150" s="154" t="s">
        <v>220</v>
      </c>
      <c r="H150" s="155">
        <v>27.475000000000001</v>
      </c>
      <c r="I150" s="156"/>
      <c r="J150" s="157">
        <f>ROUND(I150*H150,2)</f>
        <v>0</v>
      </c>
      <c r="K150" s="158"/>
      <c r="L150" s="33"/>
      <c r="M150" s="159" t="s">
        <v>1</v>
      </c>
      <c r="N150" s="160" t="s">
        <v>41</v>
      </c>
      <c r="O150" s="58"/>
      <c r="P150" s="161">
        <f>O150*H150</f>
        <v>0</v>
      </c>
      <c r="Q150" s="161">
        <v>0</v>
      </c>
      <c r="R150" s="161">
        <f>Q150*H150</f>
        <v>0</v>
      </c>
      <c r="S150" s="161">
        <v>0</v>
      </c>
      <c r="T150" s="162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3" t="s">
        <v>96</v>
      </c>
      <c r="AT150" s="163" t="s">
        <v>176</v>
      </c>
      <c r="AU150" s="163" t="s">
        <v>85</v>
      </c>
      <c r="AY150" s="17" t="s">
        <v>174</v>
      </c>
      <c r="BE150" s="164">
        <f>IF(N150="základní",J150,0)</f>
        <v>0</v>
      </c>
      <c r="BF150" s="164">
        <f>IF(N150="snížená",J150,0)</f>
        <v>0</v>
      </c>
      <c r="BG150" s="164">
        <f>IF(N150="zákl. přenesená",J150,0)</f>
        <v>0</v>
      </c>
      <c r="BH150" s="164">
        <f>IF(N150="sníž. přenesená",J150,0)</f>
        <v>0</v>
      </c>
      <c r="BI150" s="164">
        <f>IF(N150="nulová",J150,0)</f>
        <v>0</v>
      </c>
      <c r="BJ150" s="17" t="s">
        <v>83</v>
      </c>
      <c r="BK150" s="164">
        <f>ROUND(I150*H150,2)</f>
        <v>0</v>
      </c>
      <c r="BL150" s="17" t="s">
        <v>96</v>
      </c>
      <c r="BM150" s="163" t="s">
        <v>1008</v>
      </c>
    </row>
    <row r="151" spans="1:65" s="2" customFormat="1" ht="29.25">
      <c r="A151" s="32"/>
      <c r="B151" s="33"/>
      <c r="C151" s="32"/>
      <c r="D151" s="165" t="s">
        <v>181</v>
      </c>
      <c r="E151" s="32"/>
      <c r="F151" s="166" t="s">
        <v>963</v>
      </c>
      <c r="G151" s="32"/>
      <c r="H151" s="32"/>
      <c r="I151" s="167"/>
      <c r="J151" s="32"/>
      <c r="K151" s="32"/>
      <c r="L151" s="33"/>
      <c r="M151" s="168"/>
      <c r="N151" s="169"/>
      <c r="O151" s="58"/>
      <c r="P151" s="58"/>
      <c r="Q151" s="58"/>
      <c r="R151" s="58"/>
      <c r="S151" s="58"/>
      <c r="T151" s="59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T151" s="17" t="s">
        <v>181</v>
      </c>
      <c r="AU151" s="17" t="s">
        <v>85</v>
      </c>
    </row>
    <row r="152" spans="1:65" s="13" customFormat="1" ht="11.25">
      <c r="B152" s="170"/>
      <c r="D152" s="165" t="s">
        <v>183</v>
      </c>
      <c r="E152" s="171" t="s">
        <v>1</v>
      </c>
      <c r="F152" s="172" t="s">
        <v>1009</v>
      </c>
      <c r="H152" s="173">
        <v>16.2</v>
      </c>
      <c r="I152" s="174"/>
      <c r="L152" s="170"/>
      <c r="M152" s="175"/>
      <c r="N152" s="176"/>
      <c r="O152" s="176"/>
      <c r="P152" s="176"/>
      <c r="Q152" s="176"/>
      <c r="R152" s="176"/>
      <c r="S152" s="176"/>
      <c r="T152" s="177"/>
      <c r="AT152" s="171" t="s">
        <v>183</v>
      </c>
      <c r="AU152" s="171" t="s">
        <v>85</v>
      </c>
      <c r="AV152" s="13" t="s">
        <v>85</v>
      </c>
      <c r="AW152" s="13" t="s">
        <v>32</v>
      </c>
      <c r="AX152" s="13" t="s">
        <v>76</v>
      </c>
      <c r="AY152" s="171" t="s">
        <v>174</v>
      </c>
    </row>
    <row r="153" spans="1:65" s="13" customFormat="1" ht="11.25">
      <c r="B153" s="170"/>
      <c r="D153" s="165" t="s">
        <v>183</v>
      </c>
      <c r="E153" s="171" t="s">
        <v>1</v>
      </c>
      <c r="F153" s="172" t="s">
        <v>1010</v>
      </c>
      <c r="H153" s="173">
        <v>11.275</v>
      </c>
      <c r="I153" s="174"/>
      <c r="L153" s="170"/>
      <c r="M153" s="175"/>
      <c r="N153" s="176"/>
      <c r="O153" s="176"/>
      <c r="P153" s="176"/>
      <c r="Q153" s="176"/>
      <c r="R153" s="176"/>
      <c r="S153" s="176"/>
      <c r="T153" s="177"/>
      <c r="AT153" s="171" t="s">
        <v>183</v>
      </c>
      <c r="AU153" s="171" t="s">
        <v>85</v>
      </c>
      <c r="AV153" s="13" t="s">
        <v>85</v>
      </c>
      <c r="AW153" s="13" t="s">
        <v>32</v>
      </c>
      <c r="AX153" s="13" t="s">
        <v>76</v>
      </c>
      <c r="AY153" s="171" t="s">
        <v>174</v>
      </c>
    </row>
    <row r="154" spans="1:65" s="14" customFormat="1" ht="11.25">
      <c r="B154" s="178"/>
      <c r="D154" s="165" t="s">
        <v>183</v>
      </c>
      <c r="E154" s="179" t="s">
        <v>136</v>
      </c>
      <c r="F154" s="180" t="s">
        <v>231</v>
      </c>
      <c r="H154" s="181">
        <v>27.475000000000001</v>
      </c>
      <c r="I154" s="182"/>
      <c r="L154" s="178"/>
      <c r="M154" s="183"/>
      <c r="N154" s="184"/>
      <c r="O154" s="184"/>
      <c r="P154" s="184"/>
      <c r="Q154" s="184"/>
      <c r="R154" s="184"/>
      <c r="S154" s="184"/>
      <c r="T154" s="185"/>
      <c r="AT154" s="179" t="s">
        <v>183</v>
      </c>
      <c r="AU154" s="179" t="s">
        <v>85</v>
      </c>
      <c r="AV154" s="14" t="s">
        <v>96</v>
      </c>
      <c r="AW154" s="14" t="s">
        <v>32</v>
      </c>
      <c r="AX154" s="14" t="s">
        <v>83</v>
      </c>
      <c r="AY154" s="179" t="s">
        <v>174</v>
      </c>
    </row>
    <row r="155" spans="1:65" s="2" customFormat="1" ht="24.2" customHeight="1">
      <c r="A155" s="32"/>
      <c r="B155" s="150"/>
      <c r="C155" s="151" t="s">
        <v>262</v>
      </c>
      <c r="D155" s="151" t="s">
        <v>176</v>
      </c>
      <c r="E155" s="152" t="s">
        <v>251</v>
      </c>
      <c r="F155" s="153" t="s">
        <v>252</v>
      </c>
      <c r="G155" s="154" t="s">
        <v>179</v>
      </c>
      <c r="H155" s="155">
        <v>76.55</v>
      </c>
      <c r="I155" s="156"/>
      <c r="J155" s="157">
        <f>ROUND(I155*H155,2)</f>
        <v>0</v>
      </c>
      <c r="K155" s="158"/>
      <c r="L155" s="33"/>
      <c r="M155" s="159" t="s">
        <v>1</v>
      </c>
      <c r="N155" s="160" t="s">
        <v>41</v>
      </c>
      <c r="O155" s="58"/>
      <c r="P155" s="161">
        <f>O155*H155</f>
        <v>0</v>
      </c>
      <c r="Q155" s="161">
        <v>0</v>
      </c>
      <c r="R155" s="161">
        <f>Q155*H155</f>
        <v>0</v>
      </c>
      <c r="S155" s="161">
        <v>0</v>
      </c>
      <c r="T155" s="162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3" t="s">
        <v>96</v>
      </c>
      <c r="AT155" s="163" t="s">
        <v>176</v>
      </c>
      <c r="AU155" s="163" t="s">
        <v>85</v>
      </c>
      <c r="AY155" s="17" t="s">
        <v>174</v>
      </c>
      <c r="BE155" s="164">
        <f>IF(N155="základní",J155,0)</f>
        <v>0</v>
      </c>
      <c r="BF155" s="164">
        <f>IF(N155="snížená",J155,0)</f>
        <v>0</v>
      </c>
      <c r="BG155" s="164">
        <f>IF(N155="zákl. přenesená",J155,0)</f>
        <v>0</v>
      </c>
      <c r="BH155" s="164">
        <f>IF(N155="sníž. přenesená",J155,0)</f>
        <v>0</v>
      </c>
      <c r="BI155" s="164">
        <f>IF(N155="nulová",J155,0)</f>
        <v>0</v>
      </c>
      <c r="BJ155" s="17" t="s">
        <v>83</v>
      </c>
      <c r="BK155" s="164">
        <f>ROUND(I155*H155,2)</f>
        <v>0</v>
      </c>
      <c r="BL155" s="17" t="s">
        <v>96</v>
      </c>
      <c r="BM155" s="163" t="s">
        <v>1011</v>
      </c>
    </row>
    <row r="156" spans="1:65" s="2" customFormat="1" ht="19.5">
      <c r="A156" s="32"/>
      <c r="B156" s="33"/>
      <c r="C156" s="32"/>
      <c r="D156" s="165" t="s">
        <v>181</v>
      </c>
      <c r="E156" s="32"/>
      <c r="F156" s="166" t="s">
        <v>254</v>
      </c>
      <c r="G156" s="32"/>
      <c r="H156" s="32"/>
      <c r="I156" s="167"/>
      <c r="J156" s="32"/>
      <c r="K156" s="32"/>
      <c r="L156" s="33"/>
      <c r="M156" s="168"/>
      <c r="N156" s="169"/>
      <c r="O156" s="58"/>
      <c r="P156" s="58"/>
      <c r="Q156" s="58"/>
      <c r="R156" s="58"/>
      <c r="S156" s="58"/>
      <c r="T156" s="59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7" t="s">
        <v>181</v>
      </c>
      <c r="AU156" s="17" t="s">
        <v>85</v>
      </c>
    </row>
    <row r="157" spans="1:65" s="13" customFormat="1" ht="11.25">
      <c r="B157" s="170"/>
      <c r="D157" s="165" t="s">
        <v>183</v>
      </c>
      <c r="E157" s="171" t="s">
        <v>1</v>
      </c>
      <c r="F157" s="172" t="s">
        <v>1012</v>
      </c>
      <c r="H157" s="173">
        <v>54</v>
      </c>
      <c r="I157" s="174"/>
      <c r="L157" s="170"/>
      <c r="M157" s="175"/>
      <c r="N157" s="176"/>
      <c r="O157" s="176"/>
      <c r="P157" s="176"/>
      <c r="Q157" s="176"/>
      <c r="R157" s="176"/>
      <c r="S157" s="176"/>
      <c r="T157" s="177"/>
      <c r="AT157" s="171" t="s">
        <v>183</v>
      </c>
      <c r="AU157" s="171" t="s">
        <v>85</v>
      </c>
      <c r="AV157" s="13" t="s">
        <v>85</v>
      </c>
      <c r="AW157" s="13" t="s">
        <v>32</v>
      </c>
      <c r="AX157" s="13" t="s">
        <v>76</v>
      </c>
      <c r="AY157" s="171" t="s">
        <v>174</v>
      </c>
    </row>
    <row r="158" spans="1:65" s="13" customFormat="1" ht="11.25">
      <c r="B158" s="170"/>
      <c r="D158" s="165" t="s">
        <v>183</v>
      </c>
      <c r="E158" s="171" t="s">
        <v>1</v>
      </c>
      <c r="F158" s="172" t="s">
        <v>1013</v>
      </c>
      <c r="H158" s="173">
        <v>22.55</v>
      </c>
      <c r="I158" s="174"/>
      <c r="L158" s="170"/>
      <c r="M158" s="175"/>
      <c r="N158" s="176"/>
      <c r="O158" s="176"/>
      <c r="P158" s="176"/>
      <c r="Q158" s="176"/>
      <c r="R158" s="176"/>
      <c r="S158" s="176"/>
      <c r="T158" s="177"/>
      <c r="AT158" s="171" t="s">
        <v>183</v>
      </c>
      <c r="AU158" s="171" t="s">
        <v>85</v>
      </c>
      <c r="AV158" s="13" t="s">
        <v>85</v>
      </c>
      <c r="AW158" s="13" t="s">
        <v>32</v>
      </c>
      <c r="AX158" s="13" t="s">
        <v>76</v>
      </c>
      <c r="AY158" s="171" t="s">
        <v>174</v>
      </c>
    </row>
    <row r="159" spans="1:65" s="14" customFormat="1" ht="11.25">
      <c r="B159" s="178"/>
      <c r="D159" s="165" t="s">
        <v>183</v>
      </c>
      <c r="E159" s="179" t="s">
        <v>1</v>
      </c>
      <c r="F159" s="180" t="s">
        <v>231</v>
      </c>
      <c r="H159" s="181">
        <v>76.55</v>
      </c>
      <c r="I159" s="182"/>
      <c r="L159" s="178"/>
      <c r="M159" s="183"/>
      <c r="N159" s="184"/>
      <c r="O159" s="184"/>
      <c r="P159" s="184"/>
      <c r="Q159" s="184"/>
      <c r="R159" s="184"/>
      <c r="S159" s="184"/>
      <c r="T159" s="185"/>
      <c r="AT159" s="179" t="s">
        <v>183</v>
      </c>
      <c r="AU159" s="179" t="s">
        <v>85</v>
      </c>
      <c r="AV159" s="14" t="s">
        <v>96</v>
      </c>
      <c r="AW159" s="14" t="s">
        <v>32</v>
      </c>
      <c r="AX159" s="14" t="s">
        <v>83</v>
      </c>
      <c r="AY159" s="179" t="s">
        <v>174</v>
      </c>
    </row>
    <row r="160" spans="1:65" s="2" customFormat="1" ht="16.5" customHeight="1">
      <c r="A160" s="32"/>
      <c r="B160" s="150"/>
      <c r="C160" s="186" t="s">
        <v>276</v>
      </c>
      <c r="D160" s="186" t="s">
        <v>256</v>
      </c>
      <c r="E160" s="187" t="s">
        <v>257</v>
      </c>
      <c r="F160" s="188" t="s">
        <v>258</v>
      </c>
      <c r="G160" s="189" t="s">
        <v>259</v>
      </c>
      <c r="H160" s="190">
        <v>2.2970000000000002</v>
      </c>
      <c r="I160" s="191"/>
      <c r="J160" s="192">
        <f>ROUND(I160*H160,2)</f>
        <v>0</v>
      </c>
      <c r="K160" s="193"/>
      <c r="L160" s="194"/>
      <c r="M160" s="195" t="s">
        <v>1</v>
      </c>
      <c r="N160" s="196" t="s">
        <v>41</v>
      </c>
      <c r="O160" s="58"/>
      <c r="P160" s="161">
        <f>O160*H160</f>
        <v>0</v>
      </c>
      <c r="Q160" s="161">
        <v>1E-3</v>
      </c>
      <c r="R160" s="161">
        <f>Q160*H160</f>
        <v>2.297E-3</v>
      </c>
      <c r="S160" s="161">
        <v>0</v>
      </c>
      <c r="T160" s="162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3" t="s">
        <v>211</v>
      </c>
      <c r="AT160" s="163" t="s">
        <v>256</v>
      </c>
      <c r="AU160" s="163" t="s">
        <v>85</v>
      </c>
      <c r="AY160" s="17" t="s">
        <v>174</v>
      </c>
      <c r="BE160" s="164">
        <f>IF(N160="základní",J160,0)</f>
        <v>0</v>
      </c>
      <c r="BF160" s="164">
        <f>IF(N160="snížená",J160,0)</f>
        <v>0</v>
      </c>
      <c r="BG160" s="164">
        <f>IF(N160="zákl. přenesená",J160,0)</f>
        <v>0</v>
      </c>
      <c r="BH160" s="164">
        <f>IF(N160="sníž. přenesená",J160,0)</f>
        <v>0</v>
      </c>
      <c r="BI160" s="164">
        <f>IF(N160="nulová",J160,0)</f>
        <v>0</v>
      </c>
      <c r="BJ160" s="17" t="s">
        <v>83</v>
      </c>
      <c r="BK160" s="164">
        <f>ROUND(I160*H160,2)</f>
        <v>0</v>
      </c>
      <c r="BL160" s="17" t="s">
        <v>96</v>
      </c>
      <c r="BM160" s="163" t="s">
        <v>1014</v>
      </c>
    </row>
    <row r="161" spans="1:65" s="2" customFormat="1" ht="11.25">
      <c r="A161" s="32"/>
      <c r="B161" s="33"/>
      <c r="C161" s="32"/>
      <c r="D161" s="165" t="s">
        <v>181</v>
      </c>
      <c r="E161" s="32"/>
      <c r="F161" s="166" t="s">
        <v>258</v>
      </c>
      <c r="G161" s="32"/>
      <c r="H161" s="32"/>
      <c r="I161" s="167"/>
      <c r="J161" s="32"/>
      <c r="K161" s="32"/>
      <c r="L161" s="33"/>
      <c r="M161" s="168"/>
      <c r="N161" s="169"/>
      <c r="O161" s="58"/>
      <c r="P161" s="58"/>
      <c r="Q161" s="58"/>
      <c r="R161" s="58"/>
      <c r="S161" s="58"/>
      <c r="T161" s="59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T161" s="17" t="s">
        <v>181</v>
      </c>
      <c r="AU161" s="17" t="s">
        <v>85</v>
      </c>
    </row>
    <row r="162" spans="1:65" s="13" customFormat="1" ht="11.25">
      <c r="B162" s="170"/>
      <c r="D162" s="165" t="s">
        <v>183</v>
      </c>
      <c r="F162" s="172" t="s">
        <v>1015</v>
      </c>
      <c r="H162" s="173">
        <v>2.2970000000000002</v>
      </c>
      <c r="I162" s="174"/>
      <c r="L162" s="170"/>
      <c r="M162" s="175"/>
      <c r="N162" s="176"/>
      <c r="O162" s="176"/>
      <c r="P162" s="176"/>
      <c r="Q162" s="176"/>
      <c r="R162" s="176"/>
      <c r="S162" s="176"/>
      <c r="T162" s="177"/>
      <c r="AT162" s="171" t="s">
        <v>183</v>
      </c>
      <c r="AU162" s="171" t="s">
        <v>85</v>
      </c>
      <c r="AV162" s="13" t="s">
        <v>85</v>
      </c>
      <c r="AW162" s="13" t="s">
        <v>3</v>
      </c>
      <c r="AX162" s="13" t="s">
        <v>83</v>
      </c>
      <c r="AY162" s="171" t="s">
        <v>174</v>
      </c>
    </row>
    <row r="163" spans="1:65" s="12" customFormat="1" ht="22.9" customHeight="1">
      <c r="B163" s="137"/>
      <c r="D163" s="138" t="s">
        <v>75</v>
      </c>
      <c r="E163" s="148" t="s">
        <v>85</v>
      </c>
      <c r="F163" s="148" t="s">
        <v>268</v>
      </c>
      <c r="I163" s="140"/>
      <c r="J163" s="149">
        <f>BK163</f>
        <v>0</v>
      </c>
      <c r="L163" s="137"/>
      <c r="M163" s="142"/>
      <c r="N163" s="143"/>
      <c r="O163" s="143"/>
      <c r="P163" s="144">
        <f>SUM(P164:P169)</f>
        <v>0</v>
      </c>
      <c r="Q163" s="143"/>
      <c r="R163" s="144">
        <f>SUM(R164:R169)</f>
        <v>9.5760000000000012E-2</v>
      </c>
      <c r="S163" s="143"/>
      <c r="T163" s="145">
        <f>SUM(T164:T169)</f>
        <v>0</v>
      </c>
      <c r="AR163" s="138" t="s">
        <v>83</v>
      </c>
      <c r="AT163" s="146" t="s">
        <v>75</v>
      </c>
      <c r="AU163" s="146" t="s">
        <v>83</v>
      </c>
      <c r="AY163" s="138" t="s">
        <v>174</v>
      </c>
      <c r="BK163" s="147">
        <f>SUM(BK164:BK169)</f>
        <v>0</v>
      </c>
    </row>
    <row r="164" spans="1:65" s="2" customFormat="1" ht="24.2" customHeight="1">
      <c r="A164" s="32"/>
      <c r="B164" s="150"/>
      <c r="C164" s="151" t="s">
        <v>195</v>
      </c>
      <c r="D164" s="151" t="s">
        <v>176</v>
      </c>
      <c r="E164" s="152" t="s">
        <v>971</v>
      </c>
      <c r="F164" s="153" t="s">
        <v>972</v>
      </c>
      <c r="G164" s="154" t="s">
        <v>179</v>
      </c>
      <c r="H164" s="155">
        <v>252</v>
      </c>
      <c r="I164" s="156"/>
      <c r="J164" s="157">
        <f>ROUND(I164*H164,2)</f>
        <v>0</v>
      </c>
      <c r="K164" s="158"/>
      <c r="L164" s="33"/>
      <c r="M164" s="159" t="s">
        <v>1</v>
      </c>
      <c r="N164" s="160" t="s">
        <v>41</v>
      </c>
      <c r="O164" s="58"/>
      <c r="P164" s="161">
        <f>O164*H164</f>
        <v>0</v>
      </c>
      <c r="Q164" s="161">
        <v>2.7E-4</v>
      </c>
      <c r="R164" s="161">
        <f>Q164*H164</f>
        <v>6.8040000000000003E-2</v>
      </c>
      <c r="S164" s="161">
        <v>0</v>
      </c>
      <c r="T164" s="162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3" t="s">
        <v>96</v>
      </c>
      <c r="AT164" s="163" t="s">
        <v>176</v>
      </c>
      <c r="AU164" s="163" t="s">
        <v>85</v>
      </c>
      <c r="AY164" s="17" t="s">
        <v>174</v>
      </c>
      <c r="BE164" s="164">
        <f>IF(N164="základní",J164,0)</f>
        <v>0</v>
      </c>
      <c r="BF164" s="164">
        <f>IF(N164="snížená",J164,0)</f>
        <v>0</v>
      </c>
      <c r="BG164" s="164">
        <f>IF(N164="zákl. přenesená",J164,0)</f>
        <v>0</v>
      </c>
      <c r="BH164" s="164">
        <f>IF(N164="sníž. přenesená",J164,0)</f>
        <v>0</v>
      </c>
      <c r="BI164" s="164">
        <f>IF(N164="nulová",J164,0)</f>
        <v>0</v>
      </c>
      <c r="BJ164" s="17" t="s">
        <v>83</v>
      </c>
      <c r="BK164" s="164">
        <f>ROUND(I164*H164,2)</f>
        <v>0</v>
      </c>
      <c r="BL164" s="17" t="s">
        <v>96</v>
      </c>
      <c r="BM164" s="163" t="s">
        <v>1016</v>
      </c>
    </row>
    <row r="165" spans="1:65" s="2" customFormat="1" ht="29.25">
      <c r="A165" s="32"/>
      <c r="B165" s="33"/>
      <c r="C165" s="32"/>
      <c r="D165" s="165" t="s">
        <v>181</v>
      </c>
      <c r="E165" s="32"/>
      <c r="F165" s="166" t="s">
        <v>974</v>
      </c>
      <c r="G165" s="32"/>
      <c r="H165" s="32"/>
      <c r="I165" s="167"/>
      <c r="J165" s="32"/>
      <c r="K165" s="32"/>
      <c r="L165" s="33"/>
      <c r="M165" s="168"/>
      <c r="N165" s="169"/>
      <c r="O165" s="58"/>
      <c r="P165" s="58"/>
      <c r="Q165" s="58"/>
      <c r="R165" s="58"/>
      <c r="S165" s="58"/>
      <c r="T165" s="59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T165" s="17" t="s">
        <v>181</v>
      </c>
      <c r="AU165" s="17" t="s">
        <v>85</v>
      </c>
    </row>
    <row r="166" spans="1:65" s="13" customFormat="1" ht="11.25">
      <c r="B166" s="170"/>
      <c r="D166" s="165" t="s">
        <v>183</v>
      </c>
      <c r="E166" s="171" t="s">
        <v>1</v>
      </c>
      <c r="F166" s="172" t="s">
        <v>1017</v>
      </c>
      <c r="H166" s="173">
        <v>252</v>
      </c>
      <c r="I166" s="174"/>
      <c r="L166" s="170"/>
      <c r="M166" s="175"/>
      <c r="N166" s="176"/>
      <c r="O166" s="176"/>
      <c r="P166" s="176"/>
      <c r="Q166" s="176"/>
      <c r="R166" s="176"/>
      <c r="S166" s="176"/>
      <c r="T166" s="177"/>
      <c r="AT166" s="171" t="s">
        <v>183</v>
      </c>
      <c r="AU166" s="171" t="s">
        <v>85</v>
      </c>
      <c r="AV166" s="13" t="s">
        <v>85</v>
      </c>
      <c r="AW166" s="13" t="s">
        <v>32</v>
      </c>
      <c r="AX166" s="13" t="s">
        <v>83</v>
      </c>
      <c r="AY166" s="171" t="s">
        <v>174</v>
      </c>
    </row>
    <row r="167" spans="1:65" s="2" customFormat="1" ht="24.2" customHeight="1">
      <c r="A167" s="32"/>
      <c r="B167" s="150"/>
      <c r="C167" s="186" t="s">
        <v>200</v>
      </c>
      <c r="D167" s="186" t="s">
        <v>256</v>
      </c>
      <c r="E167" s="187" t="s">
        <v>976</v>
      </c>
      <c r="F167" s="188" t="s">
        <v>977</v>
      </c>
      <c r="G167" s="189" t="s">
        <v>179</v>
      </c>
      <c r="H167" s="190">
        <v>277.2</v>
      </c>
      <c r="I167" s="191"/>
      <c r="J167" s="192">
        <f>ROUND(I167*H167,2)</f>
        <v>0</v>
      </c>
      <c r="K167" s="193"/>
      <c r="L167" s="194"/>
      <c r="M167" s="195" t="s">
        <v>1</v>
      </c>
      <c r="N167" s="196" t="s">
        <v>41</v>
      </c>
      <c r="O167" s="58"/>
      <c r="P167" s="161">
        <f>O167*H167</f>
        <v>0</v>
      </c>
      <c r="Q167" s="161">
        <v>1E-4</v>
      </c>
      <c r="R167" s="161">
        <f>Q167*H167</f>
        <v>2.7720000000000002E-2</v>
      </c>
      <c r="S167" s="161">
        <v>0</v>
      </c>
      <c r="T167" s="162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3" t="s">
        <v>211</v>
      </c>
      <c r="AT167" s="163" t="s">
        <v>256</v>
      </c>
      <c r="AU167" s="163" t="s">
        <v>85</v>
      </c>
      <c r="AY167" s="17" t="s">
        <v>174</v>
      </c>
      <c r="BE167" s="164">
        <f>IF(N167="základní",J167,0)</f>
        <v>0</v>
      </c>
      <c r="BF167" s="164">
        <f>IF(N167="snížená",J167,0)</f>
        <v>0</v>
      </c>
      <c r="BG167" s="164">
        <f>IF(N167="zákl. přenesená",J167,0)</f>
        <v>0</v>
      </c>
      <c r="BH167" s="164">
        <f>IF(N167="sníž. přenesená",J167,0)</f>
        <v>0</v>
      </c>
      <c r="BI167" s="164">
        <f>IF(N167="nulová",J167,0)</f>
        <v>0</v>
      </c>
      <c r="BJ167" s="17" t="s">
        <v>83</v>
      </c>
      <c r="BK167" s="164">
        <f>ROUND(I167*H167,2)</f>
        <v>0</v>
      </c>
      <c r="BL167" s="17" t="s">
        <v>96</v>
      </c>
      <c r="BM167" s="163" t="s">
        <v>1018</v>
      </c>
    </row>
    <row r="168" spans="1:65" s="2" customFormat="1" ht="19.5">
      <c r="A168" s="32"/>
      <c r="B168" s="33"/>
      <c r="C168" s="32"/>
      <c r="D168" s="165" t="s">
        <v>181</v>
      </c>
      <c r="E168" s="32"/>
      <c r="F168" s="166" t="s">
        <v>977</v>
      </c>
      <c r="G168" s="32"/>
      <c r="H168" s="32"/>
      <c r="I168" s="167"/>
      <c r="J168" s="32"/>
      <c r="K168" s="32"/>
      <c r="L168" s="33"/>
      <c r="M168" s="168"/>
      <c r="N168" s="169"/>
      <c r="O168" s="58"/>
      <c r="P168" s="58"/>
      <c r="Q168" s="58"/>
      <c r="R168" s="58"/>
      <c r="S168" s="58"/>
      <c r="T168" s="59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T168" s="17" t="s">
        <v>181</v>
      </c>
      <c r="AU168" s="17" t="s">
        <v>85</v>
      </c>
    </row>
    <row r="169" spans="1:65" s="13" customFormat="1" ht="11.25">
      <c r="B169" s="170"/>
      <c r="D169" s="165" t="s">
        <v>183</v>
      </c>
      <c r="F169" s="172" t="s">
        <v>1019</v>
      </c>
      <c r="H169" s="173">
        <v>277.2</v>
      </c>
      <c r="I169" s="174"/>
      <c r="L169" s="170"/>
      <c r="M169" s="175"/>
      <c r="N169" s="176"/>
      <c r="O169" s="176"/>
      <c r="P169" s="176"/>
      <c r="Q169" s="176"/>
      <c r="R169" s="176"/>
      <c r="S169" s="176"/>
      <c r="T169" s="177"/>
      <c r="AT169" s="171" t="s">
        <v>183</v>
      </c>
      <c r="AU169" s="171" t="s">
        <v>85</v>
      </c>
      <c r="AV169" s="13" t="s">
        <v>85</v>
      </c>
      <c r="AW169" s="13" t="s">
        <v>3</v>
      </c>
      <c r="AX169" s="13" t="s">
        <v>83</v>
      </c>
      <c r="AY169" s="171" t="s">
        <v>174</v>
      </c>
    </row>
    <row r="170" spans="1:65" s="12" customFormat="1" ht="22.9" customHeight="1">
      <c r="B170" s="137"/>
      <c r="D170" s="138" t="s">
        <v>75</v>
      </c>
      <c r="E170" s="148" t="s">
        <v>96</v>
      </c>
      <c r="F170" s="148" t="s">
        <v>980</v>
      </c>
      <c r="I170" s="140"/>
      <c r="J170" s="149">
        <f>BK170</f>
        <v>0</v>
      </c>
      <c r="L170" s="137"/>
      <c r="M170" s="142"/>
      <c r="N170" s="143"/>
      <c r="O170" s="143"/>
      <c r="P170" s="144">
        <f>SUM(P171:P173)</f>
        <v>0</v>
      </c>
      <c r="Q170" s="143"/>
      <c r="R170" s="144">
        <f>SUM(R171:R173)</f>
        <v>204.11999999999998</v>
      </c>
      <c r="S170" s="143"/>
      <c r="T170" s="145">
        <f>SUM(T171:T173)</f>
        <v>0</v>
      </c>
      <c r="AR170" s="138" t="s">
        <v>83</v>
      </c>
      <c r="AT170" s="146" t="s">
        <v>75</v>
      </c>
      <c r="AU170" s="146" t="s">
        <v>83</v>
      </c>
      <c r="AY170" s="138" t="s">
        <v>174</v>
      </c>
      <c r="BK170" s="147">
        <f>SUM(BK171:BK173)</f>
        <v>0</v>
      </c>
    </row>
    <row r="171" spans="1:65" s="2" customFormat="1" ht="33" customHeight="1">
      <c r="A171" s="32"/>
      <c r="B171" s="150"/>
      <c r="C171" s="151" t="s">
        <v>206</v>
      </c>
      <c r="D171" s="151" t="s">
        <v>176</v>
      </c>
      <c r="E171" s="152" t="s">
        <v>981</v>
      </c>
      <c r="F171" s="153" t="s">
        <v>982</v>
      </c>
      <c r="G171" s="154" t="s">
        <v>220</v>
      </c>
      <c r="H171" s="155">
        <v>108</v>
      </c>
      <c r="I171" s="156"/>
      <c r="J171" s="157">
        <f>ROUND(I171*H171,2)</f>
        <v>0</v>
      </c>
      <c r="K171" s="158"/>
      <c r="L171" s="33"/>
      <c r="M171" s="159" t="s">
        <v>1</v>
      </c>
      <c r="N171" s="160" t="s">
        <v>41</v>
      </c>
      <c r="O171" s="58"/>
      <c r="P171" s="161">
        <f>O171*H171</f>
        <v>0</v>
      </c>
      <c r="Q171" s="161">
        <v>1.89</v>
      </c>
      <c r="R171" s="161">
        <f>Q171*H171</f>
        <v>204.11999999999998</v>
      </c>
      <c r="S171" s="161">
        <v>0</v>
      </c>
      <c r="T171" s="162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3" t="s">
        <v>96</v>
      </c>
      <c r="AT171" s="163" t="s">
        <v>176</v>
      </c>
      <c r="AU171" s="163" t="s">
        <v>85</v>
      </c>
      <c r="AY171" s="17" t="s">
        <v>174</v>
      </c>
      <c r="BE171" s="164">
        <f>IF(N171="základní",J171,0)</f>
        <v>0</v>
      </c>
      <c r="BF171" s="164">
        <f>IF(N171="snížená",J171,0)</f>
        <v>0</v>
      </c>
      <c r="BG171" s="164">
        <f>IF(N171="zákl. přenesená",J171,0)</f>
        <v>0</v>
      </c>
      <c r="BH171" s="164">
        <f>IF(N171="sníž. přenesená",J171,0)</f>
        <v>0</v>
      </c>
      <c r="BI171" s="164">
        <f>IF(N171="nulová",J171,0)</f>
        <v>0</v>
      </c>
      <c r="BJ171" s="17" t="s">
        <v>83</v>
      </c>
      <c r="BK171" s="164">
        <f>ROUND(I171*H171,2)</f>
        <v>0</v>
      </c>
      <c r="BL171" s="17" t="s">
        <v>96</v>
      </c>
      <c r="BM171" s="163" t="s">
        <v>1020</v>
      </c>
    </row>
    <row r="172" spans="1:65" s="2" customFormat="1" ht="19.5">
      <c r="A172" s="32"/>
      <c r="B172" s="33"/>
      <c r="C172" s="32"/>
      <c r="D172" s="165" t="s">
        <v>181</v>
      </c>
      <c r="E172" s="32"/>
      <c r="F172" s="166" t="s">
        <v>984</v>
      </c>
      <c r="G172" s="32"/>
      <c r="H172" s="32"/>
      <c r="I172" s="167"/>
      <c r="J172" s="32"/>
      <c r="K172" s="32"/>
      <c r="L172" s="33"/>
      <c r="M172" s="168"/>
      <c r="N172" s="169"/>
      <c r="O172" s="58"/>
      <c r="P172" s="58"/>
      <c r="Q172" s="58"/>
      <c r="R172" s="58"/>
      <c r="S172" s="58"/>
      <c r="T172" s="59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T172" s="17" t="s">
        <v>181</v>
      </c>
      <c r="AU172" s="17" t="s">
        <v>85</v>
      </c>
    </row>
    <row r="173" spans="1:65" s="13" customFormat="1" ht="11.25">
      <c r="B173" s="170"/>
      <c r="D173" s="165" t="s">
        <v>183</v>
      </c>
      <c r="E173" s="171" t="s">
        <v>1</v>
      </c>
      <c r="F173" s="172" t="s">
        <v>1021</v>
      </c>
      <c r="H173" s="173">
        <v>108</v>
      </c>
      <c r="I173" s="174"/>
      <c r="L173" s="170"/>
      <c r="M173" s="175"/>
      <c r="N173" s="176"/>
      <c r="O173" s="176"/>
      <c r="P173" s="176"/>
      <c r="Q173" s="176"/>
      <c r="R173" s="176"/>
      <c r="S173" s="176"/>
      <c r="T173" s="177"/>
      <c r="AT173" s="171" t="s">
        <v>183</v>
      </c>
      <c r="AU173" s="171" t="s">
        <v>85</v>
      </c>
      <c r="AV173" s="13" t="s">
        <v>85</v>
      </c>
      <c r="AW173" s="13" t="s">
        <v>32</v>
      </c>
      <c r="AX173" s="13" t="s">
        <v>83</v>
      </c>
      <c r="AY173" s="171" t="s">
        <v>174</v>
      </c>
    </row>
    <row r="174" spans="1:65" s="12" customFormat="1" ht="22.9" customHeight="1">
      <c r="B174" s="137"/>
      <c r="D174" s="138" t="s">
        <v>75</v>
      </c>
      <c r="E174" s="148" t="s">
        <v>211</v>
      </c>
      <c r="F174" s="148" t="s">
        <v>580</v>
      </c>
      <c r="I174" s="140"/>
      <c r="J174" s="149">
        <f>BK174</f>
        <v>0</v>
      </c>
      <c r="L174" s="137"/>
      <c r="M174" s="142"/>
      <c r="N174" s="143"/>
      <c r="O174" s="143"/>
      <c r="P174" s="144">
        <f>SUM(P175:P183)</f>
        <v>0</v>
      </c>
      <c r="Q174" s="143"/>
      <c r="R174" s="144">
        <f>SUM(R175:R183)</f>
        <v>2.1786042999999999</v>
      </c>
      <c r="S174" s="143"/>
      <c r="T174" s="145">
        <f>SUM(T175:T183)</f>
        <v>0</v>
      </c>
      <c r="AR174" s="138" t="s">
        <v>83</v>
      </c>
      <c r="AT174" s="146" t="s">
        <v>75</v>
      </c>
      <c r="AU174" s="146" t="s">
        <v>83</v>
      </c>
      <c r="AY174" s="138" t="s">
        <v>174</v>
      </c>
      <c r="BK174" s="147">
        <f>SUM(BK175:BK183)</f>
        <v>0</v>
      </c>
    </row>
    <row r="175" spans="1:65" s="2" customFormat="1" ht="24.2" customHeight="1">
      <c r="A175" s="32"/>
      <c r="B175" s="150"/>
      <c r="C175" s="151" t="s">
        <v>211</v>
      </c>
      <c r="D175" s="151" t="s">
        <v>176</v>
      </c>
      <c r="E175" s="152" t="s">
        <v>986</v>
      </c>
      <c r="F175" s="153" t="s">
        <v>987</v>
      </c>
      <c r="G175" s="154" t="s">
        <v>203</v>
      </c>
      <c r="H175" s="155">
        <v>45.1</v>
      </c>
      <c r="I175" s="156"/>
      <c r="J175" s="157">
        <f>ROUND(I175*H175,2)</f>
        <v>0</v>
      </c>
      <c r="K175" s="158"/>
      <c r="L175" s="33"/>
      <c r="M175" s="159" t="s">
        <v>1</v>
      </c>
      <c r="N175" s="160" t="s">
        <v>41</v>
      </c>
      <c r="O175" s="58"/>
      <c r="P175" s="161">
        <f>O175*H175</f>
        <v>0</v>
      </c>
      <c r="Q175" s="161">
        <v>1.0000000000000001E-5</v>
      </c>
      <c r="R175" s="161">
        <f>Q175*H175</f>
        <v>4.5100000000000007E-4</v>
      </c>
      <c r="S175" s="161">
        <v>0</v>
      </c>
      <c r="T175" s="162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3" t="s">
        <v>96</v>
      </c>
      <c r="AT175" s="163" t="s">
        <v>176</v>
      </c>
      <c r="AU175" s="163" t="s">
        <v>85</v>
      </c>
      <c r="AY175" s="17" t="s">
        <v>174</v>
      </c>
      <c r="BE175" s="164">
        <f>IF(N175="základní",J175,0)</f>
        <v>0</v>
      </c>
      <c r="BF175" s="164">
        <f>IF(N175="snížená",J175,0)</f>
        <v>0</v>
      </c>
      <c r="BG175" s="164">
        <f>IF(N175="zákl. přenesená",J175,0)</f>
        <v>0</v>
      </c>
      <c r="BH175" s="164">
        <f>IF(N175="sníž. přenesená",J175,0)</f>
        <v>0</v>
      </c>
      <c r="BI175" s="164">
        <f>IF(N175="nulová",J175,0)</f>
        <v>0</v>
      </c>
      <c r="BJ175" s="17" t="s">
        <v>83</v>
      </c>
      <c r="BK175" s="164">
        <f>ROUND(I175*H175,2)</f>
        <v>0</v>
      </c>
      <c r="BL175" s="17" t="s">
        <v>96</v>
      </c>
      <c r="BM175" s="163" t="s">
        <v>1022</v>
      </c>
    </row>
    <row r="176" spans="1:65" s="2" customFormat="1" ht="19.5">
      <c r="A176" s="32"/>
      <c r="B176" s="33"/>
      <c r="C176" s="32"/>
      <c r="D176" s="165" t="s">
        <v>181</v>
      </c>
      <c r="E176" s="32"/>
      <c r="F176" s="166" t="s">
        <v>989</v>
      </c>
      <c r="G176" s="32"/>
      <c r="H176" s="32"/>
      <c r="I176" s="167"/>
      <c r="J176" s="32"/>
      <c r="K176" s="32"/>
      <c r="L176" s="33"/>
      <c r="M176" s="168"/>
      <c r="N176" s="169"/>
      <c r="O176" s="58"/>
      <c r="P176" s="58"/>
      <c r="Q176" s="58"/>
      <c r="R176" s="58"/>
      <c r="S176" s="58"/>
      <c r="T176" s="59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T176" s="17" t="s">
        <v>181</v>
      </c>
      <c r="AU176" s="17" t="s">
        <v>85</v>
      </c>
    </row>
    <row r="177" spans="1:65" s="13" customFormat="1" ht="11.25">
      <c r="B177" s="170"/>
      <c r="D177" s="165" t="s">
        <v>183</v>
      </c>
      <c r="E177" s="171" t="s">
        <v>1</v>
      </c>
      <c r="F177" s="172" t="s">
        <v>1023</v>
      </c>
      <c r="H177" s="173">
        <v>45.1</v>
      </c>
      <c r="I177" s="174"/>
      <c r="L177" s="170"/>
      <c r="M177" s="175"/>
      <c r="N177" s="176"/>
      <c r="O177" s="176"/>
      <c r="P177" s="176"/>
      <c r="Q177" s="176"/>
      <c r="R177" s="176"/>
      <c r="S177" s="176"/>
      <c r="T177" s="177"/>
      <c r="AT177" s="171" t="s">
        <v>183</v>
      </c>
      <c r="AU177" s="171" t="s">
        <v>85</v>
      </c>
      <c r="AV177" s="13" t="s">
        <v>85</v>
      </c>
      <c r="AW177" s="13" t="s">
        <v>32</v>
      </c>
      <c r="AX177" s="13" t="s">
        <v>83</v>
      </c>
      <c r="AY177" s="171" t="s">
        <v>174</v>
      </c>
    </row>
    <row r="178" spans="1:65" s="2" customFormat="1" ht="24.2" customHeight="1">
      <c r="A178" s="32"/>
      <c r="B178" s="150"/>
      <c r="C178" s="186" t="s">
        <v>217</v>
      </c>
      <c r="D178" s="186" t="s">
        <v>256</v>
      </c>
      <c r="E178" s="187" t="s">
        <v>991</v>
      </c>
      <c r="F178" s="188" t="s">
        <v>992</v>
      </c>
      <c r="G178" s="189" t="s">
        <v>203</v>
      </c>
      <c r="H178" s="190">
        <v>45.777000000000001</v>
      </c>
      <c r="I178" s="191"/>
      <c r="J178" s="192">
        <f>ROUND(I178*H178,2)</f>
        <v>0</v>
      </c>
      <c r="K178" s="193"/>
      <c r="L178" s="194"/>
      <c r="M178" s="195" t="s">
        <v>1</v>
      </c>
      <c r="N178" s="196" t="s">
        <v>41</v>
      </c>
      <c r="O178" s="58"/>
      <c r="P178" s="161">
        <f>O178*H178</f>
        <v>0</v>
      </c>
      <c r="Q178" s="161">
        <v>2.8999999999999998E-3</v>
      </c>
      <c r="R178" s="161">
        <f>Q178*H178</f>
        <v>0.13275329999999999</v>
      </c>
      <c r="S178" s="161">
        <v>0</v>
      </c>
      <c r="T178" s="162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3" t="s">
        <v>211</v>
      </c>
      <c r="AT178" s="163" t="s">
        <v>256</v>
      </c>
      <c r="AU178" s="163" t="s">
        <v>85</v>
      </c>
      <c r="AY178" s="17" t="s">
        <v>174</v>
      </c>
      <c r="BE178" s="164">
        <f>IF(N178="základní",J178,0)</f>
        <v>0</v>
      </c>
      <c r="BF178" s="164">
        <f>IF(N178="snížená",J178,0)</f>
        <v>0</v>
      </c>
      <c r="BG178" s="164">
        <f>IF(N178="zákl. přenesená",J178,0)</f>
        <v>0</v>
      </c>
      <c r="BH178" s="164">
        <f>IF(N178="sníž. přenesená",J178,0)</f>
        <v>0</v>
      </c>
      <c r="BI178" s="164">
        <f>IF(N178="nulová",J178,0)</f>
        <v>0</v>
      </c>
      <c r="BJ178" s="17" t="s">
        <v>83</v>
      </c>
      <c r="BK178" s="164">
        <f>ROUND(I178*H178,2)</f>
        <v>0</v>
      </c>
      <c r="BL178" s="17" t="s">
        <v>96</v>
      </c>
      <c r="BM178" s="163" t="s">
        <v>1024</v>
      </c>
    </row>
    <row r="179" spans="1:65" s="2" customFormat="1" ht="11.25">
      <c r="A179" s="32"/>
      <c r="B179" s="33"/>
      <c r="C179" s="32"/>
      <c r="D179" s="165" t="s">
        <v>181</v>
      </c>
      <c r="E179" s="32"/>
      <c r="F179" s="166" t="s">
        <v>992</v>
      </c>
      <c r="G179" s="32"/>
      <c r="H179" s="32"/>
      <c r="I179" s="167"/>
      <c r="J179" s="32"/>
      <c r="K179" s="32"/>
      <c r="L179" s="33"/>
      <c r="M179" s="168"/>
      <c r="N179" s="169"/>
      <c r="O179" s="58"/>
      <c r="P179" s="58"/>
      <c r="Q179" s="58"/>
      <c r="R179" s="58"/>
      <c r="S179" s="58"/>
      <c r="T179" s="59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T179" s="17" t="s">
        <v>181</v>
      </c>
      <c r="AU179" s="17" t="s">
        <v>85</v>
      </c>
    </row>
    <row r="180" spans="1:65" s="13" customFormat="1" ht="11.25">
      <c r="B180" s="170"/>
      <c r="D180" s="165" t="s">
        <v>183</v>
      </c>
      <c r="F180" s="172" t="s">
        <v>1025</v>
      </c>
      <c r="H180" s="173">
        <v>45.777000000000001</v>
      </c>
      <c r="I180" s="174"/>
      <c r="L180" s="170"/>
      <c r="M180" s="175"/>
      <c r="N180" s="176"/>
      <c r="O180" s="176"/>
      <c r="P180" s="176"/>
      <c r="Q180" s="176"/>
      <c r="R180" s="176"/>
      <c r="S180" s="176"/>
      <c r="T180" s="177"/>
      <c r="AT180" s="171" t="s">
        <v>183</v>
      </c>
      <c r="AU180" s="171" t="s">
        <v>85</v>
      </c>
      <c r="AV180" s="13" t="s">
        <v>85</v>
      </c>
      <c r="AW180" s="13" t="s">
        <v>3</v>
      </c>
      <c r="AX180" s="13" t="s">
        <v>83</v>
      </c>
      <c r="AY180" s="171" t="s">
        <v>174</v>
      </c>
    </row>
    <row r="181" spans="1:65" s="2" customFormat="1" ht="21.75" customHeight="1">
      <c r="A181" s="32"/>
      <c r="B181" s="150"/>
      <c r="C181" s="151" t="s">
        <v>224</v>
      </c>
      <c r="D181" s="151" t="s">
        <v>176</v>
      </c>
      <c r="E181" s="152" t="s">
        <v>687</v>
      </c>
      <c r="F181" s="153" t="s">
        <v>688</v>
      </c>
      <c r="G181" s="154" t="s">
        <v>272</v>
      </c>
      <c r="H181" s="155">
        <v>6</v>
      </c>
      <c r="I181" s="156"/>
      <c r="J181" s="157">
        <f>ROUND(I181*H181,2)</f>
        <v>0</v>
      </c>
      <c r="K181" s="158"/>
      <c r="L181" s="33"/>
      <c r="M181" s="159" t="s">
        <v>1</v>
      </c>
      <c r="N181" s="160" t="s">
        <v>41</v>
      </c>
      <c r="O181" s="58"/>
      <c r="P181" s="161">
        <f>O181*H181</f>
        <v>0</v>
      </c>
      <c r="Q181" s="161">
        <v>0.34089999999999998</v>
      </c>
      <c r="R181" s="161">
        <f>Q181*H181</f>
        <v>2.0453999999999999</v>
      </c>
      <c r="S181" s="161">
        <v>0</v>
      </c>
      <c r="T181" s="162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3" t="s">
        <v>96</v>
      </c>
      <c r="AT181" s="163" t="s">
        <v>176</v>
      </c>
      <c r="AU181" s="163" t="s">
        <v>85</v>
      </c>
      <c r="AY181" s="17" t="s">
        <v>174</v>
      </c>
      <c r="BE181" s="164">
        <f>IF(N181="základní",J181,0)</f>
        <v>0</v>
      </c>
      <c r="BF181" s="164">
        <f>IF(N181="snížená",J181,0)</f>
        <v>0</v>
      </c>
      <c r="BG181" s="164">
        <f>IF(N181="zákl. přenesená",J181,0)</f>
        <v>0</v>
      </c>
      <c r="BH181" s="164">
        <f>IF(N181="sníž. přenesená",J181,0)</f>
        <v>0</v>
      </c>
      <c r="BI181" s="164">
        <f>IF(N181="nulová",J181,0)</f>
        <v>0</v>
      </c>
      <c r="BJ181" s="17" t="s">
        <v>83</v>
      </c>
      <c r="BK181" s="164">
        <f>ROUND(I181*H181,2)</f>
        <v>0</v>
      </c>
      <c r="BL181" s="17" t="s">
        <v>96</v>
      </c>
      <c r="BM181" s="163" t="s">
        <v>1026</v>
      </c>
    </row>
    <row r="182" spans="1:65" s="2" customFormat="1" ht="19.5">
      <c r="A182" s="32"/>
      <c r="B182" s="33"/>
      <c r="C182" s="32"/>
      <c r="D182" s="165" t="s">
        <v>181</v>
      </c>
      <c r="E182" s="32"/>
      <c r="F182" s="166" t="s">
        <v>690</v>
      </c>
      <c r="G182" s="32"/>
      <c r="H182" s="32"/>
      <c r="I182" s="167"/>
      <c r="J182" s="32"/>
      <c r="K182" s="32"/>
      <c r="L182" s="33"/>
      <c r="M182" s="168"/>
      <c r="N182" s="169"/>
      <c r="O182" s="58"/>
      <c r="P182" s="58"/>
      <c r="Q182" s="58"/>
      <c r="R182" s="58"/>
      <c r="S182" s="58"/>
      <c r="T182" s="59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T182" s="17" t="s">
        <v>181</v>
      </c>
      <c r="AU182" s="17" t="s">
        <v>85</v>
      </c>
    </row>
    <row r="183" spans="1:65" s="13" customFormat="1" ht="11.25">
      <c r="B183" s="170"/>
      <c r="D183" s="165" t="s">
        <v>183</v>
      </c>
      <c r="E183" s="171" t="s">
        <v>1</v>
      </c>
      <c r="F183" s="172" t="s">
        <v>200</v>
      </c>
      <c r="H183" s="173">
        <v>6</v>
      </c>
      <c r="I183" s="174"/>
      <c r="L183" s="170"/>
      <c r="M183" s="175"/>
      <c r="N183" s="176"/>
      <c r="O183" s="176"/>
      <c r="P183" s="176"/>
      <c r="Q183" s="176"/>
      <c r="R183" s="176"/>
      <c r="S183" s="176"/>
      <c r="T183" s="177"/>
      <c r="AT183" s="171" t="s">
        <v>183</v>
      </c>
      <c r="AU183" s="171" t="s">
        <v>85</v>
      </c>
      <c r="AV183" s="13" t="s">
        <v>85</v>
      </c>
      <c r="AW183" s="13" t="s">
        <v>32</v>
      </c>
      <c r="AX183" s="13" t="s">
        <v>83</v>
      </c>
      <c r="AY183" s="171" t="s">
        <v>174</v>
      </c>
    </row>
    <row r="184" spans="1:65" s="12" customFormat="1" ht="22.9" customHeight="1">
      <c r="B184" s="137"/>
      <c r="D184" s="138" t="s">
        <v>75</v>
      </c>
      <c r="E184" s="148" t="s">
        <v>436</v>
      </c>
      <c r="F184" s="148" t="s">
        <v>437</v>
      </c>
      <c r="I184" s="140"/>
      <c r="J184" s="149">
        <f>BK184</f>
        <v>0</v>
      </c>
      <c r="L184" s="137"/>
      <c r="M184" s="142"/>
      <c r="N184" s="143"/>
      <c r="O184" s="143"/>
      <c r="P184" s="144">
        <f>SUM(P185:P187)</f>
        <v>0</v>
      </c>
      <c r="Q184" s="143"/>
      <c r="R184" s="144">
        <f>SUM(R185:R187)</f>
        <v>0</v>
      </c>
      <c r="S184" s="143"/>
      <c r="T184" s="145">
        <f>SUM(T185:T187)</f>
        <v>0</v>
      </c>
      <c r="AR184" s="138" t="s">
        <v>83</v>
      </c>
      <c r="AT184" s="146" t="s">
        <v>75</v>
      </c>
      <c r="AU184" s="146" t="s">
        <v>83</v>
      </c>
      <c r="AY184" s="138" t="s">
        <v>174</v>
      </c>
      <c r="BK184" s="147">
        <f>SUM(BK185:BK187)</f>
        <v>0</v>
      </c>
    </row>
    <row r="185" spans="1:65" s="2" customFormat="1" ht="44.25" customHeight="1">
      <c r="A185" s="32"/>
      <c r="B185" s="150"/>
      <c r="C185" s="151" t="s">
        <v>232</v>
      </c>
      <c r="D185" s="151" t="s">
        <v>176</v>
      </c>
      <c r="E185" s="152" t="s">
        <v>457</v>
      </c>
      <c r="F185" s="153" t="s">
        <v>458</v>
      </c>
      <c r="G185" s="154" t="s">
        <v>441</v>
      </c>
      <c r="H185" s="155">
        <v>156.06</v>
      </c>
      <c r="I185" s="156"/>
      <c r="J185" s="157">
        <f>ROUND(I185*H185,2)</f>
        <v>0</v>
      </c>
      <c r="K185" s="158"/>
      <c r="L185" s="33"/>
      <c r="M185" s="159" t="s">
        <v>1</v>
      </c>
      <c r="N185" s="160" t="s">
        <v>41</v>
      </c>
      <c r="O185" s="58"/>
      <c r="P185" s="161">
        <f>O185*H185</f>
        <v>0</v>
      </c>
      <c r="Q185" s="161">
        <v>0</v>
      </c>
      <c r="R185" s="161">
        <f>Q185*H185</f>
        <v>0</v>
      </c>
      <c r="S185" s="161">
        <v>0</v>
      </c>
      <c r="T185" s="162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3" t="s">
        <v>96</v>
      </c>
      <c r="AT185" s="163" t="s">
        <v>176</v>
      </c>
      <c r="AU185" s="163" t="s">
        <v>85</v>
      </c>
      <c r="AY185" s="17" t="s">
        <v>174</v>
      </c>
      <c r="BE185" s="164">
        <f>IF(N185="základní",J185,0)</f>
        <v>0</v>
      </c>
      <c r="BF185" s="164">
        <f>IF(N185="snížená",J185,0)</f>
        <v>0</v>
      </c>
      <c r="BG185" s="164">
        <f>IF(N185="zákl. přenesená",J185,0)</f>
        <v>0</v>
      </c>
      <c r="BH185" s="164">
        <f>IF(N185="sníž. přenesená",J185,0)</f>
        <v>0</v>
      </c>
      <c r="BI185" s="164">
        <f>IF(N185="nulová",J185,0)</f>
        <v>0</v>
      </c>
      <c r="BJ185" s="17" t="s">
        <v>83</v>
      </c>
      <c r="BK185" s="164">
        <f>ROUND(I185*H185,2)</f>
        <v>0</v>
      </c>
      <c r="BL185" s="17" t="s">
        <v>96</v>
      </c>
      <c r="BM185" s="163" t="s">
        <v>1027</v>
      </c>
    </row>
    <row r="186" spans="1:65" s="2" customFormat="1" ht="29.25">
      <c r="A186" s="32"/>
      <c r="B186" s="33"/>
      <c r="C186" s="32"/>
      <c r="D186" s="165" t="s">
        <v>181</v>
      </c>
      <c r="E186" s="32"/>
      <c r="F186" s="166" t="s">
        <v>458</v>
      </c>
      <c r="G186" s="32"/>
      <c r="H186" s="32"/>
      <c r="I186" s="167"/>
      <c r="J186" s="32"/>
      <c r="K186" s="32"/>
      <c r="L186" s="33"/>
      <c r="M186" s="168"/>
      <c r="N186" s="169"/>
      <c r="O186" s="58"/>
      <c r="P186" s="58"/>
      <c r="Q186" s="58"/>
      <c r="R186" s="58"/>
      <c r="S186" s="58"/>
      <c r="T186" s="59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T186" s="17" t="s">
        <v>181</v>
      </c>
      <c r="AU186" s="17" t="s">
        <v>85</v>
      </c>
    </row>
    <row r="187" spans="1:65" s="13" customFormat="1" ht="11.25">
      <c r="B187" s="170"/>
      <c r="D187" s="165" t="s">
        <v>183</v>
      </c>
      <c r="E187" s="171" t="s">
        <v>1</v>
      </c>
      <c r="F187" s="172" t="s">
        <v>1028</v>
      </c>
      <c r="H187" s="173">
        <v>156.06</v>
      </c>
      <c r="I187" s="174"/>
      <c r="L187" s="170"/>
      <c r="M187" s="175"/>
      <c r="N187" s="176"/>
      <c r="O187" s="176"/>
      <c r="P187" s="176"/>
      <c r="Q187" s="176"/>
      <c r="R187" s="176"/>
      <c r="S187" s="176"/>
      <c r="T187" s="177"/>
      <c r="AT187" s="171" t="s">
        <v>183</v>
      </c>
      <c r="AU187" s="171" t="s">
        <v>85</v>
      </c>
      <c r="AV187" s="13" t="s">
        <v>85</v>
      </c>
      <c r="AW187" s="13" t="s">
        <v>32</v>
      </c>
      <c r="AX187" s="13" t="s">
        <v>83</v>
      </c>
      <c r="AY187" s="171" t="s">
        <v>174</v>
      </c>
    </row>
    <row r="188" spans="1:65" s="12" customFormat="1" ht="22.9" customHeight="1">
      <c r="B188" s="137"/>
      <c r="D188" s="138" t="s">
        <v>75</v>
      </c>
      <c r="E188" s="148" t="s">
        <v>466</v>
      </c>
      <c r="F188" s="148" t="s">
        <v>467</v>
      </c>
      <c r="I188" s="140"/>
      <c r="J188" s="149">
        <f>BK188</f>
        <v>0</v>
      </c>
      <c r="L188" s="137"/>
      <c r="M188" s="142"/>
      <c r="N188" s="143"/>
      <c r="O188" s="143"/>
      <c r="P188" s="144">
        <f>SUM(P189:P190)</f>
        <v>0</v>
      </c>
      <c r="Q188" s="143"/>
      <c r="R188" s="144">
        <f>SUM(R189:R190)</f>
        <v>0</v>
      </c>
      <c r="S188" s="143"/>
      <c r="T188" s="145">
        <f>SUM(T189:T190)</f>
        <v>0</v>
      </c>
      <c r="AR188" s="138" t="s">
        <v>83</v>
      </c>
      <c r="AT188" s="146" t="s">
        <v>75</v>
      </c>
      <c r="AU188" s="146" t="s">
        <v>83</v>
      </c>
      <c r="AY188" s="138" t="s">
        <v>174</v>
      </c>
      <c r="BK188" s="147">
        <f>SUM(BK189:BK190)</f>
        <v>0</v>
      </c>
    </row>
    <row r="189" spans="1:65" s="2" customFormat="1" ht="24.2" customHeight="1">
      <c r="A189" s="32"/>
      <c r="B189" s="150"/>
      <c r="C189" s="151" t="s">
        <v>238</v>
      </c>
      <c r="D189" s="151" t="s">
        <v>176</v>
      </c>
      <c r="E189" s="152" t="s">
        <v>469</v>
      </c>
      <c r="F189" s="153" t="s">
        <v>470</v>
      </c>
      <c r="G189" s="154" t="s">
        <v>441</v>
      </c>
      <c r="H189" s="155">
        <v>206.39699999999999</v>
      </c>
      <c r="I189" s="156"/>
      <c r="J189" s="157">
        <f>ROUND(I189*H189,2)</f>
        <v>0</v>
      </c>
      <c r="K189" s="158"/>
      <c r="L189" s="33"/>
      <c r="M189" s="159" t="s">
        <v>1</v>
      </c>
      <c r="N189" s="160" t="s">
        <v>41</v>
      </c>
      <c r="O189" s="58"/>
      <c r="P189" s="161">
        <f>O189*H189</f>
        <v>0</v>
      </c>
      <c r="Q189" s="161">
        <v>0</v>
      </c>
      <c r="R189" s="161">
        <f>Q189*H189</f>
        <v>0</v>
      </c>
      <c r="S189" s="161">
        <v>0</v>
      </c>
      <c r="T189" s="162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3" t="s">
        <v>96</v>
      </c>
      <c r="AT189" s="163" t="s">
        <v>176</v>
      </c>
      <c r="AU189" s="163" t="s">
        <v>85</v>
      </c>
      <c r="AY189" s="17" t="s">
        <v>174</v>
      </c>
      <c r="BE189" s="164">
        <f>IF(N189="základní",J189,0)</f>
        <v>0</v>
      </c>
      <c r="BF189" s="164">
        <f>IF(N189="snížená",J189,0)</f>
        <v>0</v>
      </c>
      <c r="BG189" s="164">
        <f>IF(N189="zákl. přenesená",J189,0)</f>
        <v>0</v>
      </c>
      <c r="BH189" s="164">
        <f>IF(N189="sníž. přenesená",J189,0)</f>
        <v>0</v>
      </c>
      <c r="BI189" s="164">
        <f>IF(N189="nulová",J189,0)</f>
        <v>0</v>
      </c>
      <c r="BJ189" s="17" t="s">
        <v>83</v>
      </c>
      <c r="BK189" s="164">
        <f>ROUND(I189*H189,2)</f>
        <v>0</v>
      </c>
      <c r="BL189" s="17" t="s">
        <v>96</v>
      </c>
      <c r="BM189" s="163" t="s">
        <v>1029</v>
      </c>
    </row>
    <row r="190" spans="1:65" s="2" customFormat="1" ht="19.5">
      <c r="A190" s="32"/>
      <c r="B190" s="33"/>
      <c r="C190" s="32"/>
      <c r="D190" s="165" t="s">
        <v>181</v>
      </c>
      <c r="E190" s="32"/>
      <c r="F190" s="166" t="s">
        <v>472</v>
      </c>
      <c r="G190" s="32"/>
      <c r="H190" s="32"/>
      <c r="I190" s="167"/>
      <c r="J190" s="32"/>
      <c r="K190" s="32"/>
      <c r="L190" s="33"/>
      <c r="M190" s="197"/>
      <c r="N190" s="198"/>
      <c r="O190" s="199"/>
      <c r="P190" s="199"/>
      <c r="Q190" s="199"/>
      <c r="R190" s="199"/>
      <c r="S190" s="199"/>
      <c r="T190" s="200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T190" s="17" t="s">
        <v>181</v>
      </c>
      <c r="AU190" s="17" t="s">
        <v>85</v>
      </c>
    </row>
    <row r="191" spans="1:65" s="2" customFormat="1" ht="6.95" customHeight="1">
      <c r="A191" s="32"/>
      <c r="B191" s="47"/>
      <c r="C191" s="48"/>
      <c r="D191" s="48"/>
      <c r="E191" s="48"/>
      <c r="F191" s="48"/>
      <c r="G191" s="48"/>
      <c r="H191" s="48"/>
      <c r="I191" s="48"/>
      <c r="J191" s="48"/>
      <c r="K191" s="48"/>
      <c r="L191" s="33"/>
      <c r="M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</row>
  </sheetData>
  <autoFilter ref="C130:K190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46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7" t="s">
        <v>121</v>
      </c>
      <c r="AZ2" s="98" t="s">
        <v>134</v>
      </c>
      <c r="BA2" s="98" t="s">
        <v>134</v>
      </c>
      <c r="BB2" s="98" t="s">
        <v>1</v>
      </c>
      <c r="BC2" s="98" t="s">
        <v>1030</v>
      </c>
      <c r="BD2" s="98" t="s">
        <v>85</v>
      </c>
    </row>
    <row r="3" spans="1:5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  <c r="AZ3" s="98" t="s">
        <v>136</v>
      </c>
      <c r="BA3" s="98" t="s">
        <v>136</v>
      </c>
      <c r="BB3" s="98" t="s">
        <v>1</v>
      </c>
      <c r="BC3" s="98" t="s">
        <v>1031</v>
      </c>
      <c r="BD3" s="98" t="s">
        <v>85</v>
      </c>
    </row>
    <row r="4" spans="1:56" s="1" customFormat="1" ht="24.95" customHeight="1">
      <c r="B4" s="20"/>
      <c r="D4" s="21" t="s">
        <v>138</v>
      </c>
      <c r="L4" s="20"/>
      <c r="M4" s="99" t="s">
        <v>10</v>
      </c>
      <c r="AT4" s="17" t="s">
        <v>3</v>
      </c>
    </row>
    <row r="5" spans="1:56" s="1" customFormat="1" ht="6.95" customHeight="1">
      <c r="B5" s="20"/>
      <c r="L5" s="20"/>
    </row>
    <row r="6" spans="1:56" s="1" customFormat="1" ht="12" customHeight="1">
      <c r="B6" s="20"/>
      <c r="D6" s="27" t="s">
        <v>16</v>
      </c>
      <c r="L6" s="20"/>
    </row>
    <row r="7" spans="1:56" s="1" customFormat="1" ht="16.5" customHeight="1">
      <c r="B7" s="20"/>
      <c r="E7" s="263" t="str">
        <f>'Rekapitulace stavby'!K6</f>
        <v>Kyjov - chodník ul. Brandlova, U Vodojemu, Moravanská a Nětčická</v>
      </c>
      <c r="F7" s="264"/>
      <c r="G7" s="264"/>
      <c r="H7" s="264"/>
      <c r="L7" s="20"/>
    </row>
    <row r="8" spans="1:56" ht="12.75">
      <c r="B8" s="20"/>
      <c r="D8" s="27" t="s">
        <v>139</v>
      </c>
      <c r="L8" s="20"/>
    </row>
    <row r="9" spans="1:56" s="1" customFormat="1" ht="16.5" customHeight="1">
      <c r="B9" s="20"/>
      <c r="E9" s="263" t="s">
        <v>140</v>
      </c>
      <c r="F9" s="231"/>
      <c r="G9" s="231"/>
      <c r="H9" s="231"/>
      <c r="L9" s="20"/>
    </row>
    <row r="10" spans="1:56" s="1" customFormat="1" ht="12" customHeight="1">
      <c r="B10" s="20"/>
      <c r="D10" s="27" t="s">
        <v>141</v>
      </c>
      <c r="L10" s="20"/>
    </row>
    <row r="11" spans="1:56" s="2" customFormat="1" ht="16.5" customHeight="1">
      <c r="A11" s="32"/>
      <c r="B11" s="33"/>
      <c r="C11" s="32"/>
      <c r="D11" s="32"/>
      <c r="E11" s="265" t="s">
        <v>142</v>
      </c>
      <c r="F11" s="266"/>
      <c r="G11" s="266"/>
      <c r="H11" s="266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56" s="2" customFormat="1" ht="12" customHeight="1">
      <c r="A12" s="32"/>
      <c r="B12" s="33"/>
      <c r="C12" s="32"/>
      <c r="D12" s="27" t="s">
        <v>143</v>
      </c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56" s="2" customFormat="1" ht="16.5" customHeight="1">
      <c r="A13" s="32"/>
      <c r="B13" s="33"/>
      <c r="C13" s="32"/>
      <c r="D13" s="32"/>
      <c r="E13" s="224" t="s">
        <v>1032</v>
      </c>
      <c r="F13" s="266"/>
      <c r="G13" s="266"/>
      <c r="H13" s="266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56" s="2" customFormat="1" ht="11.25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56" s="2" customFormat="1" ht="12" customHeight="1">
      <c r="A15" s="32"/>
      <c r="B15" s="33"/>
      <c r="C15" s="32"/>
      <c r="D15" s="27" t="s">
        <v>18</v>
      </c>
      <c r="E15" s="32"/>
      <c r="F15" s="25" t="s">
        <v>1</v>
      </c>
      <c r="G15" s="32"/>
      <c r="H15" s="32"/>
      <c r="I15" s="27" t="s">
        <v>19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56" s="2" customFormat="1" ht="12" customHeight="1">
      <c r="A16" s="32"/>
      <c r="B16" s="33"/>
      <c r="C16" s="32"/>
      <c r="D16" s="27" t="s">
        <v>20</v>
      </c>
      <c r="E16" s="32"/>
      <c r="F16" s="25" t="s">
        <v>21</v>
      </c>
      <c r="G16" s="32"/>
      <c r="H16" s="32"/>
      <c r="I16" s="27" t="s">
        <v>22</v>
      </c>
      <c r="J16" s="55" t="str">
        <f>'Rekapitulace stavby'!AN8</f>
        <v>1. 9. 2022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0.9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7" t="s">
        <v>24</v>
      </c>
      <c r="E18" s="32"/>
      <c r="F18" s="32"/>
      <c r="G18" s="32"/>
      <c r="H18" s="32"/>
      <c r="I18" s="27" t="s">
        <v>25</v>
      </c>
      <c r="J18" s="25" t="s">
        <v>1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5" t="s">
        <v>26</v>
      </c>
      <c r="F19" s="32"/>
      <c r="G19" s="32"/>
      <c r="H19" s="32"/>
      <c r="I19" s="27" t="s">
        <v>27</v>
      </c>
      <c r="J19" s="25" t="s">
        <v>1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7" t="s">
        <v>28</v>
      </c>
      <c r="E21" s="32"/>
      <c r="F21" s="32"/>
      <c r="G21" s="32"/>
      <c r="H21" s="32"/>
      <c r="I21" s="27" t="s">
        <v>25</v>
      </c>
      <c r="J21" s="28" t="str">
        <f>'Rekapitulace stavby'!AN13</f>
        <v>Vyplň údaj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67" t="str">
        <f>'Rekapitulace stavby'!E14</f>
        <v>Vyplň údaj</v>
      </c>
      <c r="F22" s="230"/>
      <c r="G22" s="230"/>
      <c r="H22" s="230"/>
      <c r="I22" s="27" t="s">
        <v>27</v>
      </c>
      <c r="J22" s="28" t="str">
        <f>'Rekapitulace stavby'!AN14</f>
        <v>Vyplň údaj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7" t="s">
        <v>30</v>
      </c>
      <c r="E24" s="32"/>
      <c r="F24" s="32"/>
      <c r="G24" s="32"/>
      <c r="H24" s="32"/>
      <c r="I24" s="2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customHeight="1">
      <c r="A25" s="32"/>
      <c r="B25" s="33"/>
      <c r="C25" s="32"/>
      <c r="D25" s="32"/>
      <c r="E25" s="25" t="s">
        <v>31</v>
      </c>
      <c r="F25" s="32"/>
      <c r="G25" s="32"/>
      <c r="H25" s="32"/>
      <c r="I25" s="27" t="s">
        <v>27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customHeight="1">
      <c r="A27" s="32"/>
      <c r="B27" s="33"/>
      <c r="C27" s="32"/>
      <c r="D27" s="27" t="s">
        <v>33</v>
      </c>
      <c r="E27" s="32"/>
      <c r="F27" s="32"/>
      <c r="G27" s="32"/>
      <c r="H27" s="32"/>
      <c r="I27" s="27" t="s">
        <v>25</v>
      </c>
      <c r="J27" s="25" t="str">
        <f>IF('Rekapitulace stavby'!AN19="","",'Rekapitulace stavby'!AN19)</f>
        <v/>
      </c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customHeight="1">
      <c r="A28" s="32"/>
      <c r="B28" s="33"/>
      <c r="C28" s="32"/>
      <c r="D28" s="32"/>
      <c r="E28" s="25" t="str">
        <f>IF('Rekapitulace stavby'!E20="","",'Rekapitulace stavby'!E20)</f>
        <v xml:space="preserve"> </v>
      </c>
      <c r="F28" s="32"/>
      <c r="G28" s="32"/>
      <c r="H28" s="32"/>
      <c r="I28" s="27" t="s">
        <v>27</v>
      </c>
      <c r="J28" s="25" t="str">
        <f>IF('Rekapitulace stavby'!AN20="","",'Rekapitulace stavby'!AN20)</f>
        <v/>
      </c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customHeight="1">
      <c r="A30" s="32"/>
      <c r="B30" s="33"/>
      <c r="C30" s="32"/>
      <c r="D30" s="27" t="s">
        <v>35</v>
      </c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customHeight="1">
      <c r="A31" s="101"/>
      <c r="B31" s="102"/>
      <c r="C31" s="101"/>
      <c r="D31" s="101"/>
      <c r="E31" s="235" t="s">
        <v>1</v>
      </c>
      <c r="F31" s="235"/>
      <c r="G31" s="235"/>
      <c r="H31" s="235"/>
      <c r="I31" s="101"/>
      <c r="J31" s="101"/>
      <c r="K31" s="101"/>
      <c r="L31" s="103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</row>
    <row r="32" spans="1:31" s="2" customFormat="1" ht="6.95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4" t="s">
        <v>36</v>
      </c>
      <c r="E34" s="32"/>
      <c r="F34" s="32"/>
      <c r="G34" s="32"/>
      <c r="H34" s="32"/>
      <c r="I34" s="32"/>
      <c r="J34" s="71">
        <f>ROUND(J130,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38</v>
      </c>
      <c r="G36" s="32"/>
      <c r="H36" s="32"/>
      <c r="I36" s="36" t="s">
        <v>37</v>
      </c>
      <c r="J36" s="36" t="s">
        <v>39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0" t="s">
        <v>40</v>
      </c>
      <c r="E37" s="27" t="s">
        <v>41</v>
      </c>
      <c r="F37" s="105">
        <f>ROUND((SUM(BE130:BE190)),  2)</f>
        <v>0</v>
      </c>
      <c r="G37" s="32"/>
      <c r="H37" s="32"/>
      <c r="I37" s="106">
        <v>0.21</v>
      </c>
      <c r="J37" s="105">
        <f>ROUND(((SUM(BE130:BE190))*I37),  2)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7" t="s">
        <v>42</v>
      </c>
      <c r="F38" s="105">
        <f>ROUND((SUM(BF130:BF190)),  2)</f>
        <v>0</v>
      </c>
      <c r="G38" s="32"/>
      <c r="H38" s="32"/>
      <c r="I38" s="106">
        <v>0.15</v>
      </c>
      <c r="J38" s="105">
        <f>ROUND(((SUM(BF130:BF190))*I38),  2)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43</v>
      </c>
      <c r="F39" s="105">
        <f>ROUND((SUM(BG130:BG190)),  2)</f>
        <v>0</v>
      </c>
      <c r="G39" s="32"/>
      <c r="H39" s="32"/>
      <c r="I39" s="106">
        <v>0.21</v>
      </c>
      <c r="J39" s="105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44</v>
      </c>
      <c r="F40" s="105">
        <f>ROUND((SUM(BH130:BH190)),  2)</f>
        <v>0</v>
      </c>
      <c r="G40" s="32"/>
      <c r="H40" s="32"/>
      <c r="I40" s="106">
        <v>0.15</v>
      </c>
      <c r="J40" s="105">
        <f>0</f>
        <v>0</v>
      </c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7" t="s">
        <v>45</v>
      </c>
      <c r="F41" s="105">
        <f>ROUND((SUM(BI130:BI190)),  2)</f>
        <v>0</v>
      </c>
      <c r="G41" s="32"/>
      <c r="H41" s="32"/>
      <c r="I41" s="106">
        <v>0</v>
      </c>
      <c r="J41" s="105">
        <f>0</f>
        <v>0</v>
      </c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7"/>
      <c r="D43" s="108" t="s">
        <v>46</v>
      </c>
      <c r="E43" s="60"/>
      <c r="F43" s="60"/>
      <c r="G43" s="109" t="s">
        <v>47</v>
      </c>
      <c r="H43" s="110" t="s">
        <v>48</v>
      </c>
      <c r="I43" s="60"/>
      <c r="J43" s="111">
        <f>SUM(J34:J41)</f>
        <v>0</v>
      </c>
      <c r="K43" s="112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51</v>
      </c>
      <c r="E61" s="35"/>
      <c r="F61" s="113" t="s">
        <v>52</v>
      </c>
      <c r="G61" s="45" t="s">
        <v>51</v>
      </c>
      <c r="H61" s="35"/>
      <c r="I61" s="35"/>
      <c r="J61" s="114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51</v>
      </c>
      <c r="E76" s="35"/>
      <c r="F76" s="113" t="s">
        <v>52</v>
      </c>
      <c r="G76" s="45" t="s">
        <v>51</v>
      </c>
      <c r="H76" s="35"/>
      <c r="I76" s="35"/>
      <c r="J76" s="114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145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63" t="str">
        <f>E7</f>
        <v>Kyjov - chodník ul. Brandlova, U Vodojemu, Moravanská a Nětčická</v>
      </c>
      <c r="F85" s="264"/>
      <c r="G85" s="264"/>
      <c r="H85" s="264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139</v>
      </c>
      <c r="L86" s="20"/>
    </row>
    <row r="87" spans="1:31" s="1" customFormat="1" ht="16.5" customHeight="1">
      <c r="B87" s="20"/>
      <c r="E87" s="263" t="s">
        <v>140</v>
      </c>
      <c r="F87" s="231"/>
      <c r="G87" s="231"/>
      <c r="H87" s="231"/>
      <c r="L87" s="20"/>
    </row>
    <row r="88" spans="1:31" s="1" customFormat="1" ht="12" customHeight="1">
      <c r="B88" s="20"/>
      <c r="C88" s="27" t="s">
        <v>141</v>
      </c>
      <c r="L88" s="20"/>
    </row>
    <row r="89" spans="1:31" s="2" customFormat="1" ht="16.5" customHeight="1">
      <c r="A89" s="32"/>
      <c r="B89" s="33"/>
      <c r="C89" s="32"/>
      <c r="D89" s="32"/>
      <c r="E89" s="265" t="s">
        <v>142</v>
      </c>
      <c r="F89" s="266"/>
      <c r="G89" s="266"/>
      <c r="H89" s="266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customHeight="1">
      <c r="A90" s="32"/>
      <c r="B90" s="33"/>
      <c r="C90" s="27" t="s">
        <v>143</v>
      </c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6.5" customHeight="1">
      <c r="A91" s="32"/>
      <c r="B91" s="33"/>
      <c r="C91" s="32"/>
      <c r="D91" s="32"/>
      <c r="E91" s="224" t="str">
        <f>E13</f>
        <v>D3 - ul. Nětčická</v>
      </c>
      <c r="F91" s="266"/>
      <c r="G91" s="266"/>
      <c r="H91" s="266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2" customHeight="1">
      <c r="A93" s="32"/>
      <c r="B93" s="33"/>
      <c r="C93" s="27" t="s">
        <v>20</v>
      </c>
      <c r="D93" s="32"/>
      <c r="E93" s="32"/>
      <c r="F93" s="25" t="str">
        <f>F16</f>
        <v>Kyjov</v>
      </c>
      <c r="G93" s="32"/>
      <c r="H93" s="32"/>
      <c r="I93" s="27" t="s">
        <v>22</v>
      </c>
      <c r="J93" s="55" t="str">
        <f>IF(J16="","",J16)</f>
        <v>1. 9. 2022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6.95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5.2" customHeight="1">
      <c r="A95" s="32"/>
      <c r="B95" s="33"/>
      <c r="C95" s="27" t="s">
        <v>24</v>
      </c>
      <c r="D95" s="32"/>
      <c r="E95" s="32"/>
      <c r="F95" s="25" t="str">
        <f>E19</f>
        <v>město Kyjov</v>
      </c>
      <c r="G95" s="32"/>
      <c r="H95" s="32"/>
      <c r="I95" s="27" t="s">
        <v>30</v>
      </c>
      <c r="J95" s="30" t="str">
        <f>E25</f>
        <v>Projekce DS s.r.o.</v>
      </c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5.2" customHeight="1">
      <c r="A96" s="32"/>
      <c r="B96" s="33"/>
      <c r="C96" s="27" t="s">
        <v>28</v>
      </c>
      <c r="D96" s="32"/>
      <c r="E96" s="32"/>
      <c r="F96" s="25" t="str">
        <f>IF(E22="","",E22)</f>
        <v>Vyplň údaj</v>
      </c>
      <c r="G96" s="32"/>
      <c r="H96" s="32"/>
      <c r="I96" s="27" t="s">
        <v>33</v>
      </c>
      <c r="J96" s="30" t="str">
        <f>E28</f>
        <v xml:space="preserve"> 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9.25" customHeight="1">
      <c r="A98" s="32"/>
      <c r="B98" s="33"/>
      <c r="C98" s="115" t="s">
        <v>146</v>
      </c>
      <c r="D98" s="107"/>
      <c r="E98" s="107"/>
      <c r="F98" s="107"/>
      <c r="G98" s="107"/>
      <c r="H98" s="107"/>
      <c r="I98" s="107"/>
      <c r="J98" s="116" t="s">
        <v>147</v>
      </c>
      <c r="K98" s="107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10.35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47" s="2" customFormat="1" ht="22.9" customHeight="1">
      <c r="A100" s="32"/>
      <c r="B100" s="33"/>
      <c r="C100" s="117" t="s">
        <v>148</v>
      </c>
      <c r="D100" s="32"/>
      <c r="E100" s="32"/>
      <c r="F100" s="32"/>
      <c r="G100" s="32"/>
      <c r="H100" s="32"/>
      <c r="I100" s="32"/>
      <c r="J100" s="71">
        <f>J130</f>
        <v>0</v>
      </c>
      <c r="K100" s="32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U100" s="17" t="s">
        <v>149</v>
      </c>
    </row>
    <row r="101" spans="1:47" s="9" customFormat="1" ht="24.95" customHeight="1">
      <c r="B101" s="118"/>
      <c r="D101" s="119" t="s">
        <v>150</v>
      </c>
      <c r="E101" s="120"/>
      <c r="F101" s="120"/>
      <c r="G101" s="120"/>
      <c r="H101" s="120"/>
      <c r="I101" s="120"/>
      <c r="J101" s="121">
        <f>J131</f>
        <v>0</v>
      </c>
      <c r="L101" s="118"/>
    </row>
    <row r="102" spans="1:47" s="10" customFormat="1" ht="19.899999999999999" customHeight="1">
      <c r="B102" s="122"/>
      <c r="D102" s="123" t="s">
        <v>151</v>
      </c>
      <c r="E102" s="124"/>
      <c r="F102" s="124"/>
      <c r="G102" s="124"/>
      <c r="H102" s="124"/>
      <c r="I102" s="124"/>
      <c r="J102" s="125">
        <f>J132</f>
        <v>0</v>
      </c>
      <c r="L102" s="122"/>
    </row>
    <row r="103" spans="1:47" s="10" customFormat="1" ht="19.899999999999999" customHeight="1">
      <c r="B103" s="122"/>
      <c r="D103" s="123" t="s">
        <v>152</v>
      </c>
      <c r="E103" s="124"/>
      <c r="F103" s="124"/>
      <c r="G103" s="124"/>
      <c r="H103" s="124"/>
      <c r="I103" s="124"/>
      <c r="J103" s="125">
        <f>J162</f>
        <v>0</v>
      </c>
      <c r="L103" s="122"/>
    </row>
    <row r="104" spans="1:47" s="10" customFormat="1" ht="19.899999999999999" customHeight="1">
      <c r="B104" s="122"/>
      <c r="D104" s="123" t="s">
        <v>485</v>
      </c>
      <c r="E104" s="124"/>
      <c r="F104" s="124"/>
      <c r="G104" s="124"/>
      <c r="H104" s="124"/>
      <c r="I104" s="124"/>
      <c r="J104" s="125">
        <f>J169</f>
        <v>0</v>
      </c>
      <c r="L104" s="122"/>
    </row>
    <row r="105" spans="1:47" s="10" customFormat="1" ht="19.899999999999999" customHeight="1">
      <c r="B105" s="122"/>
      <c r="D105" s="123" t="s">
        <v>155</v>
      </c>
      <c r="E105" s="124"/>
      <c r="F105" s="124"/>
      <c r="G105" s="124"/>
      <c r="H105" s="124"/>
      <c r="I105" s="124"/>
      <c r="J105" s="125">
        <f>J184</f>
        <v>0</v>
      </c>
      <c r="L105" s="122"/>
    </row>
    <row r="106" spans="1:47" s="10" customFormat="1" ht="19.899999999999999" customHeight="1">
      <c r="B106" s="122"/>
      <c r="D106" s="123" t="s">
        <v>156</v>
      </c>
      <c r="E106" s="124"/>
      <c r="F106" s="124"/>
      <c r="G106" s="124"/>
      <c r="H106" s="124"/>
      <c r="I106" s="124"/>
      <c r="J106" s="125">
        <f>J188</f>
        <v>0</v>
      </c>
      <c r="L106" s="122"/>
    </row>
    <row r="107" spans="1:47" s="2" customFormat="1" ht="21.7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47" s="2" customFormat="1" ht="6.95" customHeight="1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31" s="2" customFormat="1" ht="24.95" customHeight="1">
      <c r="A113" s="32"/>
      <c r="B113" s="33"/>
      <c r="C113" s="21" t="s">
        <v>159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12" customHeight="1">
      <c r="A115" s="32"/>
      <c r="B115" s="33"/>
      <c r="C115" s="27" t="s">
        <v>16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16.5" customHeight="1">
      <c r="A116" s="32"/>
      <c r="B116" s="33"/>
      <c r="C116" s="32"/>
      <c r="D116" s="32"/>
      <c r="E116" s="263" t="str">
        <f>E7</f>
        <v>Kyjov - chodník ul. Brandlova, U Vodojemu, Moravanská a Nětčická</v>
      </c>
      <c r="F116" s="264"/>
      <c r="G116" s="264"/>
      <c r="H116" s="264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1" customFormat="1" ht="12" customHeight="1">
      <c r="B117" s="20"/>
      <c r="C117" s="27" t="s">
        <v>139</v>
      </c>
      <c r="L117" s="20"/>
    </row>
    <row r="118" spans="1:31" s="1" customFormat="1" ht="16.5" customHeight="1">
      <c r="B118" s="20"/>
      <c r="E118" s="263" t="s">
        <v>140</v>
      </c>
      <c r="F118" s="231"/>
      <c r="G118" s="231"/>
      <c r="H118" s="231"/>
      <c r="L118" s="20"/>
    </row>
    <row r="119" spans="1:31" s="1" customFormat="1" ht="12" customHeight="1">
      <c r="B119" s="20"/>
      <c r="C119" s="27" t="s">
        <v>141</v>
      </c>
      <c r="L119" s="20"/>
    </row>
    <row r="120" spans="1:31" s="2" customFormat="1" ht="16.5" customHeight="1">
      <c r="A120" s="32"/>
      <c r="B120" s="33"/>
      <c r="C120" s="32"/>
      <c r="D120" s="32"/>
      <c r="E120" s="265" t="s">
        <v>142</v>
      </c>
      <c r="F120" s="266"/>
      <c r="G120" s="266"/>
      <c r="H120" s="266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2" customHeight="1">
      <c r="A121" s="32"/>
      <c r="B121" s="33"/>
      <c r="C121" s="27" t="s">
        <v>143</v>
      </c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6.5" customHeight="1">
      <c r="A122" s="32"/>
      <c r="B122" s="33"/>
      <c r="C122" s="32"/>
      <c r="D122" s="32"/>
      <c r="E122" s="224" t="str">
        <f>E13</f>
        <v>D3 - ul. Nětčická</v>
      </c>
      <c r="F122" s="266"/>
      <c r="G122" s="266"/>
      <c r="H122" s="266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2" customHeight="1">
      <c r="A124" s="32"/>
      <c r="B124" s="33"/>
      <c r="C124" s="27" t="s">
        <v>20</v>
      </c>
      <c r="D124" s="32"/>
      <c r="E124" s="32"/>
      <c r="F124" s="25" t="str">
        <f>F16</f>
        <v>Kyjov</v>
      </c>
      <c r="G124" s="32"/>
      <c r="H124" s="32"/>
      <c r="I124" s="27" t="s">
        <v>22</v>
      </c>
      <c r="J124" s="55" t="str">
        <f>IF(J16="","",J16)</f>
        <v>1. 9. 2022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6.9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5.2" customHeight="1">
      <c r="A126" s="32"/>
      <c r="B126" s="33"/>
      <c r="C126" s="27" t="s">
        <v>24</v>
      </c>
      <c r="D126" s="32"/>
      <c r="E126" s="32"/>
      <c r="F126" s="25" t="str">
        <f>E19</f>
        <v>město Kyjov</v>
      </c>
      <c r="G126" s="32"/>
      <c r="H126" s="32"/>
      <c r="I126" s="27" t="s">
        <v>30</v>
      </c>
      <c r="J126" s="30" t="str">
        <f>E25</f>
        <v>Projekce DS s.r.o.</v>
      </c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5.2" customHeight="1">
      <c r="A127" s="32"/>
      <c r="B127" s="33"/>
      <c r="C127" s="27" t="s">
        <v>28</v>
      </c>
      <c r="D127" s="32"/>
      <c r="E127" s="32"/>
      <c r="F127" s="25" t="str">
        <f>IF(E22="","",E22)</f>
        <v>Vyplň údaj</v>
      </c>
      <c r="G127" s="32"/>
      <c r="H127" s="32"/>
      <c r="I127" s="27" t="s">
        <v>33</v>
      </c>
      <c r="J127" s="30" t="str">
        <f>E28</f>
        <v xml:space="preserve"> </v>
      </c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0.35" customHeight="1">
      <c r="A128" s="32"/>
      <c r="B128" s="33"/>
      <c r="C128" s="32"/>
      <c r="D128" s="32"/>
      <c r="E128" s="32"/>
      <c r="F128" s="32"/>
      <c r="G128" s="32"/>
      <c r="H128" s="32"/>
      <c r="I128" s="32"/>
      <c r="J128" s="32"/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11" customFormat="1" ht="29.25" customHeight="1">
      <c r="A129" s="126"/>
      <c r="B129" s="127"/>
      <c r="C129" s="128" t="s">
        <v>160</v>
      </c>
      <c r="D129" s="129" t="s">
        <v>61</v>
      </c>
      <c r="E129" s="129" t="s">
        <v>57</v>
      </c>
      <c r="F129" s="129" t="s">
        <v>58</v>
      </c>
      <c r="G129" s="129" t="s">
        <v>161</v>
      </c>
      <c r="H129" s="129" t="s">
        <v>162</v>
      </c>
      <c r="I129" s="129" t="s">
        <v>163</v>
      </c>
      <c r="J129" s="130" t="s">
        <v>147</v>
      </c>
      <c r="K129" s="131" t="s">
        <v>164</v>
      </c>
      <c r="L129" s="132"/>
      <c r="M129" s="62" t="s">
        <v>1</v>
      </c>
      <c r="N129" s="63" t="s">
        <v>40</v>
      </c>
      <c r="O129" s="63" t="s">
        <v>165</v>
      </c>
      <c r="P129" s="63" t="s">
        <v>166</v>
      </c>
      <c r="Q129" s="63" t="s">
        <v>167</v>
      </c>
      <c r="R129" s="63" t="s">
        <v>168</v>
      </c>
      <c r="S129" s="63" t="s">
        <v>169</v>
      </c>
      <c r="T129" s="64" t="s">
        <v>170</v>
      </c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</row>
    <row r="130" spans="1:65" s="2" customFormat="1" ht="22.9" customHeight="1">
      <c r="A130" s="32"/>
      <c r="B130" s="33"/>
      <c r="C130" s="69" t="s">
        <v>171</v>
      </c>
      <c r="D130" s="32"/>
      <c r="E130" s="32"/>
      <c r="F130" s="32"/>
      <c r="G130" s="32"/>
      <c r="H130" s="32"/>
      <c r="I130" s="32"/>
      <c r="J130" s="133">
        <f>BK130</f>
        <v>0</v>
      </c>
      <c r="K130" s="32"/>
      <c r="L130" s="33"/>
      <c r="M130" s="65"/>
      <c r="N130" s="56"/>
      <c r="O130" s="66"/>
      <c r="P130" s="134">
        <f>P131</f>
        <v>0</v>
      </c>
      <c r="Q130" s="66"/>
      <c r="R130" s="134">
        <f>R131</f>
        <v>43.047311399999998</v>
      </c>
      <c r="S130" s="66"/>
      <c r="T130" s="135">
        <f>T131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T130" s="17" t="s">
        <v>75</v>
      </c>
      <c r="AU130" s="17" t="s">
        <v>149</v>
      </c>
      <c r="BK130" s="136">
        <f>BK131</f>
        <v>0</v>
      </c>
    </row>
    <row r="131" spans="1:65" s="12" customFormat="1" ht="25.9" customHeight="1">
      <c r="B131" s="137"/>
      <c r="D131" s="138" t="s">
        <v>75</v>
      </c>
      <c r="E131" s="139" t="s">
        <v>172</v>
      </c>
      <c r="F131" s="139" t="s">
        <v>173</v>
      </c>
      <c r="I131" s="140"/>
      <c r="J131" s="141">
        <f>BK131</f>
        <v>0</v>
      </c>
      <c r="L131" s="137"/>
      <c r="M131" s="142"/>
      <c r="N131" s="143"/>
      <c r="O131" s="143"/>
      <c r="P131" s="144">
        <f>P132+P162+P169+P184+P188</f>
        <v>0</v>
      </c>
      <c r="Q131" s="143"/>
      <c r="R131" s="144">
        <f>R132+R162+R169+R184+R188</f>
        <v>43.047311399999998</v>
      </c>
      <c r="S131" s="143"/>
      <c r="T131" s="145">
        <f>T132+T162+T169+T184+T188</f>
        <v>0</v>
      </c>
      <c r="AR131" s="138" t="s">
        <v>83</v>
      </c>
      <c r="AT131" s="146" t="s">
        <v>75</v>
      </c>
      <c r="AU131" s="146" t="s">
        <v>76</v>
      </c>
      <c r="AY131" s="138" t="s">
        <v>174</v>
      </c>
      <c r="BK131" s="147">
        <f>BK132+BK162+BK169+BK184+BK188</f>
        <v>0</v>
      </c>
    </row>
    <row r="132" spans="1:65" s="12" customFormat="1" ht="22.9" customHeight="1">
      <c r="B132" s="137"/>
      <c r="D132" s="138" t="s">
        <v>75</v>
      </c>
      <c r="E132" s="148" t="s">
        <v>83</v>
      </c>
      <c r="F132" s="148" t="s">
        <v>175</v>
      </c>
      <c r="I132" s="140"/>
      <c r="J132" s="149">
        <f>BK132</f>
        <v>0</v>
      </c>
      <c r="L132" s="137"/>
      <c r="M132" s="142"/>
      <c r="N132" s="143"/>
      <c r="O132" s="143"/>
      <c r="P132" s="144">
        <f>SUM(P133:P161)</f>
        <v>0</v>
      </c>
      <c r="Q132" s="143"/>
      <c r="R132" s="144">
        <f>SUM(R133:R161)</f>
        <v>5.1455000000000001E-2</v>
      </c>
      <c r="S132" s="143"/>
      <c r="T132" s="145">
        <f>SUM(T133:T161)</f>
        <v>0</v>
      </c>
      <c r="AR132" s="138" t="s">
        <v>83</v>
      </c>
      <c r="AT132" s="146" t="s">
        <v>75</v>
      </c>
      <c r="AU132" s="146" t="s">
        <v>83</v>
      </c>
      <c r="AY132" s="138" t="s">
        <v>174</v>
      </c>
      <c r="BK132" s="147">
        <f>SUM(BK133:BK161)</f>
        <v>0</v>
      </c>
    </row>
    <row r="133" spans="1:65" s="2" customFormat="1" ht="33" customHeight="1">
      <c r="A133" s="32"/>
      <c r="B133" s="150"/>
      <c r="C133" s="151" t="s">
        <v>83</v>
      </c>
      <c r="D133" s="151" t="s">
        <v>176</v>
      </c>
      <c r="E133" s="152" t="s">
        <v>631</v>
      </c>
      <c r="F133" s="153" t="s">
        <v>632</v>
      </c>
      <c r="G133" s="154" t="s">
        <v>220</v>
      </c>
      <c r="H133" s="155">
        <v>114.548</v>
      </c>
      <c r="I133" s="156"/>
      <c r="J133" s="157">
        <f>ROUND(I133*H133,2)</f>
        <v>0</v>
      </c>
      <c r="K133" s="158"/>
      <c r="L133" s="33"/>
      <c r="M133" s="159" t="s">
        <v>1</v>
      </c>
      <c r="N133" s="160" t="s">
        <v>41</v>
      </c>
      <c r="O133" s="58"/>
      <c r="P133" s="161">
        <f>O133*H133</f>
        <v>0</v>
      </c>
      <c r="Q133" s="161">
        <v>0</v>
      </c>
      <c r="R133" s="161">
        <f>Q133*H133</f>
        <v>0</v>
      </c>
      <c r="S133" s="161">
        <v>0</v>
      </c>
      <c r="T133" s="162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3" t="s">
        <v>96</v>
      </c>
      <c r="AT133" s="163" t="s">
        <v>176</v>
      </c>
      <c r="AU133" s="163" t="s">
        <v>85</v>
      </c>
      <c r="AY133" s="17" t="s">
        <v>174</v>
      </c>
      <c r="BE133" s="164">
        <f>IF(N133="základní",J133,0)</f>
        <v>0</v>
      </c>
      <c r="BF133" s="164">
        <f>IF(N133="snížená",J133,0)</f>
        <v>0</v>
      </c>
      <c r="BG133" s="164">
        <f>IF(N133="zákl. přenesená",J133,0)</f>
        <v>0</v>
      </c>
      <c r="BH133" s="164">
        <f>IF(N133="sníž. přenesená",J133,0)</f>
        <v>0</v>
      </c>
      <c r="BI133" s="164">
        <f>IF(N133="nulová",J133,0)</f>
        <v>0</v>
      </c>
      <c r="BJ133" s="17" t="s">
        <v>83</v>
      </c>
      <c r="BK133" s="164">
        <f>ROUND(I133*H133,2)</f>
        <v>0</v>
      </c>
      <c r="BL133" s="17" t="s">
        <v>96</v>
      </c>
      <c r="BM133" s="163" t="s">
        <v>1033</v>
      </c>
    </row>
    <row r="134" spans="1:65" s="2" customFormat="1" ht="19.5">
      <c r="A134" s="32"/>
      <c r="B134" s="33"/>
      <c r="C134" s="32"/>
      <c r="D134" s="165" t="s">
        <v>181</v>
      </c>
      <c r="E134" s="32"/>
      <c r="F134" s="166" t="s">
        <v>634</v>
      </c>
      <c r="G134" s="32"/>
      <c r="H134" s="32"/>
      <c r="I134" s="167"/>
      <c r="J134" s="32"/>
      <c r="K134" s="32"/>
      <c r="L134" s="33"/>
      <c r="M134" s="168"/>
      <c r="N134" s="169"/>
      <c r="O134" s="58"/>
      <c r="P134" s="58"/>
      <c r="Q134" s="58"/>
      <c r="R134" s="58"/>
      <c r="S134" s="58"/>
      <c r="T134" s="59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7" t="s">
        <v>181</v>
      </c>
      <c r="AU134" s="17" t="s">
        <v>85</v>
      </c>
    </row>
    <row r="135" spans="1:65" s="13" customFormat="1" ht="11.25">
      <c r="B135" s="170"/>
      <c r="D135" s="165" t="s">
        <v>183</v>
      </c>
      <c r="E135" s="171" t="s">
        <v>1</v>
      </c>
      <c r="F135" s="172" t="s">
        <v>1034</v>
      </c>
      <c r="H135" s="173">
        <v>111.36</v>
      </c>
      <c r="I135" s="174"/>
      <c r="L135" s="170"/>
      <c r="M135" s="175"/>
      <c r="N135" s="176"/>
      <c r="O135" s="176"/>
      <c r="P135" s="176"/>
      <c r="Q135" s="176"/>
      <c r="R135" s="176"/>
      <c r="S135" s="176"/>
      <c r="T135" s="177"/>
      <c r="AT135" s="171" t="s">
        <v>183</v>
      </c>
      <c r="AU135" s="171" t="s">
        <v>85</v>
      </c>
      <c r="AV135" s="13" t="s">
        <v>85</v>
      </c>
      <c r="AW135" s="13" t="s">
        <v>32</v>
      </c>
      <c r="AX135" s="13" t="s">
        <v>76</v>
      </c>
      <c r="AY135" s="171" t="s">
        <v>174</v>
      </c>
    </row>
    <row r="136" spans="1:65" s="13" customFormat="1" ht="11.25">
      <c r="B136" s="170"/>
      <c r="D136" s="165" t="s">
        <v>183</v>
      </c>
      <c r="E136" s="171" t="s">
        <v>1</v>
      </c>
      <c r="F136" s="172" t="s">
        <v>1035</v>
      </c>
      <c r="H136" s="173">
        <v>3.1880000000000002</v>
      </c>
      <c r="I136" s="174"/>
      <c r="L136" s="170"/>
      <c r="M136" s="175"/>
      <c r="N136" s="176"/>
      <c r="O136" s="176"/>
      <c r="P136" s="176"/>
      <c r="Q136" s="176"/>
      <c r="R136" s="176"/>
      <c r="S136" s="176"/>
      <c r="T136" s="177"/>
      <c r="AT136" s="171" t="s">
        <v>183</v>
      </c>
      <c r="AU136" s="171" t="s">
        <v>85</v>
      </c>
      <c r="AV136" s="13" t="s">
        <v>85</v>
      </c>
      <c r="AW136" s="13" t="s">
        <v>32</v>
      </c>
      <c r="AX136" s="13" t="s">
        <v>76</v>
      </c>
      <c r="AY136" s="171" t="s">
        <v>174</v>
      </c>
    </row>
    <row r="137" spans="1:65" s="14" customFormat="1" ht="11.25">
      <c r="B137" s="178"/>
      <c r="D137" s="165" t="s">
        <v>183</v>
      </c>
      <c r="E137" s="179" t="s">
        <v>134</v>
      </c>
      <c r="F137" s="180" t="s">
        <v>231</v>
      </c>
      <c r="H137" s="181">
        <v>114.548</v>
      </c>
      <c r="I137" s="182"/>
      <c r="L137" s="178"/>
      <c r="M137" s="183"/>
      <c r="N137" s="184"/>
      <c r="O137" s="184"/>
      <c r="P137" s="184"/>
      <c r="Q137" s="184"/>
      <c r="R137" s="184"/>
      <c r="S137" s="184"/>
      <c r="T137" s="185"/>
      <c r="AT137" s="179" t="s">
        <v>183</v>
      </c>
      <c r="AU137" s="179" t="s">
        <v>85</v>
      </c>
      <c r="AV137" s="14" t="s">
        <v>96</v>
      </c>
      <c r="AW137" s="14" t="s">
        <v>32</v>
      </c>
      <c r="AX137" s="14" t="s">
        <v>83</v>
      </c>
      <c r="AY137" s="179" t="s">
        <v>174</v>
      </c>
    </row>
    <row r="138" spans="1:65" s="2" customFormat="1" ht="33" customHeight="1">
      <c r="A138" s="32"/>
      <c r="B138" s="150"/>
      <c r="C138" s="151" t="s">
        <v>85</v>
      </c>
      <c r="D138" s="151" t="s">
        <v>176</v>
      </c>
      <c r="E138" s="152" t="s">
        <v>225</v>
      </c>
      <c r="F138" s="153" t="s">
        <v>226</v>
      </c>
      <c r="G138" s="154" t="s">
        <v>220</v>
      </c>
      <c r="H138" s="155">
        <v>62.188000000000002</v>
      </c>
      <c r="I138" s="156"/>
      <c r="J138" s="157">
        <f>ROUND(I138*H138,2)</f>
        <v>0</v>
      </c>
      <c r="K138" s="158"/>
      <c r="L138" s="33"/>
      <c r="M138" s="159" t="s">
        <v>1</v>
      </c>
      <c r="N138" s="160" t="s">
        <v>41</v>
      </c>
      <c r="O138" s="58"/>
      <c r="P138" s="161">
        <f>O138*H138</f>
        <v>0</v>
      </c>
      <c r="Q138" s="161">
        <v>0</v>
      </c>
      <c r="R138" s="161">
        <f>Q138*H138</f>
        <v>0</v>
      </c>
      <c r="S138" s="161">
        <v>0</v>
      </c>
      <c r="T138" s="162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3" t="s">
        <v>96</v>
      </c>
      <c r="AT138" s="163" t="s">
        <v>176</v>
      </c>
      <c r="AU138" s="163" t="s">
        <v>85</v>
      </c>
      <c r="AY138" s="17" t="s">
        <v>174</v>
      </c>
      <c r="BE138" s="164">
        <f>IF(N138="základní",J138,0)</f>
        <v>0</v>
      </c>
      <c r="BF138" s="164">
        <f>IF(N138="snížená",J138,0)</f>
        <v>0</v>
      </c>
      <c r="BG138" s="164">
        <f>IF(N138="zákl. přenesená",J138,0)</f>
        <v>0</v>
      </c>
      <c r="BH138" s="164">
        <f>IF(N138="sníž. přenesená",J138,0)</f>
        <v>0</v>
      </c>
      <c r="BI138" s="164">
        <f>IF(N138="nulová",J138,0)</f>
        <v>0</v>
      </c>
      <c r="BJ138" s="17" t="s">
        <v>83</v>
      </c>
      <c r="BK138" s="164">
        <f>ROUND(I138*H138,2)</f>
        <v>0</v>
      </c>
      <c r="BL138" s="17" t="s">
        <v>96</v>
      </c>
      <c r="BM138" s="163" t="s">
        <v>1036</v>
      </c>
    </row>
    <row r="139" spans="1:65" s="2" customFormat="1" ht="48.75">
      <c r="A139" s="32"/>
      <c r="B139" s="33"/>
      <c r="C139" s="32"/>
      <c r="D139" s="165" t="s">
        <v>181</v>
      </c>
      <c r="E139" s="32"/>
      <c r="F139" s="166" t="s">
        <v>228</v>
      </c>
      <c r="G139" s="32"/>
      <c r="H139" s="32"/>
      <c r="I139" s="167"/>
      <c r="J139" s="32"/>
      <c r="K139" s="32"/>
      <c r="L139" s="33"/>
      <c r="M139" s="168"/>
      <c r="N139" s="169"/>
      <c r="O139" s="58"/>
      <c r="P139" s="58"/>
      <c r="Q139" s="58"/>
      <c r="R139" s="58"/>
      <c r="S139" s="58"/>
      <c r="T139" s="59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T139" s="17" t="s">
        <v>181</v>
      </c>
      <c r="AU139" s="17" t="s">
        <v>85</v>
      </c>
    </row>
    <row r="140" spans="1:65" s="13" customFormat="1" ht="11.25">
      <c r="B140" s="170"/>
      <c r="D140" s="165" t="s">
        <v>183</v>
      </c>
      <c r="E140" s="171" t="s">
        <v>1</v>
      </c>
      <c r="F140" s="172" t="s">
        <v>134</v>
      </c>
      <c r="H140" s="173">
        <v>114.548</v>
      </c>
      <c r="I140" s="174"/>
      <c r="L140" s="170"/>
      <c r="M140" s="175"/>
      <c r="N140" s="176"/>
      <c r="O140" s="176"/>
      <c r="P140" s="176"/>
      <c r="Q140" s="176"/>
      <c r="R140" s="176"/>
      <c r="S140" s="176"/>
      <c r="T140" s="177"/>
      <c r="AT140" s="171" t="s">
        <v>183</v>
      </c>
      <c r="AU140" s="171" t="s">
        <v>85</v>
      </c>
      <c r="AV140" s="13" t="s">
        <v>85</v>
      </c>
      <c r="AW140" s="13" t="s">
        <v>32</v>
      </c>
      <c r="AX140" s="13" t="s">
        <v>76</v>
      </c>
      <c r="AY140" s="171" t="s">
        <v>174</v>
      </c>
    </row>
    <row r="141" spans="1:65" s="13" customFormat="1" ht="11.25">
      <c r="B141" s="170"/>
      <c r="D141" s="165" t="s">
        <v>183</v>
      </c>
      <c r="E141" s="171" t="s">
        <v>1</v>
      </c>
      <c r="F141" s="172" t="s">
        <v>229</v>
      </c>
      <c r="H141" s="173">
        <v>-52.36</v>
      </c>
      <c r="I141" s="174"/>
      <c r="L141" s="170"/>
      <c r="M141" s="175"/>
      <c r="N141" s="176"/>
      <c r="O141" s="176"/>
      <c r="P141" s="176"/>
      <c r="Q141" s="176"/>
      <c r="R141" s="176"/>
      <c r="S141" s="176"/>
      <c r="T141" s="177"/>
      <c r="AT141" s="171" t="s">
        <v>183</v>
      </c>
      <c r="AU141" s="171" t="s">
        <v>85</v>
      </c>
      <c r="AV141" s="13" t="s">
        <v>85</v>
      </c>
      <c r="AW141" s="13" t="s">
        <v>32</v>
      </c>
      <c r="AX141" s="13" t="s">
        <v>76</v>
      </c>
      <c r="AY141" s="171" t="s">
        <v>174</v>
      </c>
    </row>
    <row r="142" spans="1:65" s="14" customFormat="1" ht="11.25">
      <c r="B142" s="178"/>
      <c r="D142" s="165" t="s">
        <v>183</v>
      </c>
      <c r="E142" s="179" t="s">
        <v>1</v>
      </c>
      <c r="F142" s="180" t="s">
        <v>231</v>
      </c>
      <c r="H142" s="181">
        <v>62.188000000000002</v>
      </c>
      <c r="I142" s="182"/>
      <c r="L142" s="178"/>
      <c r="M142" s="183"/>
      <c r="N142" s="184"/>
      <c r="O142" s="184"/>
      <c r="P142" s="184"/>
      <c r="Q142" s="184"/>
      <c r="R142" s="184"/>
      <c r="S142" s="184"/>
      <c r="T142" s="185"/>
      <c r="AT142" s="179" t="s">
        <v>183</v>
      </c>
      <c r="AU142" s="179" t="s">
        <v>85</v>
      </c>
      <c r="AV142" s="14" t="s">
        <v>96</v>
      </c>
      <c r="AW142" s="14" t="s">
        <v>32</v>
      </c>
      <c r="AX142" s="14" t="s">
        <v>83</v>
      </c>
      <c r="AY142" s="179" t="s">
        <v>174</v>
      </c>
    </row>
    <row r="143" spans="1:65" s="2" customFormat="1" ht="37.9" customHeight="1">
      <c r="A143" s="32"/>
      <c r="B143" s="150"/>
      <c r="C143" s="151" t="s">
        <v>91</v>
      </c>
      <c r="D143" s="151" t="s">
        <v>176</v>
      </c>
      <c r="E143" s="152" t="s">
        <v>233</v>
      </c>
      <c r="F143" s="153" t="s">
        <v>234</v>
      </c>
      <c r="G143" s="154" t="s">
        <v>220</v>
      </c>
      <c r="H143" s="155">
        <v>435.31599999999997</v>
      </c>
      <c r="I143" s="156"/>
      <c r="J143" s="157">
        <f>ROUND(I143*H143,2)</f>
        <v>0</v>
      </c>
      <c r="K143" s="158"/>
      <c r="L143" s="33"/>
      <c r="M143" s="159" t="s">
        <v>1</v>
      </c>
      <c r="N143" s="160" t="s">
        <v>41</v>
      </c>
      <c r="O143" s="58"/>
      <c r="P143" s="161">
        <f>O143*H143</f>
        <v>0</v>
      </c>
      <c r="Q143" s="161">
        <v>0</v>
      </c>
      <c r="R143" s="161">
        <f>Q143*H143</f>
        <v>0</v>
      </c>
      <c r="S143" s="161">
        <v>0</v>
      </c>
      <c r="T143" s="162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3" t="s">
        <v>96</v>
      </c>
      <c r="AT143" s="163" t="s">
        <v>176</v>
      </c>
      <c r="AU143" s="163" t="s">
        <v>85</v>
      </c>
      <c r="AY143" s="17" t="s">
        <v>174</v>
      </c>
      <c r="BE143" s="164">
        <f>IF(N143="základní",J143,0)</f>
        <v>0</v>
      </c>
      <c r="BF143" s="164">
        <f>IF(N143="snížená",J143,0)</f>
        <v>0</v>
      </c>
      <c r="BG143" s="164">
        <f>IF(N143="zákl. přenesená",J143,0)</f>
        <v>0</v>
      </c>
      <c r="BH143" s="164">
        <f>IF(N143="sníž. přenesená",J143,0)</f>
        <v>0</v>
      </c>
      <c r="BI143" s="164">
        <f>IF(N143="nulová",J143,0)</f>
        <v>0</v>
      </c>
      <c r="BJ143" s="17" t="s">
        <v>83</v>
      </c>
      <c r="BK143" s="164">
        <f>ROUND(I143*H143,2)</f>
        <v>0</v>
      </c>
      <c r="BL143" s="17" t="s">
        <v>96</v>
      </c>
      <c r="BM143" s="163" t="s">
        <v>1037</v>
      </c>
    </row>
    <row r="144" spans="1:65" s="2" customFormat="1" ht="48.75">
      <c r="A144" s="32"/>
      <c r="B144" s="33"/>
      <c r="C144" s="32"/>
      <c r="D144" s="165" t="s">
        <v>181</v>
      </c>
      <c r="E144" s="32"/>
      <c r="F144" s="166" t="s">
        <v>236</v>
      </c>
      <c r="G144" s="32"/>
      <c r="H144" s="32"/>
      <c r="I144" s="167"/>
      <c r="J144" s="32"/>
      <c r="K144" s="32"/>
      <c r="L144" s="33"/>
      <c r="M144" s="168"/>
      <c r="N144" s="169"/>
      <c r="O144" s="58"/>
      <c r="P144" s="58"/>
      <c r="Q144" s="58"/>
      <c r="R144" s="58"/>
      <c r="S144" s="58"/>
      <c r="T144" s="59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T144" s="17" t="s">
        <v>181</v>
      </c>
      <c r="AU144" s="17" t="s">
        <v>85</v>
      </c>
    </row>
    <row r="145" spans="1:65" s="13" customFormat="1" ht="11.25">
      <c r="B145" s="170"/>
      <c r="D145" s="165" t="s">
        <v>183</v>
      </c>
      <c r="E145" s="171" t="s">
        <v>1</v>
      </c>
      <c r="F145" s="172" t="s">
        <v>134</v>
      </c>
      <c r="H145" s="173">
        <v>114.548</v>
      </c>
      <c r="I145" s="174"/>
      <c r="L145" s="170"/>
      <c r="M145" s="175"/>
      <c r="N145" s="176"/>
      <c r="O145" s="176"/>
      <c r="P145" s="176"/>
      <c r="Q145" s="176"/>
      <c r="R145" s="176"/>
      <c r="S145" s="176"/>
      <c r="T145" s="177"/>
      <c r="AT145" s="171" t="s">
        <v>183</v>
      </c>
      <c r="AU145" s="171" t="s">
        <v>85</v>
      </c>
      <c r="AV145" s="13" t="s">
        <v>85</v>
      </c>
      <c r="AW145" s="13" t="s">
        <v>32</v>
      </c>
      <c r="AX145" s="13" t="s">
        <v>76</v>
      </c>
      <c r="AY145" s="171" t="s">
        <v>174</v>
      </c>
    </row>
    <row r="146" spans="1:65" s="13" customFormat="1" ht="11.25">
      <c r="B146" s="170"/>
      <c r="D146" s="165" t="s">
        <v>183</v>
      </c>
      <c r="E146" s="171" t="s">
        <v>1</v>
      </c>
      <c r="F146" s="172" t="s">
        <v>229</v>
      </c>
      <c r="H146" s="173">
        <v>-52.36</v>
      </c>
      <c r="I146" s="174"/>
      <c r="L146" s="170"/>
      <c r="M146" s="175"/>
      <c r="N146" s="176"/>
      <c r="O146" s="176"/>
      <c r="P146" s="176"/>
      <c r="Q146" s="176"/>
      <c r="R146" s="176"/>
      <c r="S146" s="176"/>
      <c r="T146" s="177"/>
      <c r="AT146" s="171" t="s">
        <v>183</v>
      </c>
      <c r="AU146" s="171" t="s">
        <v>85</v>
      </c>
      <c r="AV146" s="13" t="s">
        <v>85</v>
      </c>
      <c r="AW146" s="13" t="s">
        <v>32</v>
      </c>
      <c r="AX146" s="13" t="s">
        <v>76</v>
      </c>
      <c r="AY146" s="171" t="s">
        <v>174</v>
      </c>
    </row>
    <row r="147" spans="1:65" s="14" customFormat="1" ht="11.25">
      <c r="B147" s="178"/>
      <c r="D147" s="165" t="s">
        <v>183</v>
      </c>
      <c r="E147" s="179" t="s">
        <v>1</v>
      </c>
      <c r="F147" s="180" t="s">
        <v>231</v>
      </c>
      <c r="H147" s="181">
        <v>62.188000000000002</v>
      </c>
      <c r="I147" s="182"/>
      <c r="L147" s="178"/>
      <c r="M147" s="183"/>
      <c r="N147" s="184"/>
      <c r="O147" s="184"/>
      <c r="P147" s="184"/>
      <c r="Q147" s="184"/>
      <c r="R147" s="184"/>
      <c r="S147" s="184"/>
      <c r="T147" s="185"/>
      <c r="AT147" s="179" t="s">
        <v>183</v>
      </c>
      <c r="AU147" s="179" t="s">
        <v>85</v>
      </c>
      <c r="AV147" s="14" t="s">
        <v>96</v>
      </c>
      <c r="AW147" s="14" t="s">
        <v>32</v>
      </c>
      <c r="AX147" s="14" t="s">
        <v>83</v>
      </c>
      <c r="AY147" s="179" t="s">
        <v>174</v>
      </c>
    </row>
    <row r="148" spans="1:65" s="13" customFormat="1" ht="11.25">
      <c r="B148" s="170"/>
      <c r="D148" s="165" t="s">
        <v>183</v>
      </c>
      <c r="F148" s="172" t="s">
        <v>1038</v>
      </c>
      <c r="H148" s="173">
        <v>435.31599999999997</v>
      </c>
      <c r="I148" s="174"/>
      <c r="L148" s="170"/>
      <c r="M148" s="175"/>
      <c r="N148" s="176"/>
      <c r="O148" s="176"/>
      <c r="P148" s="176"/>
      <c r="Q148" s="176"/>
      <c r="R148" s="176"/>
      <c r="S148" s="176"/>
      <c r="T148" s="177"/>
      <c r="AT148" s="171" t="s">
        <v>183</v>
      </c>
      <c r="AU148" s="171" t="s">
        <v>85</v>
      </c>
      <c r="AV148" s="13" t="s">
        <v>85</v>
      </c>
      <c r="AW148" s="13" t="s">
        <v>3</v>
      </c>
      <c r="AX148" s="13" t="s">
        <v>83</v>
      </c>
      <c r="AY148" s="171" t="s">
        <v>174</v>
      </c>
    </row>
    <row r="149" spans="1:65" s="2" customFormat="1" ht="24.2" customHeight="1">
      <c r="A149" s="32"/>
      <c r="B149" s="150"/>
      <c r="C149" s="151" t="s">
        <v>96</v>
      </c>
      <c r="D149" s="151" t="s">
        <v>176</v>
      </c>
      <c r="E149" s="152" t="s">
        <v>960</v>
      </c>
      <c r="F149" s="153" t="s">
        <v>961</v>
      </c>
      <c r="G149" s="154" t="s">
        <v>220</v>
      </c>
      <c r="H149" s="155">
        <v>52.36</v>
      </c>
      <c r="I149" s="156"/>
      <c r="J149" s="157">
        <f>ROUND(I149*H149,2)</f>
        <v>0</v>
      </c>
      <c r="K149" s="158"/>
      <c r="L149" s="33"/>
      <c r="M149" s="159" t="s">
        <v>1</v>
      </c>
      <c r="N149" s="160" t="s">
        <v>41</v>
      </c>
      <c r="O149" s="58"/>
      <c r="P149" s="161">
        <f>O149*H149</f>
        <v>0</v>
      </c>
      <c r="Q149" s="161">
        <v>0</v>
      </c>
      <c r="R149" s="161">
        <f>Q149*H149</f>
        <v>0</v>
      </c>
      <c r="S149" s="161">
        <v>0</v>
      </c>
      <c r="T149" s="162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3" t="s">
        <v>96</v>
      </c>
      <c r="AT149" s="163" t="s">
        <v>176</v>
      </c>
      <c r="AU149" s="163" t="s">
        <v>85</v>
      </c>
      <c r="AY149" s="17" t="s">
        <v>174</v>
      </c>
      <c r="BE149" s="164">
        <f>IF(N149="základní",J149,0)</f>
        <v>0</v>
      </c>
      <c r="BF149" s="164">
        <f>IF(N149="snížená",J149,0)</f>
        <v>0</v>
      </c>
      <c r="BG149" s="164">
        <f>IF(N149="zákl. přenesená",J149,0)</f>
        <v>0</v>
      </c>
      <c r="BH149" s="164">
        <f>IF(N149="sníž. přenesená",J149,0)</f>
        <v>0</v>
      </c>
      <c r="BI149" s="164">
        <f>IF(N149="nulová",J149,0)</f>
        <v>0</v>
      </c>
      <c r="BJ149" s="17" t="s">
        <v>83</v>
      </c>
      <c r="BK149" s="164">
        <f>ROUND(I149*H149,2)</f>
        <v>0</v>
      </c>
      <c r="BL149" s="17" t="s">
        <v>96</v>
      </c>
      <c r="BM149" s="163" t="s">
        <v>1039</v>
      </c>
    </row>
    <row r="150" spans="1:65" s="2" customFormat="1" ht="29.25">
      <c r="A150" s="32"/>
      <c r="B150" s="33"/>
      <c r="C150" s="32"/>
      <c r="D150" s="165" t="s">
        <v>181</v>
      </c>
      <c r="E150" s="32"/>
      <c r="F150" s="166" t="s">
        <v>963</v>
      </c>
      <c r="G150" s="32"/>
      <c r="H150" s="32"/>
      <c r="I150" s="167"/>
      <c r="J150" s="32"/>
      <c r="K150" s="32"/>
      <c r="L150" s="33"/>
      <c r="M150" s="168"/>
      <c r="N150" s="169"/>
      <c r="O150" s="58"/>
      <c r="P150" s="58"/>
      <c r="Q150" s="58"/>
      <c r="R150" s="58"/>
      <c r="S150" s="58"/>
      <c r="T150" s="59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T150" s="17" t="s">
        <v>181</v>
      </c>
      <c r="AU150" s="17" t="s">
        <v>85</v>
      </c>
    </row>
    <row r="151" spans="1:65" s="13" customFormat="1" ht="11.25">
      <c r="B151" s="170"/>
      <c r="D151" s="165" t="s">
        <v>183</v>
      </c>
      <c r="E151" s="171" t="s">
        <v>1</v>
      </c>
      <c r="F151" s="172" t="s">
        <v>1040</v>
      </c>
      <c r="H151" s="173">
        <v>22.271999999999998</v>
      </c>
      <c r="I151" s="174"/>
      <c r="L151" s="170"/>
      <c r="M151" s="175"/>
      <c r="N151" s="176"/>
      <c r="O151" s="176"/>
      <c r="P151" s="176"/>
      <c r="Q151" s="176"/>
      <c r="R151" s="176"/>
      <c r="S151" s="176"/>
      <c r="T151" s="177"/>
      <c r="AT151" s="171" t="s">
        <v>183</v>
      </c>
      <c r="AU151" s="171" t="s">
        <v>85</v>
      </c>
      <c r="AV151" s="13" t="s">
        <v>85</v>
      </c>
      <c r="AW151" s="13" t="s">
        <v>32</v>
      </c>
      <c r="AX151" s="13" t="s">
        <v>76</v>
      </c>
      <c r="AY151" s="171" t="s">
        <v>174</v>
      </c>
    </row>
    <row r="152" spans="1:65" s="13" customFormat="1" ht="11.25">
      <c r="B152" s="170"/>
      <c r="D152" s="165" t="s">
        <v>183</v>
      </c>
      <c r="E152" s="171" t="s">
        <v>1</v>
      </c>
      <c r="F152" s="172" t="s">
        <v>1041</v>
      </c>
      <c r="H152" s="173">
        <v>26.9</v>
      </c>
      <c r="I152" s="174"/>
      <c r="L152" s="170"/>
      <c r="M152" s="175"/>
      <c r="N152" s="176"/>
      <c r="O152" s="176"/>
      <c r="P152" s="176"/>
      <c r="Q152" s="176"/>
      <c r="R152" s="176"/>
      <c r="S152" s="176"/>
      <c r="T152" s="177"/>
      <c r="AT152" s="171" t="s">
        <v>183</v>
      </c>
      <c r="AU152" s="171" t="s">
        <v>85</v>
      </c>
      <c r="AV152" s="13" t="s">
        <v>85</v>
      </c>
      <c r="AW152" s="13" t="s">
        <v>32</v>
      </c>
      <c r="AX152" s="13" t="s">
        <v>76</v>
      </c>
      <c r="AY152" s="171" t="s">
        <v>174</v>
      </c>
    </row>
    <row r="153" spans="1:65" s="13" customFormat="1" ht="11.25">
      <c r="B153" s="170"/>
      <c r="D153" s="165" t="s">
        <v>183</v>
      </c>
      <c r="E153" s="171" t="s">
        <v>1</v>
      </c>
      <c r="F153" s="172" t="s">
        <v>1042</v>
      </c>
      <c r="H153" s="173">
        <v>3.1880000000000002</v>
      </c>
      <c r="I153" s="174"/>
      <c r="L153" s="170"/>
      <c r="M153" s="175"/>
      <c r="N153" s="176"/>
      <c r="O153" s="176"/>
      <c r="P153" s="176"/>
      <c r="Q153" s="176"/>
      <c r="R153" s="176"/>
      <c r="S153" s="176"/>
      <c r="T153" s="177"/>
      <c r="AT153" s="171" t="s">
        <v>183</v>
      </c>
      <c r="AU153" s="171" t="s">
        <v>85</v>
      </c>
      <c r="AV153" s="13" t="s">
        <v>85</v>
      </c>
      <c r="AW153" s="13" t="s">
        <v>32</v>
      </c>
      <c r="AX153" s="13" t="s">
        <v>76</v>
      </c>
      <c r="AY153" s="171" t="s">
        <v>174</v>
      </c>
    </row>
    <row r="154" spans="1:65" s="14" customFormat="1" ht="11.25">
      <c r="B154" s="178"/>
      <c r="D154" s="165" t="s">
        <v>183</v>
      </c>
      <c r="E154" s="179" t="s">
        <v>136</v>
      </c>
      <c r="F154" s="180" t="s">
        <v>231</v>
      </c>
      <c r="H154" s="181">
        <v>52.36</v>
      </c>
      <c r="I154" s="182"/>
      <c r="L154" s="178"/>
      <c r="M154" s="183"/>
      <c r="N154" s="184"/>
      <c r="O154" s="184"/>
      <c r="P154" s="184"/>
      <c r="Q154" s="184"/>
      <c r="R154" s="184"/>
      <c r="S154" s="184"/>
      <c r="T154" s="185"/>
      <c r="AT154" s="179" t="s">
        <v>183</v>
      </c>
      <c r="AU154" s="179" t="s">
        <v>85</v>
      </c>
      <c r="AV154" s="14" t="s">
        <v>96</v>
      </c>
      <c r="AW154" s="14" t="s">
        <v>32</v>
      </c>
      <c r="AX154" s="14" t="s">
        <v>83</v>
      </c>
      <c r="AY154" s="179" t="s">
        <v>174</v>
      </c>
    </row>
    <row r="155" spans="1:65" s="2" customFormat="1" ht="24.2" customHeight="1">
      <c r="A155" s="32"/>
      <c r="B155" s="150"/>
      <c r="C155" s="151" t="s">
        <v>262</v>
      </c>
      <c r="D155" s="151" t="s">
        <v>176</v>
      </c>
      <c r="E155" s="152" t="s">
        <v>251</v>
      </c>
      <c r="F155" s="153" t="s">
        <v>252</v>
      </c>
      <c r="G155" s="154" t="s">
        <v>179</v>
      </c>
      <c r="H155" s="155">
        <v>51.454999999999998</v>
      </c>
      <c r="I155" s="156"/>
      <c r="J155" s="157">
        <f>ROUND(I155*H155,2)</f>
        <v>0</v>
      </c>
      <c r="K155" s="158"/>
      <c r="L155" s="33"/>
      <c r="M155" s="159" t="s">
        <v>1</v>
      </c>
      <c r="N155" s="160" t="s">
        <v>41</v>
      </c>
      <c r="O155" s="58"/>
      <c r="P155" s="161">
        <f>O155*H155</f>
        <v>0</v>
      </c>
      <c r="Q155" s="161">
        <v>0</v>
      </c>
      <c r="R155" s="161">
        <f>Q155*H155</f>
        <v>0</v>
      </c>
      <c r="S155" s="161">
        <v>0</v>
      </c>
      <c r="T155" s="162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3" t="s">
        <v>96</v>
      </c>
      <c r="AT155" s="163" t="s">
        <v>176</v>
      </c>
      <c r="AU155" s="163" t="s">
        <v>85</v>
      </c>
      <c r="AY155" s="17" t="s">
        <v>174</v>
      </c>
      <c r="BE155" s="164">
        <f>IF(N155="základní",J155,0)</f>
        <v>0</v>
      </c>
      <c r="BF155" s="164">
        <f>IF(N155="snížená",J155,0)</f>
        <v>0</v>
      </c>
      <c r="BG155" s="164">
        <f>IF(N155="zákl. přenesená",J155,0)</f>
        <v>0</v>
      </c>
      <c r="BH155" s="164">
        <f>IF(N155="sníž. přenesená",J155,0)</f>
        <v>0</v>
      </c>
      <c r="BI155" s="164">
        <f>IF(N155="nulová",J155,0)</f>
        <v>0</v>
      </c>
      <c r="BJ155" s="17" t="s">
        <v>83</v>
      </c>
      <c r="BK155" s="164">
        <f>ROUND(I155*H155,2)</f>
        <v>0</v>
      </c>
      <c r="BL155" s="17" t="s">
        <v>96</v>
      </c>
      <c r="BM155" s="163" t="s">
        <v>1043</v>
      </c>
    </row>
    <row r="156" spans="1:65" s="2" customFormat="1" ht="19.5">
      <c r="A156" s="32"/>
      <c r="B156" s="33"/>
      <c r="C156" s="32"/>
      <c r="D156" s="165" t="s">
        <v>181</v>
      </c>
      <c r="E156" s="32"/>
      <c r="F156" s="166" t="s">
        <v>254</v>
      </c>
      <c r="G156" s="32"/>
      <c r="H156" s="32"/>
      <c r="I156" s="167"/>
      <c r="J156" s="32"/>
      <c r="K156" s="32"/>
      <c r="L156" s="33"/>
      <c r="M156" s="168"/>
      <c r="N156" s="169"/>
      <c r="O156" s="58"/>
      <c r="P156" s="58"/>
      <c r="Q156" s="58"/>
      <c r="R156" s="58"/>
      <c r="S156" s="58"/>
      <c r="T156" s="59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7" t="s">
        <v>181</v>
      </c>
      <c r="AU156" s="17" t="s">
        <v>85</v>
      </c>
    </row>
    <row r="157" spans="1:65" s="13" customFormat="1" ht="11.25">
      <c r="B157" s="170"/>
      <c r="D157" s="165" t="s">
        <v>183</v>
      </c>
      <c r="E157" s="171" t="s">
        <v>1</v>
      </c>
      <c r="F157" s="172" t="s">
        <v>1044</v>
      </c>
      <c r="H157" s="173">
        <v>31.43</v>
      </c>
      <c r="I157" s="174"/>
      <c r="L157" s="170"/>
      <c r="M157" s="175"/>
      <c r="N157" s="176"/>
      <c r="O157" s="176"/>
      <c r="P157" s="176"/>
      <c r="Q157" s="176"/>
      <c r="R157" s="176"/>
      <c r="S157" s="176"/>
      <c r="T157" s="177"/>
      <c r="AT157" s="171" t="s">
        <v>183</v>
      </c>
      <c r="AU157" s="171" t="s">
        <v>85</v>
      </c>
      <c r="AV157" s="13" t="s">
        <v>85</v>
      </c>
      <c r="AW157" s="13" t="s">
        <v>32</v>
      </c>
      <c r="AX157" s="13" t="s">
        <v>76</v>
      </c>
      <c r="AY157" s="171" t="s">
        <v>174</v>
      </c>
    </row>
    <row r="158" spans="1:65" s="13" customFormat="1" ht="11.25">
      <c r="B158" s="170"/>
      <c r="D158" s="165" t="s">
        <v>183</v>
      </c>
      <c r="E158" s="171" t="s">
        <v>1</v>
      </c>
      <c r="F158" s="172" t="s">
        <v>1045</v>
      </c>
      <c r="H158" s="173">
        <v>20.024999999999999</v>
      </c>
      <c r="I158" s="174"/>
      <c r="L158" s="170"/>
      <c r="M158" s="175"/>
      <c r="N158" s="176"/>
      <c r="O158" s="176"/>
      <c r="P158" s="176"/>
      <c r="Q158" s="176"/>
      <c r="R158" s="176"/>
      <c r="S158" s="176"/>
      <c r="T158" s="177"/>
      <c r="AT158" s="171" t="s">
        <v>183</v>
      </c>
      <c r="AU158" s="171" t="s">
        <v>85</v>
      </c>
      <c r="AV158" s="13" t="s">
        <v>85</v>
      </c>
      <c r="AW158" s="13" t="s">
        <v>32</v>
      </c>
      <c r="AX158" s="13" t="s">
        <v>76</v>
      </c>
      <c r="AY158" s="171" t="s">
        <v>174</v>
      </c>
    </row>
    <row r="159" spans="1:65" s="14" customFormat="1" ht="11.25">
      <c r="B159" s="178"/>
      <c r="D159" s="165" t="s">
        <v>183</v>
      </c>
      <c r="E159" s="179" t="s">
        <v>1</v>
      </c>
      <c r="F159" s="180" t="s">
        <v>231</v>
      </c>
      <c r="H159" s="181">
        <v>51.454999999999998</v>
      </c>
      <c r="I159" s="182"/>
      <c r="L159" s="178"/>
      <c r="M159" s="183"/>
      <c r="N159" s="184"/>
      <c r="O159" s="184"/>
      <c r="P159" s="184"/>
      <c r="Q159" s="184"/>
      <c r="R159" s="184"/>
      <c r="S159" s="184"/>
      <c r="T159" s="185"/>
      <c r="AT159" s="179" t="s">
        <v>183</v>
      </c>
      <c r="AU159" s="179" t="s">
        <v>85</v>
      </c>
      <c r="AV159" s="14" t="s">
        <v>96</v>
      </c>
      <c r="AW159" s="14" t="s">
        <v>32</v>
      </c>
      <c r="AX159" s="14" t="s">
        <v>83</v>
      </c>
      <c r="AY159" s="179" t="s">
        <v>174</v>
      </c>
    </row>
    <row r="160" spans="1:65" s="2" customFormat="1" ht="16.5" customHeight="1">
      <c r="A160" s="32"/>
      <c r="B160" s="150"/>
      <c r="C160" s="186" t="s">
        <v>276</v>
      </c>
      <c r="D160" s="186" t="s">
        <v>256</v>
      </c>
      <c r="E160" s="187" t="s">
        <v>257</v>
      </c>
      <c r="F160" s="188" t="s">
        <v>258</v>
      </c>
      <c r="G160" s="189" t="s">
        <v>259</v>
      </c>
      <c r="H160" s="190">
        <v>51.454999999999998</v>
      </c>
      <c r="I160" s="191"/>
      <c r="J160" s="192">
        <f>ROUND(I160*H160,2)</f>
        <v>0</v>
      </c>
      <c r="K160" s="193"/>
      <c r="L160" s="194"/>
      <c r="M160" s="195" t="s">
        <v>1</v>
      </c>
      <c r="N160" s="196" t="s">
        <v>41</v>
      </c>
      <c r="O160" s="58"/>
      <c r="P160" s="161">
        <f>O160*H160</f>
        <v>0</v>
      </c>
      <c r="Q160" s="161">
        <v>1E-3</v>
      </c>
      <c r="R160" s="161">
        <f>Q160*H160</f>
        <v>5.1455000000000001E-2</v>
      </c>
      <c r="S160" s="161">
        <v>0</v>
      </c>
      <c r="T160" s="162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3" t="s">
        <v>211</v>
      </c>
      <c r="AT160" s="163" t="s">
        <v>256</v>
      </c>
      <c r="AU160" s="163" t="s">
        <v>85</v>
      </c>
      <c r="AY160" s="17" t="s">
        <v>174</v>
      </c>
      <c r="BE160" s="164">
        <f>IF(N160="základní",J160,0)</f>
        <v>0</v>
      </c>
      <c r="BF160" s="164">
        <f>IF(N160="snížená",J160,0)</f>
        <v>0</v>
      </c>
      <c r="BG160" s="164">
        <f>IF(N160="zákl. přenesená",J160,0)</f>
        <v>0</v>
      </c>
      <c r="BH160" s="164">
        <f>IF(N160="sníž. přenesená",J160,0)</f>
        <v>0</v>
      </c>
      <c r="BI160" s="164">
        <f>IF(N160="nulová",J160,0)</f>
        <v>0</v>
      </c>
      <c r="BJ160" s="17" t="s">
        <v>83</v>
      </c>
      <c r="BK160" s="164">
        <f>ROUND(I160*H160,2)</f>
        <v>0</v>
      </c>
      <c r="BL160" s="17" t="s">
        <v>96</v>
      </c>
      <c r="BM160" s="163" t="s">
        <v>1046</v>
      </c>
    </row>
    <row r="161" spans="1:65" s="2" customFormat="1" ht="11.25">
      <c r="A161" s="32"/>
      <c r="B161" s="33"/>
      <c r="C161" s="32"/>
      <c r="D161" s="165" t="s">
        <v>181</v>
      </c>
      <c r="E161" s="32"/>
      <c r="F161" s="166" t="s">
        <v>258</v>
      </c>
      <c r="G161" s="32"/>
      <c r="H161" s="32"/>
      <c r="I161" s="167"/>
      <c r="J161" s="32"/>
      <c r="K161" s="32"/>
      <c r="L161" s="33"/>
      <c r="M161" s="168"/>
      <c r="N161" s="169"/>
      <c r="O161" s="58"/>
      <c r="P161" s="58"/>
      <c r="Q161" s="58"/>
      <c r="R161" s="58"/>
      <c r="S161" s="58"/>
      <c r="T161" s="59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T161" s="17" t="s">
        <v>181</v>
      </c>
      <c r="AU161" s="17" t="s">
        <v>85</v>
      </c>
    </row>
    <row r="162" spans="1:65" s="12" customFormat="1" ht="22.9" customHeight="1">
      <c r="B162" s="137"/>
      <c r="D162" s="138" t="s">
        <v>75</v>
      </c>
      <c r="E162" s="148" t="s">
        <v>85</v>
      </c>
      <c r="F162" s="148" t="s">
        <v>268</v>
      </c>
      <c r="I162" s="140"/>
      <c r="J162" s="149">
        <f>BK162</f>
        <v>0</v>
      </c>
      <c r="L162" s="137"/>
      <c r="M162" s="142"/>
      <c r="N162" s="143"/>
      <c r="O162" s="143"/>
      <c r="P162" s="144">
        <f>SUM(P163:P168)</f>
        <v>0</v>
      </c>
      <c r="Q162" s="143"/>
      <c r="R162" s="144">
        <f>SUM(R163:R168)</f>
        <v>6.6119999999999998E-2</v>
      </c>
      <c r="S162" s="143"/>
      <c r="T162" s="145">
        <f>SUM(T163:T168)</f>
        <v>0</v>
      </c>
      <c r="AR162" s="138" t="s">
        <v>83</v>
      </c>
      <c r="AT162" s="146" t="s">
        <v>75</v>
      </c>
      <c r="AU162" s="146" t="s">
        <v>83</v>
      </c>
      <c r="AY162" s="138" t="s">
        <v>174</v>
      </c>
      <c r="BK162" s="147">
        <f>SUM(BK163:BK168)</f>
        <v>0</v>
      </c>
    </row>
    <row r="163" spans="1:65" s="2" customFormat="1" ht="24.2" customHeight="1">
      <c r="A163" s="32"/>
      <c r="B163" s="150"/>
      <c r="C163" s="151" t="s">
        <v>195</v>
      </c>
      <c r="D163" s="151" t="s">
        <v>176</v>
      </c>
      <c r="E163" s="152" t="s">
        <v>971</v>
      </c>
      <c r="F163" s="153" t="s">
        <v>972</v>
      </c>
      <c r="G163" s="154" t="s">
        <v>179</v>
      </c>
      <c r="H163" s="155">
        <v>174</v>
      </c>
      <c r="I163" s="156"/>
      <c r="J163" s="157">
        <f>ROUND(I163*H163,2)</f>
        <v>0</v>
      </c>
      <c r="K163" s="158"/>
      <c r="L163" s="33"/>
      <c r="M163" s="159" t="s">
        <v>1</v>
      </c>
      <c r="N163" s="160" t="s">
        <v>41</v>
      </c>
      <c r="O163" s="58"/>
      <c r="P163" s="161">
        <f>O163*H163</f>
        <v>0</v>
      </c>
      <c r="Q163" s="161">
        <v>2.7E-4</v>
      </c>
      <c r="R163" s="161">
        <f>Q163*H163</f>
        <v>4.6980000000000001E-2</v>
      </c>
      <c r="S163" s="161">
        <v>0</v>
      </c>
      <c r="T163" s="162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3" t="s">
        <v>96</v>
      </c>
      <c r="AT163" s="163" t="s">
        <v>176</v>
      </c>
      <c r="AU163" s="163" t="s">
        <v>85</v>
      </c>
      <c r="AY163" s="17" t="s">
        <v>174</v>
      </c>
      <c r="BE163" s="164">
        <f>IF(N163="základní",J163,0)</f>
        <v>0</v>
      </c>
      <c r="BF163" s="164">
        <f>IF(N163="snížená",J163,0)</f>
        <v>0</v>
      </c>
      <c r="BG163" s="164">
        <f>IF(N163="zákl. přenesená",J163,0)</f>
        <v>0</v>
      </c>
      <c r="BH163" s="164">
        <f>IF(N163="sníž. přenesená",J163,0)</f>
        <v>0</v>
      </c>
      <c r="BI163" s="164">
        <f>IF(N163="nulová",J163,0)</f>
        <v>0</v>
      </c>
      <c r="BJ163" s="17" t="s">
        <v>83</v>
      </c>
      <c r="BK163" s="164">
        <f>ROUND(I163*H163,2)</f>
        <v>0</v>
      </c>
      <c r="BL163" s="17" t="s">
        <v>96</v>
      </c>
      <c r="BM163" s="163" t="s">
        <v>1047</v>
      </c>
    </row>
    <row r="164" spans="1:65" s="2" customFormat="1" ht="29.25">
      <c r="A164" s="32"/>
      <c r="B164" s="33"/>
      <c r="C164" s="32"/>
      <c r="D164" s="165" t="s">
        <v>181</v>
      </c>
      <c r="E164" s="32"/>
      <c r="F164" s="166" t="s">
        <v>974</v>
      </c>
      <c r="G164" s="32"/>
      <c r="H164" s="32"/>
      <c r="I164" s="167"/>
      <c r="J164" s="32"/>
      <c r="K164" s="32"/>
      <c r="L164" s="33"/>
      <c r="M164" s="168"/>
      <c r="N164" s="169"/>
      <c r="O164" s="58"/>
      <c r="P164" s="58"/>
      <c r="Q164" s="58"/>
      <c r="R164" s="58"/>
      <c r="S164" s="58"/>
      <c r="T164" s="59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T164" s="17" t="s">
        <v>181</v>
      </c>
      <c r="AU164" s="17" t="s">
        <v>85</v>
      </c>
    </row>
    <row r="165" spans="1:65" s="13" customFormat="1" ht="11.25">
      <c r="B165" s="170"/>
      <c r="D165" s="165" t="s">
        <v>183</v>
      </c>
      <c r="E165" s="171" t="s">
        <v>1</v>
      </c>
      <c r="F165" s="172" t="s">
        <v>1048</v>
      </c>
      <c r="H165" s="173">
        <v>174</v>
      </c>
      <c r="I165" s="174"/>
      <c r="L165" s="170"/>
      <c r="M165" s="175"/>
      <c r="N165" s="176"/>
      <c r="O165" s="176"/>
      <c r="P165" s="176"/>
      <c r="Q165" s="176"/>
      <c r="R165" s="176"/>
      <c r="S165" s="176"/>
      <c r="T165" s="177"/>
      <c r="AT165" s="171" t="s">
        <v>183</v>
      </c>
      <c r="AU165" s="171" t="s">
        <v>85</v>
      </c>
      <c r="AV165" s="13" t="s">
        <v>85</v>
      </c>
      <c r="AW165" s="13" t="s">
        <v>32</v>
      </c>
      <c r="AX165" s="13" t="s">
        <v>83</v>
      </c>
      <c r="AY165" s="171" t="s">
        <v>174</v>
      </c>
    </row>
    <row r="166" spans="1:65" s="2" customFormat="1" ht="24.2" customHeight="1">
      <c r="A166" s="32"/>
      <c r="B166" s="150"/>
      <c r="C166" s="186" t="s">
        <v>200</v>
      </c>
      <c r="D166" s="186" t="s">
        <v>256</v>
      </c>
      <c r="E166" s="187" t="s">
        <v>976</v>
      </c>
      <c r="F166" s="188" t="s">
        <v>977</v>
      </c>
      <c r="G166" s="189" t="s">
        <v>179</v>
      </c>
      <c r="H166" s="190">
        <v>191.4</v>
      </c>
      <c r="I166" s="191"/>
      <c r="J166" s="192">
        <f>ROUND(I166*H166,2)</f>
        <v>0</v>
      </c>
      <c r="K166" s="193"/>
      <c r="L166" s="194"/>
      <c r="M166" s="195" t="s">
        <v>1</v>
      </c>
      <c r="N166" s="196" t="s">
        <v>41</v>
      </c>
      <c r="O166" s="58"/>
      <c r="P166" s="161">
        <f>O166*H166</f>
        <v>0</v>
      </c>
      <c r="Q166" s="161">
        <v>1E-4</v>
      </c>
      <c r="R166" s="161">
        <f>Q166*H166</f>
        <v>1.9140000000000001E-2</v>
      </c>
      <c r="S166" s="161">
        <v>0</v>
      </c>
      <c r="T166" s="162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3" t="s">
        <v>211</v>
      </c>
      <c r="AT166" s="163" t="s">
        <v>256</v>
      </c>
      <c r="AU166" s="163" t="s">
        <v>85</v>
      </c>
      <c r="AY166" s="17" t="s">
        <v>174</v>
      </c>
      <c r="BE166" s="164">
        <f>IF(N166="základní",J166,0)</f>
        <v>0</v>
      </c>
      <c r="BF166" s="164">
        <f>IF(N166="snížená",J166,0)</f>
        <v>0</v>
      </c>
      <c r="BG166" s="164">
        <f>IF(N166="zákl. přenesená",J166,0)</f>
        <v>0</v>
      </c>
      <c r="BH166" s="164">
        <f>IF(N166="sníž. přenesená",J166,0)</f>
        <v>0</v>
      </c>
      <c r="BI166" s="164">
        <f>IF(N166="nulová",J166,0)</f>
        <v>0</v>
      </c>
      <c r="BJ166" s="17" t="s">
        <v>83</v>
      </c>
      <c r="BK166" s="164">
        <f>ROUND(I166*H166,2)</f>
        <v>0</v>
      </c>
      <c r="BL166" s="17" t="s">
        <v>96</v>
      </c>
      <c r="BM166" s="163" t="s">
        <v>1049</v>
      </c>
    </row>
    <row r="167" spans="1:65" s="2" customFormat="1" ht="19.5">
      <c r="A167" s="32"/>
      <c r="B167" s="33"/>
      <c r="C167" s="32"/>
      <c r="D167" s="165" t="s">
        <v>181</v>
      </c>
      <c r="E167" s="32"/>
      <c r="F167" s="166" t="s">
        <v>977</v>
      </c>
      <c r="G167" s="32"/>
      <c r="H167" s="32"/>
      <c r="I167" s="167"/>
      <c r="J167" s="32"/>
      <c r="K167" s="32"/>
      <c r="L167" s="33"/>
      <c r="M167" s="168"/>
      <c r="N167" s="169"/>
      <c r="O167" s="58"/>
      <c r="P167" s="58"/>
      <c r="Q167" s="58"/>
      <c r="R167" s="58"/>
      <c r="S167" s="58"/>
      <c r="T167" s="59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T167" s="17" t="s">
        <v>181</v>
      </c>
      <c r="AU167" s="17" t="s">
        <v>85</v>
      </c>
    </row>
    <row r="168" spans="1:65" s="13" customFormat="1" ht="11.25">
      <c r="B168" s="170"/>
      <c r="D168" s="165" t="s">
        <v>183</v>
      </c>
      <c r="F168" s="172" t="s">
        <v>1050</v>
      </c>
      <c r="H168" s="173">
        <v>191.4</v>
      </c>
      <c r="I168" s="174"/>
      <c r="L168" s="170"/>
      <c r="M168" s="175"/>
      <c r="N168" s="176"/>
      <c r="O168" s="176"/>
      <c r="P168" s="176"/>
      <c r="Q168" s="176"/>
      <c r="R168" s="176"/>
      <c r="S168" s="176"/>
      <c r="T168" s="177"/>
      <c r="AT168" s="171" t="s">
        <v>183</v>
      </c>
      <c r="AU168" s="171" t="s">
        <v>85</v>
      </c>
      <c r="AV168" s="13" t="s">
        <v>85</v>
      </c>
      <c r="AW168" s="13" t="s">
        <v>3</v>
      </c>
      <c r="AX168" s="13" t="s">
        <v>83</v>
      </c>
      <c r="AY168" s="171" t="s">
        <v>174</v>
      </c>
    </row>
    <row r="169" spans="1:65" s="12" customFormat="1" ht="22.9" customHeight="1">
      <c r="B169" s="137"/>
      <c r="D169" s="138" t="s">
        <v>75</v>
      </c>
      <c r="E169" s="148" t="s">
        <v>211</v>
      </c>
      <c r="F169" s="148" t="s">
        <v>580</v>
      </c>
      <c r="I169" s="140"/>
      <c r="J169" s="149">
        <f>BK169</f>
        <v>0</v>
      </c>
      <c r="L169" s="137"/>
      <c r="M169" s="142"/>
      <c r="N169" s="143"/>
      <c r="O169" s="143"/>
      <c r="P169" s="144">
        <f>SUM(P170:P183)</f>
        <v>0</v>
      </c>
      <c r="Q169" s="143"/>
      <c r="R169" s="144">
        <f>SUM(R170:R183)</f>
        <v>42.929736399999996</v>
      </c>
      <c r="S169" s="143"/>
      <c r="T169" s="145">
        <f>SUM(T170:T183)</f>
        <v>0</v>
      </c>
      <c r="AR169" s="138" t="s">
        <v>83</v>
      </c>
      <c r="AT169" s="146" t="s">
        <v>75</v>
      </c>
      <c r="AU169" s="146" t="s">
        <v>83</v>
      </c>
      <c r="AY169" s="138" t="s">
        <v>174</v>
      </c>
      <c r="BK169" s="147">
        <f>SUM(BK170:BK183)</f>
        <v>0</v>
      </c>
    </row>
    <row r="170" spans="1:65" s="2" customFormat="1" ht="24.2" customHeight="1">
      <c r="A170" s="32"/>
      <c r="B170" s="150"/>
      <c r="C170" s="151" t="s">
        <v>206</v>
      </c>
      <c r="D170" s="151" t="s">
        <v>176</v>
      </c>
      <c r="E170" s="152" t="s">
        <v>986</v>
      </c>
      <c r="F170" s="153" t="s">
        <v>987</v>
      </c>
      <c r="G170" s="154" t="s">
        <v>203</v>
      </c>
      <c r="H170" s="155">
        <v>12.75</v>
      </c>
      <c r="I170" s="156"/>
      <c r="J170" s="157">
        <f>ROUND(I170*H170,2)</f>
        <v>0</v>
      </c>
      <c r="K170" s="158"/>
      <c r="L170" s="33"/>
      <c r="M170" s="159" t="s">
        <v>1</v>
      </c>
      <c r="N170" s="160" t="s">
        <v>41</v>
      </c>
      <c r="O170" s="58"/>
      <c r="P170" s="161">
        <f>O170*H170</f>
        <v>0</v>
      </c>
      <c r="Q170" s="161">
        <v>1.0000000000000001E-5</v>
      </c>
      <c r="R170" s="161">
        <f>Q170*H170</f>
        <v>1.2750000000000001E-4</v>
      </c>
      <c r="S170" s="161">
        <v>0</v>
      </c>
      <c r="T170" s="162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3" t="s">
        <v>96</v>
      </c>
      <c r="AT170" s="163" t="s">
        <v>176</v>
      </c>
      <c r="AU170" s="163" t="s">
        <v>85</v>
      </c>
      <c r="AY170" s="17" t="s">
        <v>174</v>
      </c>
      <c r="BE170" s="164">
        <f>IF(N170="základní",J170,0)</f>
        <v>0</v>
      </c>
      <c r="BF170" s="164">
        <f>IF(N170="snížená",J170,0)</f>
        <v>0</v>
      </c>
      <c r="BG170" s="164">
        <f>IF(N170="zákl. přenesená",J170,0)</f>
        <v>0</v>
      </c>
      <c r="BH170" s="164">
        <f>IF(N170="sníž. přenesená",J170,0)</f>
        <v>0</v>
      </c>
      <c r="BI170" s="164">
        <f>IF(N170="nulová",J170,0)</f>
        <v>0</v>
      </c>
      <c r="BJ170" s="17" t="s">
        <v>83</v>
      </c>
      <c r="BK170" s="164">
        <f>ROUND(I170*H170,2)</f>
        <v>0</v>
      </c>
      <c r="BL170" s="17" t="s">
        <v>96</v>
      </c>
      <c r="BM170" s="163" t="s">
        <v>1051</v>
      </c>
    </row>
    <row r="171" spans="1:65" s="2" customFormat="1" ht="19.5">
      <c r="A171" s="32"/>
      <c r="B171" s="33"/>
      <c r="C171" s="32"/>
      <c r="D171" s="165" t="s">
        <v>181</v>
      </c>
      <c r="E171" s="32"/>
      <c r="F171" s="166" t="s">
        <v>989</v>
      </c>
      <c r="G171" s="32"/>
      <c r="H171" s="32"/>
      <c r="I171" s="167"/>
      <c r="J171" s="32"/>
      <c r="K171" s="32"/>
      <c r="L171" s="33"/>
      <c r="M171" s="168"/>
      <c r="N171" s="169"/>
      <c r="O171" s="58"/>
      <c r="P171" s="58"/>
      <c r="Q171" s="58"/>
      <c r="R171" s="58"/>
      <c r="S171" s="58"/>
      <c r="T171" s="59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T171" s="17" t="s">
        <v>181</v>
      </c>
      <c r="AU171" s="17" t="s">
        <v>85</v>
      </c>
    </row>
    <row r="172" spans="1:65" s="13" customFormat="1" ht="11.25">
      <c r="B172" s="170"/>
      <c r="D172" s="165" t="s">
        <v>183</v>
      </c>
      <c r="E172" s="171" t="s">
        <v>1</v>
      </c>
      <c r="F172" s="172" t="s">
        <v>1052</v>
      </c>
      <c r="H172" s="173">
        <v>12.75</v>
      </c>
      <c r="I172" s="174"/>
      <c r="L172" s="170"/>
      <c r="M172" s="175"/>
      <c r="N172" s="176"/>
      <c r="O172" s="176"/>
      <c r="P172" s="176"/>
      <c r="Q172" s="176"/>
      <c r="R172" s="176"/>
      <c r="S172" s="176"/>
      <c r="T172" s="177"/>
      <c r="AT172" s="171" t="s">
        <v>183</v>
      </c>
      <c r="AU172" s="171" t="s">
        <v>85</v>
      </c>
      <c r="AV172" s="13" t="s">
        <v>85</v>
      </c>
      <c r="AW172" s="13" t="s">
        <v>32</v>
      </c>
      <c r="AX172" s="13" t="s">
        <v>83</v>
      </c>
      <c r="AY172" s="171" t="s">
        <v>174</v>
      </c>
    </row>
    <row r="173" spans="1:65" s="2" customFormat="1" ht="24.2" customHeight="1">
      <c r="A173" s="32"/>
      <c r="B173" s="150"/>
      <c r="C173" s="186" t="s">
        <v>211</v>
      </c>
      <c r="D173" s="186" t="s">
        <v>256</v>
      </c>
      <c r="E173" s="187" t="s">
        <v>991</v>
      </c>
      <c r="F173" s="188" t="s">
        <v>992</v>
      </c>
      <c r="G173" s="189" t="s">
        <v>203</v>
      </c>
      <c r="H173" s="190">
        <v>12.941000000000001</v>
      </c>
      <c r="I173" s="191"/>
      <c r="J173" s="192">
        <f>ROUND(I173*H173,2)</f>
        <v>0</v>
      </c>
      <c r="K173" s="193"/>
      <c r="L173" s="194"/>
      <c r="M173" s="195" t="s">
        <v>1</v>
      </c>
      <c r="N173" s="196" t="s">
        <v>41</v>
      </c>
      <c r="O173" s="58"/>
      <c r="P173" s="161">
        <f>O173*H173</f>
        <v>0</v>
      </c>
      <c r="Q173" s="161">
        <v>2.8999999999999998E-3</v>
      </c>
      <c r="R173" s="161">
        <f>Q173*H173</f>
        <v>3.7528899999999997E-2</v>
      </c>
      <c r="S173" s="161">
        <v>0</v>
      </c>
      <c r="T173" s="162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3" t="s">
        <v>211</v>
      </c>
      <c r="AT173" s="163" t="s">
        <v>256</v>
      </c>
      <c r="AU173" s="163" t="s">
        <v>85</v>
      </c>
      <c r="AY173" s="17" t="s">
        <v>174</v>
      </c>
      <c r="BE173" s="164">
        <f>IF(N173="základní",J173,0)</f>
        <v>0</v>
      </c>
      <c r="BF173" s="164">
        <f>IF(N173="snížená",J173,0)</f>
        <v>0</v>
      </c>
      <c r="BG173" s="164">
        <f>IF(N173="zákl. přenesená",J173,0)</f>
        <v>0</v>
      </c>
      <c r="BH173" s="164">
        <f>IF(N173="sníž. přenesená",J173,0)</f>
        <v>0</v>
      </c>
      <c r="BI173" s="164">
        <f>IF(N173="nulová",J173,0)</f>
        <v>0</v>
      </c>
      <c r="BJ173" s="17" t="s">
        <v>83</v>
      </c>
      <c r="BK173" s="164">
        <f>ROUND(I173*H173,2)</f>
        <v>0</v>
      </c>
      <c r="BL173" s="17" t="s">
        <v>96</v>
      </c>
      <c r="BM173" s="163" t="s">
        <v>1053</v>
      </c>
    </row>
    <row r="174" spans="1:65" s="2" customFormat="1" ht="11.25">
      <c r="A174" s="32"/>
      <c r="B174" s="33"/>
      <c r="C174" s="32"/>
      <c r="D174" s="165" t="s">
        <v>181</v>
      </c>
      <c r="E174" s="32"/>
      <c r="F174" s="166" t="s">
        <v>992</v>
      </c>
      <c r="G174" s="32"/>
      <c r="H174" s="32"/>
      <c r="I174" s="167"/>
      <c r="J174" s="32"/>
      <c r="K174" s="32"/>
      <c r="L174" s="33"/>
      <c r="M174" s="168"/>
      <c r="N174" s="169"/>
      <c r="O174" s="58"/>
      <c r="P174" s="58"/>
      <c r="Q174" s="58"/>
      <c r="R174" s="58"/>
      <c r="S174" s="58"/>
      <c r="T174" s="59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T174" s="17" t="s">
        <v>181</v>
      </c>
      <c r="AU174" s="17" t="s">
        <v>85</v>
      </c>
    </row>
    <row r="175" spans="1:65" s="13" customFormat="1" ht="11.25">
      <c r="B175" s="170"/>
      <c r="D175" s="165" t="s">
        <v>183</v>
      </c>
      <c r="F175" s="172" t="s">
        <v>1054</v>
      </c>
      <c r="H175" s="173">
        <v>12.941000000000001</v>
      </c>
      <c r="I175" s="174"/>
      <c r="L175" s="170"/>
      <c r="M175" s="175"/>
      <c r="N175" s="176"/>
      <c r="O175" s="176"/>
      <c r="P175" s="176"/>
      <c r="Q175" s="176"/>
      <c r="R175" s="176"/>
      <c r="S175" s="176"/>
      <c r="T175" s="177"/>
      <c r="AT175" s="171" t="s">
        <v>183</v>
      </c>
      <c r="AU175" s="171" t="s">
        <v>85</v>
      </c>
      <c r="AV175" s="13" t="s">
        <v>85</v>
      </c>
      <c r="AW175" s="13" t="s">
        <v>3</v>
      </c>
      <c r="AX175" s="13" t="s">
        <v>83</v>
      </c>
      <c r="AY175" s="171" t="s">
        <v>174</v>
      </c>
    </row>
    <row r="176" spans="1:65" s="2" customFormat="1" ht="21.75" customHeight="1">
      <c r="A176" s="32"/>
      <c r="B176" s="150"/>
      <c r="C176" s="151" t="s">
        <v>217</v>
      </c>
      <c r="D176" s="151" t="s">
        <v>176</v>
      </c>
      <c r="E176" s="152" t="s">
        <v>687</v>
      </c>
      <c r="F176" s="153" t="s">
        <v>688</v>
      </c>
      <c r="G176" s="154" t="s">
        <v>272</v>
      </c>
      <c r="H176" s="155">
        <v>2</v>
      </c>
      <c r="I176" s="156"/>
      <c r="J176" s="157">
        <f>ROUND(I176*H176,2)</f>
        <v>0</v>
      </c>
      <c r="K176" s="158"/>
      <c r="L176" s="33"/>
      <c r="M176" s="159" t="s">
        <v>1</v>
      </c>
      <c r="N176" s="160" t="s">
        <v>41</v>
      </c>
      <c r="O176" s="58"/>
      <c r="P176" s="161">
        <f>O176*H176</f>
        <v>0</v>
      </c>
      <c r="Q176" s="161">
        <v>0.34089999999999998</v>
      </c>
      <c r="R176" s="161">
        <f>Q176*H176</f>
        <v>0.68179999999999996</v>
      </c>
      <c r="S176" s="161">
        <v>0</v>
      </c>
      <c r="T176" s="162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3" t="s">
        <v>96</v>
      </c>
      <c r="AT176" s="163" t="s">
        <v>176</v>
      </c>
      <c r="AU176" s="163" t="s">
        <v>85</v>
      </c>
      <c r="AY176" s="17" t="s">
        <v>174</v>
      </c>
      <c r="BE176" s="164">
        <f>IF(N176="základní",J176,0)</f>
        <v>0</v>
      </c>
      <c r="BF176" s="164">
        <f>IF(N176="snížená",J176,0)</f>
        <v>0</v>
      </c>
      <c r="BG176" s="164">
        <f>IF(N176="zákl. přenesená",J176,0)</f>
        <v>0</v>
      </c>
      <c r="BH176" s="164">
        <f>IF(N176="sníž. přenesená",J176,0)</f>
        <v>0</v>
      </c>
      <c r="BI176" s="164">
        <f>IF(N176="nulová",J176,0)</f>
        <v>0</v>
      </c>
      <c r="BJ176" s="17" t="s">
        <v>83</v>
      </c>
      <c r="BK176" s="164">
        <f>ROUND(I176*H176,2)</f>
        <v>0</v>
      </c>
      <c r="BL176" s="17" t="s">
        <v>96</v>
      </c>
      <c r="BM176" s="163" t="s">
        <v>1055</v>
      </c>
    </row>
    <row r="177" spans="1:65" s="2" customFormat="1" ht="19.5">
      <c r="A177" s="32"/>
      <c r="B177" s="33"/>
      <c r="C177" s="32"/>
      <c r="D177" s="165" t="s">
        <v>181</v>
      </c>
      <c r="E177" s="32"/>
      <c r="F177" s="166" t="s">
        <v>690</v>
      </c>
      <c r="G177" s="32"/>
      <c r="H177" s="32"/>
      <c r="I177" s="167"/>
      <c r="J177" s="32"/>
      <c r="K177" s="32"/>
      <c r="L177" s="33"/>
      <c r="M177" s="168"/>
      <c r="N177" s="169"/>
      <c r="O177" s="58"/>
      <c r="P177" s="58"/>
      <c r="Q177" s="58"/>
      <c r="R177" s="58"/>
      <c r="S177" s="58"/>
      <c r="T177" s="59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T177" s="17" t="s">
        <v>181</v>
      </c>
      <c r="AU177" s="17" t="s">
        <v>85</v>
      </c>
    </row>
    <row r="178" spans="1:65" s="13" customFormat="1" ht="11.25">
      <c r="B178" s="170"/>
      <c r="D178" s="165" t="s">
        <v>183</v>
      </c>
      <c r="E178" s="171" t="s">
        <v>1</v>
      </c>
      <c r="F178" s="172" t="s">
        <v>85</v>
      </c>
      <c r="H178" s="173">
        <v>2</v>
      </c>
      <c r="I178" s="174"/>
      <c r="L178" s="170"/>
      <c r="M178" s="175"/>
      <c r="N178" s="176"/>
      <c r="O178" s="176"/>
      <c r="P178" s="176"/>
      <c r="Q178" s="176"/>
      <c r="R178" s="176"/>
      <c r="S178" s="176"/>
      <c r="T178" s="177"/>
      <c r="AT178" s="171" t="s">
        <v>183</v>
      </c>
      <c r="AU178" s="171" t="s">
        <v>85</v>
      </c>
      <c r="AV178" s="13" t="s">
        <v>85</v>
      </c>
      <c r="AW178" s="13" t="s">
        <v>32</v>
      </c>
      <c r="AX178" s="13" t="s">
        <v>83</v>
      </c>
      <c r="AY178" s="171" t="s">
        <v>174</v>
      </c>
    </row>
    <row r="179" spans="1:65" s="2" customFormat="1" ht="33" customHeight="1">
      <c r="A179" s="32"/>
      <c r="B179" s="150"/>
      <c r="C179" s="151" t="s">
        <v>224</v>
      </c>
      <c r="D179" s="151" t="s">
        <v>176</v>
      </c>
      <c r="E179" s="152" t="s">
        <v>1056</v>
      </c>
      <c r="F179" s="153" t="s">
        <v>1057</v>
      </c>
      <c r="G179" s="154" t="s">
        <v>1058</v>
      </c>
      <c r="H179" s="155">
        <v>2</v>
      </c>
      <c r="I179" s="156"/>
      <c r="J179" s="157">
        <f>ROUND(I179*H179,2)</f>
        <v>0</v>
      </c>
      <c r="K179" s="158"/>
      <c r="L179" s="33"/>
      <c r="M179" s="159" t="s">
        <v>1</v>
      </c>
      <c r="N179" s="160" t="s">
        <v>41</v>
      </c>
      <c r="O179" s="58"/>
      <c r="P179" s="161">
        <f>O179*H179</f>
        <v>0</v>
      </c>
      <c r="Q179" s="161">
        <v>21.105139999999999</v>
      </c>
      <c r="R179" s="161">
        <f>Q179*H179</f>
        <v>42.210279999999997</v>
      </c>
      <c r="S179" s="161">
        <v>0</v>
      </c>
      <c r="T179" s="162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3" t="s">
        <v>96</v>
      </c>
      <c r="AT179" s="163" t="s">
        <v>176</v>
      </c>
      <c r="AU179" s="163" t="s">
        <v>85</v>
      </c>
      <c r="AY179" s="17" t="s">
        <v>174</v>
      </c>
      <c r="BE179" s="164">
        <f>IF(N179="základní",J179,0)</f>
        <v>0</v>
      </c>
      <c r="BF179" s="164">
        <f>IF(N179="snížená",J179,0)</f>
        <v>0</v>
      </c>
      <c r="BG179" s="164">
        <f>IF(N179="zákl. přenesená",J179,0)</f>
        <v>0</v>
      </c>
      <c r="BH179" s="164">
        <f>IF(N179="sníž. přenesená",J179,0)</f>
        <v>0</v>
      </c>
      <c r="BI179" s="164">
        <f>IF(N179="nulová",J179,0)</f>
        <v>0</v>
      </c>
      <c r="BJ179" s="17" t="s">
        <v>83</v>
      </c>
      <c r="BK179" s="164">
        <f>ROUND(I179*H179,2)</f>
        <v>0</v>
      </c>
      <c r="BL179" s="17" t="s">
        <v>96</v>
      </c>
      <c r="BM179" s="163" t="s">
        <v>1059</v>
      </c>
    </row>
    <row r="180" spans="1:65" s="2" customFormat="1" ht="29.25">
      <c r="A180" s="32"/>
      <c r="B180" s="33"/>
      <c r="C180" s="32"/>
      <c r="D180" s="165" t="s">
        <v>181</v>
      </c>
      <c r="E180" s="32"/>
      <c r="F180" s="166" t="s">
        <v>1060</v>
      </c>
      <c r="G180" s="32"/>
      <c r="H180" s="32"/>
      <c r="I180" s="167"/>
      <c r="J180" s="32"/>
      <c r="K180" s="32"/>
      <c r="L180" s="33"/>
      <c r="M180" s="168"/>
      <c r="N180" s="169"/>
      <c r="O180" s="58"/>
      <c r="P180" s="58"/>
      <c r="Q180" s="58"/>
      <c r="R180" s="58"/>
      <c r="S180" s="58"/>
      <c r="T180" s="59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T180" s="17" t="s">
        <v>181</v>
      </c>
      <c r="AU180" s="17" t="s">
        <v>85</v>
      </c>
    </row>
    <row r="181" spans="1:65" s="13" customFormat="1" ht="11.25">
      <c r="B181" s="170"/>
      <c r="D181" s="165" t="s">
        <v>183</v>
      </c>
      <c r="E181" s="171" t="s">
        <v>1</v>
      </c>
      <c r="F181" s="172" t="s">
        <v>1061</v>
      </c>
      <c r="H181" s="173">
        <v>1</v>
      </c>
      <c r="I181" s="174"/>
      <c r="L181" s="170"/>
      <c r="M181" s="175"/>
      <c r="N181" s="176"/>
      <c r="O181" s="176"/>
      <c r="P181" s="176"/>
      <c r="Q181" s="176"/>
      <c r="R181" s="176"/>
      <c r="S181" s="176"/>
      <c r="T181" s="177"/>
      <c r="AT181" s="171" t="s">
        <v>183</v>
      </c>
      <c r="AU181" s="171" t="s">
        <v>85</v>
      </c>
      <c r="AV181" s="13" t="s">
        <v>85</v>
      </c>
      <c r="AW181" s="13" t="s">
        <v>32</v>
      </c>
      <c r="AX181" s="13" t="s">
        <v>76</v>
      </c>
      <c r="AY181" s="171" t="s">
        <v>174</v>
      </c>
    </row>
    <row r="182" spans="1:65" s="13" customFormat="1" ht="11.25">
      <c r="B182" s="170"/>
      <c r="D182" s="165" t="s">
        <v>183</v>
      </c>
      <c r="E182" s="171" t="s">
        <v>1</v>
      </c>
      <c r="F182" s="172" t="s">
        <v>1062</v>
      </c>
      <c r="H182" s="173">
        <v>1</v>
      </c>
      <c r="I182" s="174"/>
      <c r="L182" s="170"/>
      <c r="M182" s="175"/>
      <c r="N182" s="176"/>
      <c r="O182" s="176"/>
      <c r="P182" s="176"/>
      <c r="Q182" s="176"/>
      <c r="R182" s="176"/>
      <c r="S182" s="176"/>
      <c r="T182" s="177"/>
      <c r="AT182" s="171" t="s">
        <v>183</v>
      </c>
      <c r="AU182" s="171" t="s">
        <v>85</v>
      </c>
      <c r="AV182" s="13" t="s">
        <v>85</v>
      </c>
      <c r="AW182" s="13" t="s">
        <v>32</v>
      </c>
      <c r="AX182" s="13" t="s">
        <v>76</v>
      </c>
      <c r="AY182" s="171" t="s">
        <v>174</v>
      </c>
    </row>
    <row r="183" spans="1:65" s="14" customFormat="1" ht="11.25">
      <c r="B183" s="178"/>
      <c r="D183" s="165" t="s">
        <v>183</v>
      </c>
      <c r="E183" s="179" t="s">
        <v>1</v>
      </c>
      <c r="F183" s="180" t="s">
        <v>231</v>
      </c>
      <c r="H183" s="181">
        <v>2</v>
      </c>
      <c r="I183" s="182"/>
      <c r="L183" s="178"/>
      <c r="M183" s="183"/>
      <c r="N183" s="184"/>
      <c r="O183" s="184"/>
      <c r="P183" s="184"/>
      <c r="Q183" s="184"/>
      <c r="R183" s="184"/>
      <c r="S183" s="184"/>
      <c r="T183" s="185"/>
      <c r="AT183" s="179" t="s">
        <v>183</v>
      </c>
      <c r="AU183" s="179" t="s">
        <v>85</v>
      </c>
      <c r="AV183" s="14" t="s">
        <v>96</v>
      </c>
      <c r="AW183" s="14" t="s">
        <v>32</v>
      </c>
      <c r="AX183" s="14" t="s">
        <v>83</v>
      </c>
      <c r="AY183" s="179" t="s">
        <v>174</v>
      </c>
    </row>
    <row r="184" spans="1:65" s="12" customFormat="1" ht="22.9" customHeight="1">
      <c r="B184" s="137"/>
      <c r="D184" s="138" t="s">
        <v>75</v>
      </c>
      <c r="E184" s="148" t="s">
        <v>436</v>
      </c>
      <c r="F184" s="148" t="s">
        <v>437</v>
      </c>
      <c r="I184" s="140"/>
      <c r="J184" s="149">
        <f>BK184</f>
        <v>0</v>
      </c>
      <c r="L184" s="137"/>
      <c r="M184" s="142"/>
      <c r="N184" s="143"/>
      <c r="O184" s="143"/>
      <c r="P184" s="144">
        <f>SUM(P185:P187)</f>
        <v>0</v>
      </c>
      <c r="Q184" s="143"/>
      <c r="R184" s="144">
        <f>SUM(R185:R187)</f>
        <v>0</v>
      </c>
      <c r="S184" s="143"/>
      <c r="T184" s="145">
        <f>SUM(T185:T187)</f>
        <v>0</v>
      </c>
      <c r="AR184" s="138" t="s">
        <v>83</v>
      </c>
      <c r="AT184" s="146" t="s">
        <v>75</v>
      </c>
      <c r="AU184" s="146" t="s">
        <v>83</v>
      </c>
      <c r="AY184" s="138" t="s">
        <v>174</v>
      </c>
      <c r="BK184" s="147">
        <f>SUM(BK185:BK187)</f>
        <v>0</v>
      </c>
    </row>
    <row r="185" spans="1:65" s="2" customFormat="1" ht="44.25" customHeight="1">
      <c r="A185" s="32"/>
      <c r="B185" s="150"/>
      <c r="C185" s="151" t="s">
        <v>232</v>
      </c>
      <c r="D185" s="151" t="s">
        <v>176</v>
      </c>
      <c r="E185" s="152" t="s">
        <v>457</v>
      </c>
      <c r="F185" s="153" t="s">
        <v>458</v>
      </c>
      <c r="G185" s="154" t="s">
        <v>441</v>
      </c>
      <c r="H185" s="155">
        <v>105.72</v>
      </c>
      <c r="I185" s="156"/>
      <c r="J185" s="157">
        <f>ROUND(I185*H185,2)</f>
        <v>0</v>
      </c>
      <c r="K185" s="158"/>
      <c r="L185" s="33"/>
      <c r="M185" s="159" t="s">
        <v>1</v>
      </c>
      <c r="N185" s="160" t="s">
        <v>41</v>
      </c>
      <c r="O185" s="58"/>
      <c r="P185" s="161">
        <f>O185*H185</f>
        <v>0</v>
      </c>
      <c r="Q185" s="161">
        <v>0</v>
      </c>
      <c r="R185" s="161">
        <f>Q185*H185</f>
        <v>0</v>
      </c>
      <c r="S185" s="161">
        <v>0</v>
      </c>
      <c r="T185" s="162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3" t="s">
        <v>96</v>
      </c>
      <c r="AT185" s="163" t="s">
        <v>176</v>
      </c>
      <c r="AU185" s="163" t="s">
        <v>85</v>
      </c>
      <c r="AY185" s="17" t="s">
        <v>174</v>
      </c>
      <c r="BE185" s="164">
        <f>IF(N185="základní",J185,0)</f>
        <v>0</v>
      </c>
      <c r="BF185" s="164">
        <f>IF(N185="snížená",J185,0)</f>
        <v>0</v>
      </c>
      <c r="BG185" s="164">
        <f>IF(N185="zákl. přenesená",J185,0)</f>
        <v>0</v>
      </c>
      <c r="BH185" s="164">
        <f>IF(N185="sníž. přenesená",J185,0)</f>
        <v>0</v>
      </c>
      <c r="BI185" s="164">
        <f>IF(N185="nulová",J185,0)</f>
        <v>0</v>
      </c>
      <c r="BJ185" s="17" t="s">
        <v>83</v>
      </c>
      <c r="BK185" s="164">
        <f>ROUND(I185*H185,2)</f>
        <v>0</v>
      </c>
      <c r="BL185" s="17" t="s">
        <v>96</v>
      </c>
      <c r="BM185" s="163" t="s">
        <v>1063</v>
      </c>
    </row>
    <row r="186" spans="1:65" s="2" customFormat="1" ht="29.25">
      <c r="A186" s="32"/>
      <c r="B186" s="33"/>
      <c r="C186" s="32"/>
      <c r="D186" s="165" t="s">
        <v>181</v>
      </c>
      <c r="E186" s="32"/>
      <c r="F186" s="166" t="s">
        <v>458</v>
      </c>
      <c r="G186" s="32"/>
      <c r="H186" s="32"/>
      <c r="I186" s="167"/>
      <c r="J186" s="32"/>
      <c r="K186" s="32"/>
      <c r="L186" s="33"/>
      <c r="M186" s="168"/>
      <c r="N186" s="169"/>
      <c r="O186" s="58"/>
      <c r="P186" s="58"/>
      <c r="Q186" s="58"/>
      <c r="R186" s="58"/>
      <c r="S186" s="58"/>
      <c r="T186" s="59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T186" s="17" t="s">
        <v>181</v>
      </c>
      <c r="AU186" s="17" t="s">
        <v>85</v>
      </c>
    </row>
    <row r="187" spans="1:65" s="13" customFormat="1" ht="11.25">
      <c r="B187" s="170"/>
      <c r="D187" s="165" t="s">
        <v>183</v>
      </c>
      <c r="E187" s="171" t="s">
        <v>1</v>
      </c>
      <c r="F187" s="172" t="s">
        <v>1064</v>
      </c>
      <c r="H187" s="173">
        <v>105.72</v>
      </c>
      <c r="I187" s="174"/>
      <c r="L187" s="170"/>
      <c r="M187" s="175"/>
      <c r="N187" s="176"/>
      <c r="O187" s="176"/>
      <c r="P187" s="176"/>
      <c r="Q187" s="176"/>
      <c r="R187" s="176"/>
      <c r="S187" s="176"/>
      <c r="T187" s="177"/>
      <c r="AT187" s="171" t="s">
        <v>183</v>
      </c>
      <c r="AU187" s="171" t="s">
        <v>85</v>
      </c>
      <c r="AV187" s="13" t="s">
        <v>85</v>
      </c>
      <c r="AW187" s="13" t="s">
        <v>32</v>
      </c>
      <c r="AX187" s="13" t="s">
        <v>83</v>
      </c>
      <c r="AY187" s="171" t="s">
        <v>174</v>
      </c>
    </row>
    <row r="188" spans="1:65" s="12" customFormat="1" ht="22.9" customHeight="1">
      <c r="B188" s="137"/>
      <c r="D188" s="138" t="s">
        <v>75</v>
      </c>
      <c r="E188" s="148" t="s">
        <v>466</v>
      </c>
      <c r="F188" s="148" t="s">
        <v>467</v>
      </c>
      <c r="I188" s="140"/>
      <c r="J188" s="149">
        <f>BK188</f>
        <v>0</v>
      </c>
      <c r="L188" s="137"/>
      <c r="M188" s="142"/>
      <c r="N188" s="143"/>
      <c r="O188" s="143"/>
      <c r="P188" s="144">
        <f>SUM(P189:P190)</f>
        <v>0</v>
      </c>
      <c r="Q188" s="143"/>
      <c r="R188" s="144">
        <f>SUM(R189:R190)</f>
        <v>0</v>
      </c>
      <c r="S188" s="143"/>
      <c r="T188" s="145">
        <f>SUM(T189:T190)</f>
        <v>0</v>
      </c>
      <c r="AR188" s="138" t="s">
        <v>83</v>
      </c>
      <c r="AT188" s="146" t="s">
        <v>75</v>
      </c>
      <c r="AU188" s="146" t="s">
        <v>83</v>
      </c>
      <c r="AY188" s="138" t="s">
        <v>174</v>
      </c>
      <c r="BK188" s="147">
        <f>SUM(BK189:BK190)</f>
        <v>0</v>
      </c>
    </row>
    <row r="189" spans="1:65" s="2" customFormat="1" ht="24.2" customHeight="1">
      <c r="A189" s="32"/>
      <c r="B189" s="150"/>
      <c r="C189" s="151" t="s">
        <v>238</v>
      </c>
      <c r="D189" s="151" t="s">
        <v>176</v>
      </c>
      <c r="E189" s="152" t="s">
        <v>469</v>
      </c>
      <c r="F189" s="153" t="s">
        <v>470</v>
      </c>
      <c r="G189" s="154" t="s">
        <v>441</v>
      </c>
      <c r="H189" s="155">
        <v>43.046999999999997</v>
      </c>
      <c r="I189" s="156"/>
      <c r="J189" s="157">
        <f>ROUND(I189*H189,2)</f>
        <v>0</v>
      </c>
      <c r="K189" s="158"/>
      <c r="L189" s="33"/>
      <c r="M189" s="159" t="s">
        <v>1</v>
      </c>
      <c r="N189" s="160" t="s">
        <v>41</v>
      </c>
      <c r="O189" s="58"/>
      <c r="P189" s="161">
        <f>O189*H189</f>
        <v>0</v>
      </c>
      <c r="Q189" s="161">
        <v>0</v>
      </c>
      <c r="R189" s="161">
        <f>Q189*H189</f>
        <v>0</v>
      </c>
      <c r="S189" s="161">
        <v>0</v>
      </c>
      <c r="T189" s="162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3" t="s">
        <v>96</v>
      </c>
      <c r="AT189" s="163" t="s">
        <v>176</v>
      </c>
      <c r="AU189" s="163" t="s">
        <v>85</v>
      </c>
      <c r="AY189" s="17" t="s">
        <v>174</v>
      </c>
      <c r="BE189" s="164">
        <f>IF(N189="základní",J189,0)</f>
        <v>0</v>
      </c>
      <c r="BF189" s="164">
        <f>IF(N189="snížená",J189,0)</f>
        <v>0</v>
      </c>
      <c r="BG189" s="164">
        <f>IF(N189="zákl. přenesená",J189,0)</f>
        <v>0</v>
      </c>
      <c r="BH189" s="164">
        <f>IF(N189="sníž. přenesená",J189,0)</f>
        <v>0</v>
      </c>
      <c r="BI189" s="164">
        <f>IF(N189="nulová",J189,0)</f>
        <v>0</v>
      </c>
      <c r="BJ189" s="17" t="s">
        <v>83</v>
      </c>
      <c r="BK189" s="164">
        <f>ROUND(I189*H189,2)</f>
        <v>0</v>
      </c>
      <c r="BL189" s="17" t="s">
        <v>96</v>
      </c>
      <c r="BM189" s="163" t="s">
        <v>1065</v>
      </c>
    </row>
    <row r="190" spans="1:65" s="2" customFormat="1" ht="19.5">
      <c r="A190" s="32"/>
      <c r="B190" s="33"/>
      <c r="C190" s="32"/>
      <c r="D190" s="165" t="s">
        <v>181</v>
      </c>
      <c r="E190" s="32"/>
      <c r="F190" s="166" t="s">
        <v>472</v>
      </c>
      <c r="G190" s="32"/>
      <c r="H190" s="32"/>
      <c r="I190" s="167"/>
      <c r="J190" s="32"/>
      <c r="K190" s="32"/>
      <c r="L190" s="33"/>
      <c r="M190" s="197"/>
      <c r="N190" s="198"/>
      <c r="O190" s="199"/>
      <c r="P190" s="199"/>
      <c r="Q190" s="199"/>
      <c r="R190" s="199"/>
      <c r="S190" s="199"/>
      <c r="T190" s="200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T190" s="17" t="s">
        <v>181</v>
      </c>
      <c r="AU190" s="17" t="s">
        <v>85</v>
      </c>
    </row>
    <row r="191" spans="1:65" s="2" customFormat="1" ht="6.95" customHeight="1">
      <c r="A191" s="32"/>
      <c r="B191" s="47"/>
      <c r="C191" s="48"/>
      <c r="D191" s="48"/>
      <c r="E191" s="48"/>
      <c r="F191" s="48"/>
      <c r="G191" s="48"/>
      <c r="H191" s="48"/>
      <c r="I191" s="48"/>
      <c r="J191" s="48"/>
      <c r="K191" s="48"/>
      <c r="L191" s="33"/>
      <c r="M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</row>
  </sheetData>
  <autoFilter ref="C129:K190"/>
  <mergeCells count="15"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26</vt:i4>
      </vt:variant>
    </vt:vector>
  </HeadingPairs>
  <TitlesOfParts>
    <vt:vector size="39" baseType="lpstr">
      <vt:lpstr>Rekapitulace stavby</vt:lpstr>
      <vt:lpstr>A1 - zastávka směr centru...</vt:lpstr>
      <vt:lpstr>A2 - zastávka směr Kostelec</vt:lpstr>
      <vt:lpstr>B1.2 - chodník ul. Brandlova</vt:lpstr>
      <vt:lpstr>B2 - chodník ul. Nětčická</vt:lpstr>
      <vt:lpstr>B3 - chodník ul. Moravanská</vt:lpstr>
      <vt:lpstr>D1 - ul. Brandlova</vt:lpstr>
      <vt:lpstr>D2 - ul. Moravanská</vt:lpstr>
      <vt:lpstr>D3 - ul. Nětčická</vt:lpstr>
      <vt:lpstr>E1 - Poptávkový semafor</vt:lpstr>
      <vt:lpstr>E2 - Veřejné osvětlení</vt:lpstr>
      <vt:lpstr>VRN - vedlejší rozpočtové...</vt:lpstr>
      <vt:lpstr>Seznam figur</vt:lpstr>
      <vt:lpstr>'A1 - zastávka směr centru...'!Názvy_tisku</vt:lpstr>
      <vt:lpstr>'A2 - zastávka směr Kostelec'!Názvy_tisku</vt:lpstr>
      <vt:lpstr>'B1.2 - chodník ul. Brandlova'!Názvy_tisku</vt:lpstr>
      <vt:lpstr>'B2 - chodník ul. Nětčická'!Názvy_tisku</vt:lpstr>
      <vt:lpstr>'B3 - chodník ul. Moravanská'!Názvy_tisku</vt:lpstr>
      <vt:lpstr>'D1 - ul. Brandlova'!Názvy_tisku</vt:lpstr>
      <vt:lpstr>'D2 - ul. Moravanská'!Názvy_tisku</vt:lpstr>
      <vt:lpstr>'D3 - ul. Nětčická'!Názvy_tisku</vt:lpstr>
      <vt:lpstr>'E1 - Poptávkový semafor'!Názvy_tisku</vt:lpstr>
      <vt:lpstr>'E2 - Veřejné osvětlení'!Názvy_tisku</vt:lpstr>
      <vt:lpstr>'Rekapitulace stavby'!Názvy_tisku</vt:lpstr>
      <vt:lpstr>'Seznam figur'!Názvy_tisku</vt:lpstr>
      <vt:lpstr>'VRN - vedlejší rozpočtové...'!Názvy_tisku</vt:lpstr>
      <vt:lpstr>'A1 - zastávka směr centru...'!Oblast_tisku</vt:lpstr>
      <vt:lpstr>'A2 - zastávka směr Kostelec'!Oblast_tisku</vt:lpstr>
      <vt:lpstr>'B1.2 - chodník ul. Brandlova'!Oblast_tisku</vt:lpstr>
      <vt:lpstr>'B2 - chodník ul. Nětčická'!Oblast_tisku</vt:lpstr>
      <vt:lpstr>'B3 - chodník ul. Moravanská'!Oblast_tisku</vt:lpstr>
      <vt:lpstr>'D1 - ul. Brandlova'!Oblast_tisku</vt:lpstr>
      <vt:lpstr>'D2 - ul. Moravanská'!Oblast_tisku</vt:lpstr>
      <vt:lpstr>'D3 - ul. Nětčická'!Oblast_tisku</vt:lpstr>
      <vt:lpstr>'E1 - Poptávkový semafor'!Oblast_tisku</vt:lpstr>
      <vt:lpstr>'E2 - Veřejné osvětlení'!Oblast_tisku</vt:lpstr>
      <vt:lpstr>'Rekapitulace stavby'!Oblast_tisku</vt:lpstr>
      <vt:lpstr>'Seznam figur'!Oblast_tisku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PC-PETR\Administrator</dc:creator>
  <cp:lastModifiedBy>Milan Staniek</cp:lastModifiedBy>
  <dcterms:created xsi:type="dcterms:W3CDTF">2022-10-25T05:13:17Z</dcterms:created>
  <dcterms:modified xsi:type="dcterms:W3CDTF">2022-10-31T07:27:12Z</dcterms:modified>
</cp:coreProperties>
</file>