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S:\03 DS\Šenkýř\Aktualní zakázky\21067_ Modernizace TT na ul. Nádražní_Valchařská\Soupis prací po upravě dle vysvětlení ZD_6\"/>
    </mc:Choice>
  </mc:AlternateContent>
  <xr:revisionPtr revIDLastSave="0" documentId="13_ncr:1_{8FCBA0C0-2F4F-4FB0-B08D-C83B09BD58C9}" xr6:coauthVersionLast="47" xr6:coauthVersionMax="47" xr10:uidLastSave="{00000000-0000-0000-0000-000000000000}"/>
  <bookViews>
    <workbookView xWindow="-120" yWindow="-120" windowWidth="38640" windowHeight="21240" activeTab="2" xr2:uid="{00000000-000D-0000-FFFF-FFFF00000000}"/>
  </bookViews>
  <sheets>
    <sheet name="Rekapitulace stavby" sheetId="1" r:id="rId1"/>
    <sheet name="DIO - Dopravně inženýrské..." sheetId="2" r:id="rId2"/>
    <sheet name="SO 661 - Tramvajový svršek " sheetId="3" r:id="rId3"/>
    <sheet name="SO 662 -  Tramvajový spodek" sheetId="4" r:id="rId4"/>
    <sheet name="SO 666 - Úpravy trakčního..." sheetId="5" r:id="rId5"/>
    <sheet name="VRN - Vedlejší rozpočtové..." sheetId="6" r:id="rId6"/>
  </sheets>
  <definedNames>
    <definedName name="_xlnm._FilterDatabase" localSheetId="1" hidden="1">'DIO - Dopravně inženýrské...'!$C$117:$K$142</definedName>
    <definedName name="_xlnm._FilterDatabase" localSheetId="2" hidden="1">'SO 661 - Tramvajový svršek '!$C$127:$K$633</definedName>
    <definedName name="_xlnm._FilterDatabase" localSheetId="3" hidden="1">'SO 662 -  Tramvajový spodek'!$C$125:$K$434</definedName>
    <definedName name="_xlnm._FilterDatabase" localSheetId="4" hidden="1">'SO 666 - Úpravy trakčního...'!$C$123:$K$450</definedName>
    <definedName name="_xlnm._FilterDatabase" localSheetId="5" hidden="1">'VRN - Vedlejší rozpočtové...'!$C$119:$K$215</definedName>
    <definedName name="_xlnm.Print_Titles" localSheetId="1">'DIO - Dopravně inženýrské...'!$117:$117</definedName>
    <definedName name="_xlnm.Print_Titles" localSheetId="0">'Rekapitulace stavby'!$92:$92</definedName>
    <definedName name="_xlnm.Print_Titles" localSheetId="2">'SO 661 - Tramvajový svršek '!$127:$127</definedName>
    <definedName name="_xlnm.Print_Titles" localSheetId="3">'SO 662 -  Tramvajový spodek'!$125:$125</definedName>
    <definedName name="_xlnm.Print_Titles" localSheetId="4">'SO 666 - Úpravy trakčního...'!$123:$123</definedName>
    <definedName name="_xlnm.Print_Titles" localSheetId="5">'VRN - Vedlejší rozpočtové...'!$119:$119</definedName>
    <definedName name="_xlnm.Print_Area" localSheetId="1">'DIO - Dopravně inženýrské...'!$C$4:$J$76,'DIO - Dopravně inženýrské...'!$C$82:$J$99,'DIO - Dopravně inženýrské...'!$C$105:$J$142</definedName>
    <definedName name="_xlnm.Print_Area" localSheetId="0">'Rekapitulace stavby'!$D$4:$AO$76,'Rekapitulace stavby'!$C$82:$AQ$100</definedName>
    <definedName name="_xlnm.Print_Area" localSheetId="2">'SO 661 - Tramvajový svršek '!$C$4:$J$76,'SO 661 - Tramvajový svršek '!$C$82:$J$109,'SO 661 - Tramvajový svršek '!$C$115:$J$633</definedName>
    <definedName name="_xlnm.Print_Area" localSheetId="3">'SO 662 -  Tramvajový spodek'!$C$4:$J$76,'SO 662 -  Tramvajový spodek'!$C$82:$J$107,'SO 662 -  Tramvajový spodek'!$C$113:$J$434</definedName>
    <definedName name="_xlnm.Print_Area" localSheetId="4">'SO 666 - Úpravy trakčního...'!$C$4:$J$76,'SO 666 - Úpravy trakčního...'!$C$82:$J$105,'SO 666 - Úpravy trakčního...'!$C$111:$J$450</definedName>
    <definedName name="_xlnm.Print_Area" localSheetId="5">'VRN - Vedlejší rozpočtové...'!$C$4:$J$76,'VRN - Vedlejší rozpočtové...'!$C$82:$J$101,'VRN - Vedlejší rozpočtové...'!$C$107:$J$215</definedName>
  </definedNames>
  <calcPr calcId="181029"/>
</workbook>
</file>

<file path=xl/calcChain.xml><?xml version="1.0" encoding="utf-8"?>
<calcChain xmlns="http://schemas.openxmlformats.org/spreadsheetml/2006/main">
  <c r="J37" i="6" l="1"/>
  <c r="J36" i="6"/>
  <c r="AY99" i="1"/>
  <c r="J35" i="6"/>
  <c r="AX99" i="1"/>
  <c r="BI207" i="6"/>
  <c r="BH207" i="6"/>
  <c r="BG207" i="6"/>
  <c r="BF207" i="6"/>
  <c r="T207" i="6"/>
  <c r="R207" i="6"/>
  <c r="P207" i="6"/>
  <c r="BI198" i="6"/>
  <c r="BH198" i="6"/>
  <c r="BG198" i="6"/>
  <c r="BF198" i="6"/>
  <c r="T198" i="6"/>
  <c r="R198" i="6"/>
  <c r="P198" i="6"/>
  <c r="BI193" i="6"/>
  <c r="BH193" i="6"/>
  <c r="BG193" i="6"/>
  <c r="BF193" i="6"/>
  <c r="T193" i="6"/>
  <c r="R193" i="6"/>
  <c r="P193" i="6"/>
  <c r="BI188" i="6"/>
  <c r="BH188" i="6"/>
  <c r="BG188" i="6"/>
  <c r="BF188" i="6"/>
  <c r="T188" i="6"/>
  <c r="R188" i="6"/>
  <c r="P188" i="6"/>
  <c r="BI183" i="6"/>
  <c r="BH183" i="6"/>
  <c r="BG183" i="6"/>
  <c r="BF183" i="6"/>
  <c r="T183" i="6"/>
  <c r="R183" i="6"/>
  <c r="P183" i="6"/>
  <c r="BI178" i="6"/>
  <c r="BH178" i="6"/>
  <c r="BG178" i="6"/>
  <c r="BF178" i="6"/>
  <c r="T178" i="6"/>
  <c r="R178" i="6"/>
  <c r="P178" i="6"/>
  <c r="BI173" i="6"/>
  <c r="BH173" i="6"/>
  <c r="BG173" i="6"/>
  <c r="BF173" i="6"/>
  <c r="T173" i="6"/>
  <c r="R173" i="6"/>
  <c r="P173" i="6"/>
  <c r="BI168" i="6"/>
  <c r="BH168" i="6"/>
  <c r="BG168" i="6"/>
  <c r="BF168" i="6"/>
  <c r="T168" i="6"/>
  <c r="R168" i="6"/>
  <c r="P168" i="6"/>
  <c r="BI163" i="6"/>
  <c r="BH163" i="6"/>
  <c r="BG163" i="6"/>
  <c r="BF163" i="6"/>
  <c r="T163" i="6"/>
  <c r="R163" i="6"/>
  <c r="P163" i="6"/>
  <c r="BI158" i="6"/>
  <c r="BH158" i="6"/>
  <c r="BG158" i="6"/>
  <c r="BF158" i="6"/>
  <c r="T158" i="6"/>
  <c r="R158" i="6"/>
  <c r="P158" i="6"/>
  <c r="BI153" i="6"/>
  <c r="BH153" i="6"/>
  <c r="BG153" i="6"/>
  <c r="BF153" i="6"/>
  <c r="T153" i="6"/>
  <c r="R153" i="6"/>
  <c r="P153" i="6"/>
  <c r="BI148" i="6"/>
  <c r="BH148" i="6"/>
  <c r="BG148" i="6"/>
  <c r="BF148" i="6"/>
  <c r="T148" i="6"/>
  <c r="R148" i="6"/>
  <c r="P148" i="6"/>
  <c r="BI143" i="6"/>
  <c r="BH143" i="6"/>
  <c r="BG143" i="6"/>
  <c r="BF143" i="6"/>
  <c r="T143" i="6"/>
  <c r="R143" i="6"/>
  <c r="P143" i="6"/>
  <c r="BI138" i="6"/>
  <c r="BH138" i="6"/>
  <c r="BG138" i="6"/>
  <c r="BF138" i="6"/>
  <c r="T138" i="6"/>
  <c r="R138" i="6"/>
  <c r="P138" i="6"/>
  <c r="BI129" i="6"/>
  <c r="BH129" i="6"/>
  <c r="BG129" i="6"/>
  <c r="BF129" i="6"/>
  <c r="T129" i="6"/>
  <c r="R129" i="6"/>
  <c r="P129" i="6"/>
  <c r="BI123" i="6"/>
  <c r="BH123" i="6"/>
  <c r="BG123" i="6"/>
  <c r="BF123" i="6"/>
  <c r="T123" i="6"/>
  <c r="R123" i="6"/>
  <c r="P123" i="6"/>
  <c r="J116" i="6"/>
  <c r="F116" i="6"/>
  <c r="F114" i="6"/>
  <c r="E112" i="6"/>
  <c r="J91" i="6"/>
  <c r="F91" i="6"/>
  <c r="F89" i="6"/>
  <c r="E87" i="6"/>
  <c r="J24" i="6"/>
  <c r="E24" i="6"/>
  <c r="J92" i="6"/>
  <c r="J23" i="6"/>
  <c r="J18" i="6"/>
  <c r="E18" i="6"/>
  <c r="F117" i="6" s="1"/>
  <c r="J17" i="6"/>
  <c r="J12" i="6"/>
  <c r="J114" i="6" s="1"/>
  <c r="E7" i="6"/>
  <c r="E110" i="6"/>
  <c r="J137" i="5"/>
  <c r="J37" i="5"/>
  <c r="J36" i="5"/>
  <c r="AY98" i="1" s="1"/>
  <c r="J35" i="5"/>
  <c r="AX98" i="1" s="1"/>
  <c r="BI450" i="5"/>
  <c r="BH450" i="5"/>
  <c r="BG450" i="5"/>
  <c r="BF450" i="5"/>
  <c r="T450" i="5"/>
  <c r="R450" i="5"/>
  <c r="P450" i="5"/>
  <c r="BI449" i="5"/>
  <c r="BH449" i="5"/>
  <c r="BG449" i="5"/>
  <c r="BF449" i="5"/>
  <c r="T449" i="5"/>
  <c r="R449" i="5"/>
  <c r="P449" i="5"/>
  <c r="BI448" i="5"/>
  <c r="BH448" i="5"/>
  <c r="BG448" i="5"/>
  <c r="BF448" i="5"/>
  <c r="T448" i="5"/>
  <c r="R448" i="5"/>
  <c r="P448" i="5"/>
  <c r="BI446" i="5"/>
  <c r="BH446" i="5"/>
  <c r="BG446" i="5"/>
  <c r="BF446" i="5"/>
  <c r="T446" i="5"/>
  <c r="R446" i="5"/>
  <c r="P446" i="5"/>
  <c r="BI445" i="5"/>
  <c r="BH445" i="5"/>
  <c r="BG445" i="5"/>
  <c r="BF445" i="5"/>
  <c r="T445" i="5"/>
  <c r="R445" i="5"/>
  <c r="P445" i="5"/>
  <c r="BI443" i="5"/>
  <c r="BH443" i="5"/>
  <c r="BG443" i="5"/>
  <c r="BF443" i="5"/>
  <c r="T443" i="5"/>
  <c r="R443" i="5"/>
  <c r="P443" i="5"/>
  <c r="BI441" i="5"/>
  <c r="BH441" i="5"/>
  <c r="BG441" i="5"/>
  <c r="BF441" i="5"/>
  <c r="T441" i="5"/>
  <c r="R441" i="5"/>
  <c r="P441" i="5"/>
  <c r="BI439" i="5"/>
  <c r="BH439" i="5"/>
  <c r="BG439" i="5"/>
  <c r="BF439" i="5"/>
  <c r="T439" i="5"/>
  <c r="R439" i="5"/>
  <c r="P439" i="5"/>
  <c r="BI437" i="5"/>
  <c r="BH437" i="5"/>
  <c r="BG437" i="5"/>
  <c r="BF437" i="5"/>
  <c r="T437" i="5"/>
  <c r="R437" i="5"/>
  <c r="P437" i="5"/>
  <c r="BI435" i="5"/>
  <c r="BH435" i="5"/>
  <c r="BG435" i="5"/>
  <c r="BF435" i="5"/>
  <c r="T435" i="5"/>
  <c r="R435" i="5"/>
  <c r="P435" i="5"/>
  <c r="BI433" i="5"/>
  <c r="BH433" i="5"/>
  <c r="BG433" i="5"/>
  <c r="BF433" i="5"/>
  <c r="T433" i="5"/>
  <c r="R433" i="5"/>
  <c r="P433" i="5"/>
  <c r="BI431" i="5"/>
  <c r="BH431" i="5"/>
  <c r="BG431" i="5"/>
  <c r="BF431" i="5"/>
  <c r="T431" i="5"/>
  <c r="R431" i="5"/>
  <c r="P431" i="5"/>
  <c r="BI429" i="5"/>
  <c r="BH429" i="5"/>
  <c r="BG429" i="5"/>
  <c r="BF429" i="5"/>
  <c r="T429" i="5"/>
  <c r="R429" i="5"/>
  <c r="P429" i="5"/>
  <c r="BI428" i="5"/>
  <c r="BH428" i="5"/>
  <c r="BG428" i="5"/>
  <c r="BF428" i="5"/>
  <c r="T428" i="5"/>
  <c r="R428" i="5"/>
  <c r="P428" i="5"/>
  <c r="BI427" i="5"/>
  <c r="BH427" i="5"/>
  <c r="BG427" i="5"/>
  <c r="BF427" i="5"/>
  <c r="T427" i="5"/>
  <c r="R427" i="5"/>
  <c r="P427" i="5"/>
  <c r="BI426" i="5"/>
  <c r="BH426" i="5"/>
  <c r="BG426" i="5"/>
  <c r="BF426" i="5"/>
  <c r="T426" i="5"/>
  <c r="R426" i="5"/>
  <c r="P426" i="5"/>
  <c r="BI425" i="5"/>
  <c r="BH425" i="5"/>
  <c r="BG425" i="5"/>
  <c r="BF425" i="5"/>
  <c r="T425" i="5"/>
  <c r="R425" i="5"/>
  <c r="P425" i="5"/>
  <c r="BI423" i="5"/>
  <c r="BH423" i="5"/>
  <c r="BG423" i="5"/>
  <c r="BF423" i="5"/>
  <c r="T423" i="5"/>
  <c r="R423" i="5"/>
  <c r="P423" i="5"/>
  <c r="BI422" i="5"/>
  <c r="BH422" i="5"/>
  <c r="BG422" i="5"/>
  <c r="BF422" i="5"/>
  <c r="T422" i="5"/>
  <c r="R422" i="5"/>
  <c r="P422" i="5"/>
  <c r="BI421" i="5"/>
  <c r="BH421" i="5"/>
  <c r="BG421" i="5"/>
  <c r="BF421" i="5"/>
  <c r="T421" i="5"/>
  <c r="R421" i="5"/>
  <c r="P421" i="5"/>
  <c r="BI420" i="5"/>
  <c r="BH420" i="5"/>
  <c r="BG420" i="5"/>
  <c r="BF420" i="5"/>
  <c r="T420" i="5"/>
  <c r="R420" i="5"/>
  <c r="P420" i="5"/>
  <c r="BI419" i="5"/>
  <c r="BH419" i="5"/>
  <c r="BG419" i="5"/>
  <c r="BF419" i="5"/>
  <c r="T419" i="5"/>
  <c r="R419" i="5"/>
  <c r="P419" i="5"/>
  <c r="BI418" i="5"/>
  <c r="BH418" i="5"/>
  <c r="BG418" i="5"/>
  <c r="BF418" i="5"/>
  <c r="T418" i="5"/>
  <c r="R418" i="5"/>
  <c r="P418" i="5"/>
  <c r="BI417" i="5"/>
  <c r="BH417" i="5"/>
  <c r="BG417" i="5"/>
  <c r="BF417" i="5"/>
  <c r="T417" i="5"/>
  <c r="R417" i="5"/>
  <c r="P417" i="5"/>
  <c r="BI416" i="5"/>
  <c r="BH416" i="5"/>
  <c r="BG416" i="5"/>
  <c r="BF416" i="5"/>
  <c r="T416" i="5"/>
  <c r="R416" i="5"/>
  <c r="P416" i="5"/>
  <c r="BI415" i="5"/>
  <c r="BH415" i="5"/>
  <c r="BG415" i="5"/>
  <c r="BF415" i="5"/>
  <c r="T415" i="5"/>
  <c r="R415" i="5"/>
  <c r="P415" i="5"/>
  <c r="BI414" i="5"/>
  <c r="BH414" i="5"/>
  <c r="BG414" i="5"/>
  <c r="BF414" i="5"/>
  <c r="T414" i="5"/>
  <c r="R414" i="5"/>
  <c r="P414" i="5"/>
  <c r="BI413" i="5"/>
  <c r="BH413" i="5"/>
  <c r="BG413" i="5"/>
  <c r="BF413" i="5"/>
  <c r="T413" i="5"/>
  <c r="R413" i="5"/>
  <c r="P413" i="5"/>
  <c r="BI410" i="5"/>
  <c r="BH410" i="5"/>
  <c r="BG410" i="5"/>
  <c r="BF410" i="5"/>
  <c r="T410" i="5"/>
  <c r="R410" i="5"/>
  <c r="P410" i="5"/>
  <c r="BI409" i="5"/>
  <c r="BH409" i="5"/>
  <c r="BG409" i="5"/>
  <c r="BF409" i="5"/>
  <c r="T409" i="5"/>
  <c r="R409" i="5"/>
  <c r="P409" i="5"/>
  <c r="BI408" i="5"/>
  <c r="BH408" i="5"/>
  <c r="BG408" i="5"/>
  <c r="BF408" i="5"/>
  <c r="T408" i="5"/>
  <c r="R408" i="5"/>
  <c r="P408" i="5"/>
  <c r="BI407" i="5"/>
  <c r="BH407" i="5"/>
  <c r="BG407" i="5"/>
  <c r="BF407" i="5"/>
  <c r="T407" i="5"/>
  <c r="R407" i="5"/>
  <c r="P407" i="5"/>
  <c r="BI406" i="5"/>
  <c r="BH406" i="5"/>
  <c r="BG406" i="5"/>
  <c r="BF406" i="5"/>
  <c r="T406" i="5"/>
  <c r="R406" i="5"/>
  <c r="P406" i="5"/>
  <c r="BI404" i="5"/>
  <c r="BH404" i="5"/>
  <c r="BG404" i="5"/>
  <c r="BF404" i="5"/>
  <c r="T404" i="5"/>
  <c r="R404" i="5"/>
  <c r="P404" i="5"/>
  <c r="BI403" i="5"/>
  <c r="BH403" i="5"/>
  <c r="BG403" i="5"/>
  <c r="BF403" i="5"/>
  <c r="T403" i="5"/>
  <c r="R403" i="5"/>
  <c r="P403" i="5"/>
  <c r="BI401" i="5"/>
  <c r="BH401" i="5"/>
  <c r="BG401" i="5"/>
  <c r="BF401" i="5"/>
  <c r="T401" i="5"/>
  <c r="R401" i="5"/>
  <c r="P401" i="5"/>
  <c r="BI400" i="5"/>
  <c r="BH400" i="5"/>
  <c r="BG400" i="5"/>
  <c r="BF400" i="5"/>
  <c r="T400" i="5"/>
  <c r="R400" i="5"/>
  <c r="P400" i="5"/>
  <c r="BI398" i="5"/>
  <c r="BH398" i="5"/>
  <c r="BG398" i="5"/>
  <c r="BF398" i="5"/>
  <c r="T398" i="5"/>
  <c r="R398" i="5"/>
  <c r="P398" i="5"/>
  <c r="BI396" i="5"/>
  <c r="BH396" i="5"/>
  <c r="BG396" i="5"/>
  <c r="BF396" i="5"/>
  <c r="T396" i="5"/>
  <c r="R396" i="5"/>
  <c r="P396" i="5"/>
  <c r="BI395" i="5"/>
  <c r="BH395" i="5"/>
  <c r="BG395" i="5"/>
  <c r="BF395" i="5"/>
  <c r="T395" i="5"/>
  <c r="R395" i="5"/>
  <c r="P395" i="5"/>
  <c r="BI394" i="5"/>
  <c r="BH394" i="5"/>
  <c r="BG394" i="5"/>
  <c r="BF394" i="5"/>
  <c r="T394" i="5"/>
  <c r="R394" i="5"/>
  <c r="P394" i="5"/>
  <c r="BI393" i="5"/>
  <c r="BH393" i="5"/>
  <c r="BG393" i="5"/>
  <c r="BF393" i="5"/>
  <c r="T393" i="5"/>
  <c r="R393" i="5"/>
  <c r="P393" i="5"/>
  <c r="BI392" i="5"/>
  <c r="BH392" i="5"/>
  <c r="BG392" i="5"/>
  <c r="BF392" i="5"/>
  <c r="T392" i="5"/>
  <c r="R392" i="5"/>
  <c r="P392" i="5"/>
  <c r="BI391" i="5"/>
  <c r="BH391" i="5"/>
  <c r="BG391" i="5"/>
  <c r="BF391" i="5"/>
  <c r="T391" i="5"/>
  <c r="R391" i="5"/>
  <c r="P391" i="5"/>
  <c r="BI390" i="5"/>
  <c r="BH390" i="5"/>
  <c r="BG390" i="5"/>
  <c r="BF390" i="5"/>
  <c r="T390" i="5"/>
  <c r="R390" i="5"/>
  <c r="P390" i="5"/>
  <c r="BI389" i="5"/>
  <c r="BH389" i="5"/>
  <c r="BG389" i="5"/>
  <c r="BF389" i="5"/>
  <c r="T389" i="5"/>
  <c r="R389" i="5"/>
  <c r="P389" i="5"/>
  <c r="BI388" i="5"/>
  <c r="BH388" i="5"/>
  <c r="BG388" i="5"/>
  <c r="BF388" i="5"/>
  <c r="T388" i="5"/>
  <c r="R388" i="5"/>
  <c r="P388" i="5"/>
  <c r="BI386" i="5"/>
  <c r="BH386" i="5"/>
  <c r="BG386" i="5"/>
  <c r="BF386" i="5"/>
  <c r="T386" i="5"/>
  <c r="R386" i="5"/>
  <c r="P386" i="5"/>
  <c r="BI385" i="5"/>
  <c r="BH385" i="5"/>
  <c r="BG385" i="5"/>
  <c r="BF385" i="5"/>
  <c r="T385" i="5"/>
  <c r="R385" i="5"/>
  <c r="P385" i="5"/>
  <c r="BI384" i="5"/>
  <c r="BH384" i="5"/>
  <c r="BG384" i="5"/>
  <c r="BF384" i="5"/>
  <c r="T384" i="5"/>
  <c r="R384" i="5"/>
  <c r="P384" i="5"/>
  <c r="BI383" i="5"/>
  <c r="BH383" i="5"/>
  <c r="BG383" i="5"/>
  <c r="BF383" i="5"/>
  <c r="T383" i="5"/>
  <c r="R383" i="5"/>
  <c r="P383" i="5"/>
  <c r="BI382" i="5"/>
  <c r="BH382" i="5"/>
  <c r="BG382" i="5"/>
  <c r="BF382" i="5"/>
  <c r="T382" i="5"/>
  <c r="R382" i="5"/>
  <c r="P382" i="5"/>
  <c r="BI381" i="5"/>
  <c r="BH381" i="5"/>
  <c r="BG381" i="5"/>
  <c r="BF381" i="5"/>
  <c r="T381" i="5"/>
  <c r="R381" i="5"/>
  <c r="P381" i="5"/>
  <c r="BI379" i="5"/>
  <c r="BH379" i="5"/>
  <c r="BG379" i="5"/>
  <c r="BF379" i="5"/>
  <c r="T379" i="5"/>
  <c r="R379" i="5"/>
  <c r="P379" i="5"/>
  <c r="BI378" i="5"/>
  <c r="BH378" i="5"/>
  <c r="BG378" i="5"/>
  <c r="BF378" i="5"/>
  <c r="T378" i="5"/>
  <c r="R378" i="5"/>
  <c r="P378" i="5"/>
  <c r="BI377" i="5"/>
  <c r="BH377" i="5"/>
  <c r="BG377" i="5"/>
  <c r="BF377" i="5"/>
  <c r="T377" i="5"/>
  <c r="R377" i="5"/>
  <c r="P377" i="5"/>
  <c r="BI376" i="5"/>
  <c r="BH376" i="5"/>
  <c r="BG376" i="5"/>
  <c r="BF376" i="5"/>
  <c r="T376" i="5"/>
  <c r="R376" i="5"/>
  <c r="P376" i="5"/>
  <c r="BI375" i="5"/>
  <c r="BH375" i="5"/>
  <c r="BG375" i="5"/>
  <c r="BF375" i="5"/>
  <c r="T375" i="5"/>
  <c r="R375" i="5"/>
  <c r="P375" i="5"/>
  <c r="BI374" i="5"/>
  <c r="BH374" i="5"/>
  <c r="BG374" i="5"/>
  <c r="BF374" i="5"/>
  <c r="T374" i="5"/>
  <c r="R374" i="5"/>
  <c r="P374" i="5"/>
  <c r="BI373" i="5"/>
  <c r="BH373" i="5"/>
  <c r="BG373" i="5"/>
  <c r="BF373" i="5"/>
  <c r="T373" i="5"/>
  <c r="R373" i="5"/>
  <c r="P373" i="5"/>
  <c r="BI370" i="5"/>
  <c r="BH370" i="5"/>
  <c r="BG370" i="5"/>
  <c r="BF370" i="5"/>
  <c r="T370" i="5"/>
  <c r="R370" i="5"/>
  <c r="P370" i="5"/>
  <c r="BI369" i="5"/>
  <c r="BH369" i="5"/>
  <c r="BG369" i="5"/>
  <c r="BF369" i="5"/>
  <c r="T369" i="5"/>
  <c r="R369" i="5"/>
  <c r="P369" i="5"/>
  <c r="BI366" i="5"/>
  <c r="BH366" i="5"/>
  <c r="BG366" i="5"/>
  <c r="BF366" i="5"/>
  <c r="T366" i="5"/>
  <c r="R366" i="5"/>
  <c r="P366" i="5"/>
  <c r="BI364" i="5"/>
  <c r="BH364" i="5"/>
  <c r="BG364" i="5"/>
  <c r="BF364" i="5"/>
  <c r="T364" i="5"/>
  <c r="R364" i="5"/>
  <c r="P364" i="5"/>
  <c r="BI362" i="5"/>
  <c r="BH362" i="5"/>
  <c r="BG362" i="5"/>
  <c r="BF362" i="5"/>
  <c r="T362" i="5"/>
  <c r="R362" i="5"/>
  <c r="P362" i="5"/>
  <c r="BI360" i="5"/>
  <c r="BH360" i="5"/>
  <c r="BG360" i="5"/>
  <c r="BF360" i="5"/>
  <c r="T360" i="5"/>
  <c r="R360" i="5"/>
  <c r="P360" i="5"/>
  <c r="BI358" i="5"/>
  <c r="BH358" i="5"/>
  <c r="BG358" i="5"/>
  <c r="BF358" i="5"/>
  <c r="T358" i="5"/>
  <c r="R358" i="5"/>
  <c r="P358" i="5"/>
  <c r="BI356" i="5"/>
  <c r="BH356" i="5"/>
  <c r="BG356" i="5"/>
  <c r="BF356" i="5"/>
  <c r="T356" i="5"/>
  <c r="R356" i="5"/>
  <c r="P356" i="5"/>
  <c r="BI353" i="5"/>
  <c r="BH353" i="5"/>
  <c r="BG353" i="5"/>
  <c r="BF353" i="5"/>
  <c r="T353" i="5"/>
  <c r="R353" i="5"/>
  <c r="P353" i="5"/>
  <c r="BI351" i="5"/>
  <c r="BH351" i="5"/>
  <c r="BG351" i="5"/>
  <c r="BF351" i="5"/>
  <c r="T351" i="5"/>
  <c r="R351" i="5"/>
  <c r="P351" i="5"/>
  <c r="BI348" i="5"/>
  <c r="BH348" i="5"/>
  <c r="BG348" i="5"/>
  <c r="BF348" i="5"/>
  <c r="T348" i="5"/>
  <c r="R348" i="5"/>
  <c r="P348" i="5"/>
  <c r="BI345" i="5"/>
  <c r="BH345" i="5"/>
  <c r="BG345" i="5"/>
  <c r="BF345" i="5"/>
  <c r="T345" i="5"/>
  <c r="R345" i="5"/>
  <c r="P345" i="5"/>
  <c r="BI342" i="5"/>
  <c r="BH342" i="5"/>
  <c r="BG342" i="5"/>
  <c r="BF342" i="5"/>
  <c r="T342" i="5"/>
  <c r="R342" i="5"/>
  <c r="P342" i="5"/>
  <c r="BI339" i="5"/>
  <c r="BH339" i="5"/>
  <c r="BG339" i="5"/>
  <c r="BF339" i="5"/>
  <c r="T339" i="5"/>
  <c r="R339" i="5"/>
  <c r="P339" i="5"/>
  <c r="BI336" i="5"/>
  <c r="BH336" i="5"/>
  <c r="BG336" i="5"/>
  <c r="BF336" i="5"/>
  <c r="T336" i="5"/>
  <c r="R336" i="5"/>
  <c r="P336" i="5"/>
  <c r="BI333" i="5"/>
  <c r="BH333" i="5"/>
  <c r="BG333" i="5"/>
  <c r="BF333" i="5"/>
  <c r="T333" i="5"/>
  <c r="R333" i="5"/>
  <c r="P333" i="5"/>
  <c r="BI330" i="5"/>
  <c r="BH330" i="5"/>
  <c r="BG330" i="5"/>
  <c r="BF330" i="5"/>
  <c r="T330" i="5"/>
  <c r="R330" i="5"/>
  <c r="P330" i="5"/>
  <c r="BI327" i="5"/>
  <c r="BH327" i="5"/>
  <c r="BG327" i="5"/>
  <c r="BF327" i="5"/>
  <c r="T327" i="5"/>
  <c r="R327" i="5"/>
  <c r="P327" i="5"/>
  <c r="BI324" i="5"/>
  <c r="BH324" i="5"/>
  <c r="BG324" i="5"/>
  <c r="BF324" i="5"/>
  <c r="T324" i="5"/>
  <c r="R324" i="5"/>
  <c r="P324" i="5"/>
  <c r="BI321" i="5"/>
  <c r="BH321" i="5"/>
  <c r="BG321" i="5"/>
  <c r="BF321" i="5"/>
  <c r="T321" i="5"/>
  <c r="R321" i="5"/>
  <c r="P321" i="5"/>
  <c r="BI319" i="5"/>
  <c r="BH319" i="5"/>
  <c r="BG319" i="5"/>
  <c r="BF319" i="5"/>
  <c r="T319" i="5"/>
  <c r="R319" i="5"/>
  <c r="P319" i="5"/>
  <c r="BI316" i="5"/>
  <c r="BH316" i="5"/>
  <c r="BG316" i="5"/>
  <c r="BF316" i="5"/>
  <c r="T316" i="5"/>
  <c r="R316" i="5"/>
  <c r="P316" i="5"/>
  <c r="BI313" i="5"/>
  <c r="BH313" i="5"/>
  <c r="BG313" i="5"/>
  <c r="BF313" i="5"/>
  <c r="T313" i="5"/>
  <c r="R313" i="5"/>
  <c r="P313" i="5"/>
  <c r="BI310" i="5"/>
  <c r="BH310" i="5"/>
  <c r="BG310" i="5"/>
  <c r="BF310" i="5"/>
  <c r="T310" i="5"/>
  <c r="R310" i="5"/>
  <c r="P310" i="5"/>
  <c r="BI307" i="5"/>
  <c r="BH307" i="5"/>
  <c r="BG307" i="5"/>
  <c r="BF307" i="5"/>
  <c r="T307" i="5"/>
  <c r="R307" i="5"/>
  <c r="P307" i="5"/>
  <c r="BI304" i="5"/>
  <c r="BH304" i="5"/>
  <c r="BG304" i="5"/>
  <c r="BF304" i="5"/>
  <c r="T304" i="5"/>
  <c r="R304" i="5"/>
  <c r="P304" i="5"/>
  <c r="BI301" i="5"/>
  <c r="BH301" i="5"/>
  <c r="BG301" i="5"/>
  <c r="BF301" i="5"/>
  <c r="T301" i="5"/>
  <c r="R301" i="5"/>
  <c r="P301" i="5"/>
  <c r="BI298" i="5"/>
  <c r="BH298" i="5"/>
  <c r="BG298" i="5"/>
  <c r="BF298" i="5"/>
  <c r="T298" i="5"/>
  <c r="R298" i="5"/>
  <c r="P298" i="5"/>
  <c r="BI295" i="5"/>
  <c r="BH295" i="5"/>
  <c r="BG295" i="5"/>
  <c r="BF295" i="5"/>
  <c r="T295" i="5"/>
  <c r="R295" i="5"/>
  <c r="P295" i="5"/>
  <c r="BI293" i="5"/>
  <c r="BH293" i="5"/>
  <c r="BG293" i="5"/>
  <c r="BF293" i="5"/>
  <c r="T293" i="5"/>
  <c r="R293" i="5"/>
  <c r="P293" i="5"/>
  <c r="BI291" i="5"/>
  <c r="BH291" i="5"/>
  <c r="BG291" i="5"/>
  <c r="BF291" i="5"/>
  <c r="T291" i="5"/>
  <c r="R291" i="5"/>
  <c r="P291" i="5"/>
  <c r="BI290" i="5"/>
  <c r="BH290" i="5"/>
  <c r="BG290" i="5"/>
  <c r="BF290" i="5"/>
  <c r="T290" i="5"/>
  <c r="R290" i="5"/>
  <c r="P290" i="5"/>
  <c r="BI288" i="5"/>
  <c r="BH288" i="5"/>
  <c r="BG288" i="5"/>
  <c r="BF288" i="5"/>
  <c r="T288" i="5"/>
  <c r="R288" i="5"/>
  <c r="P288" i="5"/>
  <c r="BI286" i="5"/>
  <c r="BH286" i="5"/>
  <c r="BG286" i="5"/>
  <c r="BF286" i="5"/>
  <c r="T286" i="5"/>
  <c r="R286" i="5"/>
  <c r="P286" i="5"/>
  <c r="BI283" i="5"/>
  <c r="BH283" i="5"/>
  <c r="BG283" i="5"/>
  <c r="BF283" i="5"/>
  <c r="T283" i="5"/>
  <c r="R283" i="5"/>
  <c r="P283" i="5"/>
  <c r="BI280" i="5"/>
  <c r="BH280" i="5"/>
  <c r="BG280" i="5"/>
  <c r="BF280" i="5"/>
  <c r="T280" i="5"/>
  <c r="R280" i="5"/>
  <c r="P280" i="5"/>
  <c r="BI277" i="5"/>
  <c r="BH277" i="5"/>
  <c r="BG277" i="5"/>
  <c r="BF277" i="5"/>
  <c r="T277" i="5"/>
  <c r="R277" i="5"/>
  <c r="P277" i="5"/>
  <c r="BI275" i="5"/>
  <c r="BH275" i="5"/>
  <c r="BG275" i="5"/>
  <c r="BF275" i="5"/>
  <c r="T275" i="5"/>
  <c r="R275" i="5"/>
  <c r="P275" i="5"/>
  <c r="BI273" i="5"/>
  <c r="BH273" i="5"/>
  <c r="BG273" i="5"/>
  <c r="BF273" i="5"/>
  <c r="T273" i="5"/>
  <c r="R273" i="5"/>
  <c r="P273" i="5"/>
  <c r="BI270" i="5"/>
  <c r="BH270" i="5"/>
  <c r="BG270" i="5"/>
  <c r="BF270" i="5"/>
  <c r="T270" i="5"/>
  <c r="R270" i="5"/>
  <c r="P270" i="5"/>
  <c r="BI267" i="5"/>
  <c r="BH267" i="5"/>
  <c r="BG267" i="5"/>
  <c r="BF267" i="5"/>
  <c r="T267" i="5"/>
  <c r="R267" i="5"/>
  <c r="P267" i="5"/>
  <c r="BI264" i="5"/>
  <c r="BH264" i="5"/>
  <c r="BG264" i="5"/>
  <c r="BF264" i="5"/>
  <c r="T264" i="5"/>
  <c r="R264" i="5"/>
  <c r="P264" i="5"/>
  <c r="BI261" i="5"/>
  <c r="BH261" i="5"/>
  <c r="BG261" i="5"/>
  <c r="BF261" i="5"/>
  <c r="T261" i="5"/>
  <c r="R261" i="5"/>
  <c r="P261" i="5"/>
  <c r="BI259" i="5"/>
  <c r="BH259" i="5"/>
  <c r="BG259" i="5"/>
  <c r="BF259" i="5"/>
  <c r="T259" i="5"/>
  <c r="R259" i="5"/>
  <c r="P259" i="5"/>
  <c r="BI254" i="5"/>
  <c r="BH254" i="5"/>
  <c r="BG254" i="5"/>
  <c r="BF254" i="5"/>
  <c r="T254" i="5"/>
  <c r="R254" i="5"/>
  <c r="P254" i="5"/>
  <c r="BI250" i="5"/>
  <c r="BH250" i="5"/>
  <c r="BG250" i="5"/>
  <c r="BF250" i="5"/>
  <c r="T250" i="5"/>
  <c r="R250" i="5"/>
  <c r="P250" i="5"/>
  <c r="BI246" i="5"/>
  <c r="BH246" i="5"/>
  <c r="BG246" i="5"/>
  <c r="BF246" i="5"/>
  <c r="T246" i="5"/>
  <c r="R246" i="5"/>
  <c r="P246" i="5"/>
  <c r="BI245" i="5"/>
  <c r="BH245" i="5"/>
  <c r="BG245" i="5"/>
  <c r="BF245" i="5"/>
  <c r="T245" i="5"/>
  <c r="R245" i="5"/>
  <c r="P245" i="5"/>
  <c r="BI244" i="5"/>
  <c r="BH244" i="5"/>
  <c r="BG244" i="5"/>
  <c r="BF244" i="5"/>
  <c r="T244" i="5"/>
  <c r="R244" i="5"/>
  <c r="P244" i="5"/>
  <c r="BI243" i="5"/>
  <c r="BH243" i="5"/>
  <c r="BG243" i="5"/>
  <c r="BF243" i="5"/>
  <c r="T243" i="5"/>
  <c r="R243" i="5"/>
  <c r="P243" i="5"/>
  <c r="BI242" i="5"/>
  <c r="BH242" i="5"/>
  <c r="BG242" i="5"/>
  <c r="BF242" i="5"/>
  <c r="T242" i="5"/>
  <c r="R242" i="5"/>
  <c r="P242" i="5"/>
  <c r="BI241" i="5"/>
  <c r="BH241" i="5"/>
  <c r="BG241" i="5"/>
  <c r="BF241" i="5"/>
  <c r="T241" i="5"/>
  <c r="R241" i="5"/>
  <c r="P241" i="5"/>
  <c r="BI240" i="5"/>
  <c r="BH240" i="5"/>
  <c r="BG240" i="5"/>
  <c r="BF240" i="5"/>
  <c r="T240" i="5"/>
  <c r="R240" i="5"/>
  <c r="P240" i="5"/>
  <c r="BI239" i="5"/>
  <c r="BH239" i="5"/>
  <c r="BG239" i="5"/>
  <c r="BF239" i="5"/>
  <c r="T239" i="5"/>
  <c r="R239" i="5"/>
  <c r="P239" i="5"/>
  <c r="BI238" i="5"/>
  <c r="BH238" i="5"/>
  <c r="BG238" i="5"/>
  <c r="BF238" i="5"/>
  <c r="T238" i="5"/>
  <c r="R238" i="5"/>
  <c r="P238" i="5"/>
  <c r="BI237" i="5"/>
  <c r="BH237" i="5"/>
  <c r="BG237" i="5"/>
  <c r="BF237" i="5"/>
  <c r="T237" i="5"/>
  <c r="R237" i="5"/>
  <c r="P237" i="5"/>
  <c r="BI236" i="5"/>
  <c r="BH236" i="5"/>
  <c r="BG236" i="5"/>
  <c r="BF236" i="5"/>
  <c r="T236" i="5"/>
  <c r="R236" i="5"/>
  <c r="P236" i="5"/>
  <c r="BI235" i="5"/>
  <c r="BH235" i="5"/>
  <c r="BG235" i="5"/>
  <c r="BF235" i="5"/>
  <c r="T235" i="5"/>
  <c r="R235" i="5"/>
  <c r="P235" i="5"/>
  <c r="BI234" i="5"/>
  <c r="BH234" i="5"/>
  <c r="BG234" i="5"/>
  <c r="BF234" i="5"/>
  <c r="T234" i="5"/>
  <c r="R234" i="5"/>
  <c r="P234" i="5"/>
  <c r="BI233" i="5"/>
  <c r="BH233" i="5"/>
  <c r="BG233" i="5"/>
  <c r="BF233" i="5"/>
  <c r="T233" i="5"/>
  <c r="R233" i="5"/>
  <c r="P233" i="5"/>
  <c r="BI232" i="5"/>
  <c r="BH232" i="5"/>
  <c r="BG232" i="5"/>
  <c r="BF232" i="5"/>
  <c r="T232" i="5"/>
  <c r="R232" i="5"/>
  <c r="P232" i="5"/>
  <c r="BI231" i="5"/>
  <c r="BH231" i="5"/>
  <c r="BG231" i="5"/>
  <c r="BF231" i="5"/>
  <c r="T231" i="5"/>
  <c r="R231" i="5"/>
  <c r="P231" i="5"/>
  <c r="BI230" i="5"/>
  <c r="BH230" i="5"/>
  <c r="BG230" i="5"/>
  <c r="BF230" i="5"/>
  <c r="T230" i="5"/>
  <c r="R230" i="5"/>
  <c r="P230" i="5"/>
  <c r="BI229" i="5"/>
  <c r="BH229" i="5"/>
  <c r="BG229" i="5"/>
  <c r="BF229" i="5"/>
  <c r="T229" i="5"/>
  <c r="R229" i="5"/>
  <c r="P229" i="5"/>
  <c r="BI228" i="5"/>
  <c r="BH228" i="5"/>
  <c r="BG228" i="5"/>
  <c r="BF228" i="5"/>
  <c r="T228" i="5"/>
  <c r="R228" i="5"/>
  <c r="P228" i="5"/>
  <c r="BI227" i="5"/>
  <c r="BH227" i="5"/>
  <c r="BG227" i="5"/>
  <c r="BF227" i="5"/>
  <c r="T227" i="5"/>
  <c r="R227" i="5"/>
  <c r="P227" i="5"/>
  <c r="BI226" i="5"/>
  <c r="BH226" i="5"/>
  <c r="BG226" i="5"/>
  <c r="BF226" i="5"/>
  <c r="T226" i="5"/>
  <c r="R226" i="5"/>
  <c r="P226" i="5"/>
  <c r="BI225" i="5"/>
  <c r="BH225" i="5"/>
  <c r="BG225" i="5"/>
  <c r="BF225" i="5"/>
  <c r="T225" i="5"/>
  <c r="R225" i="5"/>
  <c r="P225" i="5"/>
  <c r="BI224" i="5"/>
  <c r="BH224" i="5"/>
  <c r="BG224" i="5"/>
  <c r="BF224" i="5"/>
  <c r="T224" i="5"/>
  <c r="R224" i="5"/>
  <c r="P224" i="5"/>
  <c r="BI223" i="5"/>
  <c r="BH223" i="5"/>
  <c r="BG223" i="5"/>
  <c r="BF223" i="5"/>
  <c r="T223" i="5"/>
  <c r="R223" i="5"/>
  <c r="P223" i="5"/>
  <c r="BI222" i="5"/>
  <c r="BH222" i="5"/>
  <c r="BG222" i="5"/>
  <c r="BF222" i="5"/>
  <c r="T222" i="5"/>
  <c r="R222" i="5"/>
  <c r="P222" i="5"/>
  <c r="BI221" i="5"/>
  <c r="BH221" i="5"/>
  <c r="BG221" i="5"/>
  <c r="BF221" i="5"/>
  <c r="T221" i="5"/>
  <c r="R221" i="5"/>
  <c r="P221" i="5"/>
  <c r="BI220" i="5"/>
  <c r="BH220" i="5"/>
  <c r="BG220" i="5"/>
  <c r="BF220" i="5"/>
  <c r="T220" i="5"/>
  <c r="R220" i="5"/>
  <c r="P220" i="5"/>
  <c r="BI219" i="5"/>
  <c r="BH219" i="5"/>
  <c r="BG219" i="5"/>
  <c r="BF219" i="5"/>
  <c r="T219" i="5"/>
  <c r="R219" i="5"/>
  <c r="P219" i="5"/>
  <c r="BI218" i="5"/>
  <c r="BH218" i="5"/>
  <c r="BG218" i="5"/>
  <c r="BF218" i="5"/>
  <c r="T218" i="5"/>
  <c r="R218" i="5"/>
  <c r="P218" i="5"/>
  <c r="BI217" i="5"/>
  <c r="BH217" i="5"/>
  <c r="BG217" i="5"/>
  <c r="BF217" i="5"/>
  <c r="T217" i="5"/>
  <c r="R217" i="5"/>
  <c r="P217" i="5"/>
  <c r="BI216" i="5"/>
  <c r="BH216" i="5"/>
  <c r="BG216" i="5"/>
  <c r="BF216" i="5"/>
  <c r="T216" i="5"/>
  <c r="R216" i="5"/>
  <c r="P216" i="5"/>
  <c r="BI215" i="5"/>
  <c r="BH215" i="5"/>
  <c r="BG215" i="5"/>
  <c r="BF215" i="5"/>
  <c r="T215" i="5"/>
  <c r="R215" i="5"/>
  <c r="P215" i="5"/>
  <c r="BI214" i="5"/>
  <c r="BH214" i="5"/>
  <c r="BG214" i="5"/>
  <c r="BF214" i="5"/>
  <c r="T214" i="5"/>
  <c r="R214" i="5"/>
  <c r="P214" i="5"/>
  <c r="BI213" i="5"/>
  <c r="BH213" i="5"/>
  <c r="BG213" i="5"/>
  <c r="BF213" i="5"/>
  <c r="T213" i="5"/>
  <c r="R213" i="5"/>
  <c r="P213" i="5"/>
  <c r="BI212" i="5"/>
  <c r="BH212" i="5"/>
  <c r="BG212" i="5"/>
  <c r="BF212" i="5"/>
  <c r="T212" i="5"/>
  <c r="R212" i="5"/>
  <c r="P212" i="5"/>
  <c r="BI211" i="5"/>
  <c r="BH211" i="5"/>
  <c r="BG211" i="5"/>
  <c r="BF211" i="5"/>
  <c r="T211" i="5"/>
  <c r="R211" i="5"/>
  <c r="P211" i="5"/>
  <c r="BI210" i="5"/>
  <c r="BH210" i="5"/>
  <c r="BG210" i="5"/>
  <c r="BF210" i="5"/>
  <c r="T210" i="5"/>
  <c r="R210" i="5"/>
  <c r="P210" i="5"/>
  <c r="BI209" i="5"/>
  <c r="BH209" i="5"/>
  <c r="BG209" i="5"/>
  <c r="BF209" i="5"/>
  <c r="T209" i="5"/>
  <c r="R209" i="5"/>
  <c r="P209" i="5"/>
  <c r="BI208" i="5"/>
  <c r="BH208" i="5"/>
  <c r="BG208" i="5"/>
  <c r="BF208" i="5"/>
  <c r="T208" i="5"/>
  <c r="R208" i="5"/>
  <c r="P208" i="5"/>
  <c r="BI207" i="5"/>
  <c r="BH207" i="5"/>
  <c r="BG207" i="5"/>
  <c r="BF207" i="5"/>
  <c r="T207" i="5"/>
  <c r="R207" i="5"/>
  <c r="P207" i="5"/>
  <c r="BI206" i="5"/>
  <c r="BH206" i="5"/>
  <c r="BG206" i="5"/>
  <c r="BF206" i="5"/>
  <c r="T206" i="5"/>
  <c r="R206" i="5"/>
  <c r="P206" i="5"/>
  <c r="BI205" i="5"/>
  <c r="BH205" i="5"/>
  <c r="BG205" i="5"/>
  <c r="BF205" i="5"/>
  <c r="T205" i="5"/>
  <c r="R205" i="5"/>
  <c r="P205" i="5"/>
  <c r="BI204" i="5"/>
  <c r="BH204" i="5"/>
  <c r="BG204" i="5"/>
  <c r="BF204" i="5"/>
  <c r="T204" i="5"/>
  <c r="R204" i="5"/>
  <c r="P204" i="5"/>
  <c r="BI203" i="5"/>
  <c r="BH203" i="5"/>
  <c r="BG203" i="5"/>
  <c r="BF203" i="5"/>
  <c r="T203" i="5"/>
  <c r="R203" i="5"/>
  <c r="P203" i="5"/>
  <c r="BI202" i="5"/>
  <c r="BH202" i="5"/>
  <c r="BG202" i="5"/>
  <c r="BF202" i="5"/>
  <c r="T202" i="5"/>
  <c r="R202" i="5"/>
  <c r="P202" i="5"/>
  <c r="BI201" i="5"/>
  <c r="BH201" i="5"/>
  <c r="BG201" i="5"/>
  <c r="BF201" i="5"/>
  <c r="T201" i="5"/>
  <c r="R201" i="5"/>
  <c r="P201" i="5"/>
  <c r="BI200" i="5"/>
  <c r="BH200" i="5"/>
  <c r="BG200" i="5"/>
  <c r="BF200" i="5"/>
  <c r="T200" i="5"/>
  <c r="R200" i="5"/>
  <c r="P200" i="5"/>
  <c r="BI199" i="5"/>
  <c r="BH199" i="5"/>
  <c r="BG199" i="5"/>
  <c r="BF199" i="5"/>
  <c r="T199" i="5"/>
  <c r="R199" i="5"/>
  <c r="P199" i="5"/>
  <c r="BI198" i="5"/>
  <c r="BH198" i="5"/>
  <c r="BG198" i="5"/>
  <c r="BF198" i="5"/>
  <c r="T198" i="5"/>
  <c r="R198" i="5"/>
  <c r="P198" i="5"/>
  <c r="BI197" i="5"/>
  <c r="BH197" i="5"/>
  <c r="BG197" i="5"/>
  <c r="BF197" i="5"/>
  <c r="T197" i="5"/>
  <c r="R197" i="5"/>
  <c r="P197" i="5"/>
  <c r="BI196" i="5"/>
  <c r="BH196" i="5"/>
  <c r="BG196" i="5"/>
  <c r="BF196" i="5"/>
  <c r="T196" i="5"/>
  <c r="R196" i="5"/>
  <c r="P196" i="5"/>
  <c r="BI195" i="5"/>
  <c r="BH195" i="5"/>
  <c r="BG195" i="5"/>
  <c r="BF195" i="5"/>
  <c r="T195" i="5"/>
  <c r="R195" i="5"/>
  <c r="P195" i="5"/>
  <c r="BI194" i="5"/>
  <c r="BH194" i="5"/>
  <c r="BG194" i="5"/>
  <c r="BF194" i="5"/>
  <c r="T194" i="5"/>
  <c r="R194" i="5"/>
  <c r="P194" i="5"/>
  <c r="BI193" i="5"/>
  <c r="BH193" i="5"/>
  <c r="BG193" i="5"/>
  <c r="BF193" i="5"/>
  <c r="T193" i="5"/>
  <c r="R193" i="5"/>
  <c r="P193" i="5"/>
  <c r="BI192" i="5"/>
  <c r="BH192" i="5"/>
  <c r="BG192" i="5"/>
  <c r="BF192" i="5"/>
  <c r="T192" i="5"/>
  <c r="R192" i="5"/>
  <c r="P192" i="5"/>
  <c r="BI191" i="5"/>
  <c r="BH191" i="5"/>
  <c r="BG191" i="5"/>
  <c r="BF191" i="5"/>
  <c r="T191" i="5"/>
  <c r="R191" i="5"/>
  <c r="P191" i="5"/>
  <c r="BI190" i="5"/>
  <c r="BH190" i="5"/>
  <c r="BG190" i="5"/>
  <c r="BF190" i="5"/>
  <c r="T190" i="5"/>
  <c r="R190" i="5"/>
  <c r="P190" i="5"/>
  <c r="BI189" i="5"/>
  <c r="BH189" i="5"/>
  <c r="BG189" i="5"/>
  <c r="BF189" i="5"/>
  <c r="T189" i="5"/>
  <c r="R189" i="5"/>
  <c r="P189" i="5"/>
  <c r="BI188" i="5"/>
  <c r="BH188" i="5"/>
  <c r="BG188" i="5"/>
  <c r="BF188" i="5"/>
  <c r="T188" i="5"/>
  <c r="R188" i="5"/>
  <c r="P188" i="5"/>
  <c r="BI187" i="5"/>
  <c r="BH187" i="5"/>
  <c r="BG187" i="5"/>
  <c r="BF187" i="5"/>
  <c r="T187" i="5"/>
  <c r="R187" i="5"/>
  <c r="P187" i="5"/>
  <c r="BI186" i="5"/>
  <c r="BH186" i="5"/>
  <c r="BG186" i="5"/>
  <c r="BF186" i="5"/>
  <c r="T186" i="5"/>
  <c r="R186" i="5"/>
  <c r="P186" i="5"/>
  <c r="BI185" i="5"/>
  <c r="BH185" i="5"/>
  <c r="BG185" i="5"/>
  <c r="BF185" i="5"/>
  <c r="T185" i="5"/>
  <c r="R185" i="5"/>
  <c r="P185" i="5"/>
  <c r="BI184" i="5"/>
  <c r="BH184" i="5"/>
  <c r="BG184" i="5"/>
  <c r="BF184" i="5"/>
  <c r="T184" i="5"/>
  <c r="R184" i="5"/>
  <c r="P184" i="5"/>
  <c r="BI183" i="5"/>
  <c r="BH183" i="5"/>
  <c r="BG183" i="5"/>
  <c r="BF183" i="5"/>
  <c r="T183" i="5"/>
  <c r="R183" i="5"/>
  <c r="P183" i="5"/>
  <c r="BI182" i="5"/>
  <c r="BH182" i="5"/>
  <c r="BG182" i="5"/>
  <c r="BF182" i="5"/>
  <c r="T182" i="5"/>
  <c r="R182" i="5"/>
  <c r="P182" i="5"/>
  <c r="BI181" i="5"/>
  <c r="BH181" i="5"/>
  <c r="BG181" i="5"/>
  <c r="BF181" i="5"/>
  <c r="T181" i="5"/>
  <c r="R181" i="5"/>
  <c r="P181" i="5"/>
  <c r="BI180" i="5"/>
  <c r="BH180" i="5"/>
  <c r="BG180" i="5"/>
  <c r="BF180" i="5"/>
  <c r="T180" i="5"/>
  <c r="R180" i="5"/>
  <c r="P180" i="5"/>
  <c r="BI179" i="5"/>
  <c r="BH179" i="5"/>
  <c r="BG179" i="5"/>
  <c r="BF179" i="5"/>
  <c r="T179" i="5"/>
  <c r="R179" i="5"/>
  <c r="P179" i="5"/>
  <c r="BI178" i="5"/>
  <c r="BH178" i="5"/>
  <c r="BG178" i="5"/>
  <c r="BF178" i="5"/>
  <c r="T178" i="5"/>
  <c r="R178" i="5"/>
  <c r="P178" i="5"/>
  <c r="BI177" i="5"/>
  <c r="BH177" i="5"/>
  <c r="BG177" i="5"/>
  <c r="BF177" i="5"/>
  <c r="T177" i="5"/>
  <c r="R177" i="5"/>
  <c r="P177" i="5"/>
  <c r="BI176" i="5"/>
  <c r="BH176" i="5"/>
  <c r="BG176" i="5"/>
  <c r="BF176" i="5"/>
  <c r="T176" i="5"/>
  <c r="R176" i="5"/>
  <c r="P176" i="5"/>
  <c r="BI175" i="5"/>
  <c r="BH175" i="5"/>
  <c r="BG175" i="5"/>
  <c r="BF175" i="5"/>
  <c r="T175" i="5"/>
  <c r="R175" i="5"/>
  <c r="P175" i="5"/>
  <c r="BI174" i="5"/>
  <c r="BH174" i="5"/>
  <c r="BG174" i="5"/>
  <c r="BF174" i="5"/>
  <c r="T174" i="5"/>
  <c r="R174" i="5"/>
  <c r="P174" i="5"/>
  <c r="BI173" i="5"/>
  <c r="BH173" i="5"/>
  <c r="BG173" i="5"/>
  <c r="BF173" i="5"/>
  <c r="T173" i="5"/>
  <c r="R173" i="5"/>
  <c r="P173" i="5"/>
  <c r="BI172" i="5"/>
  <c r="BH172" i="5"/>
  <c r="BG172" i="5"/>
  <c r="BF172" i="5"/>
  <c r="T172" i="5"/>
  <c r="R172" i="5"/>
  <c r="P172" i="5"/>
  <c r="BI171" i="5"/>
  <c r="BH171" i="5"/>
  <c r="BG171" i="5"/>
  <c r="BF171" i="5"/>
  <c r="T171" i="5"/>
  <c r="R171" i="5"/>
  <c r="P171" i="5"/>
  <c r="BI170" i="5"/>
  <c r="BH170" i="5"/>
  <c r="BG170" i="5"/>
  <c r="BF170" i="5"/>
  <c r="T170" i="5"/>
  <c r="R170" i="5"/>
  <c r="P170" i="5"/>
  <c r="BI169" i="5"/>
  <c r="BH169" i="5"/>
  <c r="BG169" i="5"/>
  <c r="BF169" i="5"/>
  <c r="T169" i="5"/>
  <c r="R169" i="5"/>
  <c r="P169" i="5"/>
  <c r="BI168" i="5"/>
  <c r="BH168" i="5"/>
  <c r="BG168" i="5"/>
  <c r="BF168" i="5"/>
  <c r="T168" i="5"/>
  <c r="R168" i="5"/>
  <c r="P168" i="5"/>
  <c r="BI167" i="5"/>
  <c r="BH167" i="5"/>
  <c r="BG167" i="5"/>
  <c r="BF167" i="5"/>
  <c r="T167" i="5"/>
  <c r="R167" i="5"/>
  <c r="P167" i="5"/>
  <c r="BI166" i="5"/>
  <c r="BH166" i="5"/>
  <c r="BG166" i="5"/>
  <c r="BF166" i="5"/>
  <c r="T166" i="5"/>
  <c r="R166" i="5"/>
  <c r="P166" i="5"/>
  <c r="BI165" i="5"/>
  <c r="BH165" i="5"/>
  <c r="BG165" i="5"/>
  <c r="BF165" i="5"/>
  <c r="T165" i="5"/>
  <c r="R165" i="5"/>
  <c r="P165" i="5"/>
  <c r="BI164" i="5"/>
  <c r="BH164" i="5"/>
  <c r="BG164" i="5"/>
  <c r="BF164" i="5"/>
  <c r="T164" i="5"/>
  <c r="R164" i="5"/>
  <c r="P164" i="5"/>
  <c r="BI163" i="5"/>
  <c r="BH163" i="5"/>
  <c r="BG163" i="5"/>
  <c r="BF163" i="5"/>
  <c r="T163" i="5"/>
  <c r="R163" i="5"/>
  <c r="P163" i="5"/>
  <c r="BI162" i="5"/>
  <c r="BH162" i="5"/>
  <c r="BG162" i="5"/>
  <c r="BF162" i="5"/>
  <c r="T162" i="5"/>
  <c r="R162" i="5"/>
  <c r="P162" i="5"/>
  <c r="BI161" i="5"/>
  <c r="BH161" i="5"/>
  <c r="BG161" i="5"/>
  <c r="BF161" i="5"/>
  <c r="T161" i="5"/>
  <c r="R161" i="5"/>
  <c r="P161" i="5"/>
  <c r="BI160" i="5"/>
  <c r="BH160" i="5"/>
  <c r="BG160" i="5"/>
  <c r="BF160" i="5"/>
  <c r="T160" i="5"/>
  <c r="R160" i="5"/>
  <c r="P160" i="5"/>
  <c r="BI159" i="5"/>
  <c r="BH159" i="5"/>
  <c r="BG159" i="5"/>
  <c r="BF159" i="5"/>
  <c r="T159" i="5"/>
  <c r="R159" i="5"/>
  <c r="P159" i="5"/>
  <c r="BI158" i="5"/>
  <c r="BH158" i="5"/>
  <c r="BG158" i="5"/>
  <c r="BF158" i="5"/>
  <c r="T158" i="5"/>
  <c r="R158" i="5"/>
  <c r="P158" i="5"/>
  <c r="BI157" i="5"/>
  <c r="BH157" i="5"/>
  <c r="BG157" i="5"/>
  <c r="BF157" i="5"/>
  <c r="T157" i="5"/>
  <c r="R157" i="5"/>
  <c r="P157" i="5"/>
  <c r="BI156" i="5"/>
  <c r="BH156" i="5"/>
  <c r="BG156" i="5"/>
  <c r="BF156" i="5"/>
  <c r="T156" i="5"/>
  <c r="R156" i="5"/>
  <c r="P156" i="5"/>
  <c r="BI155" i="5"/>
  <c r="BH155" i="5"/>
  <c r="BG155" i="5"/>
  <c r="BF155" i="5"/>
  <c r="T155" i="5"/>
  <c r="R155" i="5"/>
  <c r="P155" i="5"/>
  <c r="BI154" i="5"/>
  <c r="BH154" i="5"/>
  <c r="BG154" i="5"/>
  <c r="BF154" i="5"/>
  <c r="T154" i="5"/>
  <c r="R154" i="5"/>
  <c r="P154" i="5"/>
  <c r="BI153" i="5"/>
  <c r="BH153" i="5"/>
  <c r="BG153" i="5"/>
  <c r="BF153" i="5"/>
  <c r="T153" i="5"/>
  <c r="R153" i="5"/>
  <c r="P153" i="5"/>
  <c r="BI151" i="5"/>
  <c r="BH151" i="5"/>
  <c r="BG151" i="5"/>
  <c r="BF151" i="5"/>
  <c r="T151" i="5"/>
  <c r="R151" i="5"/>
  <c r="P151" i="5"/>
  <c r="BI150" i="5"/>
  <c r="BH150" i="5"/>
  <c r="BG150" i="5"/>
  <c r="BF150" i="5"/>
  <c r="T150" i="5"/>
  <c r="R150" i="5"/>
  <c r="P150" i="5"/>
  <c r="BI149" i="5"/>
  <c r="BH149" i="5"/>
  <c r="BG149" i="5"/>
  <c r="BF149" i="5"/>
  <c r="T149" i="5"/>
  <c r="R149" i="5"/>
  <c r="P149" i="5"/>
  <c r="BI148" i="5"/>
  <c r="BH148" i="5"/>
  <c r="BG148" i="5"/>
  <c r="BF148" i="5"/>
  <c r="T148" i="5"/>
  <c r="R148" i="5"/>
  <c r="P148" i="5"/>
  <c r="BI147" i="5"/>
  <c r="BH147" i="5"/>
  <c r="BG147" i="5"/>
  <c r="BF147" i="5"/>
  <c r="T147" i="5"/>
  <c r="R147" i="5"/>
  <c r="P147" i="5"/>
  <c r="BI146" i="5"/>
  <c r="BH146" i="5"/>
  <c r="BG146" i="5"/>
  <c r="BF146" i="5"/>
  <c r="T146" i="5"/>
  <c r="R146" i="5"/>
  <c r="P146" i="5"/>
  <c r="BI144" i="5"/>
  <c r="BH144" i="5"/>
  <c r="BG144" i="5"/>
  <c r="BF144" i="5"/>
  <c r="T144" i="5"/>
  <c r="R144" i="5"/>
  <c r="P144" i="5"/>
  <c r="BI142" i="5"/>
  <c r="BH142" i="5"/>
  <c r="BG142" i="5"/>
  <c r="BF142" i="5"/>
  <c r="T142" i="5"/>
  <c r="R142" i="5"/>
  <c r="P142" i="5"/>
  <c r="BI140" i="5"/>
  <c r="BH140" i="5"/>
  <c r="BG140" i="5"/>
  <c r="BF140" i="5"/>
  <c r="T140" i="5"/>
  <c r="R140" i="5"/>
  <c r="P140" i="5"/>
  <c r="J98" i="5"/>
  <c r="BI135" i="5"/>
  <c r="BH135" i="5"/>
  <c r="BG135" i="5"/>
  <c r="BF135" i="5"/>
  <c r="T135" i="5"/>
  <c r="R135" i="5"/>
  <c r="P135" i="5"/>
  <c r="BI132" i="5"/>
  <c r="BH132" i="5"/>
  <c r="BG132" i="5"/>
  <c r="BF132" i="5"/>
  <c r="T132" i="5"/>
  <c r="R132" i="5"/>
  <c r="P132" i="5"/>
  <c r="BI129" i="5"/>
  <c r="BH129" i="5"/>
  <c r="BG129" i="5"/>
  <c r="BF129" i="5"/>
  <c r="T129" i="5"/>
  <c r="R129" i="5"/>
  <c r="P129" i="5"/>
  <c r="BI126" i="5"/>
  <c r="BH126" i="5"/>
  <c r="BG126" i="5"/>
  <c r="BF126" i="5"/>
  <c r="T126" i="5"/>
  <c r="R126" i="5"/>
  <c r="P126" i="5"/>
  <c r="F118" i="5"/>
  <c r="E116" i="5"/>
  <c r="F89" i="5"/>
  <c r="E87" i="5"/>
  <c r="J24" i="5"/>
  <c r="E24" i="5"/>
  <c r="J92" i="5" s="1"/>
  <c r="J23" i="5"/>
  <c r="J21" i="5"/>
  <c r="E21" i="5"/>
  <c r="J120" i="5"/>
  <c r="J20" i="5"/>
  <c r="J18" i="5"/>
  <c r="E18" i="5"/>
  <c r="F121" i="5" s="1"/>
  <c r="J17" i="5"/>
  <c r="J15" i="5"/>
  <c r="E15" i="5"/>
  <c r="F120" i="5"/>
  <c r="J14" i="5"/>
  <c r="J12" i="5"/>
  <c r="J118" i="5"/>
  <c r="E7" i="5"/>
  <c r="E114" i="5"/>
  <c r="J37" i="4"/>
  <c r="J36" i="4"/>
  <c r="AY97" i="1"/>
  <c r="J35" i="4"/>
  <c r="AX97" i="1"/>
  <c r="BI434" i="4"/>
  <c r="BH434" i="4"/>
  <c r="BG434" i="4"/>
  <c r="BF434" i="4"/>
  <c r="T434" i="4"/>
  <c r="T433" i="4"/>
  <c r="R434" i="4"/>
  <c r="R433" i="4"/>
  <c r="P434" i="4"/>
  <c r="P433" i="4" s="1"/>
  <c r="BI430" i="4"/>
  <c r="BH430" i="4"/>
  <c r="BG430" i="4"/>
  <c r="BF430" i="4"/>
  <c r="T430" i="4"/>
  <c r="R430" i="4"/>
  <c r="P430" i="4"/>
  <c r="BI423" i="4"/>
  <c r="BH423" i="4"/>
  <c r="BG423" i="4"/>
  <c r="BF423" i="4"/>
  <c r="T423" i="4"/>
  <c r="R423" i="4"/>
  <c r="P423" i="4"/>
  <c r="BI418" i="4"/>
  <c r="BH418" i="4"/>
  <c r="BG418" i="4"/>
  <c r="BF418" i="4"/>
  <c r="T418" i="4"/>
  <c r="R418" i="4"/>
  <c r="P418" i="4"/>
  <c r="BI411" i="4"/>
  <c r="BH411" i="4"/>
  <c r="BG411" i="4"/>
  <c r="BF411" i="4"/>
  <c r="T411" i="4"/>
  <c r="R411" i="4"/>
  <c r="P411" i="4"/>
  <c r="BI408" i="4"/>
  <c r="BH408" i="4"/>
  <c r="BG408" i="4"/>
  <c r="BF408" i="4"/>
  <c r="T408" i="4"/>
  <c r="R408" i="4"/>
  <c r="P408" i="4"/>
  <c r="BI399" i="4"/>
  <c r="BH399" i="4"/>
  <c r="BG399" i="4"/>
  <c r="BF399" i="4"/>
  <c r="T399" i="4"/>
  <c r="R399" i="4"/>
  <c r="P399" i="4"/>
  <c r="BI396" i="4"/>
  <c r="BH396" i="4"/>
  <c r="BG396" i="4"/>
  <c r="BF396" i="4"/>
  <c r="T396" i="4"/>
  <c r="R396" i="4"/>
  <c r="P396" i="4"/>
  <c r="BI386" i="4"/>
  <c r="BH386" i="4"/>
  <c r="BG386" i="4"/>
  <c r="BF386" i="4"/>
  <c r="T386" i="4"/>
  <c r="R386" i="4"/>
  <c r="P386" i="4"/>
  <c r="BI381" i="4"/>
  <c r="BH381" i="4"/>
  <c r="BG381" i="4"/>
  <c r="BF381" i="4"/>
  <c r="T381" i="4"/>
  <c r="R381" i="4"/>
  <c r="P381" i="4"/>
  <c r="BI372" i="4"/>
  <c r="BH372" i="4"/>
  <c r="BG372" i="4"/>
  <c r="BF372" i="4"/>
  <c r="T372" i="4"/>
  <c r="R372" i="4"/>
  <c r="P372" i="4"/>
  <c r="BI366" i="4"/>
  <c r="BH366" i="4"/>
  <c r="BG366" i="4"/>
  <c r="BF366" i="4"/>
  <c r="T366" i="4"/>
  <c r="R366" i="4"/>
  <c r="P366" i="4"/>
  <c r="BI361" i="4"/>
  <c r="BH361" i="4"/>
  <c r="BG361" i="4"/>
  <c r="BF361" i="4"/>
  <c r="T361" i="4"/>
  <c r="R361" i="4"/>
  <c r="P361" i="4"/>
  <c r="BI359" i="4"/>
  <c r="BH359" i="4"/>
  <c r="BG359" i="4"/>
  <c r="BF359" i="4"/>
  <c r="T359" i="4"/>
  <c r="R359" i="4"/>
  <c r="P359" i="4"/>
  <c r="BI353" i="4"/>
  <c r="BH353" i="4"/>
  <c r="BG353" i="4"/>
  <c r="BF353" i="4"/>
  <c r="T353" i="4"/>
  <c r="R353" i="4"/>
  <c r="P353" i="4"/>
  <c r="BI348" i="4"/>
  <c r="BH348" i="4"/>
  <c r="BG348" i="4"/>
  <c r="BF348" i="4"/>
  <c r="T348" i="4"/>
  <c r="R348" i="4"/>
  <c r="P348" i="4"/>
  <c r="BI343" i="4"/>
  <c r="BH343" i="4"/>
  <c r="BG343" i="4"/>
  <c r="BF343" i="4"/>
  <c r="T343" i="4"/>
  <c r="R343" i="4"/>
  <c r="P343" i="4"/>
  <c r="BI341" i="4"/>
  <c r="BH341" i="4"/>
  <c r="BG341" i="4"/>
  <c r="BF341" i="4"/>
  <c r="T341" i="4"/>
  <c r="R341" i="4"/>
  <c r="P341" i="4"/>
  <c r="BI337" i="4"/>
  <c r="BH337" i="4"/>
  <c r="BG337" i="4"/>
  <c r="BF337" i="4"/>
  <c r="T337" i="4"/>
  <c r="R337" i="4"/>
  <c r="P337" i="4"/>
  <c r="BI325" i="4"/>
  <c r="BH325" i="4"/>
  <c r="BG325" i="4"/>
  <c r="BF325" i="4"/>
  <c r="T325" i="4"/>
  <c r="R325" i="4"/>
  <c r="P325" i="4"/>
  <c r="BI315" i="4"/>
  <c r="BH315" i="4"/>
  <c r="BG315" i="4"/>
  <c r="BF315" i="4"/>
  <c r="T315" i="4"/>
  <c r="R315" i="4"/>
  <c r="P315" i="4"/>
  <c r="BI309" i="4"/>
  <c r="BH309" i="4"/>
  <c r="BG309" i="4"/>
  <c r="BF309" i="4"/>
  <c r="T309" i="4"/>
  <c r="R309" i="4"/>
  <c r="P309" i="4"/>
  <c r="BI307" i="4"/>
  <c r="BH307" i="4"/>
  <c r="BG307" i="4"/>
  <c r="BF307" i="4"/>
  <c r="T307" i="4"/>
  <c r="R307" i="4"/>
  <c r="P307" i="4"/>
  <c r="BI304" i="4"/>
  <c r="BH304" i="4"/>
  <c r="BG304" i="4"/>
  <c r="BF304" i="4"/>
  <c r="T304" i="4"/>
  <c r="R304" i="4"/>
  <c r="P304" i="4"/>
  <c r="BI301" i="4"/>
  <c r="BH301" i="4"/>
  <c r="BG301" i="4"/>
  <c r="BF301" i="4"/>
  <c r="T301" i="4"/>
  <c r="R301" i="4"/>
  <c r="P301" i="4"/>
  <c r="BI299" i="4"/>
  <c r="BH299" i="4"/>
  <c r="BG299" i="4"/>
  <c r="BF299" i="4"/>
  <c r="T299" i="4"/>
  <c r="R299" i="4"/>
  <c r="P299" i="4"/>
  <c r="BI291" i="4"/>
  <c r="BH291" i="4"/>
  <c r="BG291" i="4"/>
  <c r="BF291" i="4"/>
  <c r="T291" i="4"/>
  <c r="R291" i="4"/>
  <c r="P291" i="4"/>
  <c r="BI286" i="4"/>
  <c r="BH286" i="4"/>
  <c r="BG286" i="4"/>
  <c r="BF286" i="4"/>
  <c r="T286" i="4"/>
  <c r="R286" i="4"/>
  <c r="P286" i="4"/>
  <c r="BI283" i="4"/>
  <c r="BH283" i="4"/>
  <c r="BG283" i="4"/>
  <c r="BF283" i="4"/>
  <c r="T283" i="4"/>
  <c r="R283" i="4"/>
  <c r="P283" i="4"/>
  <c r="BI276" i="4"/>
  <c r="BH276" i="4"/>
  <c r="BG276" i="4"/>
  <c r="BF276" i="4"/>
  <c r="T276" i="4"/>
  <c r="R276" i="4"/>
  <c r="P276" i="4"/>
  <c r="BI271" i="4"/>
  <c r="BH271" i="4"/>
  <c r="BG271" i="4"/>
  <c r="BF271" i="4"/>
  <c r="T271" i="4"/>
  <c r="R271" i="4"/>
  <c r="P271" i="4"/>
  <c r="BI266" i="4"/>
  <c r="BH266" i="4"/>
  <c r="BG266" i="4"/>
  <c r="BF266" i="4"/>
  <c r="T266" i="4"/>
  <c r="R266" i="4"/>
  <c r="P266" i="4"/>
  <c r="BI261" i="4"/>
  <c r="BH261" i="4"/>
  <c r="BG261" i="4"/>
  <c r="BF261" i="4"/>
  <c r="T261" i="4"/>
  <c r="T260" i="4"/>
  <c r="R261" i="4"/>
  <c r="R260" i="4"/>
  <c r="P261" i="4"/>
  <c r="P260" i="4" s="1"/>
  <c r="BI256" i="4"/>
  <c r="BH256" i="4"/>
  <c r="BG256" i="4"/>
  <c r="BF256" i="4"/>
  <c r="T256" i="4"/>
  <c r="R256" i="4"/>
  <c r="P256" i="4"/>
  <c r="BI248" i="4"/>
  <c r="BH248" i="4"/>
  <c r="BG248" i="4"/>
  <c r="BF248" i="4"/>
  <c r="T248" i="4"/>
  <c r="R248" i="4"/>
  <c r="P248" i="4"/>
  <c r="BI240" i="4"/>
  <c r="BH240" i="4"/>
  <c r="BG240" i="4"/>
  <c r="BF240" i="4"/>
  <c r="T240" i="4"/>
  <c r="R240" i="4"/>
  <c r="P240" i="4"/>
  <c r="BI238" i="4"/>
  <c r="BH238" i="4"/>
  <c r="BG238" i="4"/>
  <c r="BF238" i="4"/>
  <c r="T238" i="4"/>
  <c r="R238" i="4"/>
  <c r="P238" i="4"/>
  <c r="BI231" i="4"/>
  <c r="BH231" i="4"/>
  <c r="BG231" i="4"/>
  <c r="BF231" i="4"/>
  <c r="T231" i="4"/>
  <c r="R231" i="4"/>
  <c r="P231" i="4"/>
  <c r="BI227" i="4"/>
  <c r="BH227" i="4"/>
  <c r="BG227" i="4"/>
  <c r="BF227" i="4"/>
  <c r="T227" i="4"/>
  <c r="R227" i="4"/>
  <c r="P227" i="4"/>
  <c r="BI221" i="4"/>
  <c r="BH221" i="4"/>
  <c r="BG221" i="4"/>
  <c r="BF221" i="4"/>
  <c r="T221" i="4"/>
  <c r="R221" i="4"/>
  <c r="P221" i="4"/>
  <c r="BI218" i="4"/>
  <c r="BH218" i="4"/>
  <c r="BG218" i="4"/>
  <c r="BF218" i="4"/>
  <c r="T218" i="4"/>
  <c r="R218" i="4"/>
  <c r="P218" i="4"/>
  <c r="BI214" i="4"/>
  <c r="BH214" i="4"/>
  <c r="BG214" i="4"/>
  <c r="BF214" i="4"/>
  <c r="T214" i="4"/>
  <c r="R214" i="4"/>
  <c r="P214" i="4"/>
  <c r="BI205" i="4"/>
  <c r="BH205" i="4"/>
  <c r="BG205" i="4"/>
  <c r="BF205" i="4"/>
  <c r="T205" i="4"/>
  <c r="R205" i="4"/>
  <c r="P205" i="4"/>
  <c r="BI203" i="4"/>
  <c r="BH203" i="4"/>
  <c r="BG203" i="4"/>
  <c r="BF203" i="4"/>
  <c r="T203" i="4"/>
  <c r="R203" i="4"/>
  <c r="P203" i="4"/>
  <c r="BI201" i="4"/>
  <c r="BH201" i="4"/>
  <c r="BG201" i="4"/>
  <c r="BF201" i="4"/>
  <c r="T201" i="4"/>
  <c r="R201" i="4"/>
  <c r="P201" i="4"/>
  <c r="BI199" i="4"/>
  <c r="BH199" i="4"/>
  <c r="BG199" i="4"/>
  <c r="BF199" i="4"/>
  <c r="T199" i="4"/>
  <c r="R199" i="4"/>
  <c r="P199" i="4"/>
  <c r="BI197" i="4"/>
  <c r="BH197" i="4"/>
  <c r="BG197" i="4"/>
  <c r="BF197" i="4"/>
  <c r="T197" i="4"/>
  <c r="R197" i="4"/>
  <c r="P197" i="4"/>
  <c r="BI195" i="4"/>
  <c r="BH195" i="4"/>
  <c r="BG195" i="4"/>
  <c r="BF195" i="4"/>
  <c r="T195" i="4"/>
  <c r="R195" i="4"/>
  <c r="P195" i="4"/>
  <c r="BI191" i="4"/>
  <c r="BH191" i="4"/>
  <c r="BG191" i="4"/>
  <c r="BF191" i="4"/>
  <c r="T191" i="4"/>
  <c r="R191" i="4"/>
  <c r="P191" i="4"/>
  <c r="BI182" i="4"/>
  <c r="BH182" i="4"/>
  <c r="BG182" i="4"/>
  <c r="BF182" i="4"/>
  <c r="T182" i="4"/>
  <c r="R182" i="4"/>
  <c r="P182" i="4"/>
  <c r="BI168" i="4"/>
  <c r="BH168" i="4"/>
  <c r="BG168" i="4"/>
  <c r="BF168" i="4"/>
  <c r="T168" i="4"/>
  <c r="R168" i="4"/>
  <c r="P168" i="4"/>
  <c r="BI158" i="4"/>
  <c r="BH158" i="4"/>
  <c r="BG158" i="4"/>
  <c r="BF158" i="4"/>
  <c r="T158" i="4"/>
  <c r="R158" i="4"/>
  <c r="P158" i="4"/>
  <c r="BI155" i="4"/>
  <c r="BH155" i="4"/>
  <c r="BG155" i="4"/>
  <c r="BF155" i="4"/>
  <c r="T155" i="4"/>
  <c r="R155" i="4"/>
  <c r="P155" i="4"/>
  <c r="BI151" i="4"/>
  <c r="BH151" i="4"/>
  <c r="BG151" i="4"/>
  <c r="BF151" i="4"/>
  <c r="T151" i="4"/>
  <c r="R151" i="4"/>
  <c r="P151" i="4"/>
  <c r="BI146" i="4"/>
  <c r="BH146" i="4"/>
  <c r="BG146" i="4"/>
  <c r="BF146" i="4"/>
  <c r="T146" i="4"/>
  <c r="R146" i="4"/>
  <c r="P146" i="4"/>
  <c r="BI143" i="4"/>
  <c r="BH143" i="4"/>
  <c r="BG143" i="4"/>
  <c r="BF143" i="4"/>
  <c r="T143" i="4"/>
  <c r="R143" i="4"/>
  <c r="P143" i="4"/>
  <c r="BI140" i="4"/>
  <c r="BH140" i="4"/>
  <c r="BG140" i="4"/>
  <c r="BF140" i="4"/>
  <c r="T140" i="4"/>
  <c r="R140" i="4"/>
  <c r="P140" i="4"/>
  <c r="BI137" i="4"/>
  <c r="BH137" i="4"/>
  <c r="BG137" i="4"/>
  <c r="BF137" i="4"/>
  <c r="T137" i="4"/>
  <c r="R137" i="4"/>
  <c r="P137" i="4"/>
  <c r="BI134" i="4"/>
  <c r="BH134" i="4"/>
  <c r="BG134" i="4"/>
  <c r="BF134" i="4"/>
  <c r="T134" i="4"/>
  <c r="R134" i="4"/>
  <c r="P134" i="4"/>
  <c r="BI132" i="4"/>
  <c r="BH132" i="4"/>
  <c r="BG132" i="4"/>
  <c r="BF132" i="4"/>
  <c r="T132" i="4"/>
  <c r="R132" i="4"/>
  <c r="P132" i="4"/>
  <c r="BI129" i="4"/>
  <c r="BH129" i="4"/>
  <c r="BG129" i="4"/>
  <c r="BF129" i="4"/>
  <c r="T129" i="4"/>
  <c r="R129" i="4"/>
  <c r="P129" i="4"/>
  <c r="J123" i="4"/>
  <c r="J122" i="4"/>
  <c r="F122" i="4"/>
  <c r="F120" i="4"/>
  <c r="E118" i="4"/>
  <c r="J92" i="4"/>
  <c r="J91" i="4"/>
  <c r="F91" i="4"/>
  <c r="F89" i="4"/>
  <c r="E87" i="4"/>
  <c r="J18" i="4"/>
  <c r="E18" i="4"/>
  <c r="F123" i="4"/>
  <c r="J17" i="4"/>
  <c r="J12" i="4"/>
  <c r="J120" i="4"/>
  <c r="E7" i="4"/>
  <c r="E116" i="4"/>
  <c r="J37" i="3"/>
  <c r="J36" i="3"/>
  <c r="AY96" i="1" s="1"/>
  <c r="J35" i="3"/>
  <c r="AX96" i="1"/>
  <c r="BI632" i="3"/>
  <c r="BH632" i="3"/>
  <c r="BG632" i="3"/>
  <c r="BF632" i="3"/>
  <c r="T632" i="3"/>
  <c r="R632" i="3"/>
  <c r="P632" i="3"/>
  <c r="BI631" i="3"/>
  <c r="BH631" i="3"/>
  <c r="BG631" i="3"/>
  <c r="BF631" i="3"/>
  <c r="T631" i="3"/>
  <c r="R631" i="3"/>
  <c r="P631" i="3"/>
  <c r="BI620" i="3"/>
  <c r="BH620" i="3"/>
  <c r="BG620" i="3"/>
  <c r="BF620" i="3"/>
  <c r="T620" i="3"/>
  <c r="R620" i="3"/>
  <c r="P620" i="3"/>
  <c r="BI609" i="3"/>
  <c r="BH609" i="3"/>
  <c r="BG609" i="3"/>
  <c r="BF609" i="3"/>
  <c r="T609" i="3"/>
  <c r="R609" i="3"/>
  <c r="P609" i="3"/>
  <c r="BI600" i="3"/>
  <c r="BH600" i="3"/>
  <c r="BG600" i="3"/>
  <c r="BF600" i="3"/>
  <c r="T600" i="3"/>
  <c r="R600" i="3"/>
  <c r="P600" i="3"/>
  <c r="BI594" i="3"/>
  <c r="BH594" i="3"/>
  <c r="BG594" i="3"/>
  <c r="BF594" i="3"/>
  <c r="T594" i="3"/>
  <c r="R594" i="3"/>
  <c r="P594" i="3"/>
  <c r="BI590" i="3"/>
  <c r="BH590" i="3"/>
  <c r="BG590" i="3"/>
  <c r="BF590" i="3"/>
  <c r="T590" i="3"/>
  <c r="T589" i="3"/>
  <c r="R590" i="3"/>
  <c r="R589" i="3"/>
  <c r="P590" i="3"/>
  <c r="P589" i="3" s="1"/>
  <c r="BI586" i="3"/>
  <c r="BH586" i="3"/>
  <c r="BG586" i="3"/>
  <c r="BF586" i="3"/>
  <c r="T586" i="3"/>
  <c r="R586" i="3"/>
  <c r="P586" i="3"/>
  <c r="BI583" i="3"/>
  <c r="BH583" i="3"/>
  <c r="BG583" i="3"/>
  <c r="BF583" i="3"/>
  <c r="T583" i="3"/>
  <c r="R583" i="3"/>
  <c r="P583" i="3"/>
  <c r="BI576" i="3"/>
  <c r="BH576" i="3"/>
  <c r="BG576" i="3"/>
  <c r="BF576" i="3"/>
  <c r="T576" i="3"/>
  <c r="R576" i="3"/>
  <c r="P576" i="3"/>
  <c r="BI569" i="3"/>
  <c r="BH569" i="3"/>
  <c r="BG569" i="3"/>
  <c r="BF569" i="3"/>
  <c r="T569" i="3"/>
  <c r="R569" i="3"/>
  <c r="P569" i="3"/>
  <c r="BI563" i="3"/>
  <c r="BH563" i="3"/>
  <c r="BG563" i="3"/>
  <c r="BF563" i="3"/>
  <c r="T563" i="3"/>
  <c r="R563" i="3"/>
  <c r="P563" i="3"/>
  <c r="BI558" i="3"/>
  <c r="BH558" i="3"/>
  <c r="BG558" i="3"/>
  <c r="BF558" i="3"/>
  <c r="T558" i="3"/>
  <c r="R558" i="3"/>
  <c r="P558" i="3"/>
  <c r="BI552" i="3"/>
  <c r="BH552" i="3"/>
  <c r="BG552" i="3"/>
  <c r="BF552" i="3"/>
  <c r="T552" i="3"/>
  <c r="R552" i="3"/>
  <c r="P552" i="3"/>
  <c r="BI546" i="3"/>
  <c r="BH546" i="3"/>
  <c r="BG546" i="3"/>
  <c r="BF546" i="3"/>
  <c r="T546" i="3"/>
  <c r="R546" i="3"/>
  <c r="P546" i="3"/>
  <c r="BI540" i="3"/>
  <c r="BH540" i="3"/>
  <c r="BG540" i="3"/>
  <c r="BF540" i="3"/>
  <c r="T540" i="3"/>
  <c r="R540" i="3"/>
  <c r="P540" i="3"/>
  <c r="BI534" i="3"/>
  <c r="BH534" i="3"/>
  <c r="BG534" i="3"/>
  <c r="BF534" i="3"/>
  <c r="T534" i="3"/>
  <c r="R534" i="3"/>
  <c r="P534" i="3"/>
  <c r="BI531" i="3"/>
  <c r="BH531" i="3"/>
  <c r="BG531" i="3"/>
  <c r="BF531" i="3"/>
  <c r="T531" i="3"/>
  <c r="R531" i="3"/>
  <c r="P531" i="3"/>
  <c r="BI526" i="3"/>
  <c r="BH526" i="3"/>
  <c r="BG526" i="3"/>
  <c r="BF526" i="3"/>
  <c r="T526" i="3"/>
  <c r="R526" i="3"/>
  <c r="P526" i="3"/>
  <c r="BI522" i="3"/>
  <c r="BH522" i="3"/>
  <c r="BG522" i="3"/>
  <c r="BF522" i="3"/>
  <c r="T522" i="3"/>
  <c r="R522" i="3"/>
  <c r="P522" i="3"/>
  <c r="BI519" i="3"/>
  <c r="BH519" i="3"/>
  <c r="BG519" i="3"/>
  <c r="BF519" i="3"/>
  <c r="T519" i="3"/>
  <c r="R519" i="3"/>
  <c r="P519" i="3"/>
  <c r="BI510" i="3"/>
  <c r="BH510" i="3"/>
  <c r="BG510" i="3"/>
  <c r="BF510" i="3"/>
  <c r="T510" i="3"/>
  <c r="R510" i="3"/>
  <c r="P510" i="3"/>
  <c r="BI505" i="3"/>
  <c r="BH505" i="3"/>
  <c r="BG505" i="3"/>
  <c r="BF505" i="3"/>
  <c r="T505" i="3"/>
  <c r="R505" i="3"/>
  <c r="P505" i="3"/>
  <c r="BI499" i="3"/>
  <c r="BH499" i="3"/>
  <c r="BG499" i="3"/>
  <c r="BF499" i="3"/>
  <c r="T499" i="3"/>
  <c r="R499" i="3"/>
  <c r="P499" i="3"/>
  <c r="BI487" i="3"/>
  <c r="BH487" i="3"/>
  <c r="BG487" i="3"/>
  <c r="BF487" i="3"/>
  <c r="T487" i="3"/>
  <c r="R487" i="3"/>
  <c r="P487" i="3"/>
  <c r="BI477" i="3"/>
  <c r="BH477" i="3"/>
  <c r="BG477" i="3"/>
  <c r="BF477" i="3"/>
  <c r="T477" i="3"/>
  <c r="R477" i="3"/>
  <c r="P477" i="3"/>
  <c r="BI465" i="3"/>
  <c r="BH465" i="3"/>
  <c r="BG465" i="3"/>
  <c r="BF465" i="3"/>
  <c r="T465" i="3"/>
  <c r="R465" i="3"/>
  <c r="P465" i="3"/>
  <c r="P464" i="3" s="1"/>
  <c r="BI463" i="3"/>
  <c r="BH463" i="3"/>
  <c r="BG463" i="3"/>
  <c r="BF463" i="3"/>
  <c r="T463" i="3"/>
  <c r="R463" i="3"/>
  <c r="P463" i="3"/>
  <c r="BI458" i="3"/>
  <c r="BH458" i="3"/>
  <c r="BG458" i="3"/>
  <c r="BF458" i="3"/>
  <c r="T458" i="3"/>
  <c r="R458" i="3"/>
  <c r="P458" i="3"/>
  <c r="BI452" i="3"/>
  <c r="BH452" i="3"/>
  <c r="BG452" i="3"/>
  <c r="BF452" i="3"/>
  <c r="T452" i="3"/>
  <c r="R452" i="3"/>
  <c r="P452" i="3"/>
  <c r="BI446" i="3"/>
  <c r="BH446" i="3"/>
  <c r="BG446" i="3"/>
  <c r="BF446" i="3"/>
  <c r="T446" i="3"/>
  <c r="R446" i="3"/>
  <c r="P446" i="3"/>
  <c r="BI443" i="3"/>
  <c r="BH443" i="3"/>
  <c r="BG443" i="3"/>
  <c r="BF443" i="3"/>
  <c r="T443" i="3"/>
  <c r="R443" i="3"/>
  <c r="P443" i="3"/>
  <c r="BI438" i="3"/>
  <c r="BH438" i="3"/>
  <c r="BG438" i="3"/>
  <c r="BF438" i="3"/>
  <c r="T438" i="3"/>
  <c r="R438" i="3"/>
  <c r="P438" i="3"/>
  <c r="BI430" i="3"/>
  <c r="BH430" i="3"/>
  <c r="BG430" i="3"/>
  <c r="BF430" i="3"/>
  <c r="T430" i="3"/>
  <c r="R430" i="3"/>
  <c r="P430" i="3"/>
  <c r="BI417" i="3"/>
  <c r="BH417" i="3"/>
  <c r="BG417" i="3"/>
  <c r="BF417" i="3"/>
  <c r="T417" i="3"/>
  <c r="R417" i="3"/>
  <c r="P417" i="3"/>
  <c r="BI404" i="3"/>
  <c r="BH404" i="3"/>
  <c r="BG404" i="3"/>
  <c r="BF404" i="3"/>
  <c r="T404" i="3"/>
  <c r="R404" i="3"/>
  <c r="P404" i="3"/>
  <c r="BI398" i="3"/>
  <c r="BH398" i="3"/>
  <c r="BG398" i="3"/>
  <c r="BF398" i="3"/>
  <c r="T398" i="3"/>
  <c r="R398" i="3"/>
  <c r="P398" i="3"/>
  <c r="BI394" i="3"/>
  <c r="BH394" i="3"/>
  <c r="BG394" i="3"/>
  <c r="BF394" i="3"/>
  <c r="T394" i="3"/>
  <c r="R394" i="3"/>
  <c r="P394" i="3"/>
  <c r="BI391" i="3"/>
  <c r="BH391" i="3"/>
  <c r="BG391" i="3"/>
  <c r="BF391" i="3"/>
  <c r="T391" i="3"/>
  <c r="R391" i="3"/>
  <c r="P391" i="3"/>
  <c r="BI388" i="3"/>
  <c r="BH388" i="3"/>
  <c r="BG388" i="3"/>
  <c r="BF388" i="3"/>
  <c r="T388" i="3"/>
  <c r="R388" i="3"/>
  <c r="P388" i="3"/>
  <c r="BI385" i="3"/>
  <c r="BH385" i="3"/>
  <c r="BG385" i="3"/>
  <c r="BF385" i="3"/>
  <c r="T385" i="3"/>
  <c r="R385" i="3"/>
  <c r="P385" i="3"/>
  <c r="BI379" i="3"/>
  <c r="BH379" i="3"/>
  <c r="BG379" i="3"/>
  <c r="BF379" i="3"/>
  <c r="T379" i="3"/>
  <c r="R379" i="3"/>
  <c r="P379" i="3"/>
  <c r="BI375" i="3"/>
  <c r="BH375" i="3"/>
  <c r="BG375" i="3"/>
  <c r="BF375" i="3"/>
  <c r="T375" i="3"/>
  <c r="R375" i="3"/>
  <c r="P375" i="3"/>
  <c r="BI373" i="3"/>
  <c r="BH373" i="3"/>
  <c r="BG373" i="3"/>
  <c r="BF373" i="3"/>
  <c r="T373" i="3"/>
  <c r="R373" i="3"/>
  <c r="P373" i="3"/>
  <c r="BI372" i="3"/>
  <c r="BH372" i="3"/>
  <c r="BG372" i="3"/>
  <c r="BF372" i="3"/>
  <c r="T372" i="3"/>
  <c r="R372" i="3"/>
  <c r="P372" i="3"/>
  <c r="BI371" i="3"/>
  <c r="BH371" i="3"/>
  <c r="BG371" i="3"/>
  <c r="BF371" i="3"/>
  <c r="T371" i="3"/>
  <c r="R371" i="3"/>
  <c r="P371" i="3"/>
  <c r="BI369" i="3"/>
  <c r="BH369" i="3"/>
  <c r="BG369" i="3"/>
  <c r="BF369" i="3"/>
  <c r="T369" i="3"/>
  <c r="R369" i="3"/>
  <c r="P369" i="3"/>
  <c r="BI367" i="3"/>
  <c r="BH367" i="3"/>
  <c r="BG367" i="3"/>
  <c r="BF367" i="3"/>
  <c r="T367" i="3"/>
  <c r="R367" i="3"/>
  <c r="P367" i="3"/>
  <c r="BI365" i="3"/>
  <c r="BH365" i="3"/>
  <c r="BG365" i="3"/>
  <c r="BF365" i="3"/>
  <c r="T365" i="3"/>
  <c r="R365" i="3"/>
  <c r="P365" i="3"/>
  <c r="P364" i="3" s="1"/>
  <c r="BI363" i="3"/>
  <c r="BH363" i="3"/>
  <c r="BG363" i="3"/>
  <c r="BF363" i="3"/>
  <c r="T363" i="3"/>
  <c r="R363" i="3"/>
  <c r="P363" i="3"/>
  <c r="BI348" i="3"/>
  <c r="BH348" i="3"/>
  <c r="BG348" i="3"/>
  <c r="BF348" i="3"/>
  <c r="T348" i="3"/>
  <c r="R348" i="3"/>
  <c r="P348" i="3"/>
  <c r="BI333" i="3"/>
  <c r="BH333" i="3"/>
  <c r="BG333" i="3"/>
  <c r="BF333" i="3"/>
  <c r="T333" i="3"/>
  <c r="R333" i="3"/>
  <c r="P333" i="3"/>
  <c r="BI320" i="3"/>
  <c r="BH320" i="3"/>
  <c r="BG320" i="3"/>
  <c r="BF320" i="3"/>
  <c r="T320" i="3"/>
  <c r="R320" i="3"/>
  <c r="P320" i="3"/>
  <c r="BI308" i="3"/>
  <c r="BH308" i="3"/>
  <c r="BG308" i="3"/>
  <c r="BF308" i="3"/>
  <c r="T308" i="3"/>
  <c r="R308" i="3"/>
  <c r="P308" i="3"/>
  <c r="BI300" i="3"/>
  <c r="BH300" i="3"/>
  <c r="BG300" i="3"/>
  <c r="BF300" i="3"/>
  <c r="T300" i="3"/>
  <c r="R300" i="3"/>
  <c r="P300" i="3"/>
  <c r="BI293" i="3"/>
  <c r="BH293" i="3"/>
  <c r="BG293" i="3"/>
  <c r="BF293" i="3"/>
  <c r="T293" i="3"/>
  <c r="R293" i="3"/>
  <c r="P293" i="3"/>
  <c r="BI287" i="3"/>
  <c r="BH287" i="3"/>
  <c r="BG287" i="3"/>
  <c r="BF287" i="3"/>
  <c r="T287" i="3"/>
  <c r="R287" i="3"/>
  <c r="P287" i="3"/>
  <c r="BI282" i="3"/>
  <c r="BH282" i="3"/>
  <c r="BG282" i="3"/>
  <c r="BF282" i="3"/>
  <c r="T282" i="3"/>
  <c r="R282" i="3"/>
  <c r="P282" i="3"/>
  <c r="BI279" i="3"/>
  <c r="BH279" i="3"/>
  <c r="BG279" i="3"/>
  <c r="BF279" i="3"/>
  <c r="T279" i="3"/>
  <c r="R279" i="3"/>
  <c r="P279" i="3"/>
  <c r="BI267" i="3"/>
  <c r="BH267" i="3"/>
  <c r="BG267" i="3"/>
  <c r="BF267" i="3"/>
  <c r="T267" i="3"/>
  <c r="R267" i="3"/>
  <c r="P267" i="3"/>
  <c r="BI260" i="3"/>
  <c r="BH260" i="3"/>
  <c r="BG260" i="3"/>
  <c r="BF260" i="3"/>
  <c r="T260" i="3"/>
  <c r="R260" i="3"/>
  <c r="P260" i="3"/>
  <c r="BI255" i="3"/>
  <c r="BH255" i="3"/>
  <c r="BG255" i="3"/>
  <c r="BF255" i="3"/>
  <c r="T255" i="3"/>
  <c r="R255" i="3"/>
  <c r="P255" i="3"/>
  <c r="BI253" i="3"/>
  <c r="BH253" i="3"/>
  <c r="BG253" i="3"/>
  <c r="BF253" i="3"/>
  <c r="T253" i="3"/>
  <c r="R253" i="3"/>
  <c r="P253" i="3"/>
  <c r="BI244" i="3"/>
  <c r="BH244" i="3"/>
  <c r="BG244" i="3"/>
  <c r="BF244" i="3"/>
  <c r="T244" i="3"/>
  <c r="R244" i="3"/>
  <c r="P244" i="3"/>
  <c r="BI241" i="3"/>
  <c r="BH241" i="3"/>
  <c r="BG241" i="3"/>
  <c r="BF241" i="3"/>
  <c r="T241" i="3"/>
  <c r="R241" i="3"/>
  <c r="P241" i="3"/>
  <c r="BI237" i="3"/>
  <c r="BH237" i="3"/>
  <c r="BG237" i="3"/>
  <c r="BF237" i="3"/>
  <c r="T237" i="3"/>
  <c r="R237" i="3"/>
  <c r="P237" i="3"/>
  <c r="BI236" i="3"/>
  <c r="BH236" i="3"/>
  <c r="BG236" i="3"/>
  <c r="BF236" i="3"/>
  <c r="T236" i="3"/>
  <c r="R236" i="3"/>
  <c r="P236" i="3"/>
  <c r="BI235" i="3"/>
  <c r="BH235" i="3"/>
  <c r="BG235" i="3"/>
  <c r="BF235" i="3"/>
  <c r="T235" i="3"/>
  <c r="R235" i="3"/>
  <c r="P235" i="3"/>
  <c r="BI229" i="3"/>
  <c r="BH229" i="3"/>
  <c r="BG229" i="3"/>
  <c r="BF229" i="3"/>
  <c r="T229" i="3"/>
  <c r="R229" i="3"/>
  <c r="P229" i="3"/>
  <c r="BI224" i="3"/>
  <c r="BH224" i="3"/>
  <c r="BG224" i="3"/>
  <c r="BF224" i="3"/>
  <c r="T224" i="3"/>
  <c r="R224" i="3"/>
  <c r="P224" i="3"/>
  <c r="BI219" i="3"/>
  <c r="BH219" i="3"/>
  <c r="BG219" i="3"/>
  <c r="BF219" i="3"/>
  <c r="T219" i="3"/>
  <c r="R219" i="3"/>
  <c r="P219" i="3"/>
  <c r="BI212" i="3"/>
  <c r="BH212" i="3"/>
  <c r="BG212" i="3"/>
  <c r="BF212" i="3"/>
  <c r="T212" i="3"/>
  <c r="R212" i="3"/>
  <c r="P212" i="3"/>
  <c r="BI211" i="3"/>
  <c r="BH211" i="3"/>
  <c r="BG211" i="3"/>
  <c r="BF211" i="3"/>
  <c r="T211" i="3"/>
  <c r="R211" i="3"/>
  <c r="P211" i="3"/>
  <c r="BI210" i="3"/>
  <c r="BH210" i="3"/>
  <c r="BG210" i="3"/>
  <c r="BF210" i="3"/>
  <c r="T210" i="3"/>
  <c r="R210" i="3"/>
  <c r="P210" i="3"/>
  <c r="BI204" i="3"/>
  <c r="BH204" i="3"/>
  <c r="BG204" i="3"/>
  <c r="BF204" i="3"/>
  <c r="T204" i="3"/>
  <c r="R204" i="3"/>
  <c r="P204" i="3"/>
  <c r="BI191" i="3"/>
  <c r="BH191" i="3"/>
  <c r="BG191" i="3"/>
  <c r="BF191" i="3"/>
  <c r="T191" i="3"/>
  <c r="R191" i="3"/>
  <c r="P191" i="3"/>
  <c r="BI189" i="3"/>
  <c r="BH189" i="3"/>
  <c r="BG189" i="3"/>
  <c r="BF189" i="3"/>
  <c r="T189" i="3"/>
  <c r="R189" i="3"/>
  <c r="P189" i="3"/>
  <c r="BI180" i="3"/>
  <c r="BH180" i="3"/>
  <c r="BG180" i="3"/>
  <c r="BF180" i="3"/>
  <c r="T180" i="3"/>
  <c r="R180" i="3"/>
  <c r="P180" i="3"/>
  <c r="BI176" i="3"/>
  <c r="BH176" i="3"/>
  <c r="BG176" i="3"/>
  <c r="BF176" i="3"/>
  <c r="T176" i="3"/>
  <c r="R176" i="3"/>
  <c r="P176" i="3"/>
  <c r="BI168" i="3"/>
  <c r="BH168" i="3"/>
  <c r="BG168" i="3"/>
  <c r="BF168" i="3"/>
  <c r="T168" i="3"/>
  <c r="R168" i="3"/>
  <c r="P168" i="3"/>
  <c r="BI166" i="3"/>
  <c r="BH166" i="3"/>
  <c r="BG166" i="3"/>
  <c r="BF166" i="3"/>
  <c r="T166" i="3"/>
  <c r="R166" i="3"/>
  <c r="P166" i="3"/>
  <c r="BI162" i="3"/>
  <c r="BH162" i="3"/>
  <c r="BG162" i="3"/>
  <c r="BF162" i="3"/>
  <c r="T162" i="3"/>
  <c r="R162" i="3"/>
  <c r="P162" i="3"/>
  <c r="BI151" i="3"/>
  <c r="BH151" i="3"/>
  <c r="BG151" i="3"/>
  <c r="BF151" i="3"/>
  <c r="T151" i="3"/>
  <c r="R151" i="3"/>
  <c r="P151" i="3"/>
  <c r="BI141" i="3"/>
  <c r="BH141" i="3"/>
  <c r="BG141" i="3"/>
  <c r="BF141" i="3"/>
  <c r="T141" i="3"/>
  <c r="R141" i="3"/>
  <c r="P141" i="3"/>
  <c r="BI131" i="3"/>
  <c r="BH131" i="3"/>
  <c r="BG131" i="3"/>
  <c r="BF131" i="3"/>
  <c r="T131" i="3"/>
  <c r="R131" i="3"/>
  <c r="P131" i="3"/>
  <c r="J125" i="3"/>
  <c r="J124" i="3"/>
  <c r="F124" i="3"/>
  <c r="F122" i="3"/>
  <c r="E120" i="3"/>
  <c r="J92" i="3"/>
  <c r="J91" i="3"/>
  <c r="F91" i="3"/>
  <c r="F89" i="3"/>
  <c r="E87" i="3"/>
  <c r="J18" i="3"/>
  <c r="E18" i="3"/>
  <c r="F92" i="3" s="1"/>
  <c r="J17" i="3"/>
  <c r="J12" i="3"/>
  <c r="J122" i="3" s="1"/>
  <c r="E7" i="3"/>
  <c r="E118" i="3" s="1"/>
  <c r="J37" i="2"/>
  <c r="J36" i="2"/>
  <c r="AY95" i="1" s="1"/>
  <c r="J35" i="2"/>
  <c r="AX95" i="1" s="1"/>
  <c r="BI136" i="2"/>
  <c r="BH136" i="2"/>
  <c r="BG136" i="2"/>
  <c r="BF136" i="2"/>
  <c r="F34" i="2" s="1"/>
  <c r="T136" i="2"/>
  <c r="R136" i="2"/>
  <c r="P136" i="2"/>
  <c r="BI121" i="2"/>
  <c r="BH121" i="2"/>
  <c r="BG121" i="2"/>
  <c r="BF121" i="2"/>
  <c r="T121" i="2"/>
  <c r="R121" i="2"/>
  <c r="P121" i="2"/>
  <c r="J114" i="2"/>
  <c r="F114" i="2"/>
  <c r="F112" i="2"/>
  <c r="E110" i="2"/>
  <c r="J91" i="2"/>
  <c r="F91" i="2"/>
  <c r="F89" i="2"/>
  <c r="E87" i="2"/>
  <c r="J24" i="2"/>
  <c r="E24" i="2"/>
  <c r="J115" i="2" s="1"/>
  <c r="J23" i="2"/>
  <c r="J18" i="2"/>
  <c r="E18" i="2"/>
  <c r="F92" i="2" s="1"/>
  <c r="J17" i="2"/>
  <c r="J12" i="2"/>
  <c r="J89" i="2" s="1"/>
  <c r="E7" i="2"/>
  <c r="E108" i="2"/>
  <c r="L90" i="1"/>
  <c r="AM90" i="1"/>
  <c r="AM89" i="1"/>
  <c r="L89" i="1"/>
  <c r="AM87" i="1"/>
  <c r="L87" i="1"/>
  <c r="L85" i="1"/>
  <c r="L84" i="1"/>
  <c r="J136" i="2"/>
  <c r="BK121" i="2"/>
  <c r="AS94" i="1"/>
  <c r="J522" i="3"/>
  <c r="BK458" i="3"/>
  <c r="J438" i="3"/>
  <c r="BK373" i="3"/>
  <c r="BK369" i="3"/>
  <c r="J333" i="3"/>
  <c r="BK224" i="3"/>
  <c r="J212" i="3"/>
  <c r="J141" i="3"/>
  <c r="BK526" i="3"/>
  <c r="BK505" i="3"/>
  <c r="BK463" i="3"/>
  <c r="J308" i="3"/>
  <c r="BK279" i="3"/>
  <c r="BK260" i="3"/>
  <c r="BK237" i="3"/>
  <c r="J191" i="3"/>
  <c r="J632" i="3"/>
  <c r="J600" i="3"/>
  <c r="J510" i="3"/>
  <c r="J404" i="3"/>
  <c r="BK320" i="3"/>
  <c r="J287" i="3"/>
  <c r="BK282" i="3"/>
  <c r="BK235" i="3"/>
  <c r="BK229" i="3"/>
  <c r="BK210" i="3"/>
  <c r="J151" i="3"/>
  <c r="BK632" i="3"/>
  <c r="BK569" i="3"/>
  <c r="BK519" i="3"/>
  <c r="J417" i="3"/>
  <c r="J388" i="3"/>
  <c r="BK300" i="3"/>
  <c r="BK244" i="3"/>
  <c r="J569" i="3"/>
  <c r="J465" i="3"/>
  <c r="J371" i="3"/>
  <c r="J253" i="3"/>
  <c r="J563" i="3"/>
  <c r="J385" i="3"/>
  <c r="J237" i="3"/>
  <c r="J189" i="3"/>
  <c r="J590" i="3"/>
  <c r="J558" i="3"/>
  <c r="J430" i="3"/>
  <c r="J373" i="3"/>
  <c r="BK348" i="3"/>
  <c r="J229" i="3"/>
  <c r="J408" i="4"/>
  <c r="BK299" i="4"/>
  <c r="J418" i="4"/>
  <c r="J315" i="4"/>
  <c r="BK434" i="4"/>
  <c r="BK408" i="4"/>
  <c r="BK396" i="4"/>
  <c r="BK381" i="4"/>
  <c r="J361" i="4"/>
  <c r="BK301" i="4"/>
  <c r="J286" i="4"/>
  <c r="BK261" i="4"/>
  <c r="J240" i="4"/>
  <c r="J214" i="4"/>
  <c r="J197" i="4"/>
  <c r="J140" i="4"/>
  <c r="BK348" i="4"/>
  <c r="BK240" i="4"/>
  <c r="J343" i="4"/>
  <c r="BK227" i="4"/>
  <c r="BK182" i="4"/>
  <c r="BK315" i="4"/>
  <c r="J191" i="4"/>
  <c r="J151" i="4"/>
  <c r="J378" i="5"/>
  <c r="J186" i="5"/>
  <c r="BK135" i="5"/>
  <c r="BK373" i="5"/>
  <c r="J449" i="5"/>
  <c r="J439" i="5"/>
  <c r="J427" i="5"/>
  <c r="BK416" i="5"/>
  <c r="J404" i="5"/>
  <c r="J392" i="5"/>
  <c r="J362" i="5"/>
  <c r="J339" i="5"/>
  <c r="BK298" i="5"/>
  <c r="J277" i="5"/>
  <c r="BK223" i="5"/>
  <c r="BK216" i="5"/>
  <c r="J199" i="5"/>
  <c r="J191" i="5"/>
  <c r="BK163" i="5"/>
  <c r="J157" i="5"/>
  <c r="BK140" i="5"/>
  <c r="J330" i="5"/>
  <c r="J226" i="5"/>
  <c r="BK132" i="5"/>
  <c r="J321" i="5"/>
  <c r="J310" i="5"/>
  <c r="BK259" i="5"/>
  <c r="BK243" i="5"/>
  <c r="BK204" i="5"/>
  <c r="BK154" i="5"/>
  <c r="J448" i="5"/>
  <c r="BK426" i="5"/>
  <c r="J415" i="5"/>
  <c r="BK389" i="5"/>
  <c r="J364" i="5"/>
  <c r="BK333" i="5"/>
  <c r="J316" i="5"/>
  <c r="BK254" i="5"/>
  <c r="BK233" i="5"/>
  <c r="J229" i="5"/>
  <c r="BK224" i="5"/>
  <c r="J217" i="5"/>
  <c r="BK214" i="5"/>
  <c r="J212" i="5"/>
  <c r="BK210" i="5"/>
  <c r="J208" i="5"/>
  <c r="J207" i="5"/>
  <c r="BK200" i="5"/>
  <c r="J197" i="5"/>
  <c r="BK192" i="5"/>
  <c r="BK190" i="5"/>
  <c r="J188" i="5"/>
  <c r="BK183" i="5"/>
  <c r="BK172" i="5"/>
  <c r="J170" i="5"/>
  <c r="BK164" i="5"/>
  <c r="BK162" i="5"/>
  <c r="BK157" i="5"/>
  <c r="J154" i="5"/>
  <c r="BK144" i="5"/>
  <c r="BK126" i="5"/>
  <c r="BK386" i="5"/>
  <c r="J301" i="5"/>
  <c r="J234" i="5"/>
  <c r="J216" i="5"/>
  <c r="J194" i="5"/>
  <c r="BK153" i="5"/>
  <c r="J193" i="6"/>
  <c r="BK148" i="6"/>
  <c r="J163" i="6"/>
  <c r="BK168" i="6"/>
  <c r="J143" i="6"/>
  <c r="J173" i="6"/>
  <c r="J183" i="6"/>
  <c r="BK138" i="6"/>
  <c r="BK173" i="6"/>
  <c r="BK163" i="6"/>
  <c r="BK123" i="6"/>
  <c r="J121" i="2"/>
  <c r="BK620" i="3"/>
  <c r="J487" i="3"/>
  <c r="J241" i="3"/>
  <c r="BK151" i="3"/>
  <c r="J620" i="3"/>
  <c r="J576" i="3"/>
  <c r="BK438" i="3"/>
  <c r="BK388" i="3"/>
  <c r="BK308" i="3"/>
  <c r="BK241" i="3"/>
  <c r="J224" i="3"/>
  <c r="J168" i="3"/>
  <c r="BK131" i="3"/>
  <c r="J631" i="3"/>
  <c r="BK540" i="3"/>
  <c r="J452" i="3"/>
  <c r="BK385" i="3"/>
  <c r="J279" i="3"/>
  <c r="BK191" i="3"/>
  <c r="BK558" i="3"/>
  <c r="BK394" i="3"/>
  <c r="J367" i="3"/>
  <c r="J586" i="3"/>
  <c r="BK452" i="3"/>
  <c r="J348" i="3"/>
  <c r="BK176" i="3"/>
  <c r="BK576" i="3"/>
  <c r="J379" i="3"/>
  <c r="BK367" i="3"/>
  <c r="BK236" i="3"/>
  <c r="BK423" i="4"/>
  <c r="BK341" i="4"/>
  <c r="J146" i="4"/>
  <c r="J430" i="4"/>
  <c r="BK366" i="4"/>
  <c r="BK307" i="4"/>
  <c r="BK266" i="4"/>
  <c r="BK256" i="4"/>
  <c r="J195" i="4"/>
  <c r="BK151" i="4"/>
  <c r="J132" i="4"/>
  <c r="J238" i="4"/>
  <c r="BK221" i="4"/>
  <c r="J304" i="4"/>
  <c r="J168" i="4"/>
  <c r="BK146" i="4"/>
  <c r="BK398" i="5"/>
  <c r="BK345" i="5"/>
  <c r="BK171" i="5"/>
  <c r="J396" i="5"/>
  <c r="BK273" i="5"/>
  <c r="BK441" i="5"/>
  <c r="BK428" i="5"/>
  <c r="J419" i="5"/>
  <c r="BK409" i="5"/>
  <c r="J398" i="5"/>
  <c r="BK383" i="5"/>
  <c r="J348" i="5"/>
  <c r="BK310" i="5"/>
  <c r="J288" i="5"/>
  <c r="J267" i="5"/>
  <c r="BK241" i="5"/>
  <c r="J231" i="5"/>
  <c r="BK197" i="5"/>
  <c r="J192" i="5"/>
  <c r="J180" i="5"/>
  <c r="J165" i="5"/>
  <c r="BK151" i="5"/>
  <c r="BK425" i="5"/>
  <c r="J220" i="5"/>
  <c r="J164" i="5"/>
  <c r="J155" i="5"/>
  <c r="BK142" i="5"/>
  <c r="J420" i="5"/>
  <c r="J373" i="5"/>
  <c r="J313" i="5"/>
  <c r="BK244" i="5"/>
  <c r="BK205" i="5"/>
  <c r="BK175" i="5"/>
  <c r="BK449" i="5"/>
  <c r="J437" i="5"/>
  <c r="J421" i="5"/>
  <c r="BK404" i="5"/>
  <c r="BK366" i="5"/>
  <c r="BK327" i="5"/>
  <c r="J298" i="5"/>
  <c r="BK277" i="5"/>
  <c r="J242" i="5"/>
  <c r="J193" i="5"/>
  <c r="J184" i="5"/>
  <c r="BK167" i="5"/>
  <c r="J158" i="5"/>
  <c r="J148" i="5"/>
  <c r="BK392" i="5"/>
  <c r="J270" i="5"/>
  <c r="J161" i="5"/>
  <c r="J188" i="6"/>
  <c r="BK143" i="6"/>
  <c r="J158" i="6"/>
  <c r="BK207" i="6"/>
  <c r="J446" i="3"/>
  <c r="J255" i="3"/>
  <c r="J162" i="3"/>
  <c r="BK586" i="3"/>
  <c r="J546" i="3"/>
  <c r="BK379" i="3"/>
  <c r="J260" i="3"/>
  <c r="BK204" i="3"/>
  <c r="BK168" i="3"/>
  <c r="J301" i="4"/>
  <c r="BK218" i="4"/>
  <c r="BK129" i="4"/>
  <c r="J214" i="5"/>
  <c r="J393" i="5"/>
  <c r="J241" i="5"/>
  <c r="BK207" i="5"/>
  <c r="BK158" i="5"/>
  <c r="J433" i="5"/>
  <c r="BK415" i="5"/>
  <c r="BK403" i="5"/>
  <c r="BK388" i="5"/>
  <c r="BK381" i="5"/>
  <c r="J336" i="5"/>
  <c r="J293" i="5"/>
  <c r="BK275" i="5"/>
  <c r="BK250" i="5"/>
  <c r="BK240" i="5"/>
  <c r="J225" i="5"/>
  <c r="J219" i="5"/>
  <c r="J190" i="5"/>
  <c r="J169" i="5"/>
  <c r="J162" i="5"/>
  <c r="J146" i="5"/>
  <c r="BK391" i="5"/>
  <c r="J210" i="5"/>
  <c r="J203" i="5"/>
  <c r="J173" i="5"/>
  <c r="J172" i="5"/>
  <c r="J151" i="5"/>
  <c r="J406" i="5"/>
  <c r="J377" i="5"/>
  <c r="BK376" i="5"/>
  <c r="J358" i="5"/>
  <c r="J356" i="5"/>
  <c r="BK301" i="5"/>
  <c r="J240" i="5"/>
  <c r="BK226" i="5"/>
  <c r="J221" i="5"/>
  <c r="J218" i="5"/>
  <c r="J204" i="5"/>
  <c r="BK203" i="5"/>
  <c r="J202" i="5"/>
  <c r="J181" i="5"/>
  <c r="BK179" i="5"/>
  <c r="BK174" i="5"/>
  <c r="J167" i="5"/>
  <c r="BK161" i="5"/>
  <c r="J135" i="5"/>
  <c r="BK419" i="5"/>
  <c r="BK290" i="5"/>
  <c r="J250" i="5"/>
  <c r="BK228" i="5"/>
  <c r="BK176" i="5"/>
  <c r="J450" i="5"/>
  <c r="BK443" i="5"/>
  <c r="J416" i="5"/>
  <c r="BK410" i="5"/>
  <c r="J384" i="5"/>
  <c r="BK374" i="5"/>
  <c r="BK339" i="5"/>
  <c r="BK313" i="5"/>
  <c r="BK235" i="5"/>
  <c r="BK136" i="2"/>
  <c r="J540" i="3"/>
  <c r="J233" i="5"/>
  <c r="BK196" i="5"/>
  <c r="J183" i="5"/>
  <c r="J160" i="5"/>
  <c r="J126" i="5"/>
  <c r="BK280" i="5"/>
  <c r="BK178" i="5"/>
  <c r="J413" i="5"/>
  <c r="BK393" i="5"/>
  <c r="BK321" i="5"/>
  <c r="J295" i="5"/>
  <c r="BK239" i="5"/>
  <c r="BK238" i="5"/>
  <c r="J215" i="5"/>
  <c r="BK187" i="5"/>
  <c r="BK180" i="5"/>
  <c r="J428" i="5"/>
  <c r="J370" i="5"/>
  <c r="BK245" i="5"/>
  <c r="BK201" i="5"/>
  <c r="J342" i="5"/>
  <c r="J223" i="5"/>
  <c r="BK198" i="5"/>
  <c r="BK186" i="5"/>
  <c r="BK150" i="5"/>
  <c r="J178" i="5"/>
  <c r="BK178" i="6"/>
  <c r="J230" i="5"/>
  <c r="BK267" i="3"/>
  <c r="J210" i="3"/>
  <c r="BK552" i="3"/>
  <c r="J526" i="3"/>
  <c r="BK365" i="3"/>
  <c r="BK600" i="3"/>
  <c r="BK531" i="3"/>
  <c r="J235" i="3"/>
  <c r="BK499" i="3"/>
  <c r="BK404" i="3"/>
  <c r="BK363" i="3"/>
  <c r="J320" i="3"/>
  <c r="BK287" i="3"/>
  <c r="J204" i="3"/>
  <c r="J552" i="3"/>
  <c r="BK534" i="3"/>
  <c r="J458" i="3"/>
  <c r="BK446" i="3"/>
  <c r="BK417" i="3"/>
  <c r="BK375" i="3"/>
  <c r="BK212" i="3"/>
  <c r="BK162" i="3"/>
  <c r="J372" i="4"/>
  <c r="J337" i="4"/>
  <c r="J231" i="4"/>
  <c r="J434" i="4"/>
  <c r="J396" i="4"/>
  <c r="J309" i="4"/>
  <c r="J276" i="4"/>
  <c r="J203" i="4"/>
  <c r="J423" i="4"/>
  <c r="BK418" i="4"/>
  <c r="J386" i="4"/>
  <c r="BK359" i="4"/>
  <c r="J348" i="4"/>
  <c r="BK325" i="4"/>
  <c r="J299" i="4"/>
  <c r="J283" i="4"/>
  <c r="BK248" i="4"/>
  <c r="J221" i="4"/>
  <c r="BK203" i="4"/>
  <c r="BK191" i="4"/>
  <c r="J158" i="4"/>
  <c r="J137" i="4"/>
  <c r="BK283" i="4"/>
  <c r="BK386" i="4"/>
  <c r="BK337" i="4"/>
  <c r="BK309" i="4"/>
  <c r="BK214" i="4"/>
  <c r="J341" i="4"/>
  <c r="J201" i="4"/>
  <c r="BK276" i="4"/>
  <c r="J266" i="4"/>
  <c r="J248" i="4"/>
  <c r="J205" i="4"/>
  <c r="BK195" i="4"/>
  <c r="BK155" i="4"/>
  <c r="BK132" i="4"/>
  <c r="BK390" i="5"/>
  <c r="BK351" i="5"/>
  <c r="BK229" i="5"/>
  <c r="BK182" i="5"/>
  <c r="J159" i="5"/>
  <c r="BK394" i="5"/>
  <c r="BK377" i="5"/>
  <c r="BK356" i="5"/>
  <c r="J235" i="5"/>
  <c r="BK222" i="5"/>
  <c r="J206" i="5"/>
  <c r="J445" i="5"/>
  <c r="BK437" i="5"/>
  <c r="J431" i="5"/>
  <c r="BK423" i="5"/>
  <c r="BK420" i="5"/>
  <c r="J418" i="5"/>
  <c r="J408" i="5"/>
  <c r="J403" i="5"/>
  <c r="BK395" i="5"/>
  <c r="J391" i="5"/>
  <c r="BK385" i="5"/>
  <c r="J382" i="5"/>
  <c r="J376" i="5"/>
  <c r="J360" i="5"/>
  <c r="J345" i="5"/>
  <c r="J324" i="5"/>
  <c r="BK307" i="5"/>
  <c r="BK295" i="5"/>
  <c r="J286" i="5"/>
  <c r="J273" i="5"/>
  <c r="J261" i="5"/>
  <c r="J246" i="5"/>
  <c r="BK237" i="5"/>
  <c r="BK230" i="5"/>
  <c r="J222" i="5"/>
  <c r="BK217" i="5"/>
  <c r="J211" i="5"/>
  <c r="BK206" i="5"/>
  <c r="J195" i="5"/>
  <c r="J189" i="5"/>
  <c r="J182" i="5"/>
  <c r="J176" i="5"/>
  <c r="BK170" i="5"/>
  <c r="J153" i="5"/>
  <c r="BK147" i="5"/>
  <c r="J142" i="5"/>
  <c r="J132" i="5"/>
  <c r="J388" i="5"/>
  <c r="BK336" i="5"/>
  <c r="BK288" i="5"/>
  <c r="BK219" i="5"/>
  <c r="J441" i="5"/>
  <c r="BK433" i="5"/>
  <c r="BK427" i="5"/>
  <c r="J423" i="5"/>
  <c r="BK417" i="5"/>
  <c r="BK408" i="5"/>
  <c r="BK400" i="5"/>
  <c r="J383" i="5"/>
  <c r="J381" i="5"/>
  <c r="BK362" i="5"/>
  <c r="BK319" i="5"/>
  <c r="J304" i="5"/>
  <c r="BK293" i="5"/>
  <c r="BK291" i="5"/>
  <c r="BK264" i="5"/>
  <c r="J245" i="5"/>
  <c r="J239" i="5"/>
  <c r="BK225" i="5"/>
  <c r="BK220" i="5"/>
  <c r="BK215" i="5"/>
  <c r="BK213" i="5"/>
  <c r="BK211" i="5"/>
  <c r="BK209" i="5"/>
  <c r="J205" i="5"/>
  <c r="BK199" i="5"/>
  <c r="J196" i="5"/>
  <c r="BK191" i="5"/>
  <c r="BK189" i="5"/>
  <c r="J187" i="5"/>
  <c r="BK185" i="5"/>
  <c r="J175" i="5"/>
  <c r="J171" i="5"/>
  <c r="BK166" i="5"/>
  <c r="J163" i="5"/>
  <c r="BK160" i="5"/>
  <c r="BK155" i="5"/>
  <c r="J147" i="5"/>
  <c r="J401" i="5"/>
  <c r="J327" i="5"/>
  <c r="J291" i="5"/>
  <c r="J228" i="5"/>
  <c r="J201" i="5"/>
  <c r="J177" i="5"/>
  <c r="BK198" i="6"/>
  <c r="J153" i="6"/>
  <c r="J207" i="6"/>
  <c r="BK193" i="6"/>
  <c r="BK153" i="6"/>
  <c r="J123" i="6"/>
  <c r="J168" i="6"/>
  <c r="J148" i="6"/>
  <c r="J129" i="6"/>
  <c r="BK183" i="6"/>
  <c r="J138" i="6"/>
  <c r="F37" i="2"/>
  <c r="J531" i="3"/>
  <c r="J519" i="3"/>
  <c r="BK465" i="3"/>
  <c r="BK443" i="3"/>
  <c r="J391" i="3"/>
  <c r="BK372" i="3"/>
  <c r="J365" i="3"/>
  <c r="J236" i="3"/>
  <c r="BK219" i="3"/>
  <c r="J180" i="3"/>
  <c r="BK609" i="3"/>
  <c r="BK522" i="3"/>
  <c r="J499" i="3"/>
  <c r="BK430" i="3"/>
  <c r="J300" i="3"/>
  <c r="J267" i="3"/>
  <c r="BK255" i="3"/>
  <c r="BK211" i="3"/>
  <c r="BK180" i="3"/>
  <c r="BK631" i="3"/>
  <c r="BK590" i="3"/>
  <c r="J477" i="3"/>
  <c r="J398" i="3"/>
  <c r="BK293" i="3"/>
  <c r="J219" i="3"/>
  <c r="J176" i="3"/>
  <c r="BK141" i="3"/>
  <c r="J609" i="3"/>
  <c r="BK563" i="3"/>
  <c r="BK477" i="3"/>
  <c r="BK398" i="3"/>
  <c r="J369" i="3"/>
  <c r="BK253" i="3"/>
  <c r="J594" i="3"/>
  <c r="BK583" i="3"/>
  <c r="BK510" i="3"/>
  <c r="BK391" i="3"/>
  <c r="J244" i="3"/>
  <c r="BK189" i="3"/>
  <c r="BK166" i="3"/>
  <c r="J534" i="3"/>
  <c r="J293" i="3"/>
  <c r="J211" i="3"/>
  <c r="BK594" i="3"/>
  <c r="J583" i="3"/>
  <c r="BK546" i="3"/>
  <c r="BK487" i="3"/>
  <c r="J443" i="3"/>
  <c r="J372" i="3"/>
  <c r="J282" i="3"/>
  <c r="J166" i="3"/>
  <c r="BK411" i="4"/>
  <c r="J353" i="4"/>
  <c r="J182" i="4"/>
  <c r="BK271" i="4"/>
  <c r="J411" i="4"/>
  <c r="BK399" i="4"/>
  <c r="BK361" i="4"/>
  <c r="BK353" i="4"/>
  <c r="BK343" i="4"/>
  <c r="J291" i="4"/>
  <c r="BK231" i="4"/>
  <c r="J199" i="4"/>
  <c r="BK168" i="4"/>
  <c r="J143" i="4"/>
  <c r="J381" i="4"/>
  <c r="J155" i="4"/>
  <c r="J218" i="4"/>
  <c r="BK143" i="4"/>
  <c r="BK286" i="4"/>
  <c r="J256" i="4"/>
  <c r="BK158" i="4"/>
  <c r="BK140" i="4"/>
  <c r="J185" i="5"/>
  <c r="J156" i="5"/>
  <c r="BK378" i="5"/>
  <c r="BK234" i="5"/>
  <c r="BK168" i="5"/>
  <c r="BK448" i="5"/>
  <c r="BK421" i="5"/>
  <c r="J410" i="5"/>
  <c r="J400" i="5"/>
  <c r="BK384" i="5"/>
  <c r="J369" i="5"/>
  <c r="J351" i="5"/>
  <c r="J290" i="5"/>
  <c r="J280" i="5"/>
  <c r="J254" i="5"/>
  <c r="J238" i="5"/>
  <c r="J213" i="5"/>
  <c r="J200" i="5"/>
  <c r="BK184" i="5"/>
  <c r="BK173" i="5"/>
  <c r="J150" i="5"/>
  <c r="J129" i="5"/>
  <c r="J227" i="5"/>
  <c r="J140" i="5"/>
  <c r="BK418" i="5"/>
  <c r="BK364" i="5"/>
  <c r="J275" i="5"/>
  <c r="BK246" i="5"/>
  <c r="BK236" i="5"/>
  <c r="BK177" i="5"/>
  <c r="BK148" i="5"/>
  <c r="BK445" i="5"/>
  <c r="BK431" i="5"/>
  <c r="BK413" i="5"/>
  <c r="J385" i="5"/>
  <c r="BK379" i="5"/>
  <c r="BK358" i="5"/>
  <c r="BK324" i="5"/>
  <c r="BK283" i="5"/>
  <c r="BK231" i="5"/>
  <c r="BK195" i="5"/>
  <c r="J179" i="5"/>
  <c r="J168" i="5"/>
  <c r="BK159" i="5"/>
  <c r="BK129" i="5"/>
  <c r="BK316" i="5"/>
  <c r="BK202" i="5"/>
  <c r="BK146" i="5"/>
  <c r="BK188" i="6"/>
  <c r="J178" i="6"/>
  <c r="J198" i="6"/>
  <c r="BK129" i="6"/>
  <c r="J505" i="3"/>
  <c r="J394" i="3"/>
  <c r="BK371" i="3"/>
  <c r="J363" i="3"/>
  <c r="J131" i="3"/>
  <c r="J463" i="3"/>
  <c r="J375" i="3"/>
  <c r="BK333" i="3"/>
  <c r="J399" i="4"/>
  <c r="J366" i="4"/>
  <c r="J307" i="4"/>
  <c r="J227" i="4"/>
  <c r="BK134" i="4"/>
  <c r="BK430" i="4"/>
  <c r="J359" i="4"/>
  <c r="BK304" i="4"/>
  <c r="J129" i="4"/>
  <c r="BK291" i="4"/>
  <c r="BK205" i="4"/>
  <c r="BK372" i="4"/>
  <c r="J325" i="4"/>
  <c r="BK199" i="4"/>
  <c r="J271" i="4"/>
  <c r="J261" i="4"/>
  <c r="BK238" i="4"/>
  <c r="BK201" i="4"/>
  <c r="BK197" i="4"/>
  <c r="BK137" i="4"/>
  <c r="J134" i="4"/>
  <c r="BK396" i="5"/>
  <c r="BK369" i="5"/>
  <c r="J237" i="5"/>
  <c r="BK208" i="5"/>
  <c r="BK149" i="5"/>
  <c r="J395" i="5"/>
  <c r="J379" i="5"/>
  <c r="BK370" i="5"/>
  <c r="BK353" i="5"/>
  <c r="BK450" i="5"/>
  <c r="BK446" i="5"/>
  <c r="J443" i="5"/>
  <c r="BK435" i="5"/>
  <c r="BK429" i="5"/>
  <c r="BK422" i="5"/>
  <c r="J417" i="5"/>
  <c r="BK414" i="5"/>
  <c r="J407" i="5"/>
  <c r="BK401" i="5"/>
  <c r="J394" i="5"/>
  <c r="J389" i="5"/>
  <c r="BK375" i="5"/>
  <c r="J374" i="5"/>
  <c r="J366" i="5"/>
  <c r="J353" i="5"/>
  <c r="BK342" i="5"/>
  <c r="J319" i="5"/>
  <c r="BK304" i="5"/>
  <c r="BK286" i="5"/>
  <c r="J283" i="5"/>
  <c r="BK270" i="5"/>
  <c r="J264" i="5"/>
  <c r="J259" i="5"/>
  <c r="J243" i="5"/>
  <c r="BK232" i="5"/>
  <c r="J224" i="5"/>
  <c r="BK221" i="5"/>
  <c r="BK218" i="5"/>
  <c r="BK212" i="5"/>
  <c r="J209" i="5"/>
  <c r="J198" i="5"/>
  <c r="BK193" i="5"/>
  <c r="BK188" i="5"/>
  <c r="BK181" i="5"/>
  <c r="J174" i="5"/>
  <c r="BK169" i="5"/>
  <c r="J166" i="5"/>
  <c r="BK156" i="5"/>
  <c r="J149" i="5"/>
  <c r="J144" i="5"/>
  <c r="BK406" i="5"/>
  <c r="J386" i="5"/>
  <c r="J333" i="5"/>
  <c r="BK242" i="5"/>
  <c r="J446" i="5"/>
  <c r="BK439" i="5"/>
  <c r="J435" i="5"/>
  <c r="J429" i="5"/>
  <c r="J425" i="5"/>
  <c r="J422" i="5"/>
  <c r="J414" i="5"/>
  <c r="J409" i="5"/>
  <c r="BK407" i="5"/>
  <c r="J390" i="5"/>
  <c r="BK382" i="5"/>
  <c r="J375" i="5"/>
  <c r="BK360" i="5"/>
  <c r="BK348" i="5"/>
  <c r="BK330" i="5"/>
  <c r="J307" i="5"/>
  <c r="BK267" i="5"/>
  <c r="BK261" i="5"/>
  <c r="J244" i="5"/>
  <c r="J236" i="5"/>
  <c r="J232" i="5"/>
  <c r="BK194" i="5"/>
  <c r="BK165" i="5"/>
  <c r="J426" i="5"/>
  <c r="BK227" i="5"/>
  <c r="BK158" i="6"/>
  <c r="T120" i="2" l="1"/>
  <c r="T119" i="2" s="1"/>
  <c r="T118" i="2" s="1"/>
  <c r="R292" i="3"/>
  <c r="R161" i="3"/>
  <c r="T498" i="3"/>
  <c r="T608" i="3"/>
  <c r="T607" i="3"/>
  <c r="R220" i="4"/>
  <c r="P265" i="4"/>
  <c r="BK336" i="4"/>
  <c r="J336" i="4"/>
  <c r="J103" i="4"/>
  <c r="P352" i="4"/>
  <c r="P139" i="5"/>
  <c r="T372" i="5"/>
  <c r="P120" i="2"/>
  <c r="P119" i="2" s="1"/>
  <c r="P118" i="2" s="1"/>
  <c r="AU95" i="1" s="1"/>
  <c r="BK130" i="3"/>
  <c r="T130" i="3"/>
  <c r="BK498" i="3"/>
  <c r="J498" i="3"/>
  <c r="J103" i="3" s="1"/>
  <c r="BK608" i="3"/>
  <c r="BK607" i="3" s="1"/>
  <c r="J607" i="3" s="1"/>
  <c r="J107" i="3" s="1"/>
  <c r="P128" i="4"/>
  <c r="T285" i="4"/>
  <c r="T336" i="4"/>
  <c r="T352" i="4"/>
  <c r="R125" i="5"/>
  <c r="T258" i="5"/>
  <c r="P412" i="5"/>
  <c r="P130" i="3"/>
  <c r="T292" i="3"/>
  <c r="T161" i="3"/>
  <c r="R464" i="3"/>
  <c r="R364" i="3" s="1"/>
  <c r="P608" i="3"/>
  <c r="P607" i="3"/>
  <c r="T128" i="4"/>
  <c r="P336" i="4"/>
  <c r="R352" i="4"/>
  <c r="T139" i="5"/>
  <c r="BK412" i="5"/>
  <c r="J412" i="5" s="1"/>
  <c r="J104" i="5" s="1"/>
  <c r="P220" i="4"/>
  <c r="R265" i="4"/>
  <c r="BK371" i="4"/>
  <c r="J371" i="4" s="1"/>
  <c r="J105" i="4" s="1"/>
  <c r="R139" i="5"/>
  <c r="R372" i="5"/>
  <c r="R122" i="6"/>
  <c r="R121" i="6"/>
  <c r="R120" i="2"/>
  <c r="R119" i="2"/>
  <c r="R118" i="2" s="1"/>
  <c r="P292" i="3"/>
  <c r="P161" i="3"/>
  <c r="P498" i="3"/>
  <c r="P593" i="3"/>
  <c r="P592" i="3"/>
  <c r="T593" i="3"/>
  <c r="T592" i="3"/>
  <c r="R128" i="4"/>
  <c r="BK285" i="4"/>
  <c r="J285" i="4"/>
  <c r="J102" i="4" s="1"/>
  <c r="T371" i="4"/>
  <c r="BK139" i="5"/>
  <c r="J139" i="5" s="1"/>
  <c r="J100" i="5" s="1"/>
  <c r="BK372" i="5"/>
  <c r="J372" i="5"/>
  <c r="J103" i="5"/>
  <c r="BK137" i="6"/>
  <c r="BK136" i="6" s="1"/>
  <c r="J136" i="6" s="1"/>
  <c r="J99" i="6" s="1"/>
  <c r="BK220" i="4"/>
  <c r="J220" i="4" s="1"/>
  <c r="J99" i="4" s="1"/>
  <c r="BK265" i="4"/>
  <c r="J265" i="4" s="1"/>
  <c r="J101" i="4" s="1"/>
  <c r="T265" i="4"/>
  <c r="R371" i="4"/>
  <c r="P125" i="5"/>
  <c r="BK258" i="5"/>
  <c r="J258" i="5"/>
  <c r="J101" i="5"/>
  <c r="T412" i="5"/>
  <c r="P122" i="6"/>
  <c r="P121" i="6"/>
  <c r="P137" i="6"/>
  <c r="P136" i="6"/>
  <c r="R130" i="3"/>
  <c r="R498" i="3"/>
  <c r="BK593" i="3"/>
  <c r="J593" i="3" s="1"/>
  <c r="J106" i="3" s="1"/>
  <c r="R593" i="3"/>
  <c r="R592" i="3" s="1"/>
  <c r="BK128" i="4"/>
  <c r="R285" i="4"/>
  <c r="R336" i="4"/>
  <c r="BK352" i="4"/>
  <c r="J352" i="4" s="1"/>
  <c r="J104" i="4" s="1"/>
  <c r="BK125" i="5"/>
  <c r="J125" i="5" s="1"/>
  <c r="J97" i="5" s="1"/>
  <c r="R258" i="5"/>
  <c r="R412" i="5"/>
  <c r="T122" i="6"/>
  <c r="T121" i="6" s="1"/>
  <c r="R137" i="6"/>
  <c r="R136" i="6"/>
  <c r="BK120" i="2"/>
  <c r="BK119" i="2"/>
  <c r="J119" i="2"/>
  <c r="J97" i="2"/>
  <c r="BK292" i="3"/>
  <c r="J292" i="3" s="1"/>
  <c r="J100" i="3" s="1"/>
  <c r="BK464" i="3"/>
  <c r="BK364" i="3" s="1"/>
  <c r="J364" i="3" s="1"/>
  <c r="J101" i="3" s="1"/>
  <c r="T464" i="3"/>
  <c r="T364" i="3"/>
  <c r="R608" i="3"/>
  <c r="R607" i="3" s="1"/>
  <c r="T220" i="4"/>
  <c r="P285" i="4"/>
  <c r="P371" i="4"/>
  <c r="T125" i="5"/>
  <c r="P258" i="5"/>
  <c r="P372" i="5"/>
  <c r="P371" i="5"/>
  <c r="BK122" i="6"/>
  <c r="BK121" i="6" s="1"/>
  <c r="J121" i="6" s="1"/>
  <c r="J97" i="6" s="1"/>
  <c r="T137" i="6"/>
  <c r="T136" i="6"/>
  <c r="BK433" i="4"/>
  <c r="J433" i="4"/>
  <c r="J106" i="4"/>
  <c r="BK260" i="4"/>
  <c r="J260" i="4" s="1"/>
  <c r="J100" i="4" s="1"/>
  <c r="BK589" i="3"/>
  <c r="J589" i="3" s="1"/>
  <c r="J104" i="3" s="1"/>
  <c r="E85" i="6"/>
  <c r="J89" i="6"/>
  <c r="J117" i="6"/>
  <c r="BE138" i="6"/>
  <c r="BE143" i="6"/>
  <c r="BE148" i="6"/>
  <c r="BE168" i="6"/>
  <c r="BE153" i="6"/>
  <c r="BE158" i="6"/>
  <c r="BE198" i="6"/>
  <c r="BE123" i="6"/>
  <c r="BK138" i="5"/>
  <c r="F92" i="6"/>
  <c r="BE163" i="6"/>
  <c r="BE183" i="6"/>
  <c r="BE173" i="6"/>
  <c r="BE188" i="6"/>
  <c r="BE193" i="6"/>
  <c r="BE129" i="6"/>
  <c r="BE178" i="6"/>
  <c r="BE207" i="6"/>
  <c r="J128" i="4"/>
  <c r="J98" i="4" s="1"/>
  <c r="F91" i="5"/>
  <c r="J121" i="5"/>
  <c r="BE147" i="5"/>
  <c r="BE149" i="5"/>
  <c r="BE156" i="5"/>
  <c r="BE167" i="5"/>
  <c r="BE195" i="5"/>
  <c r="BE203" i="5"/>
  <c r="BE205" i="5"/>
  <c r="BE208" i="5"/>
  <c r="BE218" i="5"/>
  <c r="BE220" i="5"/>
  <c r="BE230" i="5"/>
  <c r="BE240" i="5"/>
  <c r="BE244" i="5"/>
  <c r="BE264" i="5"/>
  <c r="BE280" i="5"/>
  <c r="BE377" i="5"/>
  <c r="BE388" i="5"/>
  <c r="BE390" i="5"/>
  <c r="BE418" i="5"/>
  <c r="BE439" i="5"/>
  <c r="J91" i="5"/>
  <c r="BE140" i="5"/>
  <c r="BE157" i="5"/>
  <c r="BE162" i="5"/>
  <c r="BE169" i="5"/>
  <c r="BE176" i="5"/>
  <c r="BE177" i="5"/>
  <c r="BE181" i="5"/>
  <c r="BE189" i="5"/>
  <c r="BE192" i="5"/>
  <c r="BE193" i="5"/>
  <c r="BE196" i="5"/>
  <c r="BE197" i="5"/>
  <c r="BE201" i="5"/>
  <c r="BE212" i="5"/>
  <c r="BE235" i="5"/>
  <c r="BE236" i="5"/>
  <c r="BE237" i="5"/>
  <c r="BE239" i="5"/>
  <c r="BE241" i="5"/>
  <c r="BE246" i="5"/>
  <c r="BE270" i="5"/>
  <c r="BE288" i="5"/>
  <c r="BE307" i="5"/>
  <c r="BE324" i="5"/>
  <c r="BE353" i="5"/>
  <c r="BE366" i="5"/>
  <c r="BE375" i="5"/>
  <c r="BE376" i="5"/>
  <c r="BE378" i="5"/>
  <c r="BE383" i="5"/>
  <c r="BE386" i="5"/>
  <c r="BE398" i="5"/>
  <c r="BE401" i="5"/>
  <c r="BE406" i="5"/>
  <c r="BE415" i="5"/>
  <c r="BE421" i="5"/>
  <c r="BE423" i="5"/>
  <c r="BE425" i="5"/>
  <c r="BE428" i="5"/>
  <c r="BE429" i="5"/>
  <c r="BE433" i="5"/>
  <c r="BE435" i="5"/>
  <c r="BE437" i="5"/>
  <c r="BE441" i="5"/>
  <c r="BE446" i="5"/>
  <c r="BE449" i="5"/>
  <c r="BE126" i="5"/>
  <c r="BE132" i="5"/>
  <c r="BE150" i="5"/>
  <c r="BE159" i="5"/>
  <c r="BE161" i="5"/>
  <c r="BE179" i="5"/>
  <c r="BE194" i="5"/>
  <c r="BE202" i="5"/>
  <c r="BE206" i="5"/>
  <c r="BE221" i="5"/>
  <c r="BE224" i="5"/>
  <c r="BE226" i="5"/>
  <c r="BE277" i="5"/>
  <c r="BE336" i="5"/>
  <c r="BE342" i="5"/>
  <c r="BE360" i="5"/>
  <c r="F92" i="5"/>
  <c r="BE144" i="5"/>
  <c r="BE168" i="5"/>
  <c r="BE170" i="5"/>
  <c r="BE175" i="5"/>
  <c r="BE182" i="5"/>
  <c r="BE188" i="5"/>
  <c r="BE190" i="5"/>
  <c r="BE199" i="5"/>
  <c r="BE219" i="5"/>
  <c r="BE250" i="5"/>
  <c r="BE259" i="5"/>
  <c r="BE267" i="5"/>
  <c r="BE273" i="5"/>
  <c r="BE286" i="5"/>
  <c r="BE291" i="5"/>
  <c r="BE310" i="5"/>
  <c r="BE385" i="5"/>
  <c r="BE414" i="5"/>
  <c r="BE426" i="5"/>
  <c r="E85" i="5"/>
  <c r="BE135" i="5"/>
  <c r="BE153" i="5"/>
  <c r="BE155" i="5"/>
  <c r="BE158" i="5"/>
  <c r="BE160" i="5"/>
  <c r="BE165" i="5"/>
  <c r="BE198" i="5"/>
  <c r="BE213" i="5"/>
  <c r="BE232" i="5"/>
  <c r="BE283" i="5"/>
  <c r="BE290" i="5"/>
  <c r="BE304" i="5"/>
  <c r="BE313" i="5"/>
  <c r="BE339" i="5"/>
  <c r="BE348" i="5"/>
  <c r="BE407" i="5"/>
  <c r="BE417" i="5"/>
  <c r="BE422" i="5"/>
  <c r="J89" i="5"/>
  <c r="BE129" i="5"/>
  <c r="BE146" i="5"/>
  <c r="BE164" i="5"/>
  <c r="BE166" i="5"/>
  <c r="BE171" i="5"/>
  <c r="BE172" i="5"/>
  <c r="BE173" i="5"/>
  <c r="BE174" i="5"/>
  <c r="BE178" i="5"/>
  <c r="BE185" i="5"/>
  <c r="BE186" i="5"/>
  <c r="BE191" i="5"/>
  <c r="BE200" i="5"/>
  <c r="BE204" i="5"/>
  <c r="BE207" i="5"/>
  <c r="BE209" i="5"/>
  <c r="BE210" i="5"/>
  <c r="BE211" i="5"/>
  <c r="BE214" i="5"/>
  <c r="BE216" i="5"/>
  <c r="BE222" i="5"/>
  <c r="BE227" i="5"/>
  <c r="BE228" i="5"/>
  <c r="BE229" i="5"/>
  <c r="BE234" i="5"/>
  <c r="BE238" i="5"/>
  <c r="BE243" i="5"/>
  <c r="BE261" i="5"/>
  <c r="BE275" i="5"/>
  <c r="BE295" i="5"/>
  <c r="BE298" i="5"/>
  <c r="BE301" i="5"/>
  <c r="BE327" i="5"/>
  <c r="BE333" i="5"/>
  <c r="BE345" i="5"/>
  <c r="BE351" i="5"/>
  <c r="BE364" i="5"/>
  <c r="BE373" i="5"/>
  <c r="BE379" i="5"/>
  <c r="BE382" i="5"/>
  <c r="BE391" i="5"/>
  <c r="BE392" i="5"/>
  <c r="BE393" i="5"/>
  <c r="BE394" i="5"/>
  <c r="BE395" i="5"/>
  <c r="BE396" i="5"/>
  <c r="BE400" i="5"/>
  <c r="BE408" i="5"/>
  <c r="BE409" i="5"/>
  <c r="BE416" i="5"/>
  <c r="BE419" i="5"/>
  <c r="BE431" i="5"/>
  <c r="BE443" i="5"/>
  <c r="BE445" i="5"/>
  <c r="BE448" i="5"/>
  <c r="BE450" i="5"/>
  <c r="BE142" i="5"/>
  <c r="BE148" i="5"/>
  <c r="BE151" i="5"/>
  <c r="BE184" i="5"/>
  <c r="BE187" i="5"/>
  <c r="BE215" i="5"/>
  <c r="BE231" i="5"/>
  <c r="BE242" i="5"/>
  <c r="BE293" i="5"/>
  <c r="BE316" i="5"/>
  <c r="BE321" i="5"/>
  <c r="BE358" i="5"/>
  <c r="BE362" i="5"/>
  <c r="BE369" i="5"/>
  <c r="BE374" i="5"/>
  <c r="BE381" i="5"/>
  <c r="BE404" i="5"/>
  <c r="BE413" i="5"/>
  <c r="BE420" i="5"/>
  <c r="BE154" i="5"/>
  <c r="BE163" i="5"/>
  <c r="BE180" i="5"/>
  <c r="BE183" i="5"/>
  <c r="BE217" i="5"/>
  <c r="BE223" i="5"/>
  <c r="BE225" i="5"/>
  <c r="BE233" i="5"/>
  <c r="BE245" i="5"/>
  <c r="BE254" i="5"/>
  <c r="BE319" i="5"/>
  <c r="BE330" i="5"/>
  <c r="BE356" i="5"/>
  <c r="BE370" i="5"/>
  <c r="BE384" i="5"/>
  <c r="BE389" i="5"/>
  <c r="BE403" i="5"/>
  <c r="BE410" i="5"/>
  <c r="BE427" i="5"/>
  <c r="J130" i="3"/>
  <c r="J98" i="3"/>
  <c r="BK592" i="3"/>
  <c r="J592" i="3" s="1"/>
  <c r="J105" i="3" s="1"/>
  <c r="F92" i="4"/>
  <c r="BE134" i="4"/>
  <c r="BE140" i="4"/>
  <c r="BE143" i="4"/>
  <c r="BE195" i="4"/>
  <c r="BE197" i="4"/>
  <c r="BE201" i="4"/>
  <c r="BE214" i="4"/>
  <c r="BE231" i="4"/>
  <c r="BE238" i="4"/>
  <c r="BE261" i="4"/>
  <c r="BE266" i="4"/>
  <c r="J608" i="3"/>
  <c r="J108" i="3"/>
  <c r="BE411" i="4"/>
  <c r="E85" i="4"/>
  <c r="BE168" i="4"/>
  <c r="BE191" i="4"/>
  <c r="BE218" i="4"/>
  <c r="BE240" i="4"/>
  <c r="BE309" i="4"/>
  <c r="BE343" i="4"/>
  <c r="BE372" i="4"/>
  <c r="J89" i="4"/>
  <c r="BE299" i="4"/>
  <c r="BE301" i="4"/>
  <c r="BE348" i="4"/>
  <c r="BE132" i="4"/>
  <c r="BE146" i="4"/>
  <c r="BE158" i="4"/>
  <c r="BE248" i="4"/>
  <c r="BE271" i="4"/>
  <c r="BE307" i="4"/>
  <c r="BE353" i="4"/>
  <c r="BE359" i="4"/>
  <c r="BE129" i="4"/>
  <c r="BE155" i="4"/>
  <c r="BE182" i="4"/>
  <c r="BE203" i="4"/>
  <c r="BE221" i="4"/>
  <c r="BE227" i="4"/>
  <c r="BE286" i="4"/>
  <c r="BE304" i="4"/>
  <c r="BE337" i="4"/>
  <c r="BE366" i="4"/>
  <c r="BE396" i="4"/>
  <c r="BE399" i="4"/>
  <c r="BE408" i="4"/>
  <c r="BE199" i="4"/>
  <c r="BE205" i="4"/>
  <c r="BE256" i="4"/>
  <c r="BE341" i="4"/>
  <c r="BE361" i="4"/>
  <c r="BE381" i="4"/>
  <c r="BE386" i="4"/>
  <c r="BE423" i="4"/>
  <c r="BE137" i="4"/>
  <c r="BE151" i="4"/>
  <c r="BE276" i="4"/>
  <c r="BE283" i="4"/>
  <c r="BE291" i="4"/>
  <c r="BE315" i="4"/>
  <c r="BE325" i="4"/>
  <c r="BE418" i="4"/>
  <c r="BE430" i="4"/>
  <c r="BE434" i="4"/>
  <c r="BE141" i="3"/>
  <c r="BE151" i="3"/>
  <c r="BE168" i="3"/>
  <c r="BE176" i="3"/>
  <c r="BE180" i="3"/>
  <c r="BE191" i="3"/>
  <c r="BE210" i="3"/>
  <c r="BE308" i="3"/>
  <c r="BE398" i="3"/>
  <c r="BE438" i="3"/>
  <c r="BE452" i="3"/>
  <c r="BE505" i="3"/>
  <c r="BE510" i="3"/>
  <c r="BE519" i="3"/>
  <c r="BE569" i="3"/>
  <c r="BE229" i="3"/>
  <c r="BE237" i="3"/>
  <c r="BE241" i="3"/>
  <c r="BE244" i="3"/>
  <c r="BE255" i="3"/>
  <c r="BE373" i="3"/>
  <c r="BE446" i="3"/>
  <c r="BE477" i="3"/>
  <c r="BE558" i="3"/>
  <c r="BE600" i="3"/>
  <c r="J120" i="2"/>
  <c r="J98" i="2" s="1"/>
  <c r="J89" i="3"/>
  <c r="BE131" i="3"/>
  <c r="BE236" i="3"/>
  <c r="BE279" i="3"/>
  <c r="BE282" i="3"/>
  <c r="BE287" i="3"/>
  <c r="BE293" i="3"/>
  <c r="BE300" i="3"/>
  <c r="BE333" i="3"/>
  <c r="BE348" i="3"/>
  <c r="BE375" i="3"/>
  <c r="BE458" i="3"/>
  <c r="BE552" i="3"/>
  <c r="BE204" i="3"/>
  <c r="BE224" i="3"/>
  <c r="BE320" i="3"/>
  <c r="BE394" i="3"/>
  <c r="BE443" i="3"/>
  <c r="BE487" i="3"/>
  <c r="BE576" i="3"/>
  <c r="BE620" i="3"/>
  <c r="BE632" i="3"/>
  <c r="E85" i="3"/>
  <c r="F125" i="3"/>
  <c r="BE162" i="3"/>
  <c r="BE166" i="3"/>
  <c r="BE189" i="3"/>
  <c r="BE253" i="3"/>
  <c r="BE260" i="3"/>
  <c r="BE267" i="3"/>
  <c r="BE363" i="3"/>
  <c r="BE365" i="3"/>
  <c r="BE385" i="3"/>
  <c r="BE465" i="3"/>
  <c r="BE522" i="3"/>
  <c r="BE526" i="3"/>
  <c r="BE531" i="3"/>
  <c r="BE563" i="3"/>
  <c r="BE583" i="3"/>
  <c r="BE586" i="3"/>
  <c r="BE609" i="3"/>
  <c r="BE219" i="3"/>
  <c r="BE367" i="3"/>
  <c r="BE369" i="3"/>
  <c r="BE371" i="3"/>
  <c r="BE372" i="3"/>
  <c r="BE534" i="3"/>
  <c r="BE540" i="3"/>
  <c r="BE546" i="3"/>
  <c r="BE590" i="3"/>
  <c r="BE594" i="3"/>
  <c r="BE631" i="3"/>
  <c r="BK118" i="2"/>
  <c r="J118" i="2"/>
  <c r="J96" i="2"/>
  <c r="BE211" i="3"/>
  <c r="BE212" i="3"/>
  <c r="BE235" i="3"/>
  <c r="BE379" i="3"/>
  <c r="BE388" i="3"/>
  <c r="BE391" i="3"/>
  <c r="BE404" i="3"/>
  <c r="BE417" i="3"/>
  <c r="BE430" i="3"/>
  <c r="BE463" i="3"/>
  <c r="BE499" i="3"/>
  <c r="J92" i="2"/>
  <c r="E85" i="2"/>
  <c r="J112" i="2"/>
  <c r="F115" i="2"/>
  <c r="BE121" i="2"/>
  <c r="BE136" i="2"/>
  <c r="BA95" i="1"/>
  <c r="BD95" i="1"/>
  <c r="F35" i="3"/>
  <c r="BB96" i="1" s="1"/>
  <c r="F34" i="6"/>
  <c r="BA99" i="1"/>
  <c r="J34" i="6"/>
  <c r="AW99" i="1"/>
  <c r="J34" i="3"/>
  <c r="AW96" i="1" s="1"/>
  <c r="J34" i="5"/>
  <c r="AW98" i="1" s="1"/>
  <c r="F37" i="3"/>
  <c r="BD96" i="1"/>
  <c r="F37" i="6"/>
  <c r="BD99" i="1" s="1"/>
  <c r="F36" i="2"/>
  <c r="BC95" i="1" s="1"/>
  <c r="F34" i="4"/>
  <c r="BA97" i="1" s="1"/>
  <c r="F37" i="4"/>
  <c r="BD97" i="1" s="1"/>
  <c r="F36" i="6"/>
  <c r="BC99" i="1" s="1"/>
  <c r="F35" i="6"/>
  <c r="BB99" i="1" s="1"/>
  <c r="F34" i="3"/>
  <c r="BA96" i="1" s="1"/>
  <c r="F36" i="5"/>
  <c r="BC98" i="1" s="1"/>
  <c r="J34" i="2"/>
  <c r="AW95" i="1" s="1"/>
  <c r="F36" i="4"/>
  <c r="BC97" i="1" s="1"/>
  <c r="F35" i="5"/>
  <c r="BB98" i="1" s="1"/>
  <c r="F35" i="2"/>
  <c r="BB95" i="1" s="1"/>
  <c r="J34" i="4"/>
  <c r="AW97" i="1" s="1"/>
  <c r="F35" i="4"/>
  <c r="BB97" i="1" s="1"/>
  <c r="F37" i="5"/>
  <c r="BD98" i="1" s="1"/>
  <c r="F36" i="3"/>
  <c r="BC96" i="1" s="1"/>
  <c r="F34" i="5"/>
  <c r="BA98" i="1" s="1"/>
  <c r="BK161" i="3" l="1"/>
  <c r="J161" i="3" s="1"/>
  <c r="J99" i="3" s="1"/>
  <c r="BK371" i="5"/>
  <c r="J464" i="3"/>
  <c r="J102" i="3" s="1"/>
  <c r="R129" i="3"/>
  <c r="R128" i="3"/>
  <c r="P120" i="6"/>
  <c r="AU99" i="1" s="1"/>
  <c r="R120" i="6"/>
  <c r="P127" i="4"/>
  <c r="P126" i="4" s="1"/>
  <c r="AU97" i="1" s="1"/>
  <c r="T371" i="5"/>
  <c r="T120" i="6"/>
  <c r="R127" i="4"/>
  <c r="R126" i="4" s="1"/>
  <c r="R371" i="5"/>
  <c r="P129" i="3"/>
  <c r="P128" i="3" s="1"/>
  <c r="AU96" i="1" s="1"/>
  <c r="T129" i="3"/>
  <c r="T128" i="3"/>
  <c r="T127" i="4"/>
  <c r="T126" i="4" s="1"/>
  <c r="BK127" i="4"/>
  <c r="J127" i="4" s="1"/>
  <c r="J97" i="4" s="1"/>
  <c r="T138" i="5"/>
  <c r="T124" i="5"/>
  <c r="P138" i="5"/>
  <c r="P124" i="5"/>
  <c r="AU98" i="1" s="1"/>
  <c r="R138" i="5"/>
  <c r="R124" i="5" s="1"/>
  <c r="BK129" i="3"/>
  <c r="J129" i="3"/>
  <c r="J97" i="3"/>
  <c r="J122" i="6"/>
  <c r="J98" i="6"/>
  <c r="J137" i="6"/>
  <c r="J100" i="6"/>
  <c r="BK120" i="6"/>
  <c r="J120" i="6" s="1"/>
  <c r="J96" i="6" s="1"/>
  <c r="J138" i="5"/>
  <c r="J99" i="5"/>
  <c r="J33" i="4"/>
  <c r="AV97" i="1" s="1"/>
  <c r="AT97" i="1" s="1"/>
  <c r="F33" i="4"/>
  <c r="AZ97" i="1" s="1"/>
  <c r="J33" i="2"/>
  <c r="AV95" i="1"/>
  <c r="AT95" i="1"/>
  <c r="F33" i="6"/>
  <c r="AZ99" i="1" s="1"/>
  <c r="BD94" i="1"/>
  <c r="W33" i="1" s="1"/>
  <c r="BC94" i="1"/>
  <c r="W32" i="1"/>
  <c r="BA94" i="1"/>
  <c r="W30" i="1"/>
  <c r="J33" i="3"/>
  <c r="AV96" i="1" s="1"/>
  <c r="AT96" i="1" s="1"/>
  <c r="J30" i="2"/>
  <c r="AG95" i="1" s="1"/>
  <c r="J33" i="6"/>
  <c r="AV99" i="1"/>
  <c r="AT99" i="1"/>
  <c r="BB94" i="1"/>
  <c r="AX94" i="1" s="1"/>
  <c r="F33" i="2"/>
  <c r="AZ95" i="1"/>
  <c r="F33" i="5"/>
  <c r="AZ98" i="1" s="1"/>
  <c r="F33" i="3"/>
  <c r="AZ96" i="1" s="1"/>
  <c r="J33" i="5"/>
  <c r="AV98" i="1" s="1"/>
  <c r="AT98" i="1" s="1"/>
  <c r="BK124" i="5" l="1"/>
  <c r="J124" i="5" s="1"/>
  <c r="J371" i="5"/>
  <c r="J102" i="5" s="1"/>
  <c r="BK128" i="3"/>
  <c r="J128" i="3"/>
  <c r="J96" i="3" s="1"/>
  <c r="BK126" i="4"/>
  <c r="J126" i="4"/>
  <c r="J96" i="4"/>
  <c r="AN95" i="1"/>
  <c r="J39" i="2"/>
  <c r="AU94" i="1"/>
  <c r="J30" i="3"/>
  <c r="AG96" i="1"/>
  <c r="AN96" i="1"/>
  <c r="W31" i="1"/>
  <c r="AZ94" i="1"/>
  <c r="W29" i="1" s="1"/>
  <c r="J30" i="6"/>
  <c r="AG99" i="1" s="1"/>
  <c r="AY94" i="1"/>
  <c r="AW94" i="1"/>
  <c r="AK30" i="1" s="1"/>
  <c r="J96" i="5" l="1"/>
  <c r="J30" i="5"/>
  <c r="J39" i="3"/>
  <c r="J39" i="6"/>
  <c r="AN99" i="1"/>
  <c r="J30" i="4"/>
  <c r="AG97" i="1"/>
  <c r="AN97" i="1" s="1"/>
  <c r="AV94" i="1"/>
  <c r="AK29" i="1"/>
  <c r="AG98" i="1" l="1"/>
  <c r="AN98" i="1" s="1"/>
  <c r="J39" i="5"/>
  <c r="J39" i="4"/>
  <c r="AG94" i="1"/>
  <c r="AK26" i="1" s="1"/>
  <c r="AT94" i="1"/>
  <c r="AN94" i="1" s="1"/>
  <c r="AK35" i="1" l="1"/>
</calcChain>
</file>

<file path=xl/sharedStrings.xml><?xml version="1.0" encoding="utf-8"?>
<sst xmlns="http://schemas.openxmlformats.org/spreadsheetml/2006/main" count="13366" uniqueCount="2106">
  <si>
    <t>Export Komplet</t>
  </si>
  <si>
    <t/>
  </si>
  <si>
    <t>2.0</t>
  </si>
  <si>
    <t>ZAMOK</t>
  </si>
  <si>
    <t>False</t>
  </si>
  <si>
    <t>{d4d807b6-34cc-43d3-bf7c-b72c006de0c4}</t>
  </si>
  <si>
    <t>0,01</t>
  </si>
  <si>
    <t>21</t>
  </si>
  <si>
    <t>15</t>
  </si>
  <si>
    <t>REKAPITULACE STAVBY</t>
  </si>
  <si>
    <t>v ---  níže se nacházejí doplnkové a pomocné údaje k sestavám  --- v</t>
  </si>
  <si>
    <t>Návod na vyplnění</t>
  </si>
  <si>
    <t>0,001</t>
  </si>
  <si>
    <t>Kód:</t>
  </si>
  <si>
    <t>21067</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</si>
  <si>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</si>
  <si>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</si>
  <si>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MODERNIZACE TT NA UL. NÁDRAŽNÍ V ÚSEKU UL. 30. DUBNA - UL. VALCHAŘSKÁ</t>
  </si>
  <si>
    <t>KSO:</t>
  </si>
  <si>
    <t>CC-CZ:</t>
  </si>
  <si>
    <t>Místo:</t>
  </si>
  <si>
    <t>Ostrava</t>
  </si>
  <si>
    <t>Datum:</t>
  </si>
  <si>
    <t>2. 3. 2022</t>
  </si>
  <si>
    <t>Zadavatel:</t>
  </si>
  <si>
    <t>IČ:</t>
  </si>
  <si>
    <t>Dopravní podnik Ostrava, a.s.</t>
  </si>
  <si>
    <t>DIČ:</t>
  </si>
  <si>
    <t>Uchazeč:</t>
  </si>
  <si>
    <t>Vyplň údaj</t>
  </si>
  <si>
    <t>Projektant:</t>
  </si>
  <si>
    <t>Dopravní projektování spol. s r.o.</t>
  </si>
  <si>
    <t>True</t>
  </si>
  <si>
    <t>Zpracovatel:</t>
  </si>
  <si>
    <t>Šenkýř Vlastislav</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</si>
  <si>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</si>
  <si>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</si>
  <si>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</si>
  <si>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</si>
  <si>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</si>
  <si>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</si>
  <si>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</si>
  <si>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</si>
  <si>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</si>
  <si>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</si>
  <si>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</si>
  <si>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</si>
  <si>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</si>
  <si>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</si>
  <si>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</si>
  <si>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</si>
  <si>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</si>
  <si>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</si>
  <si>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</si>
  <si>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</si>
  <si>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</si>
  <si>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</si>
  <si>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</si>
  <si>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</si>
  <si>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</si>
  <si>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</si>
  <si>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</si>
  <si>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</si>
  <si>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</si>
  <si>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</si>
  <si>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</si>
  <si>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</si>
  <si>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</si>
  <si>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</si>
  <si>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</si>
  <si>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</si>
  <si>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</si>
  <si>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</si>
  <si>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</si>
  <si>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</si>
  <si>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</si>
  <si>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</si>
  <si>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</si>
  <si>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</si>
  <si>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</si>
  <si>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</si>
  <si>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DIO</t>
  </si>
  <si>
    <t xml:space="preserve">Dopravně inženýrské opatření </t>
  </si>
  <si>
    <t>OST</t>
  </si>
  <si>
    <t>1</t>
  </si>
  <si>
    <t>{f4c61d1a-2f34-4ff5-97a4-4932049e048c}</t>
  </si>
  <si>
    <t>2</t>
  </si>
  <si>
    <t>SO 661</t>
  </si>
  <si>
    <t xml:space="preserve">Tramvajový svršek </t>
  </si>
  <si>
    <t>STA</t>
  </si>
  <si>
    <t>{f43e1e86-6d11-46d3-9b8a-449ea932208a}</t>
  </si>
  <si>
    <t>SO 662</t>
  </si>
  <si>
    <t xml:space="preserve"> Tramvajový spodek</t>
  </si>
  <si>
    <t>{61760c77-81b0-464b-8910-8fae85046120}</t>
  </si>
  <si>
    <t>SO 666</t>
  </si>
  <si>
    <t>Úpravy trakčního vedení</t>
  </si>
  <si>
    <t>{58525d81-6daf-4ff2-bc39-299127ea801f}</t>
  </si>
  <si>
    <t>VRN</t>
  </si>
  <si>
    <t>Vedlejší rozpočtové náklady</t>
  </si>
  <si>
    <t>VON</t>
  </si>
  <si>
    <t>{d3576726-dea9-4a0b-b278-e239776373ed}</t>
  </si>
  <si>
    <t>KRYCÍ LIST SOUPISU PRACÍ</t>
  </si>
  <si>
    <t>Objekt:</t>
  </si>
  <si>
    <t xml:space="preserve">DIO - Dopravně inženýrské opatření </t>
  </si>
  <si>
    <t xml:space="preserve"> Ostrava</t>
  </si>
  <si>
    <t>61974757</t>
  </si>
  <si>
    <t>Dopravní podnik Ostrava a.s.</t>
  </si>
  <si>
    <t>25361520</t>
  </si>
  <si>
    <t>Dopravní projektování  s.r.o.</t>
  </si>
  <si>
    <t>REKAPITULACE ČLENĚNÍ SOUPISU PRACÍ</t>
  </si>
  <si>
    <t>Kód dílu - Popis</t>
  </si>
  <si>
    <t>Cena celkem [CZK]</t>
  </si>
  <si>
    <t>Náklady ze soupisu prací</t>
  </si>
  <si>
    <t>-1</t>
  </si>
  <si>
    <t>N00 - Nepojmenované práce</t>
  </si>
  <si>
    <t xml:space="preserve">    N01 - Nepojmenovaný díl</t>
  </si>
  <si>
    <t>SOUPIS PRACÍ</t>
  </si>
  <si>
    <t>PČ</t>
  </si>
  <si>
    <t>MJ</t>
  </si>
  <si>
    <t>Množství</t>
  </si>
  <si>
    <t>J.cena [CZK]</t>
  </si>
  <si>
    <t>Cenová soustava</t>
  </si>
  <si>
    <t>J. Nh [h]</t>
  </si>
  <si>
    <t>Nh celkem [h]</t>
  </si>
  <si>
    <t>J. hmotnost [t]</t>
  </si>
  <si>
    <t>Hmotnost celkem [t]</t>
  </si>
  <si>
    <t>J. suť [t]</t>
  </si>
  <si>
    <t>Suť Celkem [t]</t>
  </si>
  <si>
    <t>Náklady soupisu celkem</t>
  </si>
  <si>
    <t>N00</t>
  </si>
  <si>
    <t>Nepojmenované práce</t>
  </si>
  <si>
    <t>4</t>
  </si>
  <si>
    <t>ROZPOCET</t>
  </si>
  <si>
    <t>N01</t>
  </si>
  <si>
    <t>Nepojmenovaný díl</t>
  </si>
  <si>
    <t>K</t>
  </si>
  <si>
    <t>914169</t>
  </si>
  <si>
    <t>Přechodné dopravní značení - komplet dopravně inženýrských opatření po dobu výstavby</t>
  </si>
  <si>
    <t>kpl</t>
  </si>
  <si>
    <t>512</t>
  </si>
  <si>
    <t>-1545184520</t>
  </si>
  <si>
    <t>VV</t>
  </si>
  <si>
    <t>Komplet dopravně inženýrských opatření po dobu výstavby</t>
  </si>
  <si>
    <t xml:space="preserve">Přechodné dopravní značení  - Hliníkové značky normální </t>
  </si>
  <si>
    <t>velikosti (Půjčení značení, dovoz, montáž, údržba, demontáž, odvoz),</t>
  </si>
  <si>
    <t>zakrytí stávajícího TDZ) včetně dalších nutných DIO</t>
  </si>
  <si>
    <t>Zpracování návrhu přechodného DZ dle bodu B.8.1 p) souhrnné zprávy</t>
  </si>
  <si>
    <t xml:space="preserve">včetně značení dočasných autobusových zastávek zajistí zhotovitel </t>
  </si>
  <si>
    <t>stavby na své náklady.</t>
  </si>
  <si>
    <t xml:space="preserve">Návrh provizorního dopravního značení včetně umístění dočasných </t>
  </si>
  <si>
    <t>autobusových zastávek náhradní autobusové dopravy a pěších</t>
  </si>
  <si>
    <t xml:space="preserve"> tras pak musí zhotovitel projednat a nechat schválit příslušným</t>
  </si>
  <si>
    <t>DI PČR a silničním správním úřadem při jednání o zvláštím užívání</t>
  </si>
  <si>
    <t xml:space="preserve">a zároveň zajístí projednání  PDZ cestou Komise organizace řízení </t>
  </si>
  <si>
    <t xml:space="preserve">dopravy při O.K. a.s. </t>
  </si>
  <si>
    <t xml:space="preserve">1 </t>
  </si>
  <si>
    <t>R1</t>
  </si>
  <si>
    <t xml:space="preserve">Signální plány na úpravu SSZ přilehlých křižovatek vzhledem k vyvolaným omezením a změnám organizace dopravy při stavbě </t>
  </si>
  <si>
    <t>824264328</t>
  </si>
  <si>
    <t xml:space="preserve">-přepočtení mezičasů, návrh úpravy signálních plánů, naprogramování, nahrání dat, </t>
  </si>
  <si>
    <t xml:space="preserve">případná optimalizace </t>
  </si>
  <si>
    <t xml:space="preserve">- prověření liniové koordinace a případná úprava </t>
  </si>
  <si>
    <t xml:space="preserve">-projednání, vydání Příkazu SSZ, kontrola během stavby, uvedení do původního stavu po </t>
  </si>
  <si>
    <t xml:space="preserve">ukončení stavby </t>
  </si>
  <si>
    <t xml:space="preserve">SO 661 - Tramvajový svršek </t>
  </si>
  <si>
    <t>HSV - Práce a dodávky HSV</t>
  </si>
  <si>
    <t xml:space="preserve">    1 - Zemní práce</t>
  </si>
  <si>
    <t xml:space="preserve">    5 - Komunikace pozemní</t>
  </si>
  <si>
    <t xml:space="preserve">      59 - Kryty pozemních komunikací, letišť a ploch dlážděné</t>
  </si>
  <si>
    <t xml:space="preserve">    9 - Ostatní konstrukce a práce, bourání</t>
  </si>
  <si>
    <t xml:space="preserve">      91 - Doplňující konstrukce a práce pozemních komunikací, letišť a ploch</t>
  </si>
  <si>
    <t xml:space="preserve">    997 - Přesun sutě</t>
  </si>
  <si>
    <t>998 - Přesun hmot</t>
  </si>
  <si>
    <t>PSV - Práce a dodávky PSV</t>
  </si>
  <si>
    <t xml:space="preserve">    714 - Akustická a protiotřesová opatření</t>
  </si>
  <si>
    <t>HSV</t>
  </si>
  <si>
    <t>Práce a dodávky HSV</t>
  </si>
  <si>
    <t>Zemní práce</t>
  </si>
  <si>
    <t>113107242</t>
  </si>
  <si>
    <t>Odstranění podkladů nebo krytů strojně plochy jednotlivě přes 200 m2 s přemístěním hmot na skládku na vzdálenost do 20 m nebo s naložením na dopravní prostředek živičných, o tl. vrstvy přes 50 do 100 mm</t>
  </si>
  <si>
    <t>m2</t>
  </si>
  <si>
    <t>-164630335</t>
  </si>
  <si>
    <t>Online PSC</t>
  </si>
  <si>
    <t>https://podminky.urs.cz/item/CS_URS_2021_02/113107242</t>
  </si>
  <si>
    <t>odstranění podklanách vrstev  oboustranně vně kolejí v pruhu š.1,6 m</t>
  </si>
  <si>
    <t>(587,454-13,827-90,3)*1,2 "Kolej č.1</t>
  </si>
  <si>
    <t>(586,986-90,3)*1,2"kolej č.2</t>
  </si>
  <si>
    <t>16,460*2,4 "havarijní výjezd</t>
  </si>
  <si>
    <t>20,307*1,2 "výh.č.1-72</t>
  </si>
  <si>
    <t>90,3*2*0,4" podél nástupištní hrany</t>
  </si>
  <si>
    <t>50 "překopy vozovky  pro přípojky do stávající kanalizace</t>
  </si>
  <si>
    <t>Součet</t>
  </si>
  <si>
    <t>113154332</t>
  </si>
  <si>
    <t>Frézování živičného podkladu nebo krytu  s naložením na dopravní prostředek plochy přes 1 000 do 10 000 m2 bez překážek v trase pruhu šířky přes 1 m do 2 m, tloušťky vrstvy 40 mm</t>
  </si>
  <si>
    <t>112542772</t>
  </si>
  <si>
    <t>PSC</t>
  </si>
  <si>
    <t xml:space="preserve">Poznámka k souboru cen:_x000D_
1. V cenách jsou započteny i náklady na: a) vodu pro chlazení zubů frézy, b) opotřebování frézovacích nástrojů, c) naložení odfrézovaného materiálu na dopravní prostředek. 2. V cenách nejsou započteny náklady na: a) nutné ruční odstranění (vybourání) živičného krytu kolem překážek, které se oceňují cenami souboru cen 113 10-7 Odstranění podkladů nebo krytů této části katalogu, b) očištění povrchu odfrézované plochy, které se oceňují cenami souboru cen 938 90-9 Odstranění bláta, prachu z povrchu podkladu nebo krytu části C01 tohoto katalogu. 3. Množství měrných jednotek pro rozpočet určí projekt. Drobné překážky, např. vpusti, uzávěry, sloupy (plochy do 2 m2) se z celkové frézované plochy neodečítají. 4. Tloušťku frézované vrstvy určí projekt a měří se tloušťka jednotlivých záběrů v mm. 5. Cena s překážkami je určena v případech, kdy: a) na 200 m2 frézované plochy se vyskytne v průměru více než jedna vpusť nebo vstup inženýrských sítí, popř. stožár, vstupní ostrůvek apod., b) jsou-li podél frézované plochy osazeny obrubníky s výškovým rozdílem horní plochy obrubníku od frézované plochy větší než 250 mm. 6. Překážkami se rozumějí obrubníky nebo krajníky, pokud výškový rozdíl horní plochy obrubníku od frézované plochy je větší než 250 mm, vpusti nebo vstupy inženýrských sítí, stožáry, nástupní a ochranné ostrůvky apod. </t>
  </si>
  <si>
    <t>odfrézování  krytu  oboustranně vně kolejí v pruhu š.1,6 m</t>
  </si>
  <si>
    <t>(587,454-13,827-90,3)*1,6 "Kolej č.1</t>
  </si>
  <si>
    <t>(586,986-90,3)*1,6"kolej č.2</t>
  </si>
  <si>
    <t>16,460*3,2 "havarijní výjezd</t>
  </si>
  <si>
    <t>20,307*1,6 "výh.č.1-72</t>
  </si>
  <si>
    <t>40 "překopy vozovky pro přípojky odvodnění</t>
  </si>
  <si>
    <t>3</t>
  </si>
  <si>
    <t>113154334</t>
  </si>
  <si>
    <t>Frézování živičného podkladu nebo krytu  s naložením na dopravní prostředek plochy přes 1 000 do 10 000 m2 bez překážek v trase pruhu šířky přes 1 m do 2 m, tloušťky vrstvy 100 mm</t>
  </si>
  <si>
    <t>1541501013</t>
  </si>
  <si>
    <t>"odfrézování pruhu ložné vrstvy  oboustranně vně kolejí v pruhu š. 1,4 m"</t>
  </si>
  <si>
    <t>(587,454-13,827-90,3)*1,4"Kolej č.1</t>
  </si>
  <si>
    <t>(586,986-90,3)*1,4"kolej č.2</t>
  </si>
  <si>
    <t>16,460*2,8"havarijní výjezd</t>
  </si>
  <si>
    <t>20,307*1,4 "výh.č.1-72</t>
  </si>
  <si>
    <t>40 "překopy vozovky pro kanal. přípojky</t>
  </si>
  <si>
    <t>5</t>
  </si>
  <si>
    <t>Komunikace pozemní</t>
  </si>
  <si>
    <t>511501255</t>
  </si>
  <si>
    <t>Zřízení kolejového lože z hrubého drceného kameniva</t>
  </si>
  <si>
    <t>m3</t>
  </si>
  <si>
    <t>669546770</t>
  </si>
  <si>
    <t>https://podminky.urs.cz/item/CS_URS_2021_02/511501255</t>
  </si>
  <si>
    <t>Zřízené kolejového lože v přechod. oblastech TT</t>
  </si>
  <si>
    <t>12*5*3,388</t>
  </si>
  <si>
    <t>M</t>
  </si>
  <si>
    <t>58344005</t>
  </si>
  <si>
    <t>kamenivo drcené hrubé frakce 32/63 třída BI OTP ČD</t>
  </si>
  <si>
    <t>t</t>
  </si>
  <si>
    <t>8</t>
  </si>
  <si>
    <t>803654578</t>
  </si>
  <si>
    <t>203,280*1,8</t>
  </si>
  <si>
    <t>6</t>
  </si>
  <si>
    <t>511501212</t>
  </si>
  <si>
    <t>Prolepení kameniva kolejového lože pryskyřicí hloubky lože přes 200 do 600 mm</t>
  </si>
  <si>
    <t>2070382116</t>
  </si>
  <si>
    <t>https://podminky.urs.cz/item/CS_URS_2021_02/511501212</t>
  </si>
  <si>
    <t>Prolepení  kolejového lože v přechod. oblastech TT</t>
  </si>
  <si>
    <t>průměrně 12 litrů prýskyřice/ m2</t>
  </si>
  <si>
    <t>12*6,95 "km 0,000-0,012</t>
  </si>
  <si>
    <t>12*6,95 "km 0,574986-0,586986</t>
  </si>
  <si>
    <t>12*3,5 "úsek havarijního výjezdu na Valchařskou</t>
  </si>
  <si>
    <t>7</t>
  </si>
  <si>
    <t>23521420</t>
  </si>
  <si>
    <t>pryskyřice epoxidová reaktivní lepicí</t>
  </si>
  <si>
    <t>kg</t>
  </si>
  <si>
    <t>-231276115</t>
  </si>
  <si>
    <t>projektantem uvažovaná objemová hmotnost 1,4 kg/litr</t>
  </si>
  <si>
    <t xml:space="preserve">bude upřesněna zhotovitelem podle použitého materiálu </t>
  </si>
  <si>
    <t>208,8*12*1,4</t>
  </si>
  <si>
    <t>512531111</t>
  </si>
  <si>
    <t>Odstranění kolejového lože s přehozením materiálu na vzdálenost do 3 m s naložením na dopravní prostředek z kameniva (drceného nebo štěrkopísku) po rozebrání koleje nebo kolejového rozvětvení</t>
  </si>
  <si>
    <t>-2142690126</t>
  </si>
  <si>
    <t>https://podminky.urs.cz/item/CS_URS_2021_02/512531111</t>
  </si>
  <si>
    <t>Odstranění stávaj. kolejového lože</t>
  </si>
  <si>
    <t>(587,454-13,827-90,3)*3,5*0,5 "Kolej č.1</t>
  </si>
  <si>
    <t>(586,986-90,3)*3,5*0,"kolej č.2ř</t>
  </si>
  <si>
    <t>16,460*7*0,5 "havarijní výjezd</t>
  </si>
  <si>
    <t>20,307*3,5*0,5 "výh.č.1-72</t>
  </si>
  <si>
    <t>90,3*2*3,9*0,5" podél nástupištní hrany</t>
  </si>
  <si>
    <t>9</t>
  </si>
  <si>
    <t>512532993</t>
  </si>
  <si>
    <t>Odstranění kolejového lože s přehozením materiálu na vzdálenost do 3 m s naložením na dopravní prostředek z kameniva (drceného nebo štěrkopísku) Příplatek k ceně za ztížení práce při překážce po obou stranách</t>
  </si>
  <si>
    <t>-1164280508</t>
  </si>
  <si>
    <t>https://podminky.urs.cz/item/CS_URS_2021_02/512532993</t>
  </si>
  <si>
    <t>10</t>
  </si>
  <si>
    <t>523821013R</t>
  </si>
  <si>
    <t>Zřízení koleje stykované ze žlábkových kolejnic na nových pražcích dřevěných  rozdělení pražců 650 mm</t>
  </si>
  <si>
    <t>m</t>
  </si>
  <si>
    <t>791943586</t>
  </si>
  <si>
    <t>Zřízení koleje v přechodových oblastech tramv. svršku</t>
  </si>
  <si>
    <t xml:space="preserve">Délky os kolejí odečteny z grafického programu AutoCad </t>
  </si>
  <si>
    <t>dle výkresu situace stavby</t>
  </si>
  <si>
    <t>Položka zahrnuje: úplnou montáž koleje se směrovou</t>
  </si>
  <si>
    <t>a výškovou úpravou vč. dvojího podbití</t>
  </si>
  <si>
    <t xml:space="preserve">Položka zahrnuje: polyethylenovou podložku 4 mm; </t>
  </si>
  <si>
    <t>dvoj. pružné kroužky Fe6; vrtule R2; pryž. podložka R65;</t>
  </si>
  <si>
    <t xml:space="preserve">svěrkové šrouby RS 1 M24; matice M24; </t>
  </si>
  <si>
    <t>svěrky ŽS4;  vč. montážního mater.</t>
  </si>
  <si>
    <t>Podkladnice U60 jsou naceněny samost. položkou</t>
  </si>
  <si>
    <t>12*5</t>
  </si>
  <si>
    <t>11</t>
  </si>
  <si>
    <t>4376515R</t>
  </si>
  <si>
    <t>kolejnice tramvajové R57I žlábkové pro hromadnou městskou dopravu, Dodávka zadavatele- nenaceňovat.</t>
  </si>
  <si>
    <t>-753852674</t>
  </si>
  <si>
    <t>Dodávka zadavatele - nenaceňovat .</t>
  </si>
  <si>
    <t>(587,454-13,827)*2*0,05654*1,005"Kolej č.1</t>
  </si>
  <si>
    <t>586,986*2*0,05654*1,005 "kolej č.2</t>
  </si>
  <si>
    <t>16,460*2*0,05654*1,005 "havarijní výjezd</t>
  </si>
  <si>
    <t>12</t>
  </si>
  <si>
    <t>43771650</t>
  </si>
  <si>
    <t>podkladnice žebrová řezaná U 60 plochá</t>
  </si>
  <si>
    <t>kus</t>
  </si>
  <si>
    <t>-758620107</t>
  </si>
  <si>
    <t>13</t>
  </si>
  <si>
    <t>60812810</t>
  </si>
  <si>
    <t>pražec dřevěný příčný 2A impregnovaný olejem BK dl 2,6m I</t>
  </si>
  <si>
    <t>-1631379222</t>
  </si>
  <si>
    <t>14</t>
  </si>
  <si>
    <t>525010012</t>
  </si>
  <si>
    <t>Vyjmutí kolejových polí s rozpojením styků  jakékoliv soustavy a jakéhokoliv rozdělení pražců normálního rozchodu bez rozebrání do součástí na dřevěných pražcích</t>
  </si>
  <si>
    <t>2009177450</t>
  </si>
  <si>
    <t xml:space="preserve">rozebrání koleje </t>
  </si>
  <si>
    <t>předpoklad dělení na 5 m kolej.pole</t>
  </si>
  <si>
    <t>587,454-13,827 "Kolej č.1</t>
  </si>
  <si>
    <t>586,986 "kolej č.2</t>
  </si>
  <si>
    <t>16,460 "havarijní výjezd</t>
  </si>
  <si>
    <t>525010021</t>
  </si>
  <si>
    <t>Rozebrání kolejových polí na demontážní základně  jakékoliv soustavy a jakéhokoliv rozdělení pražců normálního rozchodu do součástí na dřevěných pražcích</t>
  </si>
  <si>
    <t>1270221210</t>
  </si>
  <si>
    <t>16</t>
  </si>
  <si>
    <t>533801011R</t>
  </si>
  <si>
    <t>Montáž kolejového rozvětvení ze žlábkových kolejnic  na ŽB desce PJD, výhybka jednoduchá, oboustranná nebo oblouková</t>
  </si>
  <si>
    <t>-1947286456</t>
  </si>
  <si>
    <t xml:space="preserve">Poznámka k souboru cen:_x000D_
1. V cenách nejsou započteny náklady na dodání a montáž podkladnic; podkladnice se oceňují příslušnými cenami souboru cen 523 99- . . Drobné kolejivo pro kolej ze žlábkových kolejnic, tohoto katalogu. </t>
  </si>
  <si>
    <t xml:space="preserve">Montáž výhybky na ŽB desku PJD, tuhé upevnění ŽS4 na žebrových podkladnicích </t>
  </si>
  <si>
    <t>dodávka upevnění ŽS4 na žebrových podkladnicích se naceňuje v pol. č. 17</t>
  </si>
  <si>
    <t>20,307 "výh.č.1-72</t>
  </si>
  <si>
    <t>17</t>
  </si>
  <si>
    <t>R2</t>
  </si>
  <si>
    <t>J-57R1-17°07'17.00''-50/80,79/41,3-13827-1435  Levá</t>
  </si>
  <si>
    <t>1142582137</t>
  </si>
  <si>
    <t>P</t>
  </si>
  <si>
    <t>Poznámka k položce:_x000D_
Položka obsahuje konstrukci výhybky z kolejnic 57R1,tuhé upevnění ŽS4 s  žebrovou podklanicí podkladnicí pro upevnění na PJD. V položce jsou také zahrnuty skříňky topných tyčí a provedení odvodnění pro skříně zařízení výhybky. Bez pražců</t>
  </si>
  <si>
    <t>kompletní dodávka včetně upevňovadel a kotvících prvků</t>
  </si>
  <si>
    <t>tj. vč. podkladnicového upevnění pro PJD (podkladnice žebrové U60, svěrky tuhé  ŽS4)</t>
  </si>
  <si>
    <t xml:space="preserve"> příprava pro el. vytápění , odvodnění přest. skříně, bez pražců</t>
  </si>
  <si>
    <t>1 "výhybka č. 1-72</t>
  </si>
  <si>
    <t>18</t>
  </si>
  <si>
    <t>533R3</t>
  </si>
  <si>
    <t>Montáž stavěcí skříně mechanicky ovládané</t>
  </si>
  <si>
    <t>-491985842</t>
  </si>
  <si>
    <t>19</t>
  </si>
  <si>
    <t>533R2</t>
  </si>
  <si>
    <t>stavěcí skříň mechanicky ovládaná</t>
  </si>
  <si>
    <t>-262508457</t>
  </si>
  <si>
    <t>20</t>
  </si>
  <si>
    <t>536801R</t>
  </si>
  <si>
    <t>Rozebrání jakéhokoliv kolejového rozvětvení ze žlábkových kolejnic  na pražcích dřevěných s výplní boků kolejnic</t>
  </si>
  <si>
    <t>1922662139</t>
  </si>
  <si>
    <t>kompletmí rozebrání výhybky do součástí  s naložením na dopravní prostředek</t>
  </si>
  <si>
    <t>J-57R1-17°07"17.00""-50/80,79/41,3-13827-1435  Levá, délka 20,307 m</t>
  </si>
  <si>
    <t>1 "výh.č.1-72</t>
  </si>
  <si>
    <t>543111112</t>
  </si>
  <si>
    <t>Směrové a výškové vyrovnání koleje nebo kolejového rozvětvení ze žlábkových kolejnic  na pražcích dřevěných</t>
  </si>
  <si>
    <t>277152389</t>
  </si>
  <si>
    <t>https://podminky.urs.cz/item/CS_URS_2021_02/543111112</t>
  </si>
  <si>
    <t>15*4 "v přechodových oblastech, třetí podbití"</t>
  </si>
  <si>
    <t>22</t>
  </si>
  <si>
    <t>548111112</t>
  </si>
  <si>
    <t>Svar žlábkových kolejnic elektrický s příložkou</t>
  </si>
  <si>
    <t>1990971926</t>
  </si>
  <si>
    <t>https://podminky.urs.cz/item/CS_URS_2021_02/548111112</t>
  </si>
  <si>
    <t>Svary nových . žlábk. kolejnic,  kolejnic dl. 18 m</t>
  </si>
  <si>
    <t>(předpoklad projektanta)</t>
  </si>
  <si>
    <t>64 "(587,454-13,827)*2/18 ,Kolej č.1</t>
  </si>
  <si>
    <t>65 "586,986*2/18 , kolej č.2</t>
  </si>
  <si>
    <t>4 "havarijní výjezd</t>
  </si>
  <si>
    <t>14 "výhybka č. 1-72</t>
  </si>
  <si>
    <t>23</t>
  </si>
  <si>
    <t>548133121</t>
  </si>
  <si>
    <t>Řez příčný žlábkové kolejnice  plamenem</t>
  </si>
  <si>
    <t>-267141037</t>
  </si>
  <si>
    <t>https://podminky.urs.cz/item/CS_URS_2021_02/548133121</t>
  </si>
  <si>
    <t>24</t>
  </si>
  <si>
    <t>564972111</t>
  </si>
  <si>
    <t>Podklad z mechanicky zpevněného kameniva MZK (minerální beton)  s rozprostřením a s hutněním, po zhutnění tl. 250 mm</t>
  </si>
  <si>
    <t>162664381</t>
  </si>
  <si>
    <t>https://podminky.urs.cz/item/CS_URS_2021_02/564972111</t>
  </si>
  <si>
    <t>0,50*561,857 " pás podél koleje č.1 a havasr. odbočení vně koleje za L profilem</t>
  </si>
  <si>
    <t>0,50*561,165 " pás podél koleje č.2 vně koleje za L profilem</t>
  </si>
  <si>
    <t>25</t>
  </si>
  <si>
    <t>565176113</t>
  </si>
  <si>
    <t>Asfaltový beton vrstva podkladní ACP 22 (obalované kamenivo hrubozrnné - OKH)  s rozprostřením a zhutněním v pruhu šířky do 3 m, po zhutnění tl. 120 mm</t>
  </si>
  <si>
    <t>1727009911</t>
  </si>
  <si>
    <t>https://podminky.urs.cz/item/CS_URS_2021_02/565176113</t>
  </si>
  <si>
    <t>85,57+43,79+79,20 "přechodové oblasti v mezikolejnicovém a mezikolejovém prostoru</t>
  </si>
  <si>
    <t>0,55*587,454 " pás podél koleje č.1 vně koleje za L profilem</t>
  </si>
  <si>
    <t>0,55*586,986 " pás podél koleje č.2 vně koleje za L profilem</t>
  </si>
  <si>
    <t>0,55*12*2 "2x pás podél přechod. oblasti u havarijního odbočení</t>
  </si>
  <si>
    <t>26</t>
  </si>
  <si>
    <t>573191111</t>
  </si>
  <si>
    <t>Postřik infiltrační kationaktivní emulzí v množství 1,00 kg/m2</t>
  </si>
  <si>
    <t>-884919473</t>
  </si>
  <si>
    <t>https://podminky.urs.cz/item/CS_URS_2021_02/573191111</t>
  </si>
  <si>
    <t>1x spoj. postřik infiltrační</t>
  </si>
  <si>
    <t>z kationaktivní modif. asf. emulze na vrstvě ACP 22+</t>
  </si>
  <si>
    <t>85,57+43,79+79,20 "přechodové oblasti v mezokolejnicovém a mezikolejovém prostoru</t>
  </si>
  <si>
    <t>0,55*(587,454) " pás podél koleje č.1 vně koleje za L profilem</t>
  </si>
  <si>
    <t>(0,55*586,986) " pás podél koleje č.2 vně koleje za L profilem</t>
  </si>
  <si>
    <t>z kationaktivní modif. asf. emulze na vrstvě ACL 16S</t>
  </si>
  <si>
    <t>85,57+22,60+43,79+3688+182,70+196+79,20+5,33</t>
  </si>
  <si>
    <t>27</t>
  </si>
  <si>
    <t>577134131</t>
  </si>
  <si>
    <t>Asfaltový beton vrstva obrusná ACO 11 (ABS)  s rozprostřením a se zhutněním z modifikovaného asfaltu v pruhu šířky do 3 m, po zhutnění tl. 40 mm</t>
  </si>
  <si>
    <t>-769430577</t>
  </si>
  <si>
    <t>https://podminky.urs.cz/item/CS_URS_2021_02/577134131</t>
  </si>
  <si>
    <t>85,57+33,85+43,79+3688+274+294+79,20+8</t>
  </si>
  <si>
    <t>28</t>
  </si>
  <si>
    <t>577155132</t>
  </si>
  <si>
    <t>Asfaltový beton vrstva ložní ACL 16 (ABH)  s rozprostřením a zhutněním z modifikovaného asfaltu v pruhu šířky do 3 m, po zhutnění tl. 60 mm</t>
  </si>
  <si>
    <t>1681149067</t>
  </si>
  <si>
    <t>https://podminky.urs.cz/item/CS_URS_2021_02/577155132</t>
  </si>
  <si>
    <t>Vozovka TT – ložná vrstva</t>
  </si>
  <si>
    <t>Plochy odečteny z grafického programu AutoCad</t>
  </si>
  <si>
    <t>29</t>
  </si>
  <si>
    <t>Broušení temene hlavy kolejnice do požadovaného tvaru a rozměrů DPO</t>
  </si>
  <si>
    <t>976554263</t>
  </si>
  <si>
    <t>587,454*2 "Kolej č.1</t>
  </si>
  <si>
    <t>586,986*2 "kolej č.2</t>
  </si>
  <si>
    <t>16,460*2 "havarijní výjezd</t>
  </si>
  <si>
    <t>59</t>
  </si>
  <si>
    <t>Kryty pozemních komunikací, letišť a ploch dlážděné</t>
  </si>
  <si>
    <t>30</t>
  </si>
  <si>
    <t>511321022</t>
  </si>
  <si>
    <t>Práh nebo deska pro uložení koleje ze žlábkových kolejnic  z betonu železového C 16/20</t>
  </si>
  <si>
    <t>-2039058548</t>
  </si>
  <si>
    <t>https://podminky.urs.cz/item/CS_URS_2021_02/511321022</t>
  </si>
  <si>
    <t xml:space="preserve">Svršek TT – Konstrukce PJD – Zřízení podkladního </t>
  </si>
  <si>
    <t xml:space="preserve"> betonu PB C16/20-X0 v tl. 100mm, včetně nákupu, </t>
  </si>
  <si>
    <t xml:space="preserve"> dovozu na stavbu a hutnění</t>
  </si>
  <si>
    <t xml:space="preserve">Plocha odečtena z grafického programu AutoCad </t>
  </si>
  <si>
    <t>3908*0,1</t>
  </si>
  <si>
    <t>31</t>
  </si>
  <si>
    <t>511321024</t>
  </si>
  <si>
    <t>Práh nebo deska pro uložení koleje ze žlábkových kolejnic  z betonu železového C 20/25</t>
  </si>
  <si>
    <t>-1165677655</t>
  </si>
  <si>
    <t>https://podminky.urs.cz/item/CS_URS_2021_02/511321024</t>
  </si>
  <si>
    <t xml:space="preserve"> betonu PB C20/25-XF4 v tl. 120mm, včetně nákupu, </t>
  </si>
  <si>
    <t>3283*0,12</t>
  </si>
  <si>
    <t>32</t>
  </si>
  <si>
    <t>511321025</t>
  </si>
  <si>
    <t>Práh nebo deska pro uložení koleje ze žlábkových kolejnic  z betonu železového C 30/37</t>
  </si>
  <si>
    <t>760338217</t>
  </si>
  <si>
    <t xml:space="preserve">Svršek TT – Konstrukce PJD – Zalití podkladnic </t>
  </si>
  <si>
    <t xml:space="preserve">a hmoždinek (včetně rektifikačních pražců) </t>
  </si>
  <si>
    <t>nosnou betonovou deskou C30/37-XF3</t>
  </si>
  <si>
    <t xml:space="preserve">Zalití bude 5mm nad ložnou plochou podkladnice. </t>
  </si>
  <si>
    <t xml:space="preserve">Tloušťka betonové desky je min. 280mm </t>
  </si>
  <si>
    <t xml:space="preserve">(z důvodu výškových rozdílů mezi jednotlivými </t>
  </si>
  <si>
    <t>kolejemi bude pro výpočet použita tl. 310mm)</t>
  </si>
  <si>
    <t xml:space="preserve"> včetně nákupu, dovozu a hutnění</t>
  </si>
  <si>
    <t xml:space="preserve">Plocha odečteny z grafického programu AutoCad </t>
  </si>
  <si>
    <t>3365*0,28</t>
  </si>
  <si>
    <t>33</t>
  </si>
  <si>
    <t>273361116R</t>
  </si>
  <si>
    <t>Distanční podložky - kozlíky z betonářské oceli 10 505 (R) nebo BSt 500</t>
  </si>
  <si>
    <t>-312914681</t>
  </si>
  <si>
    <t xml:space="preserve">Konstrukce PJD–ŽB deska–Distanční podložky pro </t>
  </si>
  <si>
    <t xml:space="preserve">uložení horní vrstvy KARI sítě. Budou tvořeny z </t>
  </si>
  <si>
    <t xml:space="preserve"> betonářské výztuže B500B průměru 12mm a </t>
  </si>
  <si>
    <t>budou tvořit stoličky-kozlíky.</t>
  </si>
  <si>
    <t>Celková délka jednoho distančníku bude min.1100mm</t>
  </si>
  <si>
    <t>a předpoklad je umístění 1 ks ma 0,5 m2 .</t>
  </si>
  <si>
    <t>Položka zahrnuje nákup, dodávku, ohýbání a manipulaci.</t>
  </si>
  <si>
    <t xml:space="preserve">Plochy odečteny z grafického programu AutoCad </t>
  </si>
  <si>
    <t>dle výkresu charakt. řezů</t>
  </si>
  <si>
    <t>HMOTNOST 0,89kg/m</t>
  </si>
  <si>
    <t>3365*2*1,036*0,00089</t>
  </si>
  <si>
    <t>34</t>
  </si>
  <si>
    <t>273361412R</t>
  </si>
  <si>
    <t>Výztuž základových desek ze svařovaných sítí  do 8 kg/m2</t>
  </si>
  <si>
    <t>-2117965510</t>
  </si>
  <si>
    <t xml:space="preserve">Svršek TT – Konstrukce PJD – ŽB deska – </t>
  </si>
  <si>
    <t xml:space="preserve">uložení dvou vrstev KARI sítí pro zřízení </t>
  </si>
  <si>
    <t xml:space="preserve">ŽB desky systému W-Tram. </t>
  </si>
  <si>
    <t>a jedné vrstvy do podklaního betonu</t>
  </si>
  <si>
    <t xml:space="preserve">Budou užity KARI sítě 8mm a velikosti ok </t>
  </si>
  <si>
    <t>10x10cm (3x2m), včetně distančních podložek pro dolní vrstvy kari sítě,</t>
  </si>
  <si>
    <t>nákupu, dovozu na stavbu a zpracování (stříhání)</t>
  </si>
  <si>
    <t xml:space="preserve">zpracování (stříhání) pro vyplnění celé nutné plochy. </t>
  </si>
  <si>
    <t xml:space="preserve"> Uvažováno s 15% navýšením z důvodu přesahů)</t>
  </si>
  <si>
    <t>HMOTNOST KUSU 47,40kg = 7,9 kg/m2</t>
  </si>
  <si>
    <t>3365*2*0,0079*1,15 "dvě vrstvy v ŽB desce</t>
  </si>
  <si>
    <t>3953*0,0079*1,15 "jedna vrsrva v podkladním betonu</t>
  </si>
  <si>
    <t>35</t>
  </si>
  <si>
    <t>523862011</t>
  </si>
  <si>
    <t>Zřízení koleje ze žlábkových kolejnic na betonové desce nebo pražcích, do panelů  na betonové desce nebo na podélných betonových pražcích</t>
  </si>
  <si>
    <t>561738838</t>
  </si>
  <si>
    <t>https://podminky.urs.cz/item/CS_URS_2021_02/523862011</t>
  </si>
  <si>
    <t xml:space="preserve">Svršek TT – Konstrukce PJD – Pokládka žlábkových </t>
  </si>
  <si>
    <t>kolejnic 57R1</t>
  </si>
  <si>
    <t xml:space="preserve">Definitivní dotažení vrtulí tak, aby bylo dosaženo </t>
  </si>
  <si>
    <t xml:space="preserve"> požadované polohy pružných svěrek a tím </t>
  </si>
  <si>
    <t>požadované síly.</t>
  </si>
  <si>
    <t xml:space="preserve">Použití běžných zatáčeček momentem </t>
  </si>
  <si>
    <t>v rozmezí 180 - 220Nm.</t>
  </si>
  <si>
    <t xml:space="preserve">Délky kolejnic odečteny z grafického programu AutoCad </t>
  </si>
  <si>
    <t>587,454-13,827-24 "Kolej č.1</t>
  </si>
  <si>
    <t>586,986-24 "kolej č.2</t>
  </si>
  <si>
    <t>16,460-12 "havarijní výjezd</t>
  </si>
  <si>
    <t>36</t>
  </si>
  <si>
    <t>5921189R</t>
  </si>
  <si>
    <t>rektifikační pražec např. ŽPSV R01 s rektifikačními šrouby</t>
  </si>
  <si>
    <t>1663889855</t>
  </si>
  <si>
    <t>Ostatní konstrukce a práce, bourání</t>
  </si>
  <si>
    <t>37</t>
  </si>
  <si>
    <t>914111111</t>
  </si>
  <si>
    <t>Montáž svislé dopravní značky do velikosti 1 m2 objímkami na sloupek nebo konzolu</t>
  </si>
  <si>
    <t>1127762286</t>
  </si>
  <si>
    <t>38</t>
  </si>
  <si>
    <t>40445619</t>
  </si>
  <si>
    <t>zákazové, příkazové dopravní značky B1-B34, C1-15 500mm</t>
  </si>
  <si>
    <t>206799538</t>
  </si>
  <si>
    <t>2 "C4a</t>
  </si>
  <si>
    <t>39</t>
  </si>
  <si>
    <t>914511112</t>
  </si>
  <si>
    <t>Montáž sloupku dopravních značek  délky do 3,5 m do hliníkové patky</t>
  </si>
  <si>
    <t>-1080622049</t>
  </si>
  <si>
    <t>https://podminky.urs.cz/item/CS_URS_2021_02/914511112</t>
  </si>
  <si>
    <t>40</t>
  </si>
  <si>
    <t>40445235</t>
  </si>
  <si>
    <t>sloupek pro dopravní značku Al D 60mm v 3,5m</t>
  </si>
  <si>
    <t>-334262959</t>
  </si>
  <si>
    <t>41</t>
  </si>
  <si>
    <t>40445240</t>
  </si>
  <si>
    <t>patka pro sloupek Al D 60mm</t>
  </si>
  <si>
    <t>113956445</t>
  </si>
  <si>
    <t>42</t>
  </si>
  <si>
    <t>40445256</t>
  </si>
  <si>
    <t>svorka upínací na sloupek dopravní značky D 60mm</t>
  </si>
  <si>
    <t>298044560</t>
  </si>
  <si>
    <t>43</t>
  </si>
  <si>
    <t>915111122</t>
  </si>
  <si>
    <t>Vodorovné dopravní značení stříkané barvou  dělící čára šířky 125 mm přerušovaná bílá retroreflexní</t>
  </si>
  <si>
    <t>-170239740</t>
  </si>
  <si>
    <t>https://podminky.urs.cz/item/CS_URS_2021_02/915111122</t>
  </si>
  <si>
    <t>(20+22+421+447)*1,15  " dělící čára mezi tramv. tělesem a jízdními pruhy komunikací"</t>
  </si>
  <si>
    <t>44</t>
  </si>
  <si>
    <t>915131112</t>
  </si>
  <si>
    <t>Vodorovné dopravní značení stříkané barvou  přechody pro chodce, šipky, symboly bílé retroreflexní</t>
  </si>
  <si>
    <t>-756763276</t>
  </si>
  <si>
    <t>https://podminky.urs.cz/item/CS_URS_2021_02/915131112</t>
  </si>
  <si>
    <t xml:space="preserve">Poznámka k souboru cen:_x000D_
1. Ceny jsou určeny pro dělící čáry bílé souvislé č. V1a, bílé přerušované č. V2a, žluté souvislé č. V12b, žluté přerušované č. V12c a vodící čáry bílé č. V4. 2.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3. Množství měrných jednotek se určuje: a) u cen 915 11 a 915 12 v m délky dělící nebo vodící čáry (včetně mezer), b) u ceny 915 13 v m2 stříkané plochy bez mezer. </t>
  </si>
  <si>
    <t xml:space="preserve">vodorovné značky - </t>
  </si>
  <si>
    <t>110*0,5 "V13a š. 500 mm</t>
  </si>
  <si>
    <t>45</t>
  </si>
  <si>
    <t>915221112</t>
  </si>
  <si>
    <t>Vodorovné dopravní značení stříkaným plastem  vodící čára bílá šířky 250 mm souvislá retroreflexní</t>
  </si>
  <si>
    <t>-468005060</t>
  </si>
  <si>
    <t>https://podminky.urs.cz/item/CS_URS_2021_02/915221112</t>
  </si>
  <si>
    <t>210 "V13a š, 250 mm</t>
  </si>
  <si>
    <t>46</t>
  </si>
  <si>
    <t>915321111</t>
  </si>
  <si>
    <t>Vodorovné značení předformovaným termoplastem  přechod pro chodce z pásů šířky 0,5 m</t>
  </si>
  <si>
    <t>-1868532940</t>
  </si>
  <si>
    <t>https://podminky.urs.cz/item/CS_URS_2021_02/915321111</t>
  </si>
  <si>
    <t xml:space="preserve">130*0,5 "V7a Přechody </t>
  </si>
  <si>
    <t>47</t>
  </si>
  <si>
    <t>915321115</t>
  </si>
  <si>
    <t>Vodorovné značení předformovaným termoplastem  vodící pás pro slabozraké z 6 proužků</t>
  </si>
  <si>
    <t>2046443197</t>
  </si>
  <si>
    <t>https://podminky.urs.cz/item/CS_URS_2021_02/915321115</t>
  </si>
  <si>
    <t>48</t>
  </si>
  <si>
    <t>915351111</t>
  </si>
  <si>
    <t>Vodorovné značení předformovaným termoplastem  písmena nebo číslice velikosti do 1 m</t>
  </si>
  <si>
    <t>2071327135</t>
  </si>
  <si>
    <t>https://podminky.urs.cz/item/CS_URS_2021_02/915351111</t>
  </si>
  <si>
    <t xml:space="preserve">Poznámka k souboru cen:_x000D_
1.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2. Množství měrných jednotek u ceny 915 32-1111 se určuje m2 celkové plochy přechodu. </t>
  </si>
  <si>
    <t>72 "POZOR TRAM</t>
  </si>
  <si>
    <t>49</t>
  </si>
  <si>
    <t>919112233</t>
  </si>
  <si>
    <t>Řezání dilatačních spár v živičném krytu  vytvoření komůrky pro těsnící zálivku šířky 20 mm, hloubky 40 mm</t>
  </si>
  <si>
    <t>-539905857</t>
  </si>
  <si>
    <t xml:space="preserve">Kryt TT – Asfaltový kryt – Frézování drážky </t>
  </si>
  <si>
    <t xml:space="preserve">sfaltového krytu v šířce 20mm a výšce 40mm </t>
  </si>
  <si>
    <t>vedle hlavy/žlábku kolejnic včetně vyčištění</t>
  </si>
  <si>
    <t xml:space="preserve">(Délky odečteny z grafického programu AutoCad </t>
  </si>
  <si>
    <t>587,5*8</t>
  </si>
  <si>
    <t>50</t>
  </si>
  <si>
    <t>919112213</t>
  </si>
  <si>
    <t>Řezání dilatačních spár v živičném krytu  vytvoření komůrky pro těsnící zálivku šířky 10 mm, hloubky 25 mm</t>
  </si>
  <si>
    <t>-966052281</t>
  </si>
  <si>
    <t>https://podminky.urs.cz/item/CS_URS_2021_02/919112213</t>
  </si>
  <si>
    <t>Kryt TT – Asfaltový kryt – Frézování drážky</t>
  </si>
  <si>
    <t>asfaltového krytu 10x25mm (spáry na styku</t>
  </si>
  <si>
    <t>nově zřizovaného asfaltového krytu a stávající</t>
  </si>
  <si>
    <t>vozovky resp obruby) včetně vyčištění</t>
  </si>
  <si>
    <t>(587,5-93)*2 "podélné spáry</t>
  </si>
  <si>
    <t>7,8*2 "příčné spáry na začátku a na konci</t>
  </si>
  <si>
    <t>2*93 "na styku asfalt /obruba nástupišť</t>
  </si>
  <si>
    <t>40 "napojení krytu po překopech kanal. přípojek</t>
  </si>
  <si>
    <t>51</t>
  </si>
  <si>
    <t>919122112</t>
  </si>
  <si>
    <t>Utěsnění dilatačních spár zálivkou za tepla  v cementobetonovém nebo živičném krytu včetně adhezního nátěru s těsnicím profilem pod zálivkou, pro komůrky šířky 10 mm, hloubky 25 mm</t>
  </si>
  <si>
    <t>-803493365</t>
  </si>
  <si>
    <t>https://podminky.urs.cz/item/CS_URS_2021_02/919122112</t>
  </si>
  <si>
    <t>Kryt TT – Asfaltový kryt – Zálivka drážky</t>
  </si>
  <si>
    <t>(587,5-93)*2 "podélné spáry asfalt/asfalt</t>
  </si>
  <si>
    <t>7,8*2 "příčné spáry na začátku a na konci asfalt/asfalt</t>
  </si>
  <si>
    <t>52</t>
  </si>
  <si>
    <t>919735113</t>
  </si>
  <si>
    <t>Řezání stávajícího živičného krytu nebo podkladu  hloubky přes 100 do 150 mm</t>
  </si>
  <si>
    <t>-1482204811</t>
  </si>
  <si>
    <t>https://podminky.urs.cz/item/CS_URS_2021_02/919735113</t>
  </si>
  <si>
    <t>řezání stavajícího krytu pro frézování  vozovky podél koleje</t>
  </si>
  <si>
    <t>(587,5-93)*2 "podél koleje</t>
  </si>
  <si>
    <t>7,8*2 "příčně k ose koleje</t>
  </si>
  <si>
    <t>53</t>
  </si>
  <si>
    <t>928126112</t>
  </si>
  <si>
    <t>Odstranění zádlažbových panelů  mezi kolejnicemi nebo kolejemi</t>
  </si>
  <si>
    <t>-1225491650</t>
  </si>
  <si>
    <t>https://podminky.urs.cz/item/CS_URS_2021_02/928126112</t>
  </si>
  <si>
    <t>(587,454-13,82)*2,25 "Kolej č.1</t>
  </si>
  <si>
    <t>586,986*2,25"kolej č.2</t>
  </si>
  <si>
    <t>54</t>
  </si>
  <si>
    <t>928641011</t>
  </si>
  <si>
    <t>Nátěr paty a stojiny žlábkové kolejnice proti korozi  asfaltovou emulzí</t>
  </si>
  <si>
    <t>-1771989483</t>
  </si>
  <si>
    <t>https://podminky.urs.cz/item/CS_URS_2021_02/928641011</t>
  </si>
  <si>
    <t xml:space="preserve">587,5*4 </t>
  </si>
  <si>
    <t>55</t>
  </si>
  <si>
    <t>Vodivé propojení kolejnic, kabelové propojky s oky</t>
  </si>
  <si>
    <t>-33457656</t>
  </si>
  <si>
    <t>Propojení bude zřizována po cca 75 m</t>
  </si>
  <si>
    <t>16 "(2*587,5)/75</t>
  </si>
  <si>
    <t>Šroubované kolejnicové propojky</t>
  </si>
  <si>
    <t>56</t>
  </si>
  <si>
    <t>R2.1</t>
  </si>
  <si>
    <t xml:space="preserve">Demontáž a  zpětné navaření drenážních kabelů aktivní protikorozní ochrany NTL plynovodů  </t>
  </si>
  <si>
    <t>1526733496</t>
  </si>
  <si>
    <t xml:space="preserve">Demontáž a zpětná montáž drenážních kabelů aktivní protikorozní </t>
  </si>
  <si>
    <t>ochrany NTL plynovodů . Elektrická polarizovaná drenáž</t>
  </si>
  <si>
    <t>„PKO EPD Zborovská" a „PKO EPD 30.dubna"</t>
  </si>
  <si>
    <t>dle vyjádření GASNETu zn. 5002524945 viz Dokladová část</t>
  </si>
  <si>
    <t>57</t>
  </si>
  <si>
    <t>92894611R</t>
  </si>
  <si>
    <t xml:space="preserve">Kompletní dodávka a  montáž odvodnění ve vozovce z ocelových skříní nebo trub  koleje nebo kolejového rozvětvení ze žlábkových kolejnic jednokolejná trať </t>
  </si>
  <si>
    <t>1976255479</t>
  </si>
  <si>
    <t>Nové odvodňovače žlábkových kolejnic</t>
  </si>
  <si>
    <t>v úsecích koleje s kompl. obnovou</t>
  </si>
  <si>
    <t>kolejového svršku</t>
  </si>
  <si>
    <t>8*2</t>
  </si>
  <si>
    <t>58</t>
  </si>
  <si>
    <t>9289461R0</t>
  </si>
  <si>
    <t>Kompletní demontáž odvodnění ve vozovce z ocelových skříní nebo trub  koleje nebo kolejového rozvětvení ze žlábkových kolejnic jednokolejná trať</t>
  </si>
  <si>
    <t>580555710</t>
  </si>
  <si>
    <t>91</t>
  </si>
  <si>
    <t>Doplňující konstrukce a práce pozemních komunikací, letišť a ploch</t>
  </si>
  <si>
    <t>543141112</t>
  </si>
  <si>
    <t>Směrové a výškové vyrovnání koleje nebo kolejového rozvětvení ze žlábkových kolejnic  na pražcích z betonu předpjatého nebo železového</t>
  </si>
  <si>
    <t>850124878</t>
  </si>
  <si>
    <t xml:space="preserve">Svršek TT – Konstrukce PJD – Vyrovnání </t>
  </si>
  <si>
    <t xml:space="preserve"> kolejnicových pásů do GPK pomocí rozchodnic </t>
  </si>
  <si>
    <t xml:space="preserve"> a rektifikačních šroubů na rektifikačních pražcích</t>
  </si>
  <si>
    <t xml:space="preserve">včetně potřebného vybavení a spojkování kolejnic.  </t>
  </si>
  <si>
    <t>Postup výstavby bude upřesněn dodavatelem stavby.</t>
  </si>
  <si>
    <t xml:space="preserve">Délky koleje odečteny z grafického programu AutoCad </t>
  </si>
  <si>
    <t>587,454-12-12"Kolej č.1</t>
  </si>
  <si>
    <t>586,986-12-12 "kolej č.2</t>
  </si>
  <si>
    <t>4,005 "havarijní výjezd</t>
  </si>
  <si>
    <t>60</t>
  </si>
  <si>
    <t>62999211R</t>
  </si>
  <si>
    <t>Zatmelení styčných po obou stranách hlavy kolejnic a konstrukcemi trvale pružným polyuretanovým tmelem včetně vyčištění spar, provedení penetračního nátěru a vyplnění spar pěnou pro spáry šířky do 20 mm</t>
  </si>
  <si>
    <t>-486724538</t>
  </si>
  <si>
    <t xml:space="preserve">Kryt TT – Asfaltový kryt – Těsnění zálivkou </t>
  </si>
  <si>
    <t xml:space="preserve">z polyuretanů nebo polymerů proříznuté spáry </t>
  </si>
  <si>
    <t xml:space="preserve">vedle žlábků a hlavy kolejnice 20x40mm  </t>
  </si>
  <si>
    <t xml:space="preserve"> (styk kolejnice/ asfaltový kryt) včetně povápnění)</t>
  </si>
  <si>
    <t>Délky odečteny z grafického programu AutoCad dle výkresu E.11.01.02</t>
  </si>
  <si>
    <t>587,5*4 "podél kolejnic</t>
  </si>
  <si>
    <t>70*2 "mezi prefabrikátem nástupištní hrany a zámkovou dlažbou</t>
  </si>
  <si>
    <t>62</t>
  </si>
  <si>
    <t>92392111R</t>
  </si>
  <si>
    <t>Zídka z L profilu, podél pevné jízdní dráhy  z prefabrikátů betonových osazených do lože z  betonu</t>
  </si>
  <si>
    <t>1011716537</t>
  </si>
  <si>
    <t xml:space="preserve">Svršek TT – Konstrukce PJD – Prefabrikáty tvaru </t>
  </si>
  <si>
    <t xml:space="preserve">L 350x300x100mm z betonu C25/30-XF1, </t>
  </si>
  <si>
    <t>včetně nákupu a dovozu na stavbu,</t>
  </si>
  <si>
    <t xml:space="preserve">včetně zřízení  betonového lože a betonových bočních opěr, </t>
  </si>
  <si>
    <t xml:space="preserve">včetně řezání a případných úprav styčných spár, </t>
  </si>
  <si>
    <t xml:space="preserve">Délky odečteny z grafického programu AutoCad </t>
  </si>
  <si>
    <t>561,857 " hrázka podél koleje č.1 + havarijní odbočení</t>
  </si>
  <si>
    <t xml:space="preserve">561,165 " hrázka podél koleje č.2 </t>
  </si>
  <si>
    <t>997</t>
  </si>
  <si>
    <t>Přesun sutě</t>
  </si>
  <si>
    <t>63</t>
  </si>
  <si>
    <t>997221561</t>
  </si>
  <si>
    <t>Vodorovná doprava suti  bez naložení, ale se složením a s hrubým urovnáním z kusových materiálů, na vzdálenost do 1 km</t>
  </si>
  <si>
    <t>1226350935</t>
  </si>
  <si>
    <t>https://podminky.urs.cz/item/CS_URS_2021_02/997221561</t>
  </si>
  <si>
    <t>Doprava panelů na skládku zhotovitele</t>
  </si>
  <si>
    <t>předpokládná vzdálenost skládky do 12 km</t>
  </si>
  <si>
    <t>887,875 "odstraněné zádlažbové panely pol č. 928126112"</t>
  </si>
  <si>
    <t>64</t>
  </si>
  <si>
    <t>997221569</t>
  </si>
  <si>
    <t>Vodorovná doprava suti  bez naložení, ale se složením a s hrubým urovnáním Příplatek k ceně za každý další i započatý 1 km přes 1 km</t>
  </si>
  <si>
    <t>-1920877345</t>
  </si>
  <si>
    <t>https://podminky.urs.cz/item/CS_URS_2021_02/997221569</t>
  </si>
  <si>
    <t>předpokládná vzdálenost skládky do 7 km</t>
  </si>
  <si>
    <t>887,875*11 "odstraněné zádlažbové panely"</t>
  </si>
  <si>
    <t>65</t>
  </si>
  <si>
    <t>997221571</t>
  </si>
  <si>
    <t>Vodorovná doprava vybouraných hmot  bez naložení, ale se složením a s hrubým urovnáním na vzdálenost do 1 km</t>
  </si>
  <si>
    <t>1121719073</t>
  </si>
  <si>
    <t>https://podminky.urs.cz/item/CS_URS_2021_02/997221571</t>
  </si>
  <si>
    <t>Doprava suti na skládku zhotovitele</t>
  </si>
  <si>
    <t>2334,379 "kamenivo těžené z kolej. lože, příp. odkup kameniva zhotovitelem pol. 512531111"</t>
  </si>
  <si>
    <t>299,668 "vybour. živičný poklad  tl. do 100 mm, pol. č. 113107242"</t>
  </si>
  <si>
    <t>399,047 "odfréz. ložná vrstva tl. 100 mm, pol. č. 113154334"</t>
  </si>
  <si>
    <t xml:space="preserve">181,839 "odfréz. obrusná vrstva tl. 40 mm, pol. č. 113154332" </t>
  </si>
  <si>
    <t>66</t>
  </si>
  <si>
    <t>997221579</t>
  </si>
  <si>
    <t>Vodorovná doprava vybouraných hmot  bez naložení, ale se složením a s hrubým urovnáním na vzdálenost Příplatek k ceně za každý další i započatý 1 km přes 1 km</t>
  </si>
  <si>
    <t>1402939754</t>
  </si>
  <si>
    <t>https://podminky.urs.cz/item/CS_URS_2021_02/997221579</t>
  </si>
  <si>
    <t>3214,933*11 "na skládku zhotovitele,předpokládná vzdálenost skládky do 7 km"</t>
  </si>
  <si>
    <t>67</t>
  </si>
  <si>
    <t>997221615</t>
  </si>
  <si>
    <t>Poplatek za uložení stavebního odpadu na skládce (skládkovné) z prostého betonu zatříděného do Katalogu odpadů pod kódem 17 01 01</t>
  </si>
  <si>
    <t>-106046677</t>
  </si>
  <si>
    <t>https://podminky.urs.cz/item/CS_URS_2021_02/997221615</t>
  </si>
  <si>
    <t>68</t>
  </si>
  <si>
    <t>997221845</t>
  </si>
  <si>
    <t>Poplatek za uložení stavebního odpadu na skládce (skládkovné) asfaltového bez obsahu dehtu zatříděného do Katalogu odpadů pod kódem 170 302</t>
  </si>
  <si>
    <t>770582228</t>
  </si>
  <si>
    <t>299,668 "vybour. živičný poklad  tl. do 100 mm, pol. č. 113107342"</t>
  </si>
  <si>
    <t>69</t>
  </si>
  <si>
    <t>997221855</t>
  </si>
  <si>
    <t>Poplatek za uložení stavebního odpadu na skládce (skládkovné) zeminy a kameniva zatříděného do Katalogu odpadů pod kódem 170 504</t>
  </si>
  <si>
    <t>-2040021105</t>
  </si>
  <si>
    <t>2334,379 "kamenivo těžené z kolej. lože, příp. odkup kameniva zhotovitelem pol. 5125311111"</t>
  </si>
  <si>
    <t>70</t>
  </si>
  <si>
    <t>015250R</t>
  </si>
  <si>
    <t>POPLATKY ZA LIKVIDACŮ ODPADŮ NEKONTAMINOVANÝCH - 17 02 03  POLYETYLÉNOVÉ  PODLOŽKY (ŽEL. SVRŠEK)</t>
  </si>
  <si>
    <t>T</t>
  </si>
  <si>
    <t>959246930</t>
  </si>
  <si>
    <t>Poznámka k souboru cen:_x000D_
1. Položka obsahuje: – veškeré poplatky provozovateli skládky, recyklační linky nebo jiného zařízení na zpracování nebo likvidaci odpadů související s převzetím, uložením, zpracováním nebo likvidací odpadu 2. Položka neobsahuje: – náklady spojené s dopravou odpadu z místa stavby na místo převzetí provozovatelem skládky, recyklační linky nebo jiného zařízení na zpracování nebo likvidaci odpadů 3. Způsob měření: Tunou se rozumí hmotnost odpadu vytříděného v souladu se zákonem č. 185/2001 Sb., o nakládání s odpady, v platném znění.</t>
  </si>
  <si>
    <t>(587,454-13,827)*1,52*2*0,00008 "Kolej č.1</t>
  </si>
  <si>
    <t>586,986*1,52*2*0,00008 "kolej č.2</t>
  </si>
  <si>
    <t>16,460*1,52*2*0,00008 "havarijní výjezd</t>
  </si>
  <si>
    <t>71</t>
  </si>
  <si>
    <t>015260R</t>
  </si>
  <si>
    <t>POPLATKY ZA LIKVIDACŮ ODPADŮ NEKONTAMINOVANÝCH - 07 02 99  PRYŽOVÉ PODLOŽKY (ŽEL. SVRŠEK)</t>
  </si>
  <si>
    <t>-1816522678</t>
  </si>
  <si>
    <t>(587,454-13,827)*1,52*2*0,00018 "Kolej č.1</t>
  </si>
  <si>
    <t>586,986*1,52*2*0,00018 "kolej č.2</t>
  </si>
  <si>
    <t>16,460*1,52*2*0,00018 "havarijní výjezd</t>
  </si>
  <si>
    <t>72</t>
  </si>
  <si>
    <t>015520</t>
  </si>
  <si>
    <t>POPLATKY ZA LIKVIDACŮ ODPADŮ NEBEZPEČNÝCH - 17 02 04*  ŽELEZNIČNÍ PRAŽCE DŘEVĚNÉ</t>
  </si>
  <si>
    <t>1517607348</t>
  </si>
  <si>
    <t>(587,454-13,827)*1,52*0,1 "Kolej č.1</t>
  </si>
  <si>
    <t>586,986*1,52*0,1 "kolej č.2</t>
  </si>
  <si>
    <t>16,460*1,52*0,1 "havarijní výjezd</t>
  </si>
  <si>
    <t>73</t>
  </si>
  <si>
    <t>997241511</t>
  </si>
  <si>
    <t>Doprava vybouraných hmot, konstrukcí nebo suti  vodorovné přemístění vybouraných hmot nebo konstrukcí, na vzdálenost do 7 km</t>
  </si>
  <si>
    <t>-2038309091</t>
  </si>
  <si>
    <t>366,070 "Vyjmutá kolejová pole na skládku zhotovitele k rozebrání, pol. 525010012"</t>
  </si>
  <si>
    <t>366,070 "Konstrukce z rozebr. kol. polí na skládku zhotovitele, pol. 525010012"</t>
  </si>
  <si>
    <t>5,402 "Vyjmutá kolejová rozvětvení  na skládku zhotovitele k rozebrání, pol. 5368011212"</t>
  </si>
  <si>
    <t>5,402 "Konstrukce z rozenraných kol. rozvětvení  na skládku zhotovitele , pol. 5368011212"</t>
  </si>
  <si>
    <t>74</t>
  </si>
  <si>
    <t>997242529</t>
  </si>
  <si>
    <t>Vodorovná doprava nových kolejnic na staveniště  s naložením, složením a hrubým urovnáním kolejnic, na vzdálenost Příplatek k ceně za každý další i započatý 1 km</t>
  </si>
  <si>
    <t>-1993828754</t>
  </si>
  <si>
    <t>https://podminky.urs.cz/item/CS_URS_2021_02/997242529</t>
  </si>
  <si>
    <t>366,070*11 "konstrukce z rozebraných kolejových polí na skládku zhotovitele, do 12km, pol. 525010012"</t>
  </si>
  <si>
    <t>5,402*11 "konstrukce z rozebraných  kolejových rozvětvení  na skládku zhotovitele,do 12 km pol. 5368011212"</t>
  </si>
  <si>
    <t>75</t>
  </si>
  <si>
    <t>R4</t>
  </si>
  <si>
    <t>Odkup dřevěných pražců</t>
  </si>
  <si>
    <t>618514256</t>
  </si>
  <si>
    <t>Zhotovitel nacení v případě zájmu o odkup (mínusová položka)</t>
  </si>
  <si>
    <t>76</t>
  </si>
  <si>
    <t>R5</t>
  </si>
  <si>
    <t>Odkup výziskaných kolejí a kol. konstrukcí</t>
  </si>
  <si>
    <t>795431558</t>
  </si>
  <si>
    <t>Zhotovitel nacení v případě zájmu o odkup i v případě odvozu do šrotu (mínusová položka)</t>
  </si>
  <si>
    <t>(587,454-13,827)*2*0,05654"Kolej č.1</t>
  </si>
  <si>
    <t>586,986*2*0,05654 "kolej č.2</t>
  </si>
  <si>
    <t>16,460*2*0,05654 "havarijní výjezd</t>
  </si>
  <si>
    <t>3 "kol. rozvětvení</t>
  </si>
  <si>
    <t>77</t>
  </si>
  <si>
    <t>R6</t>
  </si>
  <si>
    <t>Odkup drobného kolejiva</t>
  </si>
  <si>
    <t>-2127169922</t>
  </si>
  <si>
    <t xml:space="preserve">drobné kolejivo, </t>
  </si>
  <si>
    <t>(587,454-13,827)*1,52*2*0,01098 "Kolej č.1</t>
  </si>
  <si>
    <t>586,986*1,52*2*0,01098 "kolej č.2</t>
  </si>
  <si>
    <t>16,460*1,52*2*0,01098 "havarijní výjezd</t>
  </si>
  <si>
    <t>78</t>
  </si>
  <si>
    <t>R7</t>
  </si>
  <si>
    <t>Odkup vytěženého kameniva z kol. lože</t>
  </si>
  <si>
    <t>1980925273</t>
  </si>
  <si>
    <t>3240,511 "kamenivo těžené z kolej. lože, příp. odkup kameniva zhotovitelem pol. 113107225"</t>
  </si>
  <si>
    <t>79</t>
  </si>
  <si>
    <t>R8</t>
  </si>
  <si>
    <t>Odkup vyzískaných zádlažbových panelů</t>
  </si>
  <si>
    <t>1029023578</t>
  </si>
  <si>
    <t>998</t>
  </si>
  <si>
    <t>Přesun hmot</t>
  </si>
  <si>
    <t>80</t>
  </si>
  <si>
    <t>998243011</t>
  </si>
  <si>
    <t>Přesun hmot pro svršek kolejí nebo kolejišť pro tramvaj kromě metra  jakéhokoliv rozsahu dopravní vzdálenost do 1 000 m</t>
  </si>
  <si>
    <t>1819516099</t>
  </si>
  <si>
    <t>https://podminky.urs.cz/item/CS_URS_2021_02/998243011</t>
  </si>
  <si>
    <t>PSV</t>
  </si>
  <si>
    <t>Práce a dodávky PSV</t>
  </si>
  <si>
    <t>714</t>
  </si>
  <si>
    <t>Akustická a protiotřesová opatření</t>
  </si>
  <si>
    <t>81</t>
  </si>
  <si>
    <t>714451001</t>
  </si>
  <si>
    <t>Montáž antivibračních rohoží stavebních konstrukcí a strojních zařízení  z recyklované pryže volně položených vodorovně nebo svisle</t>
  </si>
  <si>
    <t>-1192753915</t>
  </si>
  <si>
    <t>https://podminky.urs.cz/item/CS_URS_2021_02/714451001</t>
  </si>
  <si>
    <t>(587,454-12-12-9)*6,75</t>
  </si>
  <si>
    <t>4,5*6,75</t>
  </si>
  <si>
    <t>93*7,55</t>
  </si>
  <si>
    <t>82</t>
  </si>
  <si>
    <t>27245010</t>
  </si>
  <si>
    <t>deska antivibrační recyklovaná pryž 650kg/m3 tl 24mm černá</t>
  </si>
  <si>
    <t>2066421357</t>
  </si>
  <si>
    <t>(587,454-12-12-9)*6,75*1,05</t>
  </si>
  <si>
    <t>4,5*6,75*1,05</t>
  </si>
  <si>
    <t>93*7,55*1,05</t>
  </si>
  <si>
    <t>"5% ztratné"</t>
  </si>
  <si>
    <t>4698,845*1,05 'Přepočtené koeficientem množství</t>
  </si>
  <si>
    <t>84</t>
  </si>
  <si>
    <t>R10</t>
  </si>
  <si>
    <t>Dodávka+Montáž, ochrana paty kolejnice systémovým pružným návlekem systému W-Tram</t>
  </si>
  <si>
    <t>411030861</t>
  </si>
  <si>
    <t xml:space="preserve">Svršek TT – Konstrukce PJD – Ochrana paty kolejnice </t>
  </si>
  <si>
    <t xml:space="preserve">kolejnice systémových pružným návlekem systému </t>
  </si>
  <si>
    <t>W-Tram včetně nákupu, dodávky a manipulace</t>
  </si>
  <si>
    <t>měrnou jednotku je  bm kolejnice</t>
  </si>
  <si>
    <t>587,454*2</t>
  </si>
  <si>
    <t>586,986*2</t>
  </si>
  <si>
    <t>16,40*2</t>
  </si>
  <si>
    <t>85</t>
  </si>
  <si>
    <t>R11</t>
  </si>
  <si>
    <t>Dodávka+Montáž, systémových oboustranných bokovnic W-Tram</t>
  </si>
  <si>
    <t>-885729831</t>
  </si>
  <si>
    <t xml:space="preserve">Svršek TT – Konstrukce PJD – Lepení systémových </t>
  </si>
  <si>
    <t xml:space="preserve">oboustraných pryžových bokovnic W-Tram, včetně </t>
  </si>
  <si>
    <t>nákupu, dovozu, manipulace a lepícího prostředku</t>
  </si>
  <si>
    <t>měrnou jednotku je oboustranný komplet na bm kolejnice</t>
  </si>
  <si>
    <t>86</t>
  </si>
  <si>
    <t>R12</t>
  </si>
  <si>
    <t>Dodávka+Montáž, uložení a montáž uzlů upevnění W-Tam</t>
  </si>
  <si>
    <t>-706016511</t>
  </si>
  <si>
    <t>87</t>
  </si>
  <si>
    <t>R13</t>
  </si>
  <si>
    <t>Frézování otvorů pro odvodnění žlábků kolejnic</t>
  </si>
  <si>
    <t>1955833541</t>
  </si>
  <si>
    <t>8*4</t>
  </si>
  <si>
    <t>SO 662 -  Tramvajový spodek</t>
  </si>
  <si>
    <t xml:space="preserve">    2 - Zakládání</t>
  </si>
  <si>
    <t xml:space="preserve">    3 - Svislé a kompletní konstrukce</t>
  </si>
  <si>
    <t xml:space="preserve">    4 - Vodorovné konstrukce</t>
  </si>
  <si>
    <t xml:space="preserve">    8 - Trubní vedení</t>
  </si>
  <si>
    <t>111251101</t>
  </si>
  <si>
    <t>Odstranění křovin a stromů s odstraněním kořenů strojně průměru kmene do 100 mm v rovině nebo ve svahu sklonu terénu do 1:5, při celkové ploše do 100 m2 vč. veškerých manipulací, dopravy a zpracování dřevní hmoty</t>
  </si>
  <si>
    <t>1533818517</t>
  </si>
  <si>
    <t>https://podminky.urs.cz/item/CS_URS_2021_02/111251101</t>
  </si>
  <si>
    <t>112101101R</t>
  </si>
  <si>
    <t>Odstranění stromů s odřezáním kmene a s odvětvením listnatých, průměru kmene přes 100 do 300 mm, vč. odstranění pařezů,veškeré manipulace, dopravy a zpracování dřevní hmoty</t>
  </si>
  <si>
    <t>-942976980</t>
  </si>
  <si>
    <t>112101102</t>
  </si>
  <si>
    <t>Odstranění stromů s odřezáním kmene a s odvětvením listnatých, průměru kmene přes 300 do 500 mm vč. odstranění pařezů,veškeré manipulace, dopravy a zpracování dřevní hmoty</t>
  </si>
  <si>
    <t>-349185085</t>
  </si>
  <si>
    <t>https://podminky.urs.cz/item/CS_URS_2021_02/112101102</t>
  </si>
  <si>
    <t>112101103</t>
  </si>
  <si>
    <t>Odstranění stromů s odřezáním kmene a s odvětvením listnatých, průměru kmene přes 500 do 700 mm vč. odstranění pařezů,veškeré manipulace, dopravy a zpracování dřevní hmoty</t>
  </si>
  <si>
    <t>1582948757</t>
  </si>
  <si>
    <t>https://podminky.urs.cz/item/CS_URS_2021_02/112101103</t>
  </si>
  <si>
    <t>112101104</t>
  </si>
  <si>
    <t>Odstranění stromů s odřezáním kmene a s odvětvením listnatých, průměru kmene přes 700 do 900 mm vč. odstranění pařezů,veškeré manipulace, dopravy a zpracování dřevní hmoty</t>
  </si>
  <si>
    <t>5294469</t>
  </si>
  <si>
    <t>https://podminky.urs.cz/item/CS_URS_2021_02/112101104</t>
  </si>
  <si>
    <t>112101105</t>
  </si>
  <si>
    <t>Odstranění stromů s odřezáním kmene a s odvětvením listnatých, průměru kmene přes 900 do 1100 mm vč. odstranění pařezů,veškeré manipulace, dopravy a zpracování dřevní hmoty</t>
  </si>
  <si>
    <t>191396326</t>
  </si>
  <si>
    <t>https://podminky.urs.cz/item/CS_URS_2021_02/112101105</t>
  </si>
  <si>
    <t>113201112</t>
  </si>
  <si>
    <t>Vytrhání obrub  s vybouráním lože, s přemístěním hmot na skládku na vzdálenost do 3 m nebo s naložením na dopravní prostředek silničních ležatých</t>
  </si>
  <si>
    <t>711098762</t>
  </si>
  <si>
    <t>https://podminky.urs.cz/item/CS_URS_2021_02/113201112</t>
  </si>
  <si>
    <t>vytrhání obrub silničních žulových obloukopvých naběhových ostrůvků</t>
  </si>
  <si>
    <t xml:space="preserve">očištění,  budou znovu  použity </t>
  </si>
  <si>
    <t>4*1</t>
  </si>
  <si>
    <t>11320111R</t>
  </si>
  <si>
    <t>Vytrhání obrub HK  s vybouráním lože, s přemístěním hmot na skládku na vzdálenost do 3 m nebo s naložením na dopravní prostředek silničních ležatých</t>
  </si>
  <si>
    <t>-1829962361</t>
  </si>
  <si>
    <t>vytrhání obrubníku HK</t>
  </si>
  <si>
    <t>v loži z betonu betonu C45/55nXF4 tl. 150 mm</t>
  </si>
  <si>
    <t>2*68</t>
  </si>
  <si>
    <t>113202111</t>
  </si>
  <si>
    <t>Vytrhání obrub  s vybouráním lože, s přemístěním hmot na skládku na vzdálenost do 3 m nebo s naložením na dopravní prostředek z krajníků nebo obrubníků stojatých</t>
  </si>
  <si>
    <t>1566696250</t>
  </si>
  <si>
    <t>bourání stávajících krájníků nástupišť</t>
  </si>
  <si>
    <t>2*(13,13+9,83+(2,28*6))</t>
  </si>
  <si>
    <t>122251106</t>
  </si>
  <si>
    <t>Odkopávky a prokopávky nezapažené strojně v hornině třídy těžitelnosti I skupiny 3 přes 1 000 do 5 000 m3</t>
  </si>
  <si>
    <t>1787446577</t>
  </si>
  <si>
    <t>https://podminky.urs.cz/item/CS_URS_2021_02/122251106</t>
  </si>
  <si>
    <t xml:space="preserve">odkopávky v tl. 0,3 m pod odstraněným kolejovým ložem   </t>
  </si>
  <si>
    <t>Plochy odečteny z grafického programu AutoCad-výkres  char. řezů</t>
  </si>
  <si>
    <t>(587,454-13,827-90,3)*3,5*0,3 "Kolej č.1</t>
  </si>
  <si>
    <t>(586,986-90,3)*3,5*0,3 "kolej č.2</t>
  </si>
  <si>
    <t>16,460*7*0,3 "havarijní výjezd</t>
  </si>
  <si>
    <t>20,307*3,5*0,3 "výh.č.1-72</t>
  </si>
  <si>
    <t>90,3*2*3,9*0,3" podél nástupištní hrany</t>
  </si>
  <si>
    <t>122351106</t>
  </si>
  <si>
    <t>Odkopávky a prokopávky nezapažené strojně v hornině třídy těžitelnosti II skupiny 4 přes 1 000 do 5 000 m3</t>
  </si>
  <si>
    <t>-834587881</t>
  </si>
  <si>
    <t>https://podminky.urs.cz/item/CS_URS_2021_02/122351106</t>
  </si>
  <si>
    <t>Odkopávky pro sanaci pláně</t>
  </si>
  <si>
    <t>K sanaci podl. bude přistoupeno, pokud by  nebyly</t>
  </si>
  <si>
    <t>splněny požadované parametry na zemní pláni</t>
  </si>
  <si>
    <t>(586,986-90,3)*3,5*0,5 "kolej č.2</t>
  </si>
  <si>
    <t>132352501</t>
  </si>
  <si>
    <t>Hloubení rýh vedle kolejí šířky do 800 mm strojně zapažených i nezapažených, hloubky do 1,5 m, pro jakýkoliv objem výkopu v hornině třídy těžitelnosti II skupiny 4</t>
  </si>
  <si>
    <t>2002362088</t>
  </si>
  <si>
    <t>https://podminky.urs.cz/item/CS_URS_2021_02/132352501</t>
  </si>
  <si>
    <t xml:space="preserve">Hloubení mělké rýhy pro trativod </t>
  </si>
  <si>
    <t xml:space="preserve">plochy výkopu odečteny z grafického programu AutoCad </t>
  </si>
  <si>
    <t>dle výkresu char. řezů</t>
  </si>
  <si>
    <t>v ochran. pásmech inž. sítí ruční výkop!</t>
  </si>
  <si>
    <t>587,30*0,25 "výkop pro trativod"</t>
  </si>
  <si>
    <t>36*0,40 "přípojky do stávající kanalizace</t>
  </si>
  <si>
    <t>174111101</t>
  </si>
  <si>
    <t>Zásyp sypaninou z jakékoliv horniny ručně s uložením výkopku ve vrstvách se zhutněním jam, šachet, rýh nebo kolem objektů v těchto vykopávkách</t>
  </si>
  <si>
    <t>2010437010</t>
  </si>
  <si>
    <t>https://podminky.urs.cz/item/CS_URS_2021_02/174111101</t>
  </si>
  <si>
    <t>zásyp jam po odstraněných pařezech</t>
  </si>
  <si>
    <t>174211201</t>
  </si>
  <si>
    <t>Zásyp jam po pařezech ručně výkopkem z horniny získané při dobývání pařezů s hrubým urovnáním povrchu zasypávky průměru pařezu přes 100 do 300 mm</t>
  </si>
  <si>
    <t>849963146</t>
  </si>
  <si>
    <t>https://podminky.urs.cz/item/CS_URS_2021_02/174211201</t>
  </si>
  <si>
    <t>174211202</t>
  </si>
  <si>
    <t>Zásyp jam po pařezech ručně výkopkem z horniny získané při dobývání pařezů s hrubým urovnáním povrchu zasypávky průměru pařezu přes 300 do 500 mm</t>
  </si>
  <si>
    <t>471011295</t>
  </si>
  <si>
    <t>https://podminky.urs.cz/item/CS_URS_2021_02/174211202</t>
  </si>
  <si>
    <t>174211203</t>
  </si>
  <si>
    <t>Zásyp jam po pařezech ručně výkopkem z horniny získané při dobývání pařezů s hrubým urovnáním povrchu zasypávky průměru pařezu přes 500 do 700 mm</t>
  </si>
  <si>
    <t>1751919297</t>
  </si>
  <si>
    <t>https://podminky.urs.cz/item/CS_URS_2021_02/174211203</t>
  </si>
  <si>
    <t>174211204</t>
  </si>
  <si>
    <t>Zásyp jam po pařezech ručně výkopkem z horniny získané při dobývání pařezů s hrubým urovnáním povrchu zasypávky průměru pařezu přes 700 do 900 mm</t>
  </si>
  <si>
    <t>-1023285929</t>
  </si>
  <si>
    <t>https://podminky.urs.cz/item/CS_URS_2021_02/174211204</t>
  </si>
  <si>
    <t>174211205</t>
  </si>
  <si>
    <t>Zásyp jam po pařezech ručně výkopkem z horniny získané při dobývání pařezů s hrubým urovnáním povrchu zasypávky průměru pařezu přes 900 do 1100 mm</t>
  </si>
  <si>
    <t>-270497045</t>
  </si>
  <si>
    <t>https://podminky.urs.cz/item/CS_URS_2021_02/174211205</t>
  </si>
  <si>
    <t>181102302</t>
  </si>
  <si>
    <t>Úprava pláně na stavbách dálnic strojně v zářezech mimo skalních se zhutněním</t>
  </si>
  <si>
    <t>-466048566</t>
  </si>
  <si>
    <t>uprava zhutnění pláně</t>
  </si>
  <si>
    <t>(587,454-13,827-90,3)*3,3 "Kolej č.1</t>
  </si>
  <si>
    <t>(586,986-90,3)*3,3"kolej č.2</t>
  </si>
  <si>
    <t>16,460*6,6 "havarijní výjezd</t>
  </si>
  <si>
    <t>20,307*3,3"výh.č.1-72</t>
  </si>
  <si>
    <t>90,3*2*3,7" podél nástupištní hrany</t>
  </si>
  <si>
    <t>181411131</t>
  </si>
  <si>
    <t>Založení trávníku na půdě předem připravené plochy do 1000 m2 výsevem včetně utažení parkového v rovině nebo na svahu do 1:5</t>
  </si>
  <si>
    <t>-691494985</t>
  </si>
  <si>
    <t>https://podminky.urs.cz/item/CS_URS_2021_02/181411131</t>
  </si>
  <si>
    <t>terénní úpravy po odstranění pařezů</t>
  </si>
  <si>
    <t>100</t>
  </si>
  <si>
    <t>00572410</t>
  </si>
  <si>
    <t>osivo směs travní parková</t>
  </si>
  <si>
    <t>664424077</t>
  </si>
  <si>
    <t>100*0,02 'Přepočtené koeficientem množství</t>
  </si>
  <si>
    <t>Zakládání</t>
  </si>
  <si>
    <t>212752412</t>
  </si>
  <si>
    <t>Trativody z drenážních trubek pro liniové stavby a komunikace se zřízením štěrkového lože pod trubky a s jejich obsypem v otevřeném výkopu trubka korugovaná sendvičová PE-HD SN 8 perforace 220° DN 150</t>
  </si>
  <si>
    <t>1712027355</t>
  </si>
  <si>
    <t>https://podminky.urs.cz/item/CS_URS_2021_02/212752412</t>
  </si>
  <si>
    <t>kompletní dodávka a montáž vč. obsypu,</t>
  </si>
  <si>
    <t>bet. lože pod potrubí  oceněno samostatně</t>
  </si>
  <si>
    <t>opláštění potrubí oceněno samostatně</t>
  </si>
  <si>
    <t>587,30</t>
  </si>
  <si>
    <t>212972113</t>
  </si>
  <si>
    <t>Opláštění drenážních trub filtrační textilií DN 160</t>
  </si>
  <si>
    <t>1511516503</t>
  </si>
  <si>
    <t>https://podminky.urs.cz/item/CS_URS_2021_02/212972113</t>
  </si>
  <si>
    <t>Dodávka a montáž</t>
  </si>
  <si>
    <t>17510210R</t>
  </si>
  <si>
    <t>Obsypání potrubí při překopech inženýrských sítí objemu do 10 m3 sypaninou z vhodných hornin tř. 1 až 4 nebo materiálem připraveným podél výkopu ve vzdálenosti do 3 m od jeho kraje, pro jakoukoliv hloubku výkopu a míru zhutnění bez prohození sypaniny sítem</t>
  </si>
  <si>
    <t>-548895615</t>
  </si>
  <si>
    <t xml:space="preserve">Trativod – Obsyp drenážní trouby trativodu </t>
  </si>
  <si>
    <t xml:space="preserve">Rozměry odečteny z grafického programu AutoCad </t>
  </si>
  <si>
    <t>587,30*0,16 "trativody</t>
  </si>
  <si>
    <t>36*0,25 "přípojky do stávající kanalizace</t>
  </si>
  <si>
    <t>58344171</t>
  </si>
  <si>
    <t>štěrkodrť frakce 16-32</t>
  </si>
  <si>
    <t>-320387649</t>
  </si>
  <si>
    <t>102,968*1,8 "obsyp potrubí trativodu"</t>
  </si>
  <si>
    <t>451541111R</t>
  </si>
  <si>
    <t>Lože pod potrubí, stoky a drobné objekty v otevřeném výkopu ze štěrkodrtě 0-63 mm</t>
  </si>
  <si>
    <t>1352366903</t>
  </si>
  <si>
    <t xml:space="preserve">Trativod – Podsyp ze štěrkodrti fr. 0/32mm tl. 0,05m </t>
  </si>
  <si>
    <t xml:space="preserve">pod drenážní troubu, včetně nákupu, dovozu na </t>
  </si>
  <si>
    <t>stavbu a hutnění</t>
  </si>
  <si>
    <t>587,30*0,024 "trativody</t>
  </si>
  <si>
    <t>36*0,030 "přípojky do stávající kanalizace</t>
  </si>
  <si>
    <t>452312131</t>
  </si>
  <si>
    <t>Podkladní a zajišťovací konstrukce z betonu prostého v otevřeném výkopu sedlové lože pod potrubí z betonu tř. C 12/15</t>
  </si>
  <si>
    <t>-162399136</t>
  </si>
  <si>
    <t>https://podminky.urs.cz/item/CS_URS_2021_02/452312131</t>
  </si>
  <si>
    <t>podklad. pod trativod</t>
  </si>
  <si>
    <t xml:space="preserve">plochy betonu odečteny z grafického programu AutoCad </t>
  </si>
  <si>
    <t>z výkresu charakt. řezů</t>
  </si>
  <si>
    <t>587,30*0,057 "trativody</t>
  </si>
  <si>
    <t>36*0,070 "přípojky do stávající kanalizace</t>
  </si>
  <si>
    <t>895811R</t>
  </si>
  <si>
    <t>Drenážní šachtice normální z plastovových dílců ŠN 425 mm</t>
  </si>
  <si>
    <t>219564097</t>
  </si>
  <si>
    <t>Kompletní dodávka a montáž drenážní šachty vč. napojení přípojek</t>
  </si>
  <si>
    <t>DN425 s odkalovacím prostorem a s litinovým poklopem D400</t>
  </si>
  <si>
    <t>Svislé a kompletní konstrukce</t>
  </si>
  <si>
    <t>35823511R</t>
  </si>
  <si>
    <t>Kompletní bourání potrubí venkovní kanalizace DN 160 odvodňovačů kolejí</t>
  </si>
  <si>
    <t>1495834141</t>
  </si>
  <si>
    <t>bourání potrubí stávajících odvodňovaču kol.</t>
  </si>
  <si>
    <t>Délka potrubí se upřesní po jeho odkrytí</t>
  </si>
  <si>
    <t>16*1,5</t>
  </si>
  <si>
    <t>Vodorovné konstrukce</t>
  </si>
  <si>
    <t>457971112</t>
  </si>
  <si>
    <t>Zřízení vrstvy z geotextilie s přesahem  bez připevnění k podkladu, s potřebným dočasným zatěžováním včetně zakotvení okraje o sklonu do 10°, šířky geotextilie přes 3 do 7,5 m</t>
  </si>
  <si>
    <t>-1551820235</t>
  </si>
  <si>
    <t>https://podminky.urs.cz/item/CS_URS_2021_02/457971112</t>
  </si>
  <si>
    <t>(587,5-93)*6,8</t>
  </si>
  <si>
    <t>93*7,5</t>
  </si>
  <si>
    <t>6931101R</t>
  </si>
  <si>
    <t>geotextilie tkaná PES 300/50kN/m</t>
  </si>
  <si>
    <t>-304982568</t>
  </si>
  <si>
    <t xml:space="preserve">Pokládka geotextilie na zemní pláni </t>
  </si>
  <si>
    <t>plochy geotextilie odečteny z grafického programu</t>
  </si>
  <si>
    <t>AutoCad z charakt. řezů</t>
  </si>
  <si>
    <t>4060,1*1,2 "20% na přesahy"</t>
  </si>
  <si>
    <t>45797111R</t>
  </si>
  <si>
    <t>Zřízení vrstvy z geotextilie pro sanaci pláně s přesahem  bez připevnění k podkladu, s potřebným dočasným zatěžováním včetně zakotvení okraje o sklonu do 10°, šířky geotextilie přes 3 do 7,5 m</t>
  </si>
  <si>
    <t>-1451623217</t>
  </si>
  <si>
    <t>Sanace podloží-separační/výztužná geotextilie</t>
  </si>
  <si>
    <t>69311010</t>
  </si>
  <si>
    <t>geotextilie tkaná PP 80kN/m</t>
  </si>
  <si>
    <t>-1755788032</t>
  </si>
  <si>
    <t>564871111</t>
  </si>
  <si>
    <t>Podklad ze štěrkodrti ŠD  s rozprostřením a zhutněním, po zhutnění tl. 250 mm</t>
  </si>
  <si>
    <t>-2139713988</t>
  </si>
  <si>
    <t xml:space="preserve"> obnova  podkad. vrstvy pod zámkovou dlažbou  nástupišť</t>
  </si>
  <si>
    <t>mimo ŠP lože tl. 40 mm , které je součástí pol. 596211212</t>
  </si>
  <si>
    <t>440,180*0,3 " na cca 30% předlázděné plochy</t>
  </si>
  <si>
    <t>596211212</t>
  </si>
  <si>
    <t>Kladení dlažby z betonových zámkových dlaždic komunikací pro pěší s ložem z kameniva těženého nebo drceného tl. do 40 mm, s vyplněním spár s dvojitým hutněním, vibrováním a se smetením přebytečného materiálu na krajnici tl. 80 mm skupiny A, pro plochy přes 100 do 300 m2</t>
  </si>
  <si>
    <t>-1003625791</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</si>
  <si>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40 mm se oceňuje cenami souboru cen 451 . . -9 . Příplatek za každých dalších 10 mm tloušťky podkladu nebo lože. </t>
  </si>
  <si>
    <t xml:space="preserve"> předláždění nástupiště </t>
  </si>
  <si>
    <t>30% nového materiálu (dlažby)</t>
  </si>
  <si>
    <t>189*2 "nástupiště, šedá dlažba</t>
  </si>
  <si>
    <t>((1,82*3)+(1,35*4))*2"nástupiště, reliéfní dlažba, červená</t>
  </si>
  <si>
    <t>20,23*2 "nástupiště, kontrastní dlažba-červená</t>
  </si>
  <si>
    <t>59245030</t>
  </si>
  <si>
    <t>dlažba tvar čtverec betonová 200x200x80mm přírodní</t>
  </si>
  <si>
    <t>351558092</t>
  </si>
  <si>
    <t>189*2 *0,30"předláždění nástupiště, šedá dlažba, 30% nové dlažby</t>
  </si>
  <si>
    <t>59245005</t>
  </si>
  <si>
    <t>dlažba skladebná betonová 20x10x8 cm červená</t>
  </si>
  <si>
    <t>1363243131</t>
  </si>
  <si>
    <t>nástupiště</t>
  </si>
  <si>
    <t>20,23*2*0,3 "předláždění nástupiště, kontrastní dlažba-červená, 30% nové dlažby</t>
  </si>
  <si>
    <t>59245006R</t>
  </si>
  <si>
    <t>dlažba skladebná betonová pro nevidomé 200x100x80mm barevná</t>
  </si>
  <si>
    <t>468654823</t>
  </si>
  <si>
    <t>113106071</t>
  </si>
  <si>
    <t>Rozebrání dlažeb a dílců při překopech inženýrských sítí s přemístěním hmot na skládku na vzdálenost do 3 m nebo s naložením na dopravní prostředek ručně vozovek a ploch, s jakoukoliv výplní spár ze zámkové dlažby s ložem z kameniva</t>
  </si>
  <si>
    <t>2058547615</t>
  </si>
  <si>
    <t>https://podminky.urs.cz/item/CS_URS_2021_02/113106071</t>
  </si>
  <si>
    <t>979051121</t>
  </si>
  <si>
    <t>Očištění vybouraných prvků při překopech inženýrských sítí od spojovacího materiálu s odklizením a uložením očištěných hmot a spojovacího materiálu na skládku do vzdálenosti 10 m nebo naložením na dopravní prostředek zámkových dlaždic s vyplněním spár kamenivem</t>
  </si>
  <si>
    <t>22716880</t>
  </si>
  <si>
    <t>https://podminky.urs.cz/item/CS_URS_2021_02/979051121</t>
  </si>
  <si>
    <t>564671111R</t>
  </si>
  <si>
    <t>Podklad z kameniva hrubého drceného  vel. 0-125 mm, s rozprostřením a zhutněním, po zhutnění tl. 250 mm, sanace pláně</t>
  </si>
  <si>
    <t>-179684624</t>
  </si>
  <si>
    <t>Sanace podloží PDK  0/125 nebo 0/150 , tl. 500 mm (2x 250 mm)</t>
  </si>
  <si>
    <t>(587,454-13,827-90,3)*2*3,35 "Kolej č.1</t>
  </si>
  <si>
    <t>(586,986-90,3)*2*3,35 "kolej č.2</t>
  </si>
  <si>
    <t>16,460*2*6,7 "havarijní výjezd</t>
  </si>
  <si>
    <t>20,307*2*3,35"výh.č.1-72</t>
  </si>
  <si>
    <t>90,3*2*2*3,75 " podél nástupištní hrany</t>
  </si>
  <si>
    <t>56476011R</t>
  </si>
  <si>
    <t>Podklad nebo kryt z kameniva hrubého drceného  vel. 0-32 mm s rozprostřením a zhutněním, po zhutnění tl. 250 mm</t>
  </si>
  <si>
    <t>851877575</t>
  </si>
  <si>
    <t>https://podminky.urs.cz/item/CS_URS_2021_02/56476011R</t>
  </si>
  <si>
    <t>podklad. vrstva pod PJD a kol. ložem</t>
  </si>
  <si>
    <t>(587,454-13,827-90,3)*3,35"Kolej č.1</t>
  </si>
  <si>
    <t>(586,986-90,3)*3,35 "kolej č.2</t>
  </si>
  <si>
    <t>16,460*6,7"havarijní výjezd</t>
  </si>
  <si>
    <t>20,307*3,35 "výh.č.1-72</t>
  </si>
  <si>
    <t>(561,857+561,165)*0,50 " podkl vrstva vozovky vně L zídky</t>
  </si>
  <si>
    <t xml:space="preserve">561,165*0,03 " hrázka podél koleje č.2 </t>
  </si>
  <si>
    <t>90,3*2*3,75 " podél nástupištní hrany</t>
  </si>
  <si>
    <t>Trubní vedení</t>
  </si>
  <si>
    <t>871350330</t>
  </si>
  <si>
    <t>Montáž kanalizačního potrubí z plastů z polypropylenu PP hladkého plnostěnného SN 16 DN 200</t>
  </si>
  <si>
    <t>-330449225</t>
  </si>
  <si>
    <t>https://podminky.urs.cz/item/CS_URS_2021_02/871350330</t>
  </si>
  <si>
    <t>obnova přípojek z nových šachtic do stávající kanalizace</t>
  </si>
  <si>
    <t>36  "potrubí přípojek  z trativodu do stávající  kanalizace z Š1-8 a odvodnění výhybky</t>
  </si>
  <si>
    <t>28617095</t>
  </si>
  <si>
    <t>trubka kanalizační PP plnostěnná třívrstvá DN 200x6000mm SN16</t>
  </si>
  <si>
    <t>1438193043</t>
  </si>
  <si>
    <t>36*1,015 'Přepočtené koeficientem množství</t>
  </si>
  <si>
    <t>871351811</t>
  </si>
  <si>
    <t>Bourání stávajícího potrubí z polyetylenu v otevřeném výkopu D přes 140 do 225 mm</t>
  </si>
  <si>
    <t>-167537360</t>
  </si>
  <si>
    <t>https://podminky.urs.cz/item/CS_URS_2021_02/871351811</t>
  </si>
  <si>
    <t>587 "Stávající potrubí trativodu</t>
  </si>
  <si>
    <t>36 "Stávající přípojky z trativodu do kanalizace</t>
  </si>
  <si>
    <t>890231811</t>
  </si>
  <si>
    <t>Bourání šachet a jímek ručně velikosti obestavěného prostoru přes 1,5 do 3 m3 z prostého betonu</t>
  </si>
  <si>
    <t>-1663649894</t>
  </si>
  <si>
    <t>https://podminky.urs.cz/item/CS_URS_2021_02/890231811</t>
  </si>
  <si>
    <t>vybourání stávajících bet. šachet DN 600 u</t>
  </si>
  <si>
    <t>8*1,7</t>
  </si>
  <si>
    <t>916131213</t>
  </si>
  <si>
    <t>Osazení silničního obrubníku betonového se zřízením lože, s vyplněním a zatřením spár cementovou maltou stojatého s boční opěrou z betonu prostého, do lože z betonu prostého</t>
  </si>
  <si>
    <t>847575871</t>
  </si>
  <si>
    <t>https://podminky.urs.cz/item/CS_URS_2021_02/916131213</t>
  </si>
  <si>
    <t xml:space="preserve">Poznámka k souboru cen:_x000D_
1. V cenách silničních obrubníků ležatých i stojatých jsou započteny: a) pro osazení do lože z kameniva těženého i náklady na dodání hmot pro lože tl. 80 až 100 mm, b) pro osazení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</si>
  <si>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obrub. bet BO 10/25 do bet. C20/25nXF3</t>
  </si>
  <si>
    <t>59217017</t>
  </si>
  <si>
    <t>obrubník betonový chodníkový 100x10x25 cm</t>
  </si>
  <si>
    <t>-1812098235</t>
  </si>
  <si>
    <t>916431111</t>
  </si>
  <si>
    <t>Osazení betonového bezbariérového nastupištního obrubníku  s ložem betonovým tl. 150 mm úložná šířka do 400 mm</t>
  </si>
  <si>
    <t>-972382261</t>
  </si>
  <si>
    <t xml:space="preserve">Poznámka k souboru cen:_x000D_
1. Cenu lze použít pro osazení přímých i náběhových bezbariérových obrubníků. 2. V cenách nejsou započteny náklady na dodání obrubníků, tyto se oceňují ve specifikaci. </t>
  </si>
  <si>
    <t>osazení obrubníku (např. HK-400/330/1000, možno nabídnout rovnocenné řešení)</t>
  </si>
  <si>
    <t>do betonu C45/55nXF4 tl. 150 mm</t>
  </si>
  <si>
    <t>59217041R</t>
  </si>
  <si>
    <t xml:space="preserve">Nástupštní obrubník bezbariérový betonový přímý </t>
  </si>
  <si>
    <t>1230710187</t>
  </si>
  <si>
    <t xml:space="preserve">Nástupštní obrubník bezbariérový betonový přímý (např.  HK- 400/330/1000). </t>
  </si>
  <si>
    <t>Možno nabídnout rovnocenné řešení.</t>
  </si>
  <si>
    <t>136*1,01 'Přepočtené koeficientem množství</t>
  </si>
  <si>
    <t>7,480 "suť z vybouraných šachet, pol.č.890231811</t>
  </si>
  <si>
    <t>15,022 "Suť vytrhaných obrub, pol. 113202111</t>
  </si>
  <si>
    <t>39,440 "suť z vytrhaných obrub HK pol. 1132011R</t>
  </si>
  <si>
    <t>129,853*0,3 "suť z vybourané dlažby pol. 113106071</t>
  </si>
  <si>
    <t>100,898*11 "odstraněné zádlažbové panely"</t>
  </si>
  <si>
    <t>1296,206*1,8 "kamenivo těžené z podkladu KL pol. 122101103"</t>
  </si>
  <si>
    <t>161,255*1,8 "hloubení rýh - horniny tř. 1,2, pol.č.132102601"</t>
  </si>
  <si>
    <t>115*1,8 "hloubení rýh - elektromontáže"</t>
  </si>
  <si>
    <t>9,345 "suť z vybourané drenáže a přípojek pol. 871351811</t>
  </si>
  <si>
    <t>2847,255*11 "na skládku zhotovitele,předpokládná vzdálenost skládky do 7 km"</t>
  </si>
  <si>
    <t>99722157R</t>
  </si>
  <si>
    <t xml:space="preserve">Vodorovná doprava vybouraných hmotbez naložení, ale se složením a s hrubým urovnáním na vzdálenost do 1 km pro sanaci pláně  </t>
  </si>
  <si>
    <t>788700495</t>
  </si>
  <si>
    <t>https://podminky.urs.cz/item/CS_URS_2021_02/99722157R</t>
  </si>
  <si>
    <t>Sanace pláně (ativní zóny)</t>
  </si>
  <si>
    <t>2160,340*1,8 "odkopávky - kamenivo"</t>
  </si>
  <si>
    <t>997221579R</t>
  </si>
  <si>
    <t>Vodorovná doprava vybouraných hmot  bez naložení, ale se složením a s hrubým urovnáním na vzdálenost Příplatek k ceně za každý další i započatý 1 km přes 1 km. Pro sanaci pláně</t>
  </si>
  <si>
    <t>-1396124313</t>
  </si>
  <si>
    <t>https://podminky.urs.cz/item/CS_URS_2021_02/997221579R</t>
  </si>
  <si>
    <t>3888,612 *11 "na skládku zhotovitele, předpokládaná vzdálenost 7 km"</t>
  </si>
  <si>
    <t>161,225*1,8 "hloubení rýh - horniny tř. 1,2, pol.č.132102601"</t>
  </si>
  <si>
    <t>997221855R</t>
  </si>
  <si>
    <t>Poplatek za uložení stavebního odpadu na skládce (skládkovné) zeminy a kameniva zatříděného do Katalogu odpadů pod kódem 170 504. Pro sanaci pláně</t>
  </si>
  <si>
    <t>-2108040049</t>
  </si>
  <si>
    <t>997013813</t>
  </si>
  <si>
    <t>Poplatek za uložení stavebního odpadu na skládce (skládkovné) z plastických hmot zatříděného do Katalogu odpadů pod kódem 17 02 03</t>
  </si>
  <si>
    <t>-421097713</t>
  </si>
  <si>
    <t>https://podminky.urs.cz/item/CS_URS_2021_02/997013813</t>
  </si>
  <si>
    <t>9,345 "vybouraná drenáž a  přípojky z PP, pol. 871351811</t>
  </si>
  <si>
    <t>61</t>
  </si>
  <si>
    <t>99824301R</t>
  </si>
  <si>
    <t>SO 666 - Úpravy trakčního vedení</t>
  </si>
  <si>
    <t>2 - Zakládání</t>
  </si>
  <si>
    <t>PSV - PSV</t>
  </si>
  <si>
    <t>M - Práce a dodávky M</t>
  </si>
  <si>
    <t xml:space="preserve">    21-M - Elektromontáže</t>
  </si>
  <si>
    <t xml:space="preserve">    46-M - Zemní práce při extr.mont.pracích</t>
  </si>
  <si>
    <t>HZS - Aktivní prvky bezpečnosti</t>
  </si>
  <si>
    <t xml:space="preserve">    R1 - Světelné signalizační zařízení v nástupištních hranách</t>
  </si>
  <si>
    <t xml:space="preserve">    R2 - Světelné signalizační zařízení (LED pásky) na přechodech</t>
  </si>
  <si>
    <t>271532212</t>
  </si>
  <si>
    <t>Podsyp pod základové konstrukce se zhutněním z hrubého kameniva frakce 16 až 32 mm</t>
  </si>
  <si>
    <t>1948709743</t>
  </si>
  <si>
    <t>https://podminky.urs.cz/item/CS_URS_2022_01/271532212</t>
  </si>
  <si>
    <t>(1,8*1,8*0,1)*40</t>
  </si>
  <si>
    <t>274313911</t>
  </si>
  <si>
    <t>Základové pásy z betonu tř. C 30/37</t>
  </si>
  <si>
    <t>-1490765289</t>
  </si>
  <si>
    <t>https://podminky.urs.cz/item/CS_URS_2022_01/274313911</t>
  </si>
  <si>
    <t>0,1*33</t>
  </si>
  <si>
    <t>275313811</t>
  </si>
  <si>
    <t>Základové patky z betonu tř. C 25/30</t>
  </si>
  <si>
    <t>-2028217868</t>
  </si>
  <si>
    <t>https://podminky.urs.cz/item/CS_URS_2022_01/275313811</t>
  </si>
  <si>
    <t>((1,8*1,8*2,2)*8)+((1,5*1,5*2,2)*32)</t>
  </si>
  <si>
    <t>28614387</t>
  </si>
  <si>
    <t>trubka kanalizační PP korugovaná DN 500x6000mm s hrdlem SN8</t>
  </si>
  <si>
    <t>1366801527</t>
  </si>
  <si>
    <t>40*2</t>
  </si>
  <si>
    <t>Práce a dodávky M</t>
  </si>
  <si>
    <t>21-M</t>
  </si>
  <si>
    <t>Elektromontáže</t>
  </si>
  <si>
    <t>218051041</t>
  </si>
  <si>
    <t>Demontáž konzoly pro vedení SDOK ze sloupu nosného betonového nebo dřevěného ve výšce</t>
  </si>
  <si>
    <t>-1712013999</t>
  </si>
  <si>
    <t>https://podminky.urs.cz/item/CS_URS_2022_01/218051041</t>
  </si>
  <si>
    <t>218051063</t>
  </si>
  <si>
    <t>Demontáž držáku kabelové rezervy pro SDOK zároveň s demontáží vystrojení sloupu betonového ve výšce</t>
  </si>
  <si>
    <t>-1576622247</t>
  </si>
  <si>
    <t>https://podminky.urs.cz/item/CS_URS_2022_01/218051063</t>
  </si>
  <si>
    <t>228182051</t>
  </si>
  <si>
    <t>Demontáž závěsného optického kabelu 4 kN SM do 36 vláken</t>
  </si>
  <si>
    <t>891866267</t>
  </si>
  <si>
    <t>https://podminky.urs.cz/item/CS_URS_2022_01/228182051</t>
  </si>
  <si>
    <t>R001</t>
  </si>
  <si>
    <t>Zajištění a odjištění trolejového vedení pro výluku včetně materiálu - odpojení a opětovné připojení</t>
  </si>
  <si>
    <t>-295466126</t>
  </si>
  <si>
    <t>R100</t>
  </si>
  <si>
    <t>Úpravy na stávajícím trolejovém vedení - četa pracovníků+vozidlo</t>
  </si>
  <si>
    <t>hod</t>
  </si>
  <si>
    <t>1695079550</t>
  </si>
  <si>
    <t>R101</t>
  </si>
  <si>
    <t>Demontáž trolejového vedení - četa pracovníků+vozidlo</t>
  </si>
  <si>
    <t>54815801</t>
  </si>
  <si>
    <t>R102</t>
  </si>
  <si>
    <t>Demontáž táhlových odpojovačů a TIS - četa pracovníků+vozidlo</t>
  </si>
  <si>
    <t>659903005</t>
  </si>
  <si>
    <t>R201</t>
  </si>
  <si>
    <t>Demontáž a zpětná montáž připáskované dopravní značky nebo tabulky na trakční stožár</t>
  </si>
  <si>
    <t>636956302</t>
  </si>
  <si>
    <t>R301</t>
  </si>
  <si>
    <t>Demontáž výložníku se svítidlem veřejného osvětlení z trakčního stožáru - četa pracovníků + vozidlo</t>
  </si>
  <si>
    <t>-429572274</t>
  </si>
  <si>
    <t>37*1</t>
  </si>
  <si>
    <t>R302</t>
  </si>
  <si>
    <t>Demontáž pojistkové skříňky veřejného osvětlení z trakčního stožáru</t>
  </si>
  <si>
    <t>1212574367</t>
  </si>
  <si>
    <t>R303</t>
  </si>
  <si>
    <t>Demontáž a zpětná montáž kamery na trační stožár - četa pracovníků + vozidlo</t>
  </si>
  <si>
    <t>-694639944</t>
  </si>
  <si>
    <t>R006</t>
  </si>
  <si>
    <t>Demontáž a odvoz rušeného trakčního stožáru</t>
  </si>
  <si>
    <t>-71160752</t>
  </si>
  <si>
    <t>R007</t>
  </si>
  <si>
    <t>Osazení provizorního stožáru na terén s dovozem a odvozem</t>
  </si>
  <si>
    <t>1626586710</t>
  </si>
  <si>
    <t>R005</t>
  </si>
  <si>
    <t>Stožár provizorní mobilní s nadzemní základovým blokem, s výzbrojí a svítidlem veřejného osvětlení ve výšce 10m nad terénem (případně výpůjčka)</t>
  </si>
  <si>
    <t>1294080752</t>
  </si>
  <si>
    <t>R010</t>
  </si>
  <si>
    <t>Montáž trakčního stožáru včetně dopravy a mechanizace potřebné pro osazení</t>
  </si>
  <si>
    <t>2113072540</t>
  </si>
  <si>
    <t>Stožár trakční typ Do10 - žárově zinkovaný 10m osvětlovací, s otvory pro výzbroj veřejného osvětlení uvnitř stožáru, s protikorozní ochranou ve výšce 1,5m, vrcholový tah 22kN, s uzavíracím nátěrem, včetně dopravy</t>
  </si>
  <si>
    <t>256</t>
  </si>
  <si>
    <t>30400710</t>
  </si>
  <si>
    <t>Stožár trakční typ Co10 - žárově zinkovaný 10m osvětlovací, s otvory pro výzbroj veřejného osvětlení uvnitř stožáru, s protikorozní ochranou ve výšce 1,5m, vrcholový tah 18kN,  s uzavíracím nátěrem, včetně dopravy</t>
  </si>
  <si>
    <t>986465540</t>
  </si>
  <si>
    <t>R103</t>
  </si>
  <si>
    <t>Stožár trakční typ C10 - žárově zinkovaný 10m, s protikorozní ochranou ve výšce 1,5m, vrcholový tah 18kN,  s uzavíracím nátěrem, včetně dopravy</t>
  </si>
  <si>
    <t>2092212622</t>
  </si>
  <si>
    <t>R104</t>
  </si>
  <si>
    <t>Stožár trakční typ D10 - žárově zinkovaný 10m, s protikorozní ochranou ve výšce 1,5m, vrcholový tah 22kN,  s uzavíracím nátěrem, včetně dopravy</t>
  </si>
  <si>
    <t>-884242363</t>
  </si>
  <si>
    <t>R01</t>
  </si>
  <si>
    <t>Montáž kardanu na stožár</t>
  </si>
  <si>
    <t>-1461557159</t>
  </si>
  <si>
    <t>R02</t>
  </si>
  <si>
    <t>Kardan páskovací  pro lano na kulatý stožár</t>
  </si>
  <si>
    <t>1386873101</t>
  </si>
  <si>
    <t>404452611</t>
  </si>
  <si>
    <t>páska upínací  např. Bandimex 19 mm typ 206. Možno nabídnout rovnocenné řešení.</t>
  </si>
  <si>
    <t>1006981578</t>
  </si>
  <si>
    <t>404452612</t>
  </si>
  <si>
    <t>spona upínací např. Bandimex 19mm typ 256 (bal. 100 kusů). Možno nabídnout rovnocenné řešení.</t>
  </si>
  <si>
    <t>100 kus</t>
  </si>
  <si>
    <t>46916039</t>
  </si>
  <si>
    <t>R57</t>
  </si>
  <si>
    <t>Montáž kotevní objímky na kulatý stožár</t>
  </si>
  <si>
    <t>-1409584818</t>
  </si>
  <si>
    <t>R58</t>
  </si>
  <si>
    <t>Objímka kotevní těžká s vidlicí na stožár 144-173mm</t>
  </si>
  <si>
    <t>-233734459</t>
  </si>
  <si>
    <t>R59</t>
  </si>
  <si>
    <t>Objímka kotevní těžká s vidlicí na kulatý stožár 234-263mm</t>
  </si>
  <si>
    <t>1107152101</t>
  </si>
  <si>
    <t>R55</t>
  </si>
  <si>
    <t>Montáž kompletu pevného bodu 4x4 z nerezových lan</t>
  </si>
  <si>
    <t>639921099</t>
  </si>
  <si>
    <t>R56</t>
  </si>
  <si>
    <t>TRAM komplet nosná síť s uchycením pevného bodu 4x4 z nerezových lan pro 2 troleje</t>
  </si>
  <si>
    <t>1642964779</t>
  </si>
  <si>
    <t>RM02</t>
  </si>
  <si>
    <t>Montáž minorokového delta závěsu s bočním držákem troleje na lano nebo na výložník</t>
  </si>
  <si>
    <t>1596543996</t>
  </si>
  <si>
    <t>R08</t>
  </si>
  <si>
    <t>TRAM komplet - minorokový delta závěs 3m s bočním držákem na lano</t>
  </si>
  <si>
    <t>-1837118451</t>
  </si>
  <si>
    <t>210030355</t>
  </si>
  <si>
    <t>Montáž držáku bočního izolovaného s ramenem otočného izolátoru závěsu troleje na lano nebo na výložník</t>
  </si>
  <si>
    <t>1704063459</t>
  </si>
  <si>
    <t>R231</t>
  </si>
  <si>
    <t>TRAM komplet - boční držák na lano s hákem</t>
  </si>
  <si>
    <t>852421736</t>
  </si>
  <si>
    <t>R24</t>
  </si>
  <si>
    <t>Montáž - pevný závěs na lano</t>
  </si>
  <si>
    <t>-189855667</t>
  </si>
  <si>
    <t>R25</t>
  </si>
  <si>
    <t>Pevný závěs trolejového drátu na lano</t>
  </si>
  <si>
    <t>1265870787</t>
  </si>
  <si>
    <t>R33</t>
  </si>
  <si>
    <t>Montáž ukončení převěsového lana s izolátorem</t>
  </si>
  <si>
    <t>1352191038</t>
  </si>
  <si>
    <t>R093</t>
  </si>
  <si>
    <t>TRAM komplet - rozebiratelné ukončení lana N35 s izolátorem</t>
  </si>
  <si>
    <t>-55646979</t>
  </si>
  <si>
    <t>R094</t>
  </si>
  <si>
    <t>TRAM komplet - rozebiratelné ukončení lana N35 s izolátorem a napínacím šroubem</t>
  </si>
  <si>
    <t>-1255799004</t>
  </si>
  <si>
    <t>R096</t>
  </si>
  <si>
    <t>Parafilový tlumič 3m s koncovkami pro uchycení na G-třmen a pro spojení s převěsovým lanem</t>
  </si>
  <si>
    <t>-2042175734</t>
  </si>
  <si>
    <t>R070</t>
  </si>
  <si>
    <t>Montáž trojsměrného spojení lan</t>
  </si>
  <si>
    <t>2054632547</t>
  </si>
  <si>
    <t>R071</t>
  </si>
  <si>
    <t>TRAM komplet - trojsměrné spojení lan nerez 35 mm2</t>
  </si>
  <si>
    <t>-890024702</t>
  </si>
  <si>
    <t>210030131</t>
  </si>
  <si>
    <t>Montáž pevného kotvení Cu troleje do 150 mm2</t>
  </si>
  <si>
    <t>-919589124</t>
  </si>
  <si>
    <t>TRAM komplet - pevné kotvení trol. drátu 120mm2</t>
  </si>
  <si>
    <t>1341891061</t>
  </si>
  <si>
    <t>R158</t>
  </si>
  <si>
    <t>TRAM komplet - dvojité pevné kotvení trolejového drátu 150mm2</t>
  </si>
  <si>
    <t>1848867103</t>
  </si>
  <si>
    <t>210030312</t>
  </si>
  <si>
    <t>Křížení trolejí pro pantograf 2 pevných</t>
  </si>
  <si>
    <t>1119021529</t>
  </si>
  <si>
    <t>R14</t>
  </si>
  <si>
    <t>Kabelové propojení trolejí v křížení 120mm2</t>
  </si>
  <si>
    <t>837794303</t>
  </si>
  <si>
    <t>210030482</t>
  </si>
  <si>
    <t>Montáž děliče úsekového 750 V pro trakční vedení</t>
  </si>
  <si>
    <t>483009075</t>
  </si>
  <si>
    <t>R16</t>
  </si>
  <si>
    <t>TRAM komplet - dělič na lano včetně vyvěšení - TRAM 09-600/Ri120</t>
  </si>
  <si>
    <t>843978127</t>
  </si>
  <si>
    <t>210030641</t>
  </si>
  <si>
    <t>Montáž odpojovače s pákovým pohonem</t>
  </si>
  <si>
    <t>529067258</t>
  </si>
  <si>
    <t>R17</t>
  </si>
  <si>
    <t>Odpojovač táhlový ruční na kulatý stožár, pro napájecí bod, typ U, 3000A</t>
  </si>
  <si>
    <t>-136019131</t>
  </si>
  <si>
    <t>R18</t>
  </si>
  <si>
    <t>Odpojovač táhlový ruční na kulatý stožár, pro úsekové dělení, typ U, 3000A</t>
  </si>
  <si>
    <t>-1702381838</t>
  </si>
  <si>
    <t>R38</t>
  </si>
  <si>
    <t>Montáž PSP svodiče přepětí pro dělič</t>
  </si>
  <si>
    <t>-529240636</t>
  </si>
  <si>
    <t>R19</t>
  </si>
  <si>
    <t>TRAM komplet - bleskojistka dvojitá se svodičem PSP pro TRAM včetně ukolejnění</t>
  </si>
  <si>
    <t>-1060720069</t>
  </si>
  <si>
    <t>R39</t>
  </si>
  <si>
    <t>Montáž růžkové bleskojistky pro napájecí bod</t>
  </si>
  <si>
    <t>1502940207</t>
  </si>
  <si>
    <t>R20</t>
  </si>
  <si>
    <t>TRAM komplet - růžková bleskojistka včetně ukolejnění</t>
  </si>
  <si>
    <t>1033522513</t>
  </si>
  <si>
    <t>R21</t>
  </si>
  <si>
    <t>Montáž skříňky ukolejnění ke kolejnici s vrtáním pro šroubové spoje</t>
  </si>
  <si>
    <t>-44475854</t>
  </si>
  <si>
    <t>R22</t>
  </si>
  <si>
    <t>Skříňka připojení ukolejnění na kolejnici</t>
  </si>
  <si>
    <t>1494585493</t>
  </si>
  <si>
    <t>R23</t>
  </si>
  <si>
    <t>Montáž ukolejnění</t>
  </si>
  <si>
    <t>1503538724</t>
  </si>
  <si>
    <t>Ukolejňovací materiál na stožáru</t>
  </si>
  <si>
    <t>1930917723</t>
  </si>
  <si>
    <t>741120105</t>
  </si>
  <si>
    <t>Montáž vodič Cu izolovaný plný a laněný s PVC pláštěm žíla 50-70 mm2 zatažený (CY, CHAH-R(V))</t>
  </si>
  <si>
    <t>2086869172</t>
  </si>
  <si>
    <t>34142162</t>
  </si>
  <si>
    <t>vodič silový s Cu jádrem 50mm2</t>
  </si>
  <si>
    <t>1677659767</t>
  </si>
  <si>
    <t>210030492</t>
  </si>
  <si>
    <t>Proudové propojení trolejí kabelem Cu 185 mm2</t>
  </si>
  <si>
    <t>-1814218474</t>
  </si>
  <si>
    <t>R27</t>
  </si>
  <si>
    <t>TRAM komplet - kabelové propojení trolejí na lano</t>
  </si>
  <si>
    <t>131618964</t>
  </si>
  <si>
    <t>R28</t>
  </si>
  <si>
    <t>Montáž kabelového propojení "odpojovač - trolej", na lano, pro 1 trolej</t>
  </si>
  <si>
    <t>1154867646</t>
  </si>
  <si>
    <t>R29</t>
  </si>
  <si>
    <t>TRAM komplet - kabelové propojení "odpojovač - trolej" na lano, pro 1 trolej, kabel CHBU 185mm2</t>
  </si>
  <si>
    <t>-1983845171</t>
  </si>
  <si>
    <t>R30</t>
  </si>
  <si>
    <t>Montáž kabelového propojení "odpojovač-trolej" na lano, pro 2 troleje, kabel CHBU 185mm2</t>
  </si>
  <si>
    <t>988768784</t>
  </si>
  <si>
    <t>R31</t>
  </si>
  <si>
    <t>TRAM komplet - kabelové propojení "odpojovač-trolej" na lano, pro 2 troleje, kabel CHBU 185mm2</t>
  </si>
  <si>
    <t>-2053527402</t>
  </si>
  <si>
    <t>210030753</t>
  </si>
  <si>
    <t>Montáž ocelových lan Pz do průřezu 50 mm2</t>
  </si>
  <si>
    <t>1627187284</t>
  </si>
  <si>
    <t>Ocelové nerezové lano 35mm2</t>
  </si>
  <si>
    <t>-1658625023</t>
  </si>
  <si>
    <t>210030761</t>
  </si>
  <si>
    <t>Montáž troleje Cu průřezu do 150 mm2</t>
  </si>
  <si>
    <t>1697408052</t>
  </si>
  <si>
    <t>R32</t>
  </si>
  <si>
    <t>Trolejový drát vysokopevnostní Cu Ag 0.1 120mm2</t>
  </si>
  <si>
    <t>-1064744905</t>
  </si>
  <si>
    <t>R150</t>
  </si>
  <si>
    <t>Trolejový drát Cu 150mm2</t>
  </si>
  <si>
    <t>-90743540</t>
  </si>
  <si>
    <t>R601</t>
  </si>
  <si>
    <t>Trolejová spojka pro trolejový drát 120mm2</t>
  </si>
  <si>
    <t>1941389236</t>
  </si>
  <si>
    <t>R602</t>
  </si>
  <si>
    <t>Trolejová spojka pro trolejový drát 150mm2</t>
  </si>
  <si>
    <t>-1970439986</t>
  </si>
  <si>
    <t>R35</t>
  </si>
  <si>
    <t xml:space="preserve">Montáž drobného trolejového materiálu a pomocného materiálu </t>
  </si>
  <si>
    <t>-531656146</t>
  </si>
  <si>
    <t>R36</t>
  </si>
  <si>
    <t>Drobný trolejový a pomocný materiál</t>
  </si>
  <si>
    <t>1681439013</t>
  </si>
  <si>
    <t>999000000</t>
  </si>
  <si>
    <t>ostatní materiál</t>
  </si>
  <si>
    <t>Kč</t>
  </si>
  <si>
    <t>545943470</t>
  </si>
  <si>
    <t>Propojení provizorního veřejného osvětlení na provizorních stožárech závěsnými kabely</t>
  </si>
  <si>
    <t>-2100380288</t>
  </si>
  <si>
    <t>34113270</t>
  </si>
  <si>
    <t>kabel silový s Al jádrem 1 kV závěsný 4x25mm2</t>
  </si>
  <si>
    <t>1075022961</t>
  </si>
  <si>
    <t>83</t>
  </si>
  <si>
    <t>35436024</t>
  </si>
  <si>
    <t>spojka kabelová smršťovaná přímé do 1kV 91ah-23s 4x25-95mm</t>
  </si>
  <si>
    <t>-556666800</t>
  </si>
  <si>
    <t>34844471</t>
  </si>
  <si>
    <t>výložník obloukový pro svítidlo  jednoduchý, 2,5m</t>
  </si>
  <si>
    <t>1322383250</t>
  </si>
  <si>
    <t>34760510</t>
  </si>
  <si>
    <t>výbojka sodíková vysokotlaká 150W E40</t>
  </si>
  <si>
    <t>1008811603</t>
  </si>
  <si>
    <t>Skříň pojistková venkovní na stožár s veřejným osvětlením IP68 dle standardu provozovatele</t>
  </si>
  <si>
    <t>157185752</t>
  </si>
  <si>
    <t>R400</t>
  </si>
  <si>
    <t>Montáž skříně vytápění výhybky</t>
  </si>
  <si>
    <t>-1961750816</t>
  </si>
  <si>
    <t>88</t>
  </si>
  <si>
    <t>R401</t>
  </si>
  <si>
    <t>Kompletní sada skříně vytápění výhybky na stožár bez modulu dálkového ovládání</t>
  </si>
  <si>
    <t>714981789</t>
  </si>
  <si>
    <t>89</t>
  </si>
  <si>
    <t>R405</t>
  </si>
  <si>
    <t>Montáž kompletní kabeláže topení výhybky pro jednu kolej</t>
  </si>
  <si>
    <t>-704231869</t>
  </si>
  <si>
    <t>90</t>
  </si>
  <si>
    <t>R406</t>
  </si>
  <si>
    <t>Kompletní sada kabeláže topení výhybky pro jednu kolej</t>
  </si>
  <si>
    <t>-1428363075</t>
  </si>
  <si>
    <t>R230</t>
  </si>
  <si>
    <t>Topná tyč ke kolejnici - 750V/800W, délka 2,8m, průměr 9mm</t>
  </si>
  <si>
    <t>128</t>
  </si>
  <si>
    <t>-603459895</t>
  </si>
  <si>
    <t>92</t>
  </si>
  <si>
    <t>R304</t>
  </si>
  <si>
    <t>Montáž nadzemního sdělovacího propojovacího kabelu pro ovládání topení</t>
  </si>
  <si>
    <t>2056235846</t>
  </si>
  <si>
    <t>93</t>
  </si>
  <si>
    <t>R305</t>
  </si>
  <si>
    <t>Kabel sdělovací s Cu jádrem 8x1mm</t>
  </si>
  <si>
    <t>1305373977</t>
  </si>
  <si>
    <t>94</t>
  </si>
  <si>
    <t>-1660256341</t>
  </si>
  <si>
    <t>95</t>
  </si>
  <si>
    <t>0002</t>
  </si>
  <si>
    <t>Montáž kabelové spojky</t>
  </si>
  <si>
    <t>685192052</t>
  </si>
  <si>
    <t>96</t>
  </si>
  <si>
    <t>00001</t>
  </si>
  <si>
    <t>Kabelová spojka IJPC 03/1x500mm2</t>
  </si>
  <si>
    <t>342914602</t>
  </si>
  <si>
    <t>97</t>
  </si>
  <si>
    <t>210100297</t>
  </si>
  <si>
    <t>Ukončení vodičů izolovaných nastřelením kabelového oka s páskou průřezu žíly do 500 mm2</t>
  </si>
  <si>
    <t>-2082368870</t>
  </si>
  <si>
    <t>98</t>
  </si>
  <si>
    <t>34567340</t>
  </si>
  <si>
    <t>oko kabelové Al 1 - 10 kV lisovací plná 500 x 16</t>
  </si>
  <si>
    <t>1082266716</t>
  </si>
  <si>
    <t>99</t>
  </si>
  <si>
    <t>590711190</t>
  </si>
  <si>
    <t>pěna pistolová Maxx FM343 nízkoexpanzní celoroční 850 ml</t>
  </si>
  <si>
    <t>1401175168</t>
  </si>
  <si>
    <t>R96</t>
  </si>
  <si>
    <t>Demontáž Al kabelů jednožilových 500mm2</t>
  </si>
  <si>
    <t>-981524885</t>
  </si>
  <si>
    <t>101</t>
  </si>
  <si>
    <t>210900607</t>
  </si>
  <si>
    <t>Montáž vodičů Al izolovaných plných a laněných žíla 500 mm2 uložených volně (AY, AYY)</t>
  </si>
  <si>
    <t>1552594071</t>
  </si>
  <si>
    <t>102</t>
  </si>
  <si>
    <t>R98</t>
  </si>
  <si>
    <t>Vyvedení 2 kabelů napájecího bodu na trakční stožár, včetně upevnění na stožár</t>
  </si>
  <si>
    <t>-593475426</t>
  </si>
  <si>
    <t>103</t>
  </si>
  <si>
    <t>341150201</t>
  </si>
  <si>
    <t>kabel silový s Al jádrem 6-AYKCY 1x500mm2</t>
  </si>
  <si>
    <t>-641924556</t>
  </si>
  <si>
    <t>104</t>
  </si>
  <si>
    <t>343432410</t>
  </si>
  <si>
    <t>trubka smršťovací tenkostěnná tl bez lepidla GTI102,0/51,0</t>
  </si>
  <si>
    <t>2100133267</t>
  </si>
  <si>
    <t>105</t>
  </si>
  <si>
    <t>34571355</t>
  </si>
  <si>
    <t>trubka elektroinstalační ohebná dvouplášťová korugovaná (chránička) D 94/110mm, HDPE+LDPE</t>
  </si>
  <si>
    <t>2136099861</t>
  </si>
  <si>
    <t>106</t>
  </si>
  <si>
    <t>34571364</t>
  </si>
  <si>
    <t>trubka elektroinstalační HDPE tuhá dvouplášťová korugovaná D 75/90mm</t>
  </si>
  <si>
    <t>1666734221</t>
  </si>
  <si>
    <t>107</t>
  </si>
  <si>
    <t>HZS4212</t>
  </si>
  <si>
    <t>Hodinová zúčtovací sazba revizní technik specialista</t>
  </si>
  <si>
    <t>1621846031</t>
  </si>
  <si>
    <t>https://podminky.urs.cz/item/CS_URS_2022_01/HZS4212</t>
  </si>
  <si>
    <t>včetně revizí Aktivních prvků bezpečnosti</t>
  </si>
  <si>
    <t>108</t>
  </si>
  <si>
    <t>HZS4222</t>
  </si>
  <si>
    <t>Hodinová zúčtovací sazba geodet specialista</t>
  </si>
  <si>
    <t>1258124042</t>
  </si>
  <si>
    <t>https://podminky.urs.cz/item/CS_URS_2022_01/HZS4222</t>
  </si>
  <si>
    <t>včetně činnosti  na Aktivních prvcích bezpečnosti</t>
  </si>
  <si>
    <t>109</t>
  </si>
  <si>
    <t>HZS4232</t>
  </si>
  <si>
    <t>Hodinová zúčtovací sazba technik odborný</t>
  </si>
  <si>
    <t>-1717382423</t>
  </si>
  <si>
    <t>https://podminky.urs.cz/item/CS_URS_2022_01/HZS4232</t>
  </si>
  <si>
    <t>150</t>
  </si>
  <si>
    <t>46-M</t>
  </si>
  <si>
    <t>Zemní práce při extr.mont.pracích</t>
  </si>
  <si>
    <t>110</t>
  </si>
  <si>
    <t>460010024</t>
  </si>
  <si>
    <t>Vytyčení trasy vedení kabelového podzemního v zastavěném prostoru</t>
  </si>
  <si>
    <t>km</t>
  </si>
  <si>
    <t>1609777247</t>
  </si>
  <si>
    <t>https://podminky.urs.cz/item/CS_URS_2022_01/460010024</t>
  </si>
  <si>
    <t>111</t>
  </si>
  <si>
    <t>460061141</t>
  </si>
  <si>
    <t>Ocelové mobuilní oplocení výšky do 1,5 m pro zabezpečení výkopu a objektů u elektromontážních prací zřízení</t>
  </si>
  <si>
    <t>729733802</t>
  </si>
  <si>
    <t>https://podminky.urs.cz/item/CS_URS_2022_01/460061141</t>
  </si>
  <si>
    <t>(8*40)+20</t>
  </si>
  <si>
    <t>112</t>
  </si>
  <si>
    <t>460061142</t>
  </si>
  <si>
    <t>Ocelové mobuilní oplocení výšky do 1,5 m pro zabezpečení výkopu a objektů u elektromontážních prací odstranění</t>
  </si>
  <si>
    <t>-1623363989</t>
  </si>
  <si>
    <t>https://podminky.urs.cz/item/CS_URS_2022_01/460061142</t>
  </si>
  <si>
    <t>113</t>
  </si>
  <si>
    <t>460061171</t>
  </si>
  <si>
    <t>Výstražná páska pro zabezpečení výkopu u elektromontážních prací</t>
  </si>
  <si>
    <t>-69069025</t>
  </si>
  <si>
    <t>https://podminky.urs.cz/item/CS_URS_2022_01/460061171</t>
  </si>
  <si>
    <t>114</t>
  </si>
  <si>
    <t>460091113</t>
  </si>
  <si>
    <t>Odkop zeminy při elektromontážích ručně v hornině tř II skupiny 4</t>
  </si>
  <si>
    <t>-2099990148</t>
  </si>
  <si>
    <t>https://podminky.urs.cz/item/CS_URS_2022_01/460091113</t>
  </si>
  <si>
    <t>(0,3*1,8*2,2)*40</t>
  </si>
  <si>
    <t>115</t>
  </si>
  <si>
    <t>460161303</t>
  </si>
  <si>
    <t>Hloubení kabelových rýh ručně š 50 cm hl 110 cm v hornině tř II skupiny 4</t>
  </si>
  <si>
    <t>-1169572199</t>
  </si>
  <si>
    <t>https://podminky.urs.cz/item/CS_URS_2022_01/460161303</t>
  </si>
  <si>
    <t>116</t>
  </si>
  <si>
    <t>460431323</t>
  </si>
  <si>
    <t>Zásyp kabelových rýh ručně se zhutněním š 50 cm hl 110 cm z horniny tř II skupiny 4</t>
  </si>
  <si>
    <t>-2079608271</t>
  </si>
  <si>
    <t>https://podminky.urs.cz/item/CS_URS_2022_01/460431323</t>
  </si>
  <si>
    <t>117</t>
  </si>
  <si>
    <t>460481132</t>
  </si>
  <si>
    <t>Úprava pláně při elektromontážích v hornině třídy těžitelnosti II skupiny 4 se zhutněním ručně</t>
  </si>
  <si>
    <t>229824196</t>
  </si>
  <si>
    <t>https://podminky.urs.cz/item/CS_URS_2022_01/460481132</t>
  </si>
  <si>
    <t>(2*2)*40</t>
  </si>
  <si>
    <t>118</t>
  </si>
  <si>
    <t>460551111</t>
  </si>
  <si>
    <t>Rozprostření a urovnání ornice při elektromotážích ručně tl vrstvy do 20 cm</t>
  </si>
  <si>
    <t>1356612394</t>
  </si>
  <si>
    <t>https://podminky.urs.cz/item/CS_URS_2022_01/460551111</t>
  </si>
  <si>
    <t>(2*2)*33</t>
  </si>
  <si>
    <t>119</t>
  </si>
  <si>
    <t>460581121</t>
  </si>
  <si>
    <t>Zatravnění včetně zalití vodou na rovině</t>
  </si>
  <si>
    <t>1652489055</t>
  </si>
  <si>
    <t>https://podminky.urs.cz/item/CS_URS_2022_01/460581121</t>
  </si>
  <si>
    <t>120</t>
  </si>
  <si>
    <t>460631212</t>
  </si>
  <si>
    <t>Řízené horizontální vrtání při elektromontážích v hornině tř. těžitelnosti I a II skupiny 1 až 4 vnějšího průměru přes 90 do 110 mm</t>
  </si>
  <si>
    <t>1102301567</t>
  </si>
  <si>
    <t>https://podminky.urs.cz/item/CS_URS_2022_01/460631212</t>
  </si>
  <si>
    <t>121</t>
  </si>
  <si>
    <t>460632113</t>
  </si>
  <si>
    <t>Startovací jáma pro protlak výkop včetně zásypu ručně v hornině tř. těžitelnosti I skupiny 3</t>
  </si>
  <si>
    <t>-1180165372</t>
  </si>
  <si>
    <t>https://podminky.urs.cz/item/CS_URS_2022_01/460632113</t>
  </si>
  <si>
    <t>122</t>
  </si>
  <si>
    <t>28610002</t>
  </si>
  <si>
    <t>trubka tlaková hrdlovaná vodovodní PVC dl 6m DN 100</t>
  </si>
  <si>
    <t>-1259749709</t>
  </si>
  <si>
    <t>123</t>
  </si>
  <si>
    <t>460641113</t>
  </si>
  <si>
    <t>Základové konstrukce při elektromontážích z monolitického betonu tř. C 16/20</t>
  </si>
  <si>
    <t>1870001129</t>
  </si>
  <si>
    <t>https://podminky.urs.cz/item/CS_URS_2022_01/460641113</t>
  </si>
  <si>
    <t>124</t>
  </si>
  <si>
    <t>460791215</t>
  </si>
  <si>
    <t>Montáž trubek ochranných plastových uložených volně do rýhy ohebných přes 110 do 133 mm</t>
  </si>
  <si>
    <t>1386776259</t>
  </si>
  <si>
    <t>https://podminky.urs.cz/item/CS_URS_2022_01/460791215</t>
  </si>
  <si>
    <t>125</t>
  </si>
  <si>
    <t>460911122</t>
  </si>
  <si>
    <t>Očištění dlaždic betonových tvarovaných nebo zámkových z rozebraných dlažeb při elektromontážích</t>
  </si>
  <si>
    <t>-1455035947</t>
  </si>
  <si>
    <t>https://podminky.urs.cz/item/CS_URS_2022_01/460911122</t>
  </si>
  <si>
    <t>(2*2)*4+(1*2)*4</t>
  </si>
  <si>
    <t>126</t>
  </si>
  <si>
    <t>460912111</t>
  </si>
  <si>
    <t>Očištění vybouraných obrubníků silničních od spojovacího materiálu</t>
  </si>
  <si>
    <t>-905863065</t>
  </si>
  <si>
    <t>https://podminky.urs.cz/item/CS_URS_2022_01/460912111</t>
  </si>
  <si>
    <t>2*9</t>
  </si>
  <si>
    <t>127</t>
  </si>
  <si>
    <t>460912211</t>
  </si>
  <si>
    <t>Očištění vybouraných obrubníků chodníkových od spojovacího materiálu</t>
  </si>
  <si>
    <t>-184699283</t>
  </si>
  <si>
    <t>https://podminky.urs.cz/item/CS_URS_2022_01/460912211</t>
  </si>
  <si>
    <t>(2*13)+8</t>
  </si>
  <si>
    <t>460921122</t>
  </si>
  <si>
    <t>Vyspravení krytu komunikací po překopech při elektromontážích asfaltovým betonem tl 6 cm</t>
  </si>
  <si>
    <t>-1271340849</t>
  </si>
  <si>
    <t>https://podminky.urs.cz/item/CS_URS_2022_01/460921122</t>
  </si>
  <si>
    <t>(1*2)*6+(2*2)*3+(0,5*2)*9+10</t>
  </si>
  <si>
    <t>129</t>
  </si>
  <si>
    <t>460921212</t>
  </si>
  <si>
    <t>Kladení dlažby po překopech při elektromontážích z kostek kamenných drobných do lože z kameniva těženého</t>
  </si>
  <si>
    <t>16774226</t>
  </si>
  <si>
    <t>https://podminky.urs.cz/item/CS_URS_2022_01/460921212</t>
  </si>
  <si>
    <t>(2*0,2)*9</t>
  </si>
  <si>
    <t>130</t>
  </si>
  <si>
    <t>-82913527</t>
  </si>
  <si>
    <t>131</t>
  </si>
  <si>
    <t>58381012</t>
  </si>
  <si>
    <t>kostka řezanoštípaná dlažební žula 8x8x8cm</t>
  </si>
  <si>
    <t>1052304709</t>
  </si>
  <si>
    <t>3,6*1,02 'Přepočtené koeficientem množství</t>
  </si>
  <si>
    <t>132</t>
  </si>
  <si>
    <t>460921221</t>
  </si>
  <si>
    <t>Kladení dlažby po překopech při elektromontážích dlaždice betonové 4hranné do lože z kameniva těženého</t>
  </si>
  <si>
    <t>169335478</t>
  </si>
  <si>
    <t>https://podminky.urs.cz/item/CS_URS_2022_01/460921221</t>
  </si>
  <si>
    <t>(2*2)*7</t>
  </si>
  <si>
    <t>133</t>
  </si>
  <si>
    <t>59245021</t>
  </si>
  <si>
    <t>dlažba tvar čtverec betonová 200x200x60mm přírodní</t>
  </si>
  <si>
    <t>461239890</t>
  </si>
  <si>
    <t>19,6078431372549*1,02 'Přepočtené koeficientem množství</t>
  </si>
  <si>
    <t>134</t>
  </si>
  <si>
    <t>460921222</t>
  </si>
  <si>
    <t>Kladení dlažby po překopech při elektromontážích dlaždice betonové zámkové do lože z kameniva těženého</t>
  </si>
  <si>
    <t>1431522068</t>
  </si>
  <si>
    <t>https://podminky.urs.cz/item/CS_URS_2022_01/460921222</t>
  </si>
  <si>
    <t>(2*2)*4+(1*2)*4+10</t>
  </si>
  <si>
    <t>135</t>
  </si>
  <si>
    <t>59245212</t>
  </si>
  <si>
    <t>dlažba zámková tvaru I 196x161x60mm přírodní</t>
  </si>
  <si>
    <t>1885487969</t>
  </si>
  <si>
    <t>Poznámka k položce:_x000D_
Spotřeba: 36 kus/m2</t>
  </si>
  <si>
    <t>136</t>
  </si>
  <si>
    <t>468011142</t>
  </si>
  <si>
    <t>Odstranění podkladu nebo krytu komunikace při elektromontážích ze živice tl přes 5 do 10 cm</t>
  </si>
  <si>
    <t>-796143542</t>
  </si>
  <si>
    <t>https://podminky.urs.cz/item/CS_URS_2022_01/468011142</t>
  </si>
  <si>
    <t>(1*2)*6+(2*2)*3</t>
  </si>
  <si>
    <t>137</t>
  </si>
  <si>
    <t>468011143</t>
  </si>
  <si>
    <t>Odstranění podkladu nebo krytu komunikace při elektromontážích ze živice tl přes 10 do 15 cm</t>
  </si>
  <si>
    <t>-1997761962</t>
  </si>
  <si>
    <t>https://podminky.urs.cz/item/CS_URS_2022_01/468011143</t>
  </si>
  <si>
    <t>(0,5*2)*9</t>
  </si>
  <si>
    <t>138</t>
  </si>
  <si>
    <t>468021122</t>
  </si>
  <si>
    <t>Rozebrání dlažeb při elektromontážích ručně z kostek drobných do písku spáry zalité</t>
  </si>
  <si>
    <t>847081655</t>
  </si>
  <si>
    <t>https://podminky.urs.cz/item/CS_URS_2022_01/468021122</t>
  </si>
  <si>
    <t>139</t>
  </si>
  <si>
    <t>468021221</t>
  </si>
  <si>
    <t>Rozebrání dlažeb při elektromontážích ručně z dlaždic zámkových do písku spáry nezalité</t>
  </si>
  <si>
    <t>653823046</t>
  </si>
  <si>
    <t>https://podminky.urs.cz/item/CS_URS_2022_01/468021221</t>
  </si>
  <si>
    <t>140</t>
  </si>
  <si>
    <t>468031111</t>
  </si>
  <si>
    <t>Vytrhání obrub při elektromontážích ležatých chodníkových s odhozením nebo naložením na dopravní prostředek</t>
  </si>
  <si>
    <t>-630035174</t>
  </si>
  <si>
    <t>https://podminky.urs.cz/item/CS_URS_2022_01/468031111</t>
  </si>
  <si>
    <t>141</t>
  </si>
  <si>
    <t>468031121</t>
  </si>
  <si>
    <t>Vytrhání obrub při elektromontážích ležatých silničních s odhozením nebo naložením na dopravní prostředek</t>
  </si>
  <si>
    <t>-1025118763</t>
  </si>
  <si>
    <t>https://podminky.urs.cz/item/CS_URS_2022_01/468031121</t>
  </si>
  <si>
    <t>9*2</t>
  </si>
  <si>
    <t>142</t>
  </si>
  <si>
    <t>468041123</t>
  </si>
  <si>
    <t>Řezání živičného podkladu nebo krytu při elektromontážích hl přes 10 do 15 cm</t>
  </si>
  <si>
    <t>814616629</t>
  </si>
  <si>
    <t>https://podminky.urs.cz/item/CS_URS_2022_01/468041123</t>
  </si>
  <si>
    <t>(5*4)+(8*3)+20</t>
  </si>
  <si>
    <t>143</t>
  </si>
  <si>
    <t>468051121</t>
  </si>
  <si>
    <t>Bourání základu betonového při elektromontážích</t>
  </si>
  <si>
    <t>-646921853</t>
  </si>
  <si>
    <t>https://podminky.urs.cz/item/CS_URS_2022_01/468051121</t>
  </si>
  <si>
    <t>(1,5*1,5*2)*40</t>
  </si>
  <si>
    <t>144</t>
  </si>
  <si>
    <t>469972111</t>
  </si>
  <si>
    <t>Odvoz suti a vybouraných hmot při elektromontážích do 1 km</t>
  </si>
  <si>
    <t>1115536024</t>
  </si>
  <si>
    <t>https://podminky.urs.cz/item/CS_URS_2022_01/469972111</t>
  </si>
  <si>
    <t>145</t>
  </si>
  <si>
    <t>469972121</t>
  </si>
  <si>
    <t>Příplatek k odvozu suti a vybouraných hmot při elektromontážích za každý další 1 km</t>
  </si>
  <si>
    <t>1744956630</t>
  </si>
  <si>
    <t>https://podminky.urs.cz/item/CS_URS_2022_01/469972121</t>
  </si>
  <si>
    <t>423,043*10 'Přepočtené koeficientem množství</t>
  </si>
  <si>
    <t>146</t>
  </si>
  <si>
    <t>469973120</t>
  </si>
  <si>
    <t>Poplatek za uložení stavebního odpadu na recyklační skládce (skládkovné) z prostého betonu kód odpadu 17 01 01</t>
  </si>
  <si>
    <t>-738607076</t>
  </si>
  <si>
    <t>https://podminky.urs.cz/item/CS_URS_2022_01/469973120</t>
  </si>
  <si>
    <t>147</t>
  </si>
  <si>
    <t>469973124</t>
  </si>
  <si>
    <t>Poplatek za uložení stavebního odpadu na recyklační skládce (skládkovné) směsného stavebního a demoličního kód odpadu  17 09 04</t>
  </si>
  <si>
    <t>643131799</t>
  </si>
  <si>
    <t>https://podminky.urs.cz/item/CS_URS_2022_01/469973124</t>
  </si>
  <si>
    <t>148</t>
  </si>
  <si>
    <t>469973125</t>
  </si>
  <si>
    <t>Poplatek za uložení stavebního odpadu na recyklační skládce (skládkovné) asfaltového bez obsahu dehtu zatříděného do Katalogu odpadů pod kódem 17 03 02</t>
  </si>
  <si>
    <t>1322008448</t>
  </si>
  <si>
    <t>https://podminky.urs.cz/item/CS_URS_2022_01/469973125</t>
  </si>
  <si>
    <t>149</t>
  </si>
  <si>
    <t>460361121</t>
  </si>
  <si>
    <t>Poplatek za uložení zeminy na recyklační skládce (skládkovné) kód odpadu 17 05 04</t>
  </si>
  <si>
    <t>887122909</t>
  </si>
  <si>
    <t>https://podminky.urs.cz/item/CS_URS_2022_01/460361121</t>
  </si>
  <si>
    <t>469981111</t>
  </si>
  <si>
    <t>Přesun hmot pro pomocné stavební práce při elektromotážích</t>
  </si>
  <si>
    <t>-1797777340</t>
  </si>
  <si>
    <t>https://podminky.urs.cz/item/CS_URS_2022_01/469981111</t>
  </si>
  <si>
    <t>151</t>
  </si>
  <si>
    <t>469981211</t>
  </si>
  <si>
    <t>Příplatek k přesunu hmot pro pomocné stavební práce při elektromotážích ZKD 1000 m</t>
  </si>
  <si>
    <t>525265391</t>
  </si>
  <si>
    <t>https://podminky.urs.cz/item/CS_URS_2022_01/469981211</t>
  </si>
  <si>
    <t>20,043*10 'Přepočtené koeficientem množství</t>
  </si>
  <si>
    <t>152</t>
  </si>
  <si>
    <t>R1001</t>
  </si>
  <si>
    <t>Jiné práce pro obnovu komunikace v okolí základu trakčního stožáru</t>
  </si>
  <si>
    <t>1930273643</t>
  </si>
  <si>
    <t>153</t>
  </si>
  <si>
    <t>R1002</t>
  </si>
  <si>
    <t>Jiné práce pro obnovu chodníku v okolí trakčního stožáru</t>
  </si>
  <si>
    <t>936804038</t>
  </si>
  <si>
    <t>HZS</t>
  </si>
  <si>
    <t>Aktivní prvky bezpečnosti</t>
  </si>
  <si>
    <t>Světelné signalizační zařízení v nástupištních hranách</t>
  </si>
  <si>
    <t>154</t>
  </si>
  <si>
    <t>741210121</t>
  </si>
  <si>
    <t>Montáž rozváděčů litinových, hliníkových nebo plastových - skříněk do 10 kg</t>
  </si>
  <si>
    <t>633643606</t>
  </si>
  <si>
    <t>155</t>
  </si>
  <si>
    <t>742110021</t>
  </si>
  <si>
    <t>Montáž trubek pro slaboproud plastových tuhých pro vnější rozvody uložených volně na příchytky</t>
  </si>
  <si>
    <t>-1842976184</t>
  </si>
  <si>
    <t>156</t>
  </si>
  <si>
    <t>341421550</t>
  </si>
  <si>
    <t>vodič silový s Cu jádrem CGAU 1x2,5 mm2 nebo ekvivalent</t>
  </si>
  <si>
    <t>-1667172425</t>
  </si>
  <si>
    <t>157</t>
  </si>
  <si>
    <t>34571361</t>
  </si>
  <si>
    <t>trubka elektroinstalační HDPE tuhá dvouplášťová korugovaná D 41/50mm</t>
  </si>
  <si>
    <t>616628976</t>
  </si>
  <si>
    <t>158</t>
  </si>
  <si>
    <t>341421580</t>
  </si>
  <si>
    <t>vodič silový s Cu jádrem CYA H07 V-K 1x10 mm2 nebo ekvivalent</t>
  </si>
  <si>
    <t>1474219946</t>
  </si>
  <si>
    <t>159</t>
  </si>
  <si>
    <t>R107</t>
  </si>
  <si>
    <t>Připojení do dálkového dohledu DPO dle jejich standardů (software)</t>
  </si>
  <si>
    <t>1088781056</t>
  </si>
  <si>
    <t>160</t>
  </si>
  <si>
    <t>34111006</t>
  </si>
  <si>
    <t>kabel silový s Cu jádrem 1 kV 2x2,5mm2</t>
  </si>
  <si>
    <t>1838001025</t>
  </si>
  <si>
    <t>Poznámka k položce:_x000D_
CYKY, průměr kabelu 8,9mm</t>
  </si>
  <si>
    <t>161</t>
  </si>
  <si>
    <t>R109</t>
  </si>
  <si>
    <t xml:space="preserve">Montáž zemního pojezdového směrového LED svítidla </t>
  </si>
  <si>
    <t>-35295299</t>
  </si>
  <si>
    <t>162</t>
  </si>
  <si>
    <t>R106</t>
  </si>
  <si>
    <t>Zemní LED svítidlo nájezdové s bílým světlem, napájení 24V DC, IP67, vodotěsné, pevnost/namáhání v tlaku 2 tuny, rozsah teplot -30 až +40°C, rozměry 100mm x100mm, do dlažby, pro průběžné zapojení kabelů 2x průchodka</t>
  </si>
  <si>
    <t>-7635837</t>
  </si>
  <si>
    <t>163</t>
  </si>
  <si>
    <t>404452601</t>
  </si>
  <si>
    <t>páska upínací  např. Bandimex 19 x 0,75 mm (50 m).Možno nabídnout rovnocenné řešení.</t>
  </si>
  <si>
    <t>1654662425</t>
  </si>
  <si>
    <t>164</t>
  </si>
  <si>
    <t>404452611.2</t>
  </si>
  <si>
    <t>spona upínací např. Bandimex 19 mm  (bal. 100 kusů).Možno nabídnout rovnocenné řešení.</t>
  </si>
  <si>
    <t>-1084793635</t>
  </si>
  <si>
    <t>165</t>
  </si>
  <si>
    <t>-1640440024</t>
  </si>
  <si>
    <t>166</t>
  </si>
  <si>
    <t>210800411</t>
  </si>
  <si>
    <t>Montáž vodiče Cu izolovaný plný a laněný s PVC pláštěm do 1 kV žíla 0,15 až 16 mm2 zatažený (CY, CHAH-R(V))</t>
  </si>
  <si>
    <t>-1718282202</t>
  </si>
  <si>
    <t>15+20+254</t>
  </si>
  <si>
    <t>167</t>
  </si>
  <si>
    <t>218040011</t>
  </si>
  <si>
    <t>Demontáž sloupů nn ocelových trubkových jednoduchých do 12 m</t>
  </si>
  <si>
    <t>1599445175</t>
  </si>
  <si>
    <t>168</t>
  </si>
  <si>
    <t>R105</t>
  </si>
  <si>
    <t>Skříňka pojistková IP65, rozm. cca 200x250x200mm, včetně pojistky napájení z troleje, svorek, včetně všech potřebných pojistek</t>
  </si>
  <si>
    <t>79905498</t>
  </si>
  <si>
    <t>169</t>
  </si>
  <si>
    <t>R104.2</t>
  </si>
  <si>
    <t>Varistrová bleskojistka ve skříni</t>
  </si>
  <si>
    <t>769344186</t>
  </si>
  <si>
    <t>170</t>
  </si>
  <si>
    <t>R101.2</t>
  </si>
  <si>
    <t>Montáž rozváděče - skříň do 50 kg, včetně zapojení kabeláže a oživení</t>
  </si>
  <si>
    <t>-881025786</t>
  </si>
  <si>
    <t>171</t>
  </si>
  <si>
    <t>Rozvaděč varovného světelného zařízení -  řídicí skříň dle projektu - s řídicím systémem, modulem V2X, s dálkovým dohledem, pro napájení svítidel v přechodu s výstražným blikáním</t>
  </si>
  <si>
    <t>-926396150</t>
  </si>
  <si>
    <t>172</t>
  </si>
  <si>
    <t>R108</t>
  </si>
  <si>
    <t>Jednotka RSU, včetně montáže</t>
  </si>
  <si>
    <t>-536226229</t>
  </si>
  <si>
    <t>173</t>
  </si>
  <si>
    <t>R103.2</t>
  </si>
  <si>
    <t>Montáž kovové skříňky připojení kabelu na kolejnici včetně vrtání šroubových spojů</t>
  </si>
  <si>
    <t>-1814610978</t>
  </si>
  <si>
    <t>174</t>
  </si>
  <si>
    <t>R102.2</t>
  </si>
  <si>
    <t>Skříňka kovová ke kolejnici s připojením kabelu na kolejnici pomocí šroubových spojů s měděným pouzdrem - komplet</t>
  </si>
  <si>
    <t>-1081862412</t>
  </si>
  <si>
    <t>175</t>
  </si>
  <si>
    <t>460161133</t>
  </si>
  <si>
    <t>Hloubení kabelových rýh ručně š 35 cm hl 40 cm v hornině tř II skupiny 4</t>
  </si>
  <si>
    <t>1908678619</t>
  </si>
  <si>
    <t>https://podminky.urs.cz/item/CS_URS_2021_02/460161133</t>
  </si>
  <si>
    <t>176</t>
  </si>
  <si>
    <t>460431143</t>
  </si>
  <si>
    <t>Zásyp kabelových rýh ručně se zhutněním š 35 cm hl 40 cm z horniny tř II skupiny 4</t>
  </si>
  <si>
    <t>1186508568</t>
  </si>
  <si>
    <t>https://podminky.urs.cz/item/CS_URS_2021_02/460431143</t>
  </si>
  <si>
    <t>177</t>
  </si>
  <si>
    <t>460631216</t>
  </si>
  <si>
    <t>Řízené horizontální vrtání při elektromontážích v hornině tř. těžitelnosti I a II skupiny 1 až 4 vnějšího průměru přes 225 do 250 mm</t>
  </si>
  <si>
    <t>773115196</t>
  </si>
  <si>
    <t>178</t>
  </si>
  <si>
    <t>14011108</t>
  </si>
  <si>
    <t>trubka ocelová bezešvá hladká jakost 11 353 245x8,0mm</t>
  </si>
  <si>
    <t>685060187</t>
  </si>
  <si>
    <t>7,76699029126214*1,03 'Přepočtené koeficientem množství</t>
  </si>
  <si>
    <t>179</t>
  </si>
  <si>
    <t>460631219</t>
  </si>
  <si>
    <t>Řízené horizontální vrtání při elektromontážích v hornině tř. těžitelnosti I a II skupiny 1 až 4 vnějšího průměru přes 315 do 355 mm</t>
  </si>
  <si>
    <t>-683584856</t>
  </si>
  <si>
    <t>180</t>
  </si>
  <si>
    <t>14011112</t>
  </si>
  <si>
    <t>trubka ocelová bezešvá hladká jakost 11 353 324x8,0mm</t>
  </si>
  <si>
    <t>1227273000</t>
  </si>
  <si>
    <t>5,8252427184466*1,03 'Přepočtené koeficientem množství</t>
  </si>
  <si>
    <t>181</t>
  </si>
  <si>
    <t>460632114</t>
  </si>
  <si>
    <t>Startovací jáma pro protlak výkop včetně zásypu ručně v hornině tř. těžitelnosti II skupiny 4</t>
  </si>
  <si>
    <t>-199476028</t>
  </si>
  <si>
    <t>182</t>
  </si>
  <si>
    <t>460791213</t>
  </si>
  <si>
    <t>Montáž trubek ochranných plastových uložených volně do rýhy ohebných přes 50 do 90 mm</t>
  </si>
  <si>
    <t>-123864413</t>
  </si>
  <si>
    <t>183</t>
  </si>
  <si>
    <t>34571352</t>
  </si>
  <si>
    <t>trubka elektroinstalační ohebná dvouplášťová korugovaná (chránička) D 52/63mm, HDPE+LDPE</t>
  </si>
  <si>
    <t>-1056658478</t>
  </si>
  <si>
    <t>184</t>
  </si>
  <si>
    <t>34571355.2</t>
  </si>
  <si>
    <t>trubka elektroinstalační ohebná dvouplášťová korugovaná D 94/110 mm, HDPE+LDPE</t>
  </si>
  <si>
    <t>-248309960</t>
  </si>
  <si>
    <t>185</t>
  </si>
  <si>
    <t>460791214</t>
  </si>
  <si>
    <t>Montáž trubek ochranných plastových uložených volně do rýhy ohebných přes 90 do 110 mm uložených do rýhy</t>
  </si>
  <si>
    <t>1690065918</t>
  </si>
  <si>
    <t>https://podminky.urs.cz/item/CS_URS_2021_02/460791214</t>
  </si>
  <si>
    <t>Světelné signalizační zařízení (LED pásky) na přechodech</t>
  </si>
  <si>
    <t>186</t>
  </si>
  <si>
    <t>R99</t>
  </si>
  <si>
    <t>19042727</t>
  </si>
  <si>
    <t>187</t>
  </si>
  <si>
    <t>690615545</t>
  </si>
  <si>
    <t>188</t>
  </si>
  <si>
    <t>741210121.1</t>
  </si>
  <si>
    <t>906587210</t>
  </si>
  <si>
    <t>189</t>
  </si>
  <si>
    <t>R402</t>
  </si>
  <si>
    <t>Skříňka pojistková IP65, rozm. cca 200x250x200mm, včetně pojistky napájení z troleje, svorek</t>
  </si>
  <si>
    <t>-1362163879</t>
  </si>
  <si>
    <t>190</t>
  </si>
  <si>
    <t>R403</t>
  </si>
  <si>
    <t>61167071</t>
  </si>
  <si>
    <t>191</t>
  </si>
  <si>
    <t>R206</t>
  </si>
  <si>
    <t>1998156618</t>
  </si>
  <si>
    <t>192</t>
  </si>
  <si>
    <t>R406.1</t>
  </si>
  <si>
    <t>-2059010910</t>
  </si>
  <si>
    <t>193</t>
  </si>
  <si>
    <t>210800411.1</t>
  </si>
  <si>
    <t>-214151063</t>
  </si>
  <si>
    <t>194</t>
  </si>
  <si>
    <t>1460930581</t>
  </si>
  <si>
    <t>195</t>
  </si>
  <si>
    <t>-392940325</t>
  </si>
  <si>
    <t>196</t>
  </si>
  <si>
    <t>476062347</t>
  </si>
  <si>
    <t>Poznámka k položce:_x000D_
CYKY</t>
  </si>
  <si>
    <t>197</t>
  </si>
  <si>
    <t>R110</t>
  </si>
  <si>
    <t xml:space="preserve">Zemní LED svítidlo pojezdové s červeným světlem, lišta 1,5m dlouhá, napájení 24V DC, 16W, IP66, vodotěsné, pro mechanické zatížení 20kN, ochrana před mechanickými údery s energií 20J, rozsah teplot -25 až +35°C - dodávka i kompletní montáž </t>
  </si>
  <si>
    <t>-543093582</t>
  </si>
  <si>
    <t>198</t>
  </si>
  <si>
    <t>404452601.1</t>
  </si>
  <si>
    <t>-1418761201</t>
  </si>
  <si>
    <t>199</t>
  </si>
  <si>
    <t>404452611.3</t>
  </si>
  <si>
    <t>-377190706</t>
  </si>
  <si>
    <t>200</t>
  </si>
  <si>
    <t>702443682</t>
  </si>
  <si>
    <t>201</t>
  </si>
  <si>
    <t>-389284462</t>
  </si>
  <si>
    <t>202</t>
  </si>
  <si>
    <t>-52550335</t>
  </si>
  <si>
    <t>203</t>
  </si>
  <si>
    <t>460620014</t>
  </si>
  <si>
    <t>Provizorní úprava terénu se zhutněním, v hornině tř 4</t>
  </si>
  <si>
    <t>-216804009</t>
  </si>
  <si>
    <t xml:space="preserve">Poznámka k souboru cen:_x000D_
1. V cenách -0002 až -0003 nejsou zahrnuty dodávku drnů. Tato se oceňuje ve specifikaci. 2. V cenách -0022 až -0028 nejsou zahrnuty náklady na dodávku obrubníků. Tato dodávka se oceňuje ve specifikaci. </t>
  </si>
  <si>
    <t>204</t>
  </si>
  <si>
    <t>460650063</t>
  </si>
  <si>
    <t>Zřízení podkladní vrstvy vozovky a chodníku z kameniva drceného se zhutněním tloušťky do 20 cm</t>
  </si>
  <si>
    <t>-533636936</t>
  </si>
  <si>
    <t xml:space="preserve">Poznámka k souboru cen:_x000D_
1. V cenách -0031 až -0035 nejsou započteny náklady na získání sypaniny a její přemístění k místu zabudování. 2. V ceně -0141 nejsou započteny náklady na dodání silničních panelů. Tato dodávka se oceňuje ve specifikaci. 3. V cenách -0151 až -0153 nejsou započteny náklady na dodávku kostek. Tato dodávka se oceňuje ve specifikaci. 4. V cenách -0161 až -0162 nejsou započteny náklady na dodávku dlaždic. Tato dodávka se oceňuje ve specifikaci. 5. V cenách -0901 až -0932 nejsou započteny náklady na dodávku kameniva, kostek a dlaždic.Tato dodávka se oceňuje ve specifikaci </t>
  </si>
  <si>
    <t>205</t>
  </si>
  <si>
    <t>4606500830</t>
  </si>
  <si>
    <t>Obetonování svítidel v chodníku z betonu prostého tloušťky do 20 cm</t>
  </si>
  <si>
    <t>641663397</t>
  </si>
  <si>
    <t>206</t>
  </si>
  <si>
    <t>460791211</t>
  </si>
  <si>
    <t>Montáž trubek ochranných plastových uložených volně do rýhy ohebných D do 32 mm uložených do rýhy</t>
  </si>
  <si>
    <t>-169887694</t>
  </si>
  <si>
    <t>https://podminky.urs.cz/item/CS_URS_2021_02/460791211</t>
  </si>
  <si>
    <t>207</t>
  </si>
  <si>
    <t>1814828042</t>
  </si>
  <si>
    <t>208</t>
  </si>
  <si>
    <t>34571355.3</t>
  </si>
  <si>
    <t>-1821616734</t>
  </si>
  <si>
    <t>38,0952380952381*1,05 'Přepočtené koeficientem množství</t>
  </si>
  <si>
    <t>209</t>
  </si>
  <si>
    <t>7421100210</t>
  </si>
  <si>
    <t>Montáž trubek pro slaboproud plastových tuhých pro vnější rozvody uložených volně připáskováním na stožár</t>
  </si>
  <si>
    <t>414213201</t>
  </si>
  <si>
    <t>210</t>
  </si>
  <si>
    <t>-1732020957</t>
  </si>
  <si>
    <t>19,047619047619*1,05 'Přepočtené koeficientem množství</t>
  </si>
  <si>
    <t>211</t>
  </si>
  <si>
    <t>23152003</t>
  </si>
  <si>
    <t>tmel silikonový neutrální</t>
  </si>
  <si>
    <t>litr</t>
  </si>
  <si>
    <t>-842769643</t>
  </si>
  <si>
    <t>212</t>
  </si>
  <si>
    <t>23170001</t>
  </si>
  <si>
    <t>pěna montážní PUR nízkoexpanzní</t>
  </si>
  <si>
    <t>-204519635</t>
  </si>
  <si>
    <t>213</t>
  </si>
  <si>
    <t>HZS01</t>
  </si>
  <si>
    <t>Nájezd skupiny techniků pro montáž svítidel</t>
  </si>
  <si>
    <t>193278417</t>
  </si>
  <si>
    <t>VRN - Vedlejší rozpočtové náklady</t>
  </si>
  <si>
    <t>Dopravní projektování s.r.o.</t>
  </si>
  <si>
    <t xml:space="preserve">    VRN2 - Příprava staveniště</t>
  </si>
  <si>
    <t>9R2</t>
  </si>
  <si>
    <t>Zřízení a odstranění ploch provizorních autobusových zastávek pro ND</t>
  </si>
  <si>
    <t>Kpl</t>
  </si>
  <si>
    <t>-1501956085</t>
  </si>
  <si>
    <t>Komplet zřízení a odstranění ploch provizorních autobusových zastávek pro ND</t>
  </si>
  <si>
    <t>ze štěrkodrti tl 150 mm</t>
  </si>
  <si>
    <t xml:space="preserve"> cca 50 m2/1 zastávka</t>
  </si>
  <si>
    <t>"5 zastávek pro ND"</t>
  </si>
  <si>
    <t>9R3</t>
  </si>
  <si>
    <t>Pronájem za dočasný záborploch a komunikací</t>
  </si>
  <si>
    <t>1154557343</t>
  </si>
  <si>
    <t>Náklady za pronájem ploch a komunikací hradí zhotovitel</t>
  </si>
  <si>
    <t xml:space="preserve">"(2200*3)m2*56 dnů - uzávěra 1 jízdního pruhu </t>
  </si>
  <si>
    <t>komunikace II/479 ul. Opavská v dl. 2,2 km</t>
  </si>
  <si>
    <t xml:space="preserve">"5 ks*130 m2*56 dnů - pronájem ploch </t>
  </si>
  <si>
    <t>provizorních zastávek</t>
  </si>
  <si>
    <t>1 "komplet</t>
  </si>
  <si>
    <t>VRN2</t>
  </si>
  <si>
    <t>Příprava staveniště</t>
  </si>
  <si>
    <t>012203000</t>
  </si>
  <si>
    <t>Příprava výstavby - Geodetická činnost v průběhu provádění stavebních prací (geodet zhotovitele stavby pro celou stavbu) včetně vytyčení hranic pozemků a vytyčení obvodu stavby. Součástí je vybudování potřebné vytyčovací sítě pro celou stavbu._x000D__x000D_
Pevná cena</t>
  </si>
  <si>
    <t>1024</t>
  </si>
  <si>
    <t>1303091592</t>
  </si>
  <si>
    <t>Poznámka k položce:_x000D_
Příprava výstavby - Geodetická činnost v průběhu provádění stavebních prací (geodet zhotovitele stavby pro celou stavbu) včetně vytyčení hranic pozemků a vytyčení obvodu stavby. Součástí je vybudování potřebné vytyčovací sítě pro celou stavbu._x000D_
Pevná cena</t>
  </si>
  <si>
    <t>Geodetické práce, zajištění geometrického plánu</t>
  </si>
  <si>
    <t>01310300R</t>
  </si>
  <si>
    <t>Příprava výstavby - Zdokumentování technického stavu nemovitostí situovaných v okolí stavby - pasport. Provedeno před stavbou a po dokončení stavby _x000D_
Pevná cena</t>
  </si>
  <si>
    <t>-136270856</t>
  </si>
  <si>
    <t>Poznámka k položce:_x000D_
Příprava výstavby - Zdokumentování technického stavu nemovitostí situovaných v okolí stavby - pasport. Provedeno před stavbou a po dokončení stavby _x000D_
Pevná cena</t>
  </si>
  <si>
    <t>Příprava výstavby - Zdokumentování technického stavu nemovitostí situovaných v okolí stavby - pasport.</t>
  </si>
  <si>
    <t>01310300R0</t>
  </si>
  <si>
    <t>Příprava výstavby - Zdokumentování technického stavu místních komunikací situovaných v okolí stavby - pasport. Provedeno před stavbou a po dokončení stavby _x000D_
Pevná cena</t>
  </si>
  <si>
    <t>44262277</t>
  </si>
  <si>
    <t>Příprava výstavby - Zdokumentování technického stavu místních komuniákací situovaných v okolí stavby - pasport.</t>
  </si>
  <si>
    <t>013254000</t>
  </si>
  <si>
    <t>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stavby._x000D__x000D_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</si>
  <si>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1364077215</t>
  </si>
  <si>
    <t>Poznámka k položce:_x000D_
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
Součástí je předání dokumentace v tištěné podobě v požadovaném počtu paré dle SoD a předání v elektonické podobě (rozsah a uspořádání odpovídající podobě tištěné) v uzavřeném (PDF) a otevřeném formátu (DWG, XLS, DOC, apod.) _x000D_
Pevná cena</t>
  </si>
  <si>
    <t>Dokončení výstavby - Dokumentace skutečného provedení stavby</t>
  </si>
  <si>
    <t>013294000</t>
  </si>
  <si>
    <t xml:space="preserve">Příprava výstavby -Výrobně technická dokumentace VTD (pro kolejový svršek – výhybky, kotvící prvky, kolejové odvodňovače, skříňky SSZ a skříňky zpětných kabelů). Součástí je předání dokumentace v tištěné podobě v požadovaném počtu paré dle SoD a předání v elektonické podobě </t>
  </si>
  <si>
    <t>1892922083</t>
  </si>
  <si>
    <t>Poznámka k položce:_x000D_
Příprava výstavby -Výrobně technická dokumentace VTD (pro kolejový svršek – kolejové odvodňovače, skříňky SSZ a skříňky zpětných kabelů). Součástí je předání dokumentace v tištěné podobě v požadovaném počtu paré dle SoD a předání v elektonické podobě (rozsah a uspořádání odpovídající podobě tištěné) v uzavřeném (PDF) a otevřeném formátu (DWG, XLS, DOC, apod.) ._x000D_
Pevná cena</t>
  </si>
  <si>
    <t>Příprava stavby - výrobně technická dokumentace VTD</t>
  </si>
  <si>
    <t>030001000</t>
  </si>
  <si>
    <t xml:space="preserve">Zařízení staveniště - Kompletní zařízení staveniště pro celou stavbu včetně zajištění potřebných povolení a rozhodnutí._x000D__x000D_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</si>
  <si>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soubor</t>
  </si>
  <si>
    <t>-1808986490</t>
  </si>
  <si>
    <t>Poznámka k položce:_x000D_
Zařízení staveniště - Kompletní zařízení staveniště pro celou stavbu včetně zajištění potřebných povolení a rozhodnutí._x000D_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
Pevná cena</t>
  </si>
  <si>
    <t>Zařízení staveniště - Kompletní zařízení staveniště pro celou stavbu včetně zajištění potřebných povolení a rozhodnutí</t>
  </si>
  <si>
    <t>034503000</t>
  </si>
  <si>
    <t>Průběh výstavby - Tabule se základními informacemi o stavbě s textem dle vzoru objednatele (Billboard) (dodávka, montáž, demontáž)_x000D__x000D_
Pevná cena</t>
  </si>
  <si>
    <t>542150554</t>
  </si>
  <si>
    <t>Poznámka k položce:_x000D_
Průběh výstavby - Tabule se základními informacemi o stavbě s textem dle vzoru objednatele (Billboard) (dodávka, montáž, demontáž)_x000D_
Pevná cena</t>
  </si>
  <si>
    <t>Průběh výstavby - Tabule se základními informacemi o stavbě s textem dle vzoru objednatele (Billboard) (dodávka, montáž, demontáž)</t>
  </si>
  <si>
    <t>043002000</t>
  </si>
  <si>
    <t xml:space="preserve">Průběh výstavby - Náklady na průzkumy v rámci realizace stavby - Zkoušení konstrukcí a prací (nad rámec TKP, KZP). Např. zkoušky únosnosti sanací._x000D__x000D_
Pevná cena </t>
  </si>
  <si>
    <t>-1537143685</t>
  </si>
  <si>
    <t>Poznámka k položce:_x000D_
Průběh výstavby - Náklady na průzkumy v rámci realizace stavby - Zkoušení konstrukcí a prací (nad rámec TKP, KZP). Např. zkoušky únosnosti sanací._x000D_
Pevná cena</t>
  </si>
  <si>
    <t>Průběh výstavby - náklady na průzkumy v rámci realizace stavby</t>
  </si>
  <si>
    <t>04500200R</t>
  </si>
  <si>
    <t xml:space="preserve">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SoD_x000D__x000D_
Pevná cena </t>
  </si>
  <si>
    <t>-1497874175</t>
  </si>
  <si>
    <t>Poznámka k položce:_x000D_
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
Pevná cena</t>
  </si>
  <si>
    <t>Dokončení výstavby - Fotodokumentace</t>
  </si>
  <si>
    <t>071103000</t>
  </si>
  <si>
    <t xml:space="preserve">Průběh výstavby - Po dobu stavby bude zajištěna regulace silniční a pěší dopravy. Úhrnná částka musí obsahovat veškeré náklady na dočasné úpravy a regulaci dopravy (i pěší) na staveništi a nezbytné značení a opatření vyplývající z požadavků BOZP na staveništi.Např. oplocení staveniště, zřízení pěších koridorů i s případnými lávkami pro pěší, osvětlení pěších koridorů, atd.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</si>
  <si>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2119909174</t>
  </si>
  <si>
    <t>Poznámka k položce:_x000D_
Průběh výstavby - Po dobu stavby bude zajištěna regulace silniční a pěší dopravy. Úhrnná částka musí obsahovat veškeré náklady na dočasné úpravy a regulaci dopravy (i pěší) na staveništi a nezbytné značení a opatření vyplývající z požadavků BOZP na staveništi.Např. oplocení staveniště, zřízení pěších koridorů i s případnými lávkami pro pěší, osvětlení pěších koridorů, atd.  Trasy pro pěší v souladu s vyhl. č. 398/2009 Sb., o obecných technických požadavcích zabezpečujících bezbariérové užívání staveb. Po dobu realizace stavby zajištěn přístup k objektům pro požární techniku, policie, záchranné služby._x000D_
Pevná cena</t>
  </si>
  <si>
    <t>Průběh výstavby - Po dobu stavby bude zajištěna regulace silniční a pěší dopravy.</t>
  </si>
  <si>
    <t>07110300R</t>
  </si>
  <si>
    <t>Poplatky správcům za výluky a odborný dozor při provádění inž.sítí a zábory</t>
  </si>
  <si>
    <t>1836021237</t>
  </si>
  <si>
    <t>Poznámka k položce:_x000D_
Průběh výstavby - Poplatky správcům za výluky a odborný dozor při provádění inž.sítí a zábory_x000D_
Pevná cena</t>
  </si>
  <si>
    <t>Průběh výstavby - Poplatky správcům za výluky a odborný dozor při provádění inž.sítí a zábory</t>
  </si>
  <si>
    <t>460010025</t>
  </si>
  <si>
    <t>Příprava výstavby - Vytyčení podzemních inženýrských sítí jejich správci, popřípadě provedení kopaných sond pro ověření polohy a jejich hloubky pod terénem_x000D__x000D_
Realizovaná stavba se dotkne 12 jednotlivých inženýrských sítí (9 správců)_x000D__x000D_
Pevná cena</t>
  </si>
  <si>
    <t>-1452178902</t>
  </si>
  <si>
    <t>Poznámka k položce:_x000D_
Příprava výstavby - Vytyčení podzemních inženýrských sítí jejich správci, popřípadě provedení kopaných sond pro ověření polohy a jejich hloubky pod terénem_x000D_
Realizovaná stavba se dotkne 12 jednotlivých inženýrských sítí (9 správců)_x000D_
Pevná cena</t>
  </si>
  <si>
    <t>Příprava výstavby - Vytyčení podzemních inženýrských sítí jejich správci, popřípadě provedení kopaných sond</t>
  </si>
  <si>
    <t>Publicita projektu - velkoplošný reklamní panel</t>
  </si>
  <si>
    <t>688099714</t>
  </si>
  <si>
    <t>Velkoplošný reklamní panel (billboard)</t>
  </si>
  <si>
    <t>k zajištění  informování veřejnosti o realiz. projektu</t>
  </si>
  <si>
    <t>Billboard bude pevné konstrukce, bezpečně ukotven do země</t>
  </si>
  <si>
    <t>Doporučené rozměry dle standard euroformátu 5,1 x 2,4 m.</t>
  </si>
  <si>
    <t>Panel musí být zachován po celou dobu realizace stavby</t>
  </si>
  <si>
    <t xml:space="preserve">po ukončení realizace stavby odstraněn a nahrazen </t>
  </si>
  <si>
    <t>stálou pamětní deskou viz. pol. R2</t>
  </si>
  <si>
    <t xml:space="preserve">1 "kus </t>
  </si>
  <si>
    <t>Publicita projektu - pamětní deska</t>
  </si>
  <si>
    <t>-549297148</t>
  </si>
  <si>
    <t>Stálá vysvětlující tabulka (pamětní deska)</t>
  </si>
  <si>
    <t>k zajištění dlouhodobého informování veřejnosti o realiz. projektu</t>
  </si>
  <si>
    <t>Deska bude s mosaze s gravírováním černou barvou.</t>
  </si>
  <si>
    <t>Velikost pamětní desky bude 400 x 400 mm.</t>
  </si>
  <si>
    <t>Bude umístěna v rámci dokončovacích prací (bezprostředně</t>
  </si>
  <si>
    <t>po odstranění velkoploš.  reklamního panelu)</t>
  </si>
  <si>
    <t>Umístěna bude nejméně po dobu udržitelnosti stavby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</si>
</sst>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color rgb="FF979797"/>
      <name val="Arial CE"/>
    </font>
    <font>
      <i/>
      <u/>
      <sz val="7"/>
      <color rgb="FF979797"/>
      <name val="Calibri"/>
      <scheme val="minor"/>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40" fillId="0" borderId="0" applyNumberFormat="0" applyFill="0" applyBorder="0" applyAlignment="0" applyProtection="0"/>
  </cellStyleXfs>
  <cellXfs count="234">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7"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ill="1" applyAlignment="1">
      <alignment vertical="center"/>
    </xf>
    <xf numFmtId="0" fontId="4" fillId="3" borderId="6" xfId="0" applyFont="1" applyFill="1" applyBorder="1" applyAlignment="1">
      <alignment horizontal="left" vertical="center"/>
    </xf>
    <xf numFmtId="0" fontId="0" fillId="3" borderId="7" xfId="0" applyFill="1" applyBorder="1" applyAlignment="1">
      <alignment vertical="center"/>
    </xf>
    <xf numFmtId="0" fontId="4" fillId="3" borderId="7" xfId="0" applyFont="1" applyFill="1" applyBorder="1" applyAlignment="1">
      <alignment horizontal="center"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7"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22" fillId="4" borderId="0" xfId="0" applyFont="1" applyFill="1" applyAlignment="1">
      <alignment horizontal="center"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4" xfId="0" applyNumberFormat="1" applyFont="1" applyBorder="1" applyAlignment="1">
      <alignment vertical="center"/>
    </xf>
    <xf numFmtId="4" fontId="20" fillId="0" borderId="0" xfId="0" applyNumberFormat="1" applyFont="1" applyAlignment="1">
      <alignment vertical="center"/>
    </xf>
    <xf numFmtId="166" fontId="20" fillId="0" borderId="0" xfId="0" applyNumberFormat="1" applyFont="1" applyAlignment="1">
      <alignment vertical="center"/>
    </xf>
    <xf numFmtId="4" fontId="20" fillId="0" borderId="15"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4" xfId="0" applyNumberFormat="1" applyFont="1" applyBorder="1" applyAlignment="1">
      <alignment vertical="center"/>
    </xf>
    <xf numFmtId="4" fontId="29" fillId="0" borderId="0" xfId="0" applyNumberFormat="1" applyFont="1" applyAlignment="1">
      <alignment vertical="center"/>
    </xf>
    <xf numFmtId="166" fontId="29" fillId="0" borderId="0" xfId="0" applyNumberFormat="1" applyFont="1" applyAlignment="1">
      <alignment vertical="center"/>
    </xf>
    <xf numFmtId="4" fontId="29" fillId="0" borderId="15" xfId="0" applyNumberFormat="1" applyFont="1" applyBorder="1" applyAlignment="1">
      <alignment vertical="center"/>
    </xf>
    <xf numFmtId="0" fontId="5" fillId="0" borderId="0" xfId="0" applyFont="1" applyAlignment="1">
      <alignment horizontal="left" vertical="center"/>
    </xf>
    <xf numFmtId="4" fontId="29" fillId="0" borderId="19" xfId="0" applyNumberFormat="1" applyFont="1" applyBorder="1" applyAlignment="1">
      <alignment vertical="center"/>
    </xf>
    <xf numFmtId="4" fontId="29" fillId="0" borderId="20" xfId="0" applyNumberFormat="1" applyFont="1" applyBorder="1" applyAlignment="1">
      <alignment vertical="center"/>
    </xf>
    <xf numFmtId="166" fontId="29" fillId="0" borderId="20" xfId="0" applyNumberFormat="1" applyFont="1" applyBorder="1" applyAlignment="1">
      <alignment vertical="center"/>
    </xf>
    <xf numFmtId="4" fontId="29" fillId="0" borderId="21" xfId="0" applyNumberFormat="1" applyFont="1" applyBorder="1" applyAlignment="1">
      <alignment vertical="center"/>
    </xf>
    <xf numFmtId="0" fontId="30" fillId="0" borderId="0" xfId="0" applyFont="1" applyAlignment="1">
      <alignment horizontal="left" vertical="center"/>
    </xf>
    <xf numFmtId="0" fontId="0" fillId="0" borderId="3" xfId="0" applyBorder="1" applyAlignment="1">
      <alignment vertical="center" wrapText="1"/>
    </xf>
    <xf numFmtId="0" fontId="17"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2" fillId="4" borderId="0" xfId="0" applyFont="1" applyFill="1" applyAlignment="1">
      <alignment horizontal="left" vertical="center"/>
    </xf>
    <xf numFmtId="0" fontId="22" fillId="4"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0" xfId="0" applyFont="1" applyFill="1" applyAlignment="1">
      <alignment horizontal="center" vertical="center" wrapText="1"/>
    </xf>
    <xf numFmtId="4" fontId="24" fillId="0" borderId="0" xfId="0" applyNumberFormat="1" applyFont="1"/>
    <xf numFmtId="166" fontId="32" fillId="0" borderId="12" xfId="0" applyNumberFormat="1" applyFont="1" applyBorder="1"/>
    <xf numFmtId="166" fontId="32" fillId="0" borderId="13" xfId="0" applyNumberFormat="1" applyFont="1" applyBorder="1"/>
    <xf numFmtId="4" fontId="33"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2" fillId="0" borderId="22" xfId="0" applyFont="1" applyBorder="1" applyAlignment="1">
      <alignment horizontal="center" vertical="center"/>
    </xf>
    <xf numFmtId="49" fontId="22" fillId="0" borderId="22" xfId="0" applyNumberFormat="1" applyFont="1" applyBorder="1" applyAlignment="1">
      <alignment horizontal="left" vertical="center" wrapText="1"/>
    </xf>
    <xf numFmtId="0" fontId="22" fillId="0" borderId="22" xfId="0" applyFont="1" applyBorder="1" applyAlignment="1">
      <alignment horizontal="left" vertical="center" wrapText="1"/>
    </xf>
    <xf numFmtId="0" fontId="22" fillId="0" borderId="22" xfId="0" applyFont="1" applyBorder="1" applyAlignment="1">
      <alignment horizontal="center" vertical="center" wrapText="1"/>
    </xf>
    <xf numFmtId="167" fontId="22" fillId="0" borderId="22" xfId="0" applyNumberFormat="1" applyFont="1" applyBorder="1" applyAlignment="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lignment vertical="center"/>
    </xf>
    <xf numFmtId="0" fontId="0" fillId="0" borderId="22" xfId="0" applyBorder="1" applyAlignment="1">
      <alignment vertical="center"/>
    </xf>
    <xf numFmtId="0" fontId="23" fillId="2" borderId="14" xfId="0" applyFont="1" applyFill="1" applyBorder="1" applyAlignment="1" applyProtection="1">
      <alignment horizontal="left" vertical="center"/>
      <protection locked="0"/>
    </xf>
    <xf numFmtId="0" fontId="23" fillId="0" borderId="0" xfId="0" applyFont="1" applyAlignment="1">
      <alignment horizontal="center" vertical="center"/>
    </xf>
    <xf numFmtId="166" fontId="23" fillId="0" borderId="0" xfId="0" applyNumberFormat="1" applyFont="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9" fillId="0" borderId="3" xfId="0" applyFont="1" applyBorder="1" applyAlignment="1">
      <alignment vertical="center"/>
    </xf>
    <xf numFmtId="0" fontId="34"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15"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35" fillId="0" borderId="0" xfId="0" applyFont="1" applyAlignment="1">
      <alignment horizontal="left" vertical="center"/>
    </xf>
    <xf numFmtId="0" fontId="36" fillId="0" borderId="0" xfId="1" applyFont="1" applyAlignment="1" applyProtection="1">
      <alignment vertical="center" wrapText="1"/>
    </xf>
    <xf numFmtId="0" fontId="0" fillId="0" borderId="0" xfId="0" applyAlignment="1" applyProtection="1">
      <alignment vertical="center"/>
      <protection locked="0"/>
    </xf>
    <xf numFmtId="0" fontId="0" fillId="0" borderId="14" xfId="0"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15" xfId="0" applyFont="1" applyBorder="1" applyAlignment="1">
      <alignment vertical="center"/>
    </xf>
    <xf numFmtId="0" fontId="37" fillId="0" borderId="0" xfId="0" applyFont="1" applyAlignment="1">
      <alignment vertical="center" wrapText="1"/>
    </xf>
    <xf numFmtId="0" fontId="38" fillId="0" borderId="22" xfId="0" applyFont="1" applyBorder="1" applyAlignment="1">
      <alignment horizontal="center" vertical="center"/>
    </xf>
    <xf numFmtId="49" fontId="38" fillId="0" borderId="22" xfId="0" applyNumberFormat="1" applyFont="1" applyBorder="1" applyAlignment="1">
      <alignment horizontal="left" vertical="center" wrapText="1"/>
    </xf>
    <xf numFmtId="0" fontId="38" fillId="0" borderId="22" xfId="0" applyFont="1" applyBorder="1" applyAlignment="1">
      <alignment horizontal="left" vertical="center" wrapText="1"/>
    </xf>
    <xf numFmtId="0" fontId="38" fillId="0" borderId="22" xfId="0" applyFont="1" applyBorder="1" applyAlignment="1">
      <alignment horizontal="center" vertical="center" wrapText="1"/>
    </xf>
    <xf numFmtId="167" fontId="38" fillId="0" borderId="22" xfId="0" applyNumberFormat="1" applyFont="1" applyBorder="1" applyAlignment="1">
      <alignment vertical="center"/>
    </xf>
    <xf numFmtId="4" fontId="38" fillId="2" borderId="22" xfId="0" applyNumberFormat="1" applyFont="1" applyFill="1" applyBorder="1" applyAlignment="1" applyProtection="1">
      <alignment vertical="center"/>
      <protection locked="0"/>
    </xf>
    <xf numFmtId="4" fontId="38" fillId="0" borderId="22" xfId="0" applyNumberFormat="1" applyFont="1" applyBorder="1" applyAlignment="1">
      <alignment vertical="center"/>
    </xf>
    <xf numFmtId="0" fontId="39" fillId="0" borderId="22" xfId="0" applyFont="1" applyBorder="1" applyAlignment="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Alignment="1">
      <alignment horizontal="center"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lignment horizontal="center" vertical="center"/>
    </xf>
    <xf numFmtId="0" fontId="0" fillId="0" borderId="20" xfId="0" applyBorder="1" applyAlignment="1">
      <alignment vertical="center"/>
    </xf>
    <xf numFmtId="166" fontId="23" fillId="0" borderId="20" xfId="0" applyNumberFormat="1" applyFont="1" applyBorder="1" applyAlignment="1">
      <alignment vertical="center"/>
    </xf>
    <xf numFmtId="166" fontId="23" fillId="0" borderId="21" xfId="0" applyNumberFormat="1" applyFont="1" applyBorder="1" applyAlignment="1">
      <alignment vertical="center"/>
    </xf>
    <xf numFmtId="0" fontId="22" fillId="0" borderId="22" xfId="0" applyFont="1" applyBorder="1" applyAlignment="1">
      <alignment horizontal="left" vertical="top" wrapText="1"/>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Alignment="1">
      <alignment horizontal="left" vertical="center"/>
    </xf>
    <xf numFmtId="0" fontId="22" fillId="4" borderId="6" xfId="0" applyFont="1" applyFill="1" applyBorder="1" applyAlignment="1">
      <alignment horizontal="center" vertical="center"/>
    </xf>
    <xf numFmtId="0" fontId="22" fillId="4" borderId="7" xfId="0" applyFont="1" applyFill="1" applyBorder="1" applyAlignment="1">
      <alignment horizontal="left" vertical="center"/>
    </xf>
    <xf numFmtId="0" fontId="22" fillId="4" borderId="7" xfId="0" applyFont="1" applyFill="1" applyBorder="1" applyAlignment="1">
      <alignment horizontal="right" vertical="center"/>
    </xf>
    <xf numFmtId="0" fontId="22" fillId="4" borderId="7" xfId="0" applyFont="1" applyFill="1" applyBorder="1" applyAlignment="1">
      <alignment horizontal="center" vertical="center"/>
    </xf>
    <xf numFmtId="0" fontId="22" fillId="4" borderId="8" xfId="0" applyFont="1" applyFill="1" applyBorder="1" applyAlignment="1">
      <alignment horizontal="left" vertical="center"/>
    </xf>
    <xf numFmtId="0" fontId="27" fillId="0" borderId="0" xfId="0" applyFont="1" applyAlignment="1">
      <alignment horizontal="left" vertical="center" wrapText="1"/>
    </xf>
    <xf numFmtId="4" fontId="28" fillId="0" borderId="0" xfId="0" applyNumberFormat="1" applyFont="1" applyAlignment="1">
      <alignment vertical="center"/>
    </xf>
    <xf numFmtId="0" fontId="28" fillId="0" borderId="0" xfId="0" applyFont="1" applyAlignment="1">
      <alignment vertical="center"/>
    </xf>
    <xf numFmtId="4" fontId="24" fillId="0" borderId="0" xfId="0" applyNumberFormat="1" applyFont="1" applyAlignment="1">
      <alignment horizontal="right" vertical="center"/>
    </xf>
    <xf numFmtId="4" fontId="24" fillId="0" borderId="0" xfId="0" applyNumberFormat="1" applyFont="1" applyAlignment="1">
      <alignmen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7"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4" fontId="18"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7" xfId="0" applyNumberFormat="1" applyFont="1"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4" fillId="3" borderId="7" xfId="0" applyFont="1" applyFill="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podminky.urs.cz/item/CS_URS_2021_02/548133121" TargetMode="External"/><Relationship Id="rId13" Type="http://schemas.openxmlformats.org/officeDocument/2006/relationships/hyperlink" Target="https://podminky.urs.cz/item/CS_URS_2021_02/577155132" TargetMode="External"/><Relationship Id="rId18" Type="http://schemas.openxmlformats.org/officeDocument/2006/relationships/hyperlink" Target="https://podminky.urs.cz/item/CS_URS_2021_02/915111122" TargetMode="External"/><Relationship Id="rId26" Type="http://schemas.openxmlformats.org/officeDocument/2006/relationships/hyperlink" Target="https://podminky.urs.cz/item/CS_URS_2021_02/919735113" TargetMode="External"/><Relationship Id="rId3" Type="http://schemas.openxmlformats.org/officeDocument/2006/relationships/hyperlink" Target="https://podminky.urs.cz/item/CS_URS_2021_02/511501212" TargetMode="External"/><Relationship Id="rId21" Type="http://schemas.openxmlformats.org/officeDocument/2006/relationships/hyperlink" Target="https://podminky.urs.cz/item/CS_URS_2021_02/915321111" TargetMode="External"/><Relationship Id="rId34" Type="http://schemas.openxmlformats.org/officeDocument/2006/relationships/hyperlink" Target="https://podminky.urs.cz/item/CS_URS_2021_02/997242529" TargetMode="External"/><Relationship Id="rId7" Type="http://schemas.openxmlformats.org/officeDocument/2006/relationships/hyperlink" Target="https://podminky.urs.cz/item/CS_URS_2021_02/548111112" TargetMode="External"/><Relationship Id="rId12" Type="http://schemas.openxmlformats.org/officeDocument/2006/relationships/hyperlink" Target="https://podminky.urs.cz/item/CS_URS_2021_02/577134131" TargetMode="External"/><Relationship Id="rId17" Type="http://schemas.openxmlformats.org/officeDocument/2006/relationships/hyperlink" Target="https://podminky.urs.cz/item/CS_URS_2021_02/914511112" TargetMode="External"/><Relationship Id="rId25" Type="http://schemas.openxmlformats.org/officeDocument/2006/relationships/hyperlink" Target="https://podminky.urs.cz/item/CS_URS_2021_02/919122112" TargetMode="External"/><Relationship Id="rId33" Type="http://schemas.openxmlformats.org/officeDocument/2006/relationships/hyperlink" Target="https://podminky.urs.cz/item/CS_URS_2021_02/997221615" TargetMode="External"/><Relationship Id="rId2" Type="http://schemas.openxmlformats.org/officeDocument/2006/relationships/hyperlink" Target="https://podminky.urs.cz/item/CS_URS_2021_02/511501255" TargetMode="External"/><Relationship Id="rId16" Type="http://schemas.openxmlformats.org/officeDocument/2006/relationships/hyperlink" Target="https://podminky.urs.cz/item/CS_URS_2021_02/523862011" TargetMode="External"/><Relationship Id="rId20" Type="http://schemas.openxmlformats.org/officeDocument/2006/relationships/hyperlink" Target="https://podminky.urs.cz/item/CS_URS_2021_02/915221112" TargetMode="External"/><Relationship Id="rId29" Type="http://schemas.openxmlformats.org/officeDocument/2006/relationships/hyperlink" Target="https://podminky.urs.cz/item/CS_URS_2021_02/997221561" TargetMode="External"/><Relationship Id="rId1" Type="http://schemas.openxmlformats.org/officeDocument/2006/relationships/hyperlink" Target="https://podminky.urs.cz/item/CS_URS_2021_02/113107242" TargetMode="External"/><Relationship Id="rId6" Type="http://schemas.openxmlformats.org/officeDocument/2006/relationships/hyperlink" Target="https://podminky.urs.cz/item/CS_URS_2021_02/543111112" TargetMode="External"/><Relationship Id="rId11" Type="http://schemas.openxmlformats.org/officeDocument/2006/relationships/hyperlink" Target="https://podminky.urs.cz/item/CS_URS_2021_02/573191111" TargetMode="External"/><Relationship Id="rId24" Type="http://schemas.openxmlformats.org/officeDocument/2006/relationships/hyperlink" Target="https://podminky.urs.cz/item/CS_URS_2021_02/919112213" TargetMode="External"/><Relationship Id="rId32" Type="http://schemas.openxmlformats.org/officeDocument/2006/relationships/hyperlink" Target="https://podminky.urs.cz/item/CS_URS_2021_02/997221579" TargetMode="External"/><Relationship Id="rId37" Type="http://schemas.openxmlformats.org/officeDocument/2006/relationships/drawing" Target="../drawings/drawing3.xml"/><Relationship Id="rId5" Type="http://schemas.openxmlformats.org/officeDocument/2006/relationships/hyperlink" Target="https://podminky.urs.cz/item/CS_URS_2021_02/512532993" TargetMode="External"/><Relationship Id="rId15" Type="http://schemas.openxmlformats.org/officeDocument/2006/relationships/hyperlink" Target="https://podminky.urs.cz/item/CS_URS_2021_02/511321024" TargetMode="External"/><Relationship Id="rId23" Type="http://schemas.openxmlformats.org/officeDocument/2006/relationships/hyperlink" Target="https://podminky.urs.cz/item/CS_URS_2021_02/915351111" TargetMode="External"/><Relationship Id="rId28" Type="http://schemas.openxmlformats.org/officeDocument/2006/relationships/hyperlink" Target="https://podminky.urs.cz/item/CS_URS_2021_02/928641011" TargetMode="External"/><Relationship Id="rId36" Type="http://schemas.openxmlformats.org/officeDocument/2006/relationships/hyperlink" Target="https://podminky.urs.cz/item/CS_URS_2021_02/714451001" TargetMode="External"/><Relationship Id="rId10" Type="http://schemas.openxmlformats.org/officeDocument/2006/relationships/hyperlink" Target="https://podminky.urs.cz/item/CS_URS_2021_02/565176113" TargetMode="External"/><Relationship Id="rId19" Type="http://schemas.openxmlformats.org/officeDocument/2006/relationships/hyperlink" Target="https://podminky.urs.cz/item/CS_URS_2021_02/915131112" TargetMode="External"/><Relationship Id="rId31" Type="http://schemas.openxmlformats.org/officeDocument/2006/relationships/hyperlink" Target="https://podminky.urs.cz/item/CS_URS_2021_02/997221571" TargetMode="External"/><Relationship Id="rId4" Type="http://schemas.openxmlformats.org/officeDocument/2006/relationships/hyperlink" Target="https://podminky.urs.cz/item/CS_URS_2021_02/512531111" TargetMode="External"/><Relationship Id="rId9" Type="http://schemas.openxmlformats.org/officeDocument/2006/relationships/hyperlink" Target="https://podminky.urs.cz/item/CS_URS_2021_02/564972111" TargetMode="External"/><Relationship Id="rId14" Type="http://schemas.openxmlformats.org/officeDocument/2006/relationships/hyperlink" Target="https://podminky.urs.cz/item/CS_URS_2021_02/511321022" TargetMode="External"/><Relationship Id="rId22" Type="http://schemas.openxmlformats.org/officeDocument/2006/relationships/hyperlink" Target="https://podminky.urs.cz/item/CS_URS_2021_02/915321115" TargetMode="External"/><Relationship Id="rId27" Type="http://schemas.openxmlformats.org/officeDocument/2006/relationships/hyperlink" Target="https://podminky.urs.cz/item/CS_URS_2021_02/928126112" TargetMode="External"/><Relationship Id="rId30" Type="http://schemas.openxmlformats.org/officeDocument/2006/relationships/hyperlink" Target="https://podminky.urs.cz/item/CS_URS_2021_02/997221569" TargetMode="External"/><Relationship Id="rId35" Type="http://schemas.openxmlformats.org/officeDocument/2006/relationships/hyperlink" Target="https://podminky.urs.cz/item/CS_URS_2021_02/998243011"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podminky.urs.cz/item/CS_URS_2021_02/122351106" TargetMode="External"/><Relationship Id="rId13" Type="http://schemas.openxmlformats.org/officeDocument/2006/relationships/hyperlink" Target="https://podminky.urs.cz/item/CS_URS_2021_02/174211203" TargetMode="External"/><Relationship Id="rId18" Type="http://schemas.openxmlformats.org/officeDocument/2006/relationships/hyperlink" Target="https://podminky.urs.cz/item/CS_URS_2021_02/212972113" TargetMode="External"/><Relationship Id="rId26" Type="http://schemas.openxmlformats.org/officeDocument/2006/relationships/hyperlink" Target="https://podminky.urs.cz/item/CS_URS_2021_02/890231811" TargetMode="External"/><Relationship Id="rId3" Type="http://schemas.openxmlformats.org/officeDocument/2006/relationships/hyperlink" Target="https://podminky.urs.cz/item/CS_URS_2021_02/112101103" TargetMode="External"/><Relationship Id="rId21" Type="http://schemas.openxmlformats.org/officeDocument/2006/relationships/hyperlink" Target="https://podminky.urs.cz/item/CS_URS_2021_02/113106071" TargetMode="External"/><Relationship Id="rId34" Type="http://schemas.openxmlformats.org/officeDocument/2006/relationships/hyperlink" Target="https://podminky.urs.cz/item/CS_URS_2021_02/997221615" TargetMode="External"/><Relationship Id="rId7" Type="http://schemas.openxmlformats.org/officeDocument/2006/relationships/hyperlink" Target="https://podminky.urs.cz/item/CS_URS_2021_02/122251106" TargetMode="External"/><Relationship Id="rId12" Type="http://schemas.openxmlformats.org/officeDocument/2006/relationships/hyperlink" Target="https://podminky.urs.cz/item/CS_URS_2021_02/174211202" TargetMode="External"/><Relationship Id="rId17" Type="http://schemas.openxmlformats.org/officeDocument/2006/relationships/hyperlink" Target="https://podminky.urs.cz/item/CS_URS_2021_02/212752412" TargetMode="External"/><Relationship Id="rId25" Type="http://schemas.openxmlformats.org/officeDocument/2006/relationships/hyperlink" Target="https://podminky.urs.cz/item/CS_URS_2021_02/871351811" TargetMode="External"/><Relationship Id="rId33" Type="http://schemas.openxmlformats.org/officeDocument/2006/relationships/hyperlink" Target="https://podminky.urs.cz/item/CS_URS_2021_02/997221579R" TargetMode="External"/><Relationship Id="rId2" Type="http://schemas.openxmlformats.org/officeDocument/2006/relationships/hyperlink" Target="https://podminky.urs.cz/item/CS_URS_2021_02/112101102" TargetMode="External"/><Relationship Id="rId16" Type="http://schemas.openxmlformats.org/officeDocument/2006/relationships/hyperlink" Target="https://podminky.urs.cz/item/CS_URS_2021_02/181411131" TargetMode="External"/><Relationship Id="rId20" Type="http://schemas.openxmlformats.org/officeDocument/2006/relationships/hyperlink" Target="https://podminky.urs.cz/item/CS_URS_2021_02/457971112" TargetMode="External"/><Relationship Id="rId29" Type="http://schemas.openxmlformats.org/officeDocument/2006/relationships/hyperlink" Target="https://podminky.urs.cz/item/CS_URS_2021_02/997221569" TargetMode="External"/><Relationship Id="rId1" Type="http://schemas.openxmlformats.org/officeDocument/2006/relationships/hyperlink" Target="https://podminky.urs.cz/item/CS_URS_2021_02/111251101" TargetMode="External"/><Relationship Id="rId6" Type="http://schemas.openxmlformats.org/officeDocument/2006/relationships/hyperlink" Target="https://podminky.urs.cz/item/CS_URS_2021_02/113201112" TargetMode="External"/><Relationship Id="rId11" Type="http://schemas.openxmlformats.org/officeDocument/2006/relationships/hyperlink" Target="https://podminky.urs.cz/item/CS_URS_2021_02/174211201" TargetMode="External"/><Relationship Id="rId24" Type="http://schemas.openxmlformats.org/officeDocument/2006/relationships/hyperlink" Target="https://podminky.urs.cz/item/CS_URS_2021_02/871350330" TargetMode="External"/><Relationship Id="rId32" Type="http://schemas.openxmlformats.org/officeDocument/2006/relationships/hyperlink" Target="https://podminky.urs.cz/item/CS_URS_2021_02/99722157R" TargetMode="External"/><Relationship Id="rId5" Type="http://schemas.openxmlformats.org/officeDocument/2006/relationships/hyperlink" Target="https://podminky.urs.cz/item/CS_URS_2021_02/112101105" TargetMode="External"/><Relationship Id="rId15" Type="http://schemas.openxmlformats.org/officeDocument/2006/relationships/hyperlink" Target="https://podminky.urs.cz/item/CS_URS_2021_02/174211205" TargetMode="External"/><Relationship Id="rId23" Type="http://schemas.openxmlformats.org/officeDocument/2006/relationships/hyperlink" Target="https://podminky.urs.cz/item/CS_URS_2021_02/56476011R" TargetMode="External"/><Relationship Id="rId28" Type="http://schemas.openxmlformats.org/officeDocument/2006/relationships/hyperlink" Target="https://podminky.urs.cz/item/CS_URS_2021_02/997221561" TargetMode="External"/><Relationship Id="rId36" Type="http://schemas.openxmlformats.org/officeDocument/2006/relationships/drawing" Target="../drawings/drawing4.xml"/><Relationship Id="rId10" Type="http://schemas.openxmlformats.org/officeDocument/2006/relationships/hyperlink" Target="https://podminky.urs.cz/item/CS_URS_2021_02/174111101" TargetMode="External"/><Relationship Id="rId19" Type="http://schemas.openxmlformats.org/officeDocument/2006/relationships/hyperlink" Target="https://podminky.urs.cz/item/CS_URS_2021_02/452312131" TargetMode="External"/><Relationship Id="rId31" Type="http://schemas.openxmlformats.org/officeDocument/2006/relationships/hyperlink" Target="https://podminky.urs.cz/item/CS_URS_2021_02/997221579" TargetMode="External"/><Relationship Id="rId4" Type="http://schemas.openxmlformats.org/officeDocument/2006/relationships/hyperlink" Target="https://podminky.urs.cz/item/CS_URS_2021_02/112101104" TargetMode="External"/><Relationship Id="rId9" Type="http://schemas.openxmlformats.org/officeDocument/2006/relationships/hyperlink" Target="https://podminky.urs.cz/item/CS_URS_2021_02/132352501" TargetMode="External"/><Relationship Id="rId14" Type="http://schemas.openxmlformats.org/officeDocument/2006/relationships/hyperlink" Target="https://podminky.urs.cz/item/CS_URS_2021_02/174211204" TargetMode="External"/><Relationship Id="rId22" Type="http://schemas.openxmlformats.org/officeDocument/2006/relationships/hyperlink" Target="https://podminky.urs.cz/item/CS_URS_2021_02/979051121" TargetMode="External"/><Relationship Id="rId27" Type="http://schemas.openxmlformats.org/officeDocument/2006/relationships/hyperlink" Target="https://podminky.urs.cz/item/CS_URS_2021_02/916131213" TargetMode="External"/><Relationship Id="rId30" Type="http://schemas.openxmlformats.org/officeDocument/2006/relationships/hyperlink" Target="https://podminky.urs.cz/item/CS_URS_2021_02/997221571" TargetMode="External"/><Relationship Id="rId35" Type="http://schemas.openxmlformats.org/officeDocument/2006/relationships/hyperlink" Target="https://podminky.urs.cz/item/CS_URS_2021_02/997013813"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podminky.urs.cz/item/CS_URS_2022_01/460061171" TargetMode="External"/><Relationship Id="rId18" Type="http://schemas.openxmlformats.org/officeDocument/2006/relationships/hyperlink" Target="https://podminky.urs.cz/item/CS_URS_2022_01/460551111" TargetMode="External"/><Relationship Id="rId26" Type="http://schemas.openxmlformats.org/officeDocument/2006/relationships/hyperlink" Target="https://podminky.urs.cz/item/CS_URS_2022_01/460912211" TargetMode="External"/><Relationship Id="rId39" Type="http://schemas.openxmlformats.org/officeDocument/2006/relationships/hyperlink" Target="https://podminky.urs.cz/item/CS_URS_2022_01/468051121" TargetMode="External"/><Relationship Id="rId21" Type="http://schemas.openxmlformats.org/officeDocument/2006/relationships/hyperlink" Target="https://podminky.urs.cz/item/CS_URS_2022_01/460632113" TargetMode="External"/><Relationship Id="rId34" Type="http://schemas.openxmlformats.org/officeDocument/2006/relationships/hyperlink" Target="https://podminky.urs.cz/item/CS_URS_2022_01/468021122" TargetMode="External"/><Relationship Id="rId42" Type="http://schemas.openxmlformats.org/officeDocument/2006/relationships/hyperlink" Target="https://podminky.urs.cz/item/CS_URS_2022_01/469973120" TargetMode="External"/><Relationship Id="rId47" Type="http://schemas.openxmlformats.org/officeDocument/2006/relationships/hyperlink" Target="https://podminky.urs.cz/item/CS_URS_2022_01/469981211" TargetMode="External"/><Relationship Id="rId50" Type="http://schemas.openxmlformats.org/officeDocument/2006/relationships/hyperlink" Target="https://podminky.urs.cz/item/CS_URS_2021_02/460791214" TargetMode="External"/><Relationship Id="rId55" Type="http://schemas.openxmlformats.org/officeDocument/2006/relationships/drawing" Target="../drawings/drawing5.xml"/><Relationship Id="rId7" Type="http://schemas.openxmlformats.org/officeDocument/2006/relationships/hyperlink" Target="https://podminky.urs.cz/item/CS_URS_2022_01/HZS4212" TargetMode="External"/><Relationship Id="rId12" Type="http://schemas.openxmlformats.org/officeDocument/2006/relationships/hyperlink" Target="https://podminky.urs.cz/item/CS_URS_2022_01/460061142" TargetMode="External"/><Relationship Id="rId17" Type="http://schemas.openxmlformats.org/officeDocument/2006/relationships/hyperlink" Target="https://podminky.urs.cz/item/CS_URS_2022_01/460481132" TargetMode="External"/><Relationship Id="rId25" Type="http://schemas.openxmlformats.org/officeDocument/2006/relationships/hyperlink" Target="https://podminky.urs.cz/item/CS_URS_2022_01/460912111" TargetMode="External"/><Relationship Id="rId33" Type="http://schemas.openxmlformats.org/officeDocument/2006/relationships/hyperlink" Target="https://podminky.urs.cz/item/CS_URS_2022_01/468011143" TargetMode="External"/><Relationship Id="rId38" Type="http://schemas.openxmlformats.org/officeDocument/2006/relationships/hyperlink" Target="https://podminky.urs.cz/item/CS_URS_2022_01/468041123" TargetMode="External"/><Relationship Id="rId46" Type="http://schemas.openxmlformats.org/officeDocument/2006/relationships/hyperlink" Target="https://podminky.urs.cz/item/CS_URS_2022_01/469981111" TargetMode="External"/><Relationship Id="rId2" Type="http://schemas.openxmlformats.org/officeDocument/2006/relationships/hyperlink" Target="https://podminky.urs.cz/item/CS_URS_2022_01/274313911" TargetMode="External"/><Relationship Id="rId16" Type="http://schemas.openxmlformats.org/officeDocument/2006/relationships/hyperlink" Target="https://podminky.urs.cz/item/CS_URS_2022_01/460431323" TargetMode="External"/><Relationship Id="rId20" Type="http://schemas.openxmlformats.org/officeDocument/2006/relationships/hyperlink" Target="https://podminky.urs.cz/item/CS_URS_2022_01/460631212" TargetMode="External"/><Relationship Id="rId29" Type="http://schemas.openxmlformats.org/officeDocument/2006/relationships/hyperlink" Target="https://podminky.urs.cz/item/CS_URS_2022_01/460921212" TargetMode="External"/><Relationship Id="rId41" Type="http://schemas.openxmlformats.org/officeDocument/2006/relationships/hyperlink" Target="https://podminky.urs.cz/item/CS_URS_2022_01/469972121" TargetMode="External"/><Relationship Id="rId54" Type="http://schemas.openxmlformats.org/officeDocument/2006/relationships/hyperlink" Target="https://podminky.urs.cz/item/CS_URS_2021_02/460791214" TargetMode="External"/><Relationship Id="rId1" Type="http://schemas.openxmlformats.org/officeDocument/2006/relationships/hyperlink" Target="https://podminky.urs.cz/item/CS_URS_2022_01/271532212" TargetMode="External"/><Relationship Id="rId6" Type="http://schemas.openxmlformats.org/officeDocument/2006/relationships/hyperlink" Target="https://podminky.urs.cz/item/CS_URS_2022_01/228182051" TargetMode="External"/><Relationship Id="rId11" Type="http://schemas.openxmlformats.org/officeDocument/2006/relationships/hyperlink" Target="https://podminky.urs.cz/item/CS_URS_2022_01/460061141" TargetMode="External"/><Relationship Id="rId24" Type="http://schemas.openxmlformats.org/officeDocument/2006/relationships/hyperlink" Target="https://podminky.urs.cz/item/CS_URS_2022_01/460911122" TargetMode="External"/><Relationship Id="rId32" Type="http://schemas.openxmlformats.org/officeDocument/2006/relationships/hyperlink" Target="https://podminky.urs.cz/item/CS_URS_2022_01/468011142" TargetMode="External"/><Relationship Id="rId37" Type="http://schemas.openxmlformats.org/officeDocument/2006/relationships/hyperlink" Target="https://podminky.urs.cz/item/CS_URS_2022_01/468031121" TargetMode="External"/><Relationship Id="rId40" Type="http://schemas.openxmlformats.org/officeDocument/2006/relationships/hyperlink" Target="https://podminky.urs.cz/item/CS_URS_2022_01/469972111" TargetMode="External"/><Relationship Id="rId45" Type="http://schemas.openxmlformats.org/officeDocument/2006/relationships/hyperlink" Target="https://podminky.urs.cz/item/CS_URS_2022_01/460361121" TargetMode="External"/><Relationship Id="rId53" Type="http://schemas.openxmlformats.org/officeDocument/2006/relationships/hyperlink" Target="https://podminky.urs.cz/item/CS_URS_2021_02/460791211" TargetMode="External"/><Relationship Id="rId5" Type="http://schemas.openxmlformats.org/officeDocument/2006/relationships/hyperlink" Target="https://podminky.urs.cz/item/CS_URS_2022_01/218051063" TargetMode="External"/><Relationship Id="rId15" Type="http://schemas.openxmlformats.org/officeDocument/2006/relationships/hyperlink" Target="https://podminky.urs.cz/item/CS_URS_2022_01/460161303" TargetMode="External"/><Relationship Id="rId23" Type="http://schemas.openxmlformats.org/officeDocument/2006/relationships/hyperlink" Target="https://podminky.urs.cz/item/CS_URS_2022_01/460791215" TargetMode="External"/><Relationship Id="rId28" Type="http://schemas.openxmlformats.org/officeDocument/2006/relationships/hyperlink" Target="https://podminky.urs.cz/item/CS_URS_2022_01/460921212" TargetMode="External"/><Relationship Id="rId36" Type="http://schemas.openxmlformats.org/officeDocument/2006/relationships/hyperlink" Target="https://podminky.urs.cz/item/CS_URS_2022_01/468031111" TargetMode="External"/><Relationship Id="rId49" Type="http://schemas.openxmlformats.org/officeDocument/2006/relationships/hyperlink" Target="https://podminky.urs.cz/item/CS_URS_2021_02/460431143" TargetMode="External"/><Relationship Id="rId10" Type="http://schemas.openxmlformats.org/officeDocument/2006/relationships/hyperlink" Target="https://podminky.urs.cz/item/CS_URS_2022_01/460010024" TargetMode="External"/><Relationship Id="rId19" Type="http://schemas.openxmlformats.org/officeDocument/2006/relationships/hyperlink" Target="https://podminky.urs.cz/item/CS_URS_2022_01/460581121" TargetMode="External"/><Relationship Id="rId31" Type="http://schemas.openxmlformats.org/officeDocument/2006/relationships/hyperlink" Target="https://podminky.urs.cz/item/CS_URS_2022_01/460921222" TargetMode="External"/><Relationship Id="rId44" Type="http://schemas.openxmlformats.org/officeDocument/2006/relationships/hyperlink" Target="https://podminky.urs.cz/item/CS_URS_2022_01/469973125" TargetMode="External"/><Relationship Id="rId52" Type="http://schemas.openxmlformats.org/officeDocument/2006/relationships/hyperlink" Target="https://podminky.urs.cz/item/CS_URS_2021_02/460431143" TargetMode="External"/><Relationship Id="rId4" Type="http://schemas.openxmlformats.org/officeDocument/2006/relationships/hyperlink" Target="https://podminky.urs.cz/item/CS_URS_2022_01/218051041" TargetMode="External"/><Relationship Id="rId9" Type="http://schemas.openxmlformats.org/officeDocument/2006/relationships/hyperlink" Target="https://podminky.urs.cz/item/CS_URS_2022_01/HZS4232" TargetMode="External"/><Relationship Id="rId14" Type="http://schemas.openxmlformats.org/officeDocument/2006/relationships/hyperlink" Target="https://podminky.urs.cz/item/CS_URS_2022_01/460091113" TargetMode="External"/><Relationship Id="rId22" Type="http://schemas.openxmlformats.org/officeDocument/2006/relationships/hyperlink" Target="https://podminky.urs.cz/item/CS_URS_2022_01/460641113" TargetMode="External"/><Relationship Id="rId27" Type="http://schemas.openxmlformats.org/officeDocument/2006/relationships/hyperlink" Target="https://podminky.urs.cz/item/CS_URS_2022_01/460921122" TargetMode="External"/><Relationship Id="rId30" Type="http://schemas.openxmlformats.org/officeDocument/2006/relationships/hyperlink" Target="https://podminky.urs.cz/item/CS_URS_2022_01/460921221" TargetMode="External"/><Relationship Id="rId35" Type="http://schemas.openxmlformats.org/officeDocument/2006/relationships/hyperlink" Target="https://podminky.urs.cz/item/CS_URS_2022_01/468021221" TargetMode="External"/><Relationship Id="rId43" Type="http://schemas.openxmlformats.org/officeDocument/2006/relationships/hyperlink" Target="https://podminky.urs.cz/item/CS_URS_2022_01/469973124" TargetMode="External"/><Relationship Id="rId48" Type="http://schemas.openxmlformats.org/officeDocument/2006/relationships/hyperlink" Target="https://podminky.urs.cz/item/CS_URS_2021_02/460161133" TargetMode="External"/><Relationship Id="rId8" Type="http://schemas.openxmlformats.org/officeDocument/2006/relationships/hyperlink" Target="https://podminky.urs.cz/item/CS_URS_2022_01/HZS4222" TargetMode="External"/><Relationship Id="rId51" Type="http://schemas.openxmlformats.org/officeDocument/2006/relationships/hyperlink" Target="https://podminky.urs.cz/item/CS_URS_2021_02/460161133" TargetMode="External"/><Relationship Id="rId3" Type="http://schemas.openxmlformats.org/officeDocument/2006/relationships/hyperlink" Target="https://podminky.urs.cz/item/CS_URS_2022_01/275313811"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01"/>
  <sheetViews>
    <sheetView showGridLines="0" workbookViewId="0"/>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5" t="s">
        <v>0</v>
      </c>
      <c r="AZ1" s="15" t="s">
        <v>1</v>
      </c>
      <c r="BA1" s="15" t="s">
        <v>2</v>
      </c>
      <c r="BB1" s="15" t="s">
        <v>3</v>
      </c>
      <c r="BT1" s="15" t="s">
        <v>4</v>
      </c>
      <c r="BU1" s="15" t="s">
        <v>4</v>
      </c>
      <c r="BV1" s="15" t="s">
        <v>5</v>
      </c>
    </row>
    <row r="2" spans="1:74" ht="36.950000000000003" customHeight="1">
      <c r="AR2" s="215"/>
      <c r="AS2" s="215"/>
      <c r="AT2" s="215"/>
      <c r="AU2" s="215"/>
      <c r="AV2" s="215"/>
      <c r="AW2" s="215"/>
      <c r="AX2" s="215"/>
      <c r="AY2" s="215"/>
      <c r="AZ2" s="215"/>
      <c r="BA2" s="215"/>
      <c r="BB2" s="215"/>
      <c r="BC2" s="215"/>
      <c r="BD2" s="215"/>
      <c r="BE2" s="215"/>
      <c r="BS2" s="16" t="s">
        <v>6</v>
      </c>
      <c r="BT2" s="16" t="s">
        <v>7</v>
      </c>
    </row>
    <row r="3" spans="1:74" ht="6.95"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pans="1:74" ht="24.95" customHeight="1">
      <c r="B4" s="19"/>
      <c r="D4" s="20" t="s">
        <v>9</v>
      </c>
      <c r="AR4" s="19"/>
      <c r="AS4" s="21" t="s">
        <v>10</v>
      </c>
      <c r="BE4" s="22" t="s">
        <v>11</v>
      </c>
      <c r="BS4" s="16" t="s">
        <v>12</v>
      </c>
    </row>
    <row r="5" spans="1:74" ht="12" customHeight="1">
      <c r="B5" s="19"/>
      <c r="D5" s="23" t="s">
        <v>13</v>
      </c>
      <c r="K5" s="214" t="s">
        <v>14</v>
      </c>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R5" s="19"/>
      <c r="BE5" s="211" t="s">
        <v>15</v>
      </c>
      <c r="BS5" s="16" t="s">
        <v>6</v>
      </c>
    </row>
    <row r="6" spans="1:74" ht="36.950000000000003" customHeight="1">
      <c r="B6" s="19"/>
      <c r="D6" s="25" t="s">
        <v>16</v>
      </c>
      <c r="K6" s="216" t="s">
        <v>17</v>
      </c>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R6" s="19"/>
      <c r="BE6" s="212"/>
      <c r="BS6" s="16" t="s">
        <v>6</v>
      </c>
    </row>
    <row r="7" spans="1:74" ht="12" customHeight="1">
      <c r="B7" s="19"/>
      <c r="D7" s="26" t="s">
        <v>18</v>
      </c>
      <c r="K7" s="24" t="s">
        <v>1</v>
      </c>
      <c r="AK7" s="26" t="s">
        <v>19</v>
      </c>
      <c r="AN7" s="24" t="s">
        <v>1</v>
      </c>
      <c r="AR7" s="19"/>
      <c r="BE7" s="212"/>
      <c r="BS7" s="16" t="s">
        <v>6</v>
      </c>
    </row>
    <row r="8" spans="1:74" ht="12" customHeight="1">
      <c r="B8" s="19"/>
      <c r="D8" s="26" t="s">
        <v>20</v>
      </c>
      <c r="K8" s="24" t="s">
        <v>21</v>
      </c>
      <c r="AK8" s="26" t="s">
        <v>22</v>
      </c>
      <c r="AN8" s="27" t="s">
        <v>23</v>
      </c>
      <c r="AR8" s="19"/>
      <c r="BE8" s="212"/>
      <c r="BS8" s="16" t="s">
        <v>6</v>
      </c>
    </row>
    <row r="9" spans="1:74" ht="14.45" customHeight="1">
      <c r="B9" s="19"/>
      <c r="AR9" s="19"/>
      <c r="BE9" s="212"/>
      <c r="BS9" s="16" t="s">
        <v>6</v>
      </c>
    </row>
    <row r="10" spans="1:74" ht="12" customHeight="1">
      <c r="B10" s="19"/>
      <c r="D10" s="26" t="s">
        <v>24</v>
      </c>
      <c r="AK10" s="26" t="s">
        <v>25</v>
      </c>
      <c r="AN10" s="24" t="s">
        <v>1</v>
      </c>
      <c r="AR10" s="19"/>
      <c r="BE10" s="212"/>
      <c r="BS10" s="16" t="s">
        <v>6</v>
      </c>
    </row>
    <row r="11" spans="1:74" ht="18.399999999999999" customHeight="1">
      <c r="B11" s="19"/>
      <c r="E11" s="24" t="s">
        <v>26</v>
      </c>
      <c r="AK11" s="26" t="s">
        <v>27</v>
      </c>
      <c r="AN11" s="24" t="s">
        <v>1</v>
      </c>
      <c r="AR11" s="19"/>
      <c r="BE11" s="212"/>
      <c r="BS11" s="16" t="s">
        <v>6</v>
      </c>
    </row>
    <row r="12" spans="1:74" ht="6.95" customHeight="1">
      <c r="B12" s="19"/>
      <c r="AR12" s="19"/>
      <c r="BE12" s="212"/>
      <c r="BS12" s="16" t="s">
        <v>6</v>
      </c>
    </row>
    <row r="13" spans="1:74" ht="12" customHeight="1">
      <c r="B13" s="19"/>
      <c r="D13" s="26" t="s">
        <v>28</v>
      </c>
      <c r="AK13" s="26" t="s">
        <v>25</v>
      </c>
      <c r="AN13" s="28" t="s">
        <v>29</v>
      </c>
      <c r="AR13" s="19"/>
      <c r="BE13" s="212"/>
      <c r="BS13" s="16" t="s">
        <v>6</v>
      </c>
    </row>
    <row r="14" spans="1:74" ht="12.75">
      <c r="B14" s="19"/>
      <c r="E14" s="217" t="s">
        <v>29</v>
      </c>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6" t="s">
        <v>27</v>
      </c>
      <c r="AN14" s="28" t="s">
        <v>29</v>
      </c>
      <c r="AR14" s="19"/>
      <c r="BE14" s="212"/>
      <c r="BS14" s="16" t="s">
        <v>6</v>
      </c>
    </row>
    <row r="15" spans="1:74" ht="6.95" customHeight="1">
      <c r="B15" s="19"/>
      <c r="AR15" s="19"/>
      <c r="BE15" s="212"/>
      <c r="BS15" s="16" t="s">
        <v>4</v>
      </c>
    </row>
    <row r="16" spans="1:74" ht="12" customHeight="1">
      <c r="B16" s="19"/>
      <c r="D16" s="26" t="s">
        <v>30</v>
      </c>
      <c r="AK16" s="26" t="s">
        <v>25</v>
      </c>
      <c r="AN16" s="24" t="s">
        <v>1</v>
      </c>
      <c r="AR16" s="19"/>
      <c r="BE16" s="212"/>
      <c r="BS16" s="16" t="s">
        <v>4</v>
      </c>
    </row>
    <row r="17" spans="2:71" ht="18.399999999999999" customHeight="1">
      <c r="B17" s="19"/>
      <c r="E17" s="24" t="s">
        <v>31</v>
      </c>
      <c r="AK17" s="26" t="s">
        <v>27</v>
      </c>
      <c r="AN17" s="24" t="s">
        <v>1</v>
      </c>
      <c r="AR17" s="19"/>
      <c r="BE17" s="212"/>
      <c r="BS17" s="16" t="s">
        <v>32</v>
      </c>
    </row>
    <row r="18" spans="2:71" ht="6.95" customHeight="1">
      <c r="B18" s="19"/>
      <c r="AR18" s="19"/>
      <c r="BE18" s="212"/>
      <c r="BS18" s="16" t="s">
        <v>6</v>
      </c>
    </row>
    <row r="19" spans="2:71" ht="12" customHeight="1">
      <c r="B19" s="19"/>
      <c r="D19" s="26" t="s">
        <v>33</v>
      </c>
      <c r="AK19" s="26" t="s">
        <v>25</v>
      </c>
      <c r="AN19" s="24" t="s">
        <v>1</v>
      </c>
      <c r="AR19" s="19"/>
      <c r="BE19" s="212"/>
      <c r="BS19" s="16" t="s">
        <v>6</v>
      </c>
    </row>
    <row r="20" spans="2:71" ht="18.399999999999999" customHeight="1">
      <c r="B20" s="19"/>
      <c r="E20" s="24" t="s">
        <v>34</v>
      </c>
      <c r="AK20" s="26" t="s">
        <v>27</v>
      </c>
      <c r="AN20" s="24" t="s">
        <v>1</v>
      </c>
      <c r="AR20" s="19"/>
      <c r="BE20" s="212"/>
      <c r="BS20" s="16" t="s">
        <v>4</v>
      </c>
    </row>
    <row r="21" spans="2:71" ht="6.95" customHeight="1">
      <c r="B21" s="19"/>
      <c r="AR21" s="19"/>
      <c r="BE21" s="212"/>
    </row>
    <row r="22" spans="2:71" ht="12" customHeight="1">
      <c r="B22" s="19"/>
      <c r="D22" s="26" t="s">
        <v>35</v>
      </c>
      <c r="AR22" s="19"/>
      <c r="BE22" s="212"/>
    </row>
    <row r="23" spans="2:71" ht="16.5" customHeight="1">
      <c r="B23" s="19"/>
      <c r="E23" s="219" t="s">
        <v>1</v>
      </c>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R23" s="19"/>
      <c r="BE23" s="212"/>
    </row>
    <row r="24" spans="2:71" ht="6.95" customHeight="1">
      <c r="B24" s="19"/>
      <c r="AR24" s="19"/>
      <c r="BE24" s="212"/>
    </row>
    <row r="25" spans="2:71" ht="6.95" customHeight="1">
      <c r="B25" s="19"/>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R25" s="19"/>
      <c r="BE25" s="212"/>
    </row>
    <row r="26" spans="2:71" s="1" customFormat="1" ht="25.9" customHeight="1">
      <c r="B26" s="31"/>
      <c r="D26" s="32" t="s">
        <v>36</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220">
        <f>ROUND(AG94,2)</f>
        <v>0</v>
      </c>
      <c r="AL26" s="221"/>
      <c r="AM26" s="221"/>
      <c r="AN26" s="221"/>
      <c r="AO26" s="221"/>
      <c r="AR26" s="31"/>
      <c r="BE26" s="212"/>
    </row>
    <row r="27" spans="2:71" s="1" customFormat="1" ht="6.95" customHeight="1">
      <c r="B27" s="31"/>
      <c r="AR27" s="31"/>
      <c r="BE27" s="212"/>
    </row>
    <row r="28" spans="2:71" s="1" customFormat="1" ht="12.75">
      <c r="B28" s="31"/>
      <c r="L28" s="222" t="s">
        <v>37</v>
      </c>
      <c r="M28" s="222"/>
      <c r="N28" s="222"/>
      <c r="O28" s="222"/>
      <c r="P28" s="222"/>
      <c r="W28" s="222" t="s">
        <v>38</v>
      </c>
      <c r="X28" s="222"/>
      <c r="Y28" s="222"/>
      <c r="Z28" s="222"/>
      <c r="AA28" s="222"/>
      <c r="AB28" s="222"/>
      <c r="AC28" s="222"/>
      <c r="AD28" s="222"/>
      <c r="AE28" s="222"/>
      <c r="AK28" s="222" t="s">
        <v>39</v>
      </c>
      <c r="AL28" s="222"/>
      <c r="AM28" s="222"/>
      <c r="AN28" s="222"/>
      <c r="AO28" s="222"/>
      <c r="AR28" s="31"/>
      <c r="BE28" s="212"/>
    </row>
    <row r="29" spans="2:71" s="2" customFormat="1" ht="14.45" customHeight="1">
      <c r="B29" s="35"/>
      <c r="D29" s="26" t="s">
        <v>40</v>
      </c>
      <c r="F29" s="26" t="s">
        <v>41</v>
      </c>
      <c r="L29" s="225">
        <v>0.21</v>
      </c>
      <c r="M29" s="224"/>
      <c r="N29" s="224"/>
      <c r="O29" s="224"/>
      <c r="P29" s="224"/>
      <c r="W29" s="223">
        <f>ROUND(AZ94, 2)</f>
        <v>0</v>
      </c>
      <c r="X29" s="224"/>
      <c r="Y29" s="224"/>
      <c r="Z29" s="224"/>
      <c r="AA29" s="224"/>
      <c r="AB29" s="224"/>
      <c r="AC29" s="224"/>
      <c r="AD29" s="224"/>
      <c r="AE29" s="224"/>
      <c r="AK29" s="223">
        <f>ROUND(AV94, 2)</f>
        <v>0</v>
      </c>
      <c r="AL29" s="224"/>
      <c r="AM29" s="224"/>
      <c r="AN29" s="224"/>
      <c r="AO29" s="224"/>
      <c r="AR29" s="35"/>
      <c r="BE29" s="213"/>
    </row>
    <row r="30" spans="2:71" s="2" customFormat="1" ht="14.45" customHeight="1">
      <c r="B30" s="35"/>
      <c r="F30" s="26" t="s">
        <v>42</v>
      </c>
      <c r="L30" s="225">
        <v>0.15</v>
      </c>
      <c r="M30" s="224"/>
      <c r="N30" s="224"/>
      <c r="O30" s="224"/>
      <c r="P30" s="224"/>
      <c r="W30" s="223">
        <f>ROUND(BA94, 2)</f>
        <v>0</v>
      </c>
      <c r="X30" s="224"/>
      <c r="Y30" s="224"/>
      <c r="Z30" s="224"/>
      <c r="AA30" s="224"/>
      <c r="AB30" s="224"/>
      <c r="AC30" s="224"/>
      <c r="AD30" s="224"/>
      <c r="AE30" s="224"/>
      <c r="AK30" s="223">
        <f>ROUND(AW94, 2)</f>
        <v>0</v>
      </c>
      <c r="AL30" s="224"/>
      <c r="AM30" s="224"/>
      <c r="AN30" s="224"/>
      <c r="AO30" s="224"/>
      <c r="AR30" s="35"/>
      <c r="BE30" s="213"/>
    </row>
    <row r="31" spans="2:71" s="2" customFormat="1" ht="14.45" hidden="1" customHeight="1">
      <c r="B31" s="35"/>
      <c r="F31" s="26" t="s">
        <v>43</v>
      </c>
      <c r="L31" s="225">
        <v>0.21</v>
      </c>
      <c r="M31" s="224"/>
      <c r="N31" s="224"/>
      <c r="O31" s="224"/>
      <c r="P31" s="224"/>
      <c r="W31" s="223">
        <f>ROUND(BB94, 2)</f>
        <v>0</v>
      </c>
      <c r="X31" s="224"/>
      <c r="Y31" s="224"/>
      <c r="Z31" s="224"/>
      <c r="AA31" s="224"/>
      <c r="AB31" s="224"/>
      <c r="AC31" s="224"/>
      <c r="AD31" s="224"/>
      <c r="AE31" s="224"/>
      <c r="AK31" s="223">
        <v>0</v>
      </c>
      <c r="AL31" s="224"/>
      <c r="AM31" s="224"/>
      <c r="AN31" s="224"/>
      <c r="AO31" s="224"/>
      <c r="AR31" s="35"/>
      <c r="BE31" s="213"/>
    </row>
    <row r="32" spans="2:71" s="2" customFormat="1" ht="14.45" hidden="1" customHeight="1">
      <c r="B32" s="35"/>
      <c r="F32" s="26" t="s">
        <v>44</v>
      </c>
      <c r="L32" s="225">
        <v>0.15</v>
      </c>
      <c r="M32" s="224"/>
      <c r="N32" s="224"/>
      <c r="O32" s="224"/>
      <c r="P32" s="224"/>
      <c r="W32" s="223">
        <f>ROUND(BC94, 2)</f>
        <v>0</v>
      </c>
      <c r="X32" s="224"/>
      <c r="Y32" s="224"/>
      <c r="Z32" s="224"/>
      <c r="AA32" s="224"/>
      <c r="AB32" s="224"/>
      <c r="AC32" s="224"/>
      <c r="AD32" s="224"/>
      <c r="AE32" s="224"/>
      <c r="AK32" s="223">
        <v>0</v>
      </c>
      <c r="AL32" s="224"/>
      <c r="AM32" s="224"/>
      <c r="AN32" s="224"/>
      <c r="AO32" s="224"/>
      <c r="AR32" s="35"/>
      <c r="BE32" s="213"/>
    </row>
    <row r="33" spans="2:57" s="2" customFormat="1" ht="14.45" hidden="1" customHeight="1">
      <c r="B33" s="35"/>
      <c r="F33" s="26" t="s">
        <v>45</v>
      </c>
      <c r="L33" s="225">
        <v>0</v>
      </c>
      <c r="M33" s="224"/>
      <c r="N33" s="224"/>
      <c r="O33" s="224"/>
      <c r="P33" s="224"/>
      <c r="W33" s="223">
        <f>ROUND(BD94, 2)</f>
        <v>0</v>
      </c>
      <c r="X33" s="224"/>
      <c r="Y33" s="224"/>
      <c r="Z33" s="224"/>
      <c r="AA33" s="224"/>
      <c r="AB33" s="224"/>
      <c r="AC33" s="224"/>
      <c r="AD33" s="224"/>
      <c r="AE33" s="224"/>
      <c r="AK33" s="223">
        <v>0</v>
      </c>
      <c r="AL33" s="224"/>
      <c r="AM33" s="224"/>
      <c r="AN33" s="224"/>
      <c r="AO33" s="224"/>
      <c r="AR33" s="35"/>
      <c r="BE33" s="213"/>
    </row>
    <row r="34" spans="2:57" s="1" customFormat="1" ht="6.95" customHeight="1">
      <c r="B34" s="31"/>
      <c r="AR34" s="31"/>
      <c r="BE34" s="212"/>
    </row>
    <row r="35" spans="2:57" s="1" customFormat="1" ht="25.9" customHeight="1">
      <c r="B35" s="31"/>
      <c r="C35" s="36"/>
      <c r="D35" s="37" t="s">
        <v>46</v>
      </c>
      <c r="E35" s="38"/>
      <c r="F35" s="38"/>
      <c r="G35" s="38"/>
      <c r="H35" s="38"/>
      <c r="I35" s="38"/>
      <c r="J35" s="38"/>
      <c r="K35" s="38"/>
      <c r="L35" s="38"/>
      <c r="M35" s="38"/>
      <c r="N35" s="38"/>
      <c r="O35" s="38"/>
      <c r="P35" s="38"/>
      <c r="Q35" s="38"/>
      <c r="R35" s="38"/>
      <c r="S35" s="38"/>
      <c r="T35" s="39" t="s">
        <v>47</v>
      </c>
      <c r="U35" s="38"/>
      <c r="V35" s="38"/>
      <c r="W35" s="38"/>
      <c r="X35" s="229" t="s">
        <v>48</v>
      </c>
      <c r="Y35" s="227"/>
      <c r="Z35" s="227"/>
      <c r="AA35" s="227"/>
      <c r="AB35" s="227"/>
      <c r="AC35" s="38"/>
      <c r="AD35" s="38"/>
      <c r="AE35" s="38"/>
      <c r="AF35" s="38"/>
      <c r="AG35" s="38"/>
      <c r="AH35" s="38"/>
      <c r="AI35" s="38"/>
      <c r="AJ35" s="38"/>
      <c r="AK35" s="226">
        <f>SUM(AK26:AK33)</f>
        <v>0</v>
      </c>
      <c r="AL35" s="227"/>
      <c r="AM35" s="227"/>
      <c r="AN35" s="227"/>
      <c r="AO35" s="228"/>
      <c r="AP35" s="36"/>
      <c r="AQ35" s="36"/>
      <c r="AR35" s="31"/>
    </row>
    <row r="36" spans="2:57" s="1" customFormat="1" ht="6.95" customHeight="1">
      <c r="B36" s="31"/>
      <c r="AR36" s="31"/>
    </row>
    <row r="37" spans="2:57" s="1" customFormat="1" ht="14.45" customHeight="1">
      <c r="B37" s="31"/>
      <c r="AR37" s="31"/>
    </row>
    <row r="38" spans="2:57" ht="14.45" customHeight="1">
      <c r="B38" s="19"/>
      <c r="AR38" s="19"/>
    </row>
    <row r="39" spans="2:57" ht="14.45" customHeight="1">
      <c r="B39" s="19"/>
      <c r="AR39" s="19"/>
    </row>
    <row r="40" spans="2:57" ht="14.45" customHeight="1">
      <c r="B40" s="19"/>
      <c r="AR40" s="19"/>
    </row>
    <row r="41" spans="2:57" ht="14.45" customHeight="1">
      <c r="B41" s="19"/>
      <c r="AR41" s="19"/>
    </row>
    <row r="42" spans="2:57" ht="14.45" customHeight="1">
      <c r="B42" s="19"/>
      <c r="AR42" s="19"/>
    </row>
    <row r="43" spans="2:57" ht="14.45" customHeight="1">
      <c r="B43" s="19"/>
      <c r="AR43" s="19"/>
    </row>
    <row r="44" spans="2:57" ht="14.45" customHeight="1">
      <c r="B44" s="19"/>
      <c r="AR44" s="19"/>
    </row>
    <row r="45" spans="2:57" ht="14.45" customHeight="1">
      <c r="B45" s="19"/>
      <c r="AR45" s="19"/>
    </row>
    <row r="46" spans="2:57" ht="14.45" customHeight="1">
      <c r="B46" s="19"/>
      <c r="AR46" s="19"/>
    </row>
    <row r="47" spans="2:57" ht="14.45" customHeight="1">
      <c r="B47" s="19"/>
      <c r="AR47" s="19"/>
    </row>
    <row r="48" spans="2:57" ht="14.45" customHeight="1">
      <c r="B48" s="19"/>
      <c r="AR48" s="19"/>
    </row>
    <row r="49" spans="2:44" s="1" customFormat="1" ht="14.45" customHeight="1">
      <c r="B49" s="31"/>
      <c r="D49" s="40" t="s">
        <v>49</v>
      </c>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0" t="s">
        <v>50</v>
      </c>
      <c r="AI49" s="41"/>
      <c r="AJ49" s="41"/>
      <c r="AK49" s="41"/>
      <c r="AL49" s="41"/>
      <c r="AM49" s="41"/>
      <c r="AN49" s="41"/>
      <c r="AO49" s="41"/>
      <c r="AR49" s="31"/>
    </row>
    <row r="50" spans="2:44" ht="11.25">
      <c r="B50" s="19"/>
      <c r="AR50" s="19"/>
    </row>
    <row r="51" spans="2:44" ht="11.25">
      <c r="B51" s="19"/>
      <c r="AR51" s="19"/>
    </row>
    <row r="52" spans="2:44" ht="11.25">
      <c r="B52" s="19"/>
      <c r="AR52" s="19"/>
    </row>
    <row r="53" spans="2:44" ht="11.25">
      <c r="B53" s="19"/>
      <c r="AR53" s="19"/>
    </row>
    <row r="54" spans="2:44" ht="11.25">
      <c r="B54" s="19"/>
      <c r="AR54" s="19"/>
    </row>
    <row r="55" spans="2:44" ht="11.25">
      <c r="B55" s="19"/>
      <c r="AR55" s="19"/>
    </row>
    <row r="56" spans="2:44" ht="11.25">
      <c r="B56" s="19"/>
      <c r="AR56" s="19"/>
    </row>
    <row r="57" spans="2:44" ht="11.25">
      <c r="B57" s="19"/>
      <c r="AR57" s="19"/>
    </row>
    <row r="58" spans="2:44" ht="11.25">
      <c r="B58" s="19"/>
      <c r="AR58" s="19"/>
    </row>
    <row r="59" spans="2:44" ht="11.25">
      <c r="B59" s="19"/>
      <c r="AR59" s="19"/>
    </row>
    <row r="60" spans="2:44" s="1" customFormat="1" ht="12.75">
      <c r="B60" s="31"/>
      <c r="D60" s="42" t="s">
        <v>51</v>
      </c>
      <c r="E60" s="33"/>
      <c r="F60" s="33"/>
      <c r="G60" s="33"/>
      <c r="H60" s="33"/>
      <c r="I60" s="33"/>
      <c r="J60" s="33"/>
      <c r="K60" s="33"/>
      <c r="L60" s="33"/>
      <c r="M60" s="33"/>
      <c r="N60" s="33"/>
      <c r="O60" s="33"/>
      <c r="P60" s="33"/>
      <c r="Q60" s="33"/>
      <c r="R60" s="33"/>
      <c r="S60" s="33"/>
      <c r="T60" s="33"/>
      <c r="U60" s="33"/>
      <c r="V60" s="42" t="s">
        <v>52</v>
      </c>
      <c r="W60" s="33"/>
      <c r="X60" s="33"/>
      <c r="Y60" s="33"/>
      <c r="Z60" s="33"/>
      <c r="AA60" s="33"/>
      <c r="AB60" s="33"/>
      <c r="AC60" s="33"/>
      <c r="AD60" s="33"/>
      <c r="AE60" s="33"/>
      <c r="AF60" s="33"/>
      <c r="AG60" s="33"/>
      <c r="AH60" s="42" t="s">
        <v>51</v>
      </c>
      <c r="AI60" s="33"/>
      <c r="AJ60" s="33"/>
      <c r="AK60" s="33"/>
      <c r="AL60" s="33"/>
      <c r="AM60" s="42" t="s">
        <v>52</v>
      </c>
      <c r="AN60" s="33"/>
      <c r="AO60" s="33"/>
      <c r="AR60" s="31"/>
    </row>
    <row r="61" spans="2:44" ht="11.25">
      <c r="B61" s="19"/>
      <c r="AR61" s="19"/>
    </row>
    <row r="62" spans="2:44" ht="11.25">
      <c r="B62" s="19"/>
      <c r="AR62" s="19"/>
    </row>
    <row r="63" spans="2:44" ht="11.25">
      <c r="B63" s="19"/>
      <c r="AR63" s="19"/>
    </row>
    <row r="64" spans="2:44" s="1" customFormat="1" ht="12.75">
      <c r="B64" s="31"/>
      <c r="D64" s="40" t="s">
        <v>53</v>
      </c>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0" t="s">
        <v>54</v>
      </c>
      <c r="AI64" s="41"/>
      <c r="AJ64" s="41"/>
      <c r="AK64" s="41"/>
      <c r="AL64" s="41"/>
      <c r="AM64" s="41"/>
      <c r="AN64" s="41"/>
      <c r="AO64" s="41"/>
      <c r="AR64" s="31"/>
    </row>
    <row r="65" spans="2:44" ht="11.25">
      <c r="B65" s="19"/>
      <c r="AR65" s="19"/>
    </row>
    <row r="66" spans="2:44" ht="11.25">
      <c r="B66" s="19"/>
      <c r="AR66" s="19"/>
    </row>
    <row r="67" spans="2:44" ht="11.25">
      <c r="B67" s="19"/>
      <c r="AR67" s="19"/>
    </row>
    <row r="68" spans="2:44" ht="11.25">
      <c r="B68" s="19"/>
      <c r="AR68" s="19"/>
    </row>
    <row r="69" spans="2:44" ht="11.25">
      <c r="B69" s="19"/>
      <c r="AR69" s="19"/>
    </row>
    <row r="70" spans="2:44" ht="11.25">
      <c r="B70" s="19"/>
      <c r="AR70" s="19"/>
    </row>
    <row r="71" spans="2:44" ht="11.25">
      <c r="B71" s="19"/>
      <c r="AR71" s="19"/>
    </row>
    <row r="72" spans="2:44" ht="11.25">
      <c r="B72" s="19"/>
      <c r="AR72" s="19"/>
    </row>
    <row r="73" spans="2:44" ht="11.25">
      <c r="B73" s="19"/>
      <c r="AR73" s="19"/>
    </row>
    <row r="74" spans="2:44" ht="11.25">
      <c r="B74" s="19"/>
      <c r="AR74" s="19"/>
    </row>
    <row r="75" spans="2:44" s="1" customFormat="1" ht="12.75">
      <c r="B75" s="31"/>
      <c r="D75" s="42" t="s">
        <v>51</v>
      </c>
      <c r="E75" s="33"/>
      <c r="F75" s="33"/>
      <c r="G75" s="33"/>
      <c r="H75" s="33"/>
      <c r="I75" s="33"/>
      <c r="J75" s="33"/>
      <c r="K75" s="33"/>
      <c r="L75" s="33"/>
      <c r="M75" s="33"/>
      <c r="N75" s="33"/>
      <c r="O75" s="33"/>
      <c r="P75" s="33"/>
      <c r="Q75" s="33"/>
      <c r="R75" s="33"/>
      <c r="S75" s="33"/>
      <c r="T75" s="33"/>
      <c r="U75" s="33"/>
      <c r="V75" s="42" t="s">
        <v>52</v>
      </c>
      <c r="W75" s="33"/>
      <c r="X75" s="33"/>
      <c r="Y75" s="33"/>
      <c r="Z75" s="33"/>
      <c r="AA75" s="33"/>
      <c r="AB75" s="33"/>
      <c r="AC75" s="33"/>
      <c r="AD75" s="33"/>
      <c r="AE75" s="33"/>
      <c r="AF75" s="33"/>
      <c r="AG75" s="33"/>
      <c r="AH75" s="42" t="s">
        <v>51</v>
      </c>
      <c r="AI75" s="33"/>
      <c r="AJ75" s="33"/>
      <c r="AK75" s="33"/>
      <c r="AL75" s="33"/>
      <c r="AM75" s="42" t="s">
        <v>52</v>
      </c>
      <c r="AN75" s="33"/>
      <c r="AO75" s="33"/>
      <c r="AR75" s="31"/>
    </row>
    <row r="76" spans="2:44" s="1" customFormat="1" ht="11.25">
      <c r="B76" s="31"/>
      <c r="AR76" s="31"/>
    </row>
    <row r="77" spans="2:44" s="1" customFormat="1" ht="6.95" customHeight="1">
      <c r="B77" s="43"/>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31"/>
    </row>
    <row r="81" spans="1:91" s="1" customFormat="1" ht="6.95" customHeight="1">
      <c r="B81" s="45"/>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31"/>
    </row>
    <row r="82" spans="1:91" s="1" customFormat="1" ht="24.95" customHeight="1">
      <c r="B82" s="31"/>
      <c r="C82" s="20" t="s">
        <v>55</v>
      </c>
      <c r="AR82" s="31"/>
    </row>
    <row r="83" spans="1:91" s="1" customFormat="1" ht="6.95" customHeight="1">
      <c r="B83" s="31"/>
      <c r="AR83" s="31"/>
    </row>
    <row r="84" spans="1:91" s="3" customFormat="1" ht="12" customHeight="1">
      <c r="B84" s="47"/>
      <c r="C84" s="26" t="s">
        <v>13</v>
      </c>
      <c r="L84" s="3" t="str">
        <f>K5</f>
        <v>21067</v>
      </c>
      <c r="AR84" s="47"/>
    </row>
    <row r="85" spans="1:91" s="4" customFormat="1" ht="36.950000000000003" customHeight="1">
      <c r="B85" s="48"/>
      <c r="C85" s="49" t="s">
        <v>16</v>
      </c>
      <c r="L85" s="192" t="str">
        <f>K6</f>
        <v>MODERNIZACE TT NA UL. NÁDRAŽNÍ V ÚSEKU UL. 30. DUBNA - UL. VALCHAŘSKÁ</v>
      </c>
      <c r="M85" s="193"/>
      <c r="N85" s="193"/>
      <c r="O85" s="193"/>
      <c r="P85" s="193"/>
      <c r="Q85" s="193"/>
      <c r="R85" s="193"/>
      <c r="S85" s="193"/>
      <c r="T85" s="193"/>
      <c r="U85" s="193"/>
      <c r="V85" s="193"/>
      <c r="W85" s="193"/>
      <c r="X85" s="193"/>
      <c r="Y85" s="193"/>
      <c r="Z85" s="193"/>
      <c r="AA85" s="193"/>
      <c r="AB85" s="193"/>
      <c r="AC85" s="193"/>
      <c r="AD85" s="193"/>
      <c r="AE85" s="193"/>
      <c r="AF85" s="193"/>
      <c r="AG85" s="193"/>
      <c r="AH85" s="193"/>
      <c r="AI85" s="193"/>
      <c r="AJ85" s="193"/>
      <c r="AK85" s="193"/>
      <c r="AL85" s="193"/>
      <c r="AM85" s="193"/>
      <c r="AN85" s="193"/>
      <c r="AO85" s="193"/>
      <c r="AR85" s="48"/>
    </row>
    <row r="86" spans="1:91" s="1" customFormat="1" ht="6.95" customHeight="1">
      <c r="B86" s="31"/>
      <c r="AR86" s="31"/>
    </row>
    <row r="87" spans="1:91" s="1" customFormat="1" ht="12" customHeight="1">
      <c r="B87" s="31"/>
      <c r="C87" s="26" t="s">
        <v>20</v>
      </c>
      <c r="L87" s="50" t="str">
        <f>IF(K8="","",K8)</f>
        <v>Ostrava</v>
      </c>
      <c r="AI87" s="26" t="s">
        <v>22</v>
      </c>
      <c r="AM87" s="194" t="str">
        <f>IF(AN8= "","",AN8)</f>
        <v>2. 3. 2022</v>
      </c>
      <c r="AN87" s="194"/>
      <c r="AR87" s="31"/>
    </row>
    <row r="88" spans="1:91" s="1" customFormat="1" ht="6.95" customHeight="1">
      <c r="B88" s="31"/>
      <c r="AR88" s="31"/>
    </row>
    <row r="89" spans="1:91" s="1" customFormat="1" ht="25.7" customHeight="1">
      <c r="B89" s="31"/>
      <c r="C89" s="26" t="s">
        <v>24</v>
      </c>
      <c r="L89" s="3" t="str">
        <f>IF(E11= "","",E11)</f>
        <v>Dopravní podnik Ostrava, a.s.</v>
      </c>
      <c r="AI89" s="26" t="s">
        <v>30</v>
      </c>
      <c r="AM89" s="195" t="str">
        <f>IF(E17="","",E17)</f>
        <v>Dopravní projektování spol. s r.o.</v>
      </c>
      <c r="AN89" s="196"/>
      <c r="AO89" s="196"/>
      <c r="AP89" s="196"/>
      <c r="AR89" s="31"/>
      <c r="AS89" s="197" t="s">
        <v>56</v>
      </c>
      <c r="AT89" s="198"/>
      <c r="AU89" s="52"/>
      <c r="AV89" s="52"/>
      <c r="AW89" s="52"/>
      <c r="AX89" s="52"/>
      <c r="AY89" s="52"/>
      <c r="AZ89" s="52"/>
      <c r="BA89" s="52"/>
      <c r="BB89" s="52"/>
      <c r="BC89" s="52"/>
      <c r="BD89" s="53"/>
    </row>
    <row r="90" spans="1:91" s="1" customFormat="1" ht="15.2" customHeight="1">
      <c r="B90" s="31"/>
      <c r="C90" s="26" t="s">
        <v>28</v>
      </c>
      <c r="L90" s="3" t="str">
        <f>IF(E14= "Vyplň údaj","",E14)</f>
        <v/>
      </c>
      <c r="AI90" s="26" t="s">
        <v>33</v>
      </c>
      <c r="AM90" s="195" t="str">
        <f>IF(E20="","",E20)</f>
        <v>Šenkýř Vlastislav</v>
      </c>
      <c r="AN90" s="196"/>
      <c r="AO90" s="196"/>
      <c r="AP90" s="196"/>
      <c r="AR90" s="31"/>
      <c r="AS90" s="199"/>
      <c r="AT90" s="200"/>
      <c r="BD90" s="55"/>
    </row>
    <row r="91" spans="1:91" s="1" customFormat="1" ht="10.9" customHeight="1">
      <c r="B91" s="31"/>
      <c r="AR91" s="31"/>
      <c r="AS91" s="199"/>
      <c r="AT91" s="200"/>
      <c r="BD91" s="55"/>
    </row>
    <row r="92" spans="1:91" s="1" customFormat="1" ht="29.25" customHeight="1">
      <c r="B92" s="31"/>
      <c r="C92" s="201" t="s">
        <v>57</v>
      </c>
      <c r="D92" s="202"/>
      <c r="E92" s="202"/>
      <c r="F92" s="202"/>
      <c r="G92" s="202"/>
      <c r="H92" s="56"/>
      <c r="I92" s="204" t="s">
        <v>58</v>
      </c>
      <c r="J92" s="202"/>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3" t="s">
        <v>59</v>
      </c>
      <c r="AH92" s="202"/>
      <c r="AI92" s="202"/>
      <c r="AJ92" s="202"/>
      <c r="AK92" s="202"/>
      <c r="AL92" s="202"/>
      <c r="AM92" s="202"/>
      <c r="AN92" s="204" t="s">
        <v>60</v>
      </c>
      <c r="AO92" s="202"/>
      <c r="AP92" s="205"/>
      <c r="AQ92" s="57" t="s">
        <v>61</v>
      </c>
      <c r="AR92" s="31"/>
      <c r="AS92" s="58" t="s">
        <v>62</v>
      </c>
      <c r="AT92" s="59" t="s">
        <v>63</v>
      </c>
      <c r="AU92" s="59" t="s">
        <v>64</v>
      </c>
      <c r="AV92" s="59" t="s">
        <v>65</v>
      </c>
      <c r="AW92" s="59" t="s">
        <v>66</v>
      </c>
      <c r="AX92" s="59" t="s">
        <v>67</v>
      </c>
      <c r="AY92" s="59" t="s">
        <v>68</v>
      </c>
      <c r="AZ92" s="59" t="s">
        <v>69</v>
      </c>
      <c r="BA92" s="59" t="s">
        <v>70</v>
      </c>
      <c r="BB92" s="59" t="s">
        <v>71</v>
      </c>
      <c r="BC92" s="59" t="s">
        <v>72</v>
      </c>
      <c r="BD92" s="60" t="s">
        <v>73</v>
      </c>
    </row>
    <row r="93" spans="1:91" s="1" customFormat="1" ht="10.9" customHeight="1">
      <c r="B93" s="31"/>
      <c r="AR93" s="31"/>
      <c r="AS93" s="61"/>
      <c r="AT93" s="52"/>
      <c r="AU93" s="52"/>
      <c r="AV93" s="52"/>
      <c r="AW93" s="52"/>
      <c r="AX93" s="52"/>
      <c r="AY93" s="52"/>
      <c r="AZ93" s="52"/>
      <c r="BA93" s="52"/>
      <c r="BB93" s="52"/>
      <c r="BC93" s="52"/>
      <c r="BD93" s="53"/>
    </row>
    <row r="94" spans="1:91" s="5" customFormat="1" ht="32.450000000000003" customHeight="1">
      <c r="B94" s="62"/>
      <c r="C94" s="63" t="s">
        <v>74</v>
      </c>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209">
        <f>ROUND(SUM(AG95:AG99),2)</f>
        <v>0</v>
      </c>
      <c r="AH94" s="209"/>
      <c r="AI94" s="209"/>
      <c r="AJ94" s="209"/>
      <c r="AK94" s="209"/>
      <c r="AL94" s="209"/>
      <c r="AM94" s="209"/>
      <c r="AN94" s="210">
        <f t="shared" ref="AN94:AN99" si="0">SUM(AG94,AT94)</f>
        <v>0</v>
      </c>
      <c r="AO94" s="210"/>
      <c r="AP94" s="210"/>
      <c r="AQ94" s="66" t="s">
        <v>1</v>
      </c>
      <c r="AR94" s="62"/>
      <c r="AS94" s="67">
        <f>ROUND(SUM(AS95:AS99),2)</f>
        <v>0</v>
      </c>
      <c r="AT94" s="68">
        <f t="shared" ref="AT94:AT99" si="1">ROUND(SUM(AV94:AW94),2)</f>
        <v>0</v>
      </c>
      <c r="AU94" s="69">
        <f>ROUND(SUM(AU95:AU99),5)</f>
        <v>0</v>
      </c>
      <c r="AV94" s="68">
        <f>ROUND(AZ94*L29,2)</f>
        <v>0</v>
      </c>
      <c r="AW94" s="68">
        <f>ROUND(BA94*L30,2)</f>
        <v>0</v>
      </c>
      <c r="AX94" s="68">
        <f>ROUND(BB94*L29,2)</f>
        <v>0</v>
      </c>
      <c r="AY94" s="68">
        <f>ROUND(BC94*L30,2)</f>
        <v>0</v>
      </c>
      <c r="AZ94" s="68">
        <f>ROUND(SUM(AZ95:AZ99),2)</f>
        <v>0</v>
      </c>
      <c r="BA94" s="68">
        <f>ROUND(SUM(BA95:BA99),2)</f>
        <v>0</v>
      </c>
      <c r="BB94" s="68">
        <f>ROUND(SUM(BB95:BB99),2)</f>
        <v>0</v>
      </c>
      <c r="BC94" s="68">
        <f>ROUND(SUM(BC95:BC99),2)</f>
        <v>0</v>
      </c>
      <c r="BD94" s="70">
        <f>ROUND(SUM(BD95:BD99),2)</f>
        <v>0</v>
      </c>
      <c r="BS94" s="71" t="s">
        <v>75</v>
      </c>
      <c r="BT94" s="71" t="s">
        <v>76</v>
      </c>
      <c r="BU94" s="72" t="s">
        <v>77</v>
      </c>
      <c r="BV94" s="71" t="s">
        <v>78</v>
      </c>
      <c r="BW94" s="71" t="s">
        <v>5</v>
      </c>
      <c r="BX94" s="71" t="s">
        <v>79</v>
      </c>
      <c r="CL94" s="71" t="s">
        <v>1</v>
      </c>
    </row>
    <row r="95" spans="1:91" s="6" customFormat="1" ht="16.5" customHeight="1">
      <c r="A95" s="73" t="s">
        <v>80</v>
      </c>
      <c r="B95" s="74"/>
      <c r="C95" s="75"/>
      <c r="D95" s="206" t="s">
        <v>81</v>
      </c>
      <c r="E95" s="206"/>
      <c r="F95" s="206"/>
      <c r="G95" s="206"/>
      <c r="H95" s="206"/>
      <c r="I95" s="76"/>
      <c r="J95" s="206" t="s">
        <v>82</v>
      </c>
      <c r="K95" s="206"/>
      <c r="L95" s="206"/>
      <c r="M95" s="206"/>
      <c r="N95" s="206"/>
      <c r="O95" s="206"/>
      <c r="P95" s="206"/>
      <c r="Q95" s="206"/>
      <c r="R95" s="206"/>
      <c r="S95" s="206"/>
      <c r="T95" s="206"/>
      <c r="U95" s="206"/>
      <c r="V95" s="206"/>
      <c r="W95" s="206"/>
      <c r="X95" s="206"/>
      <c r="Y95" s="206"/>
      <c r="Z95" s="206"/>
      <c r="AA95" s="206"/>
      <c r="AB95" s="206"/>
      <c r="AC95" s="206"/>
      <c r="AD95" s="206"/>
      <c r="AE95" s="206"/>
      <c r="AF95" s="206"/>
      <c r="AG95" s="207">
        <f>'DIO - Dopravně inženýrské...'!J30</f>
        <v>0</v>
      </c>
      <c r="AH95" s="208"/>
      <c r="AI95" s="208"/>
      <c r="AJ95" s="208"/>
      <c r="AK95" s="208"/>
      <c r="AL95" s="208"/>
      <c r="AM95" s="208"/>
      <c r="AN95" s="207">
        <f t="shared" si="0"/>
        <v>0</v>
      </c>
      <c r="AO95" s="208"/>
      <c r="AP95" s="208"/>
      <c r="AQ95" s="77" t="s">
        <v>83</v>
      </c>
      <c r="AR95" s="74"/>
      <c r="AS95" s="78">
        <v>0</v>
      </c>
      <c r="AT95" s="79">
        <f t="shared" si="1"/>
        <v>0</v>
      </c>
      <c r="AU95" s="80">
        <f>'DIO - Dopravně inženýrské...'!P118</f>
        <v>0</v>
      </c>
      <c r="AV95" s="79">
        <f>'DIO - Dopravně inženýrské...'!J33</f>
        <v>0</v>
      </c>
      <c r="AW95" s="79">
        <f>'DIO - Dopravně inženýrské...'!J34</f>
        <v>0</v>
      </c>
      <c r="AX95" s="79">
        <f>'DIO - Dopravně inženýrské...'!J35</f>
        <v>0</v>
      </c>
      <c r="AY95" s="79">
        <f>'DIO - Dopravně inženýrské...'!J36</f>
        <v>0</v>
      </c>
      <c r="AZ95" s="79">
        <f>'DIO - Dopravně inženýrské...'!F33</f>
        <v>0</v>
      </c>
      <c r="BA95" s="79">
        <f>'DIO - Dopravně inženýrské...'!F34</f>
        <v>0</v>
      </c>
      <c r="BB95" s="79">
        <f>'DIO - Dopravně inženýrské...'!F35</f>
        <v>0</v>
      </c>
      <c r="BC95" s="79">
        <f>'DIO - Dopravně inženýrské...'!F36</f>
        <v>0</v>
      </c>
      <c r="BD95" s="81">
        <f>'DIO - Dopravně inženýrské...'!F37</f>
        <v>0</v>
      </c>
      <c r="BT95" s="82" t="s">
        <v>84</v>
      </c>
      <c r="BV95" s="82" t="s">
        <v>78</v>
      </c>
      <c r="BW95" s="82" t="s">
        <v>85</v>
      </c>
      <c r="BX95" s="82" t="s">
        <v>5</v>
      </c>
      <c r="CL95" s="82" t="s">
        <v>1</v>
      </c>
      <c r="CM95" s="82" t="s">
        <v>86</v>
      </c>
    </row>
    <row r="96" spans="1:91" s="6" customFormat="1" ht="16.5" customHeight="1">
      <c r="A96" s="73" t="s">
        <v>80</v>
      </c>
      <c r="B96" s="74"/>
      <c r="C96" s="75"/>
      <c r="D96" s="206" t="s">
        <v>87</v>
      </c>
      <c r="E96" s="206"/>
      <c r="F96" s="206"/>
      <c r="G96" s="206"/>
      <c r="H96" s="206"/>
      <c r="I96" s="76"/>
      <c r="J96" s="206" t="s">
        <v>88</v>
      </c>
      <c r="K96" s="206"/>
      <c r="L96" s="206"/>
      <c r="M96" s="206"/>
      <c r="N96" s="206"/>
      <c r="O96" s="206"/>
      <c r="P96" s="206"/>
      <c r="Q96" s="206"/>
      <c r="R96" s="206"/>
      <c r="S96" s="206"/>
      <c r="T96" s="206"/>
      <c r="U96" s="206"/>
      <c r="V96" s="206"/>
      <c r="W96" s="206"/>
      <c r="X96" s="206"/>
      <c r="Y96" s="206"/>
      <c r="Z96" s="206"/>
      <c r="AA96" s="206"/>
      <c r="AB96" s="206"/>
      <c r="AC96" s="206"/>
      <c r="AD96" s="206"/>
      <c r="AE96" s="206"/>
      <c r="AF96" s="206"/>
      <c r="AG96" s="207">
        <f>'SO 661 - Tramvajový svršek '!J30</f>
        <v>0</v>
      </c>
      <c r="AH96" s="208"/>
      <c r="AI96" s="208"/>
      <c r="AJ96" s="208"/>
      <c r="AK96" s="208"/>
      <c r="AL96" s="208"/>
      <c r="AM96" s="208"/>
      <c r="AN96" s="207">
        <f t="shared" si="0"/>
        <v>0</v>
      </c>
      <c r="AO96" s="208"/>
      <c r="AP96" s="208"/>
      <c r="AQ96" s="77" t="s">
        <v>89</v>
      </c>
      <c r="AR96" s="74"/>
      <c r="AS96" s="78">
        <v>0</v>
      </c>
      <c r="AT96" s="79">
        <f t="shared" si="1"/>
        <v>0</v>
      </c>
      <c r="AU96" s="80">
        <f>'SO 661 - Tramvajový svršek '!P128</f>
        <v>0</v>
      </c>
      <c r="AV96" s="79">
        <f>'SO 661 - Tramvajový svršek '!J33</f>
        <v>0</v>
      </c>
      <c r="AW96" s="79">
        <f>'SO 661 - Tramvajový svršek '!J34</f>
        <v>0</v>
      </c>
      <c r="AX96" s="79">
        <f>'SO 661 - Tramvajový svršek '!J35</f>
        <v>0</v>
      </c>
      <c r="AY96" s="79">
        <f>'SO 661 - Tramvajový svršek '!J36</f>
        <v>0</v>
      </c>
      <c r="AZ96" s="79">
        <f>'SO 661 - Tramvajový svršek '!F33</f>
        <v>0</v>
      </c>
      <c r="BA96" s="79">
        <f>'SO 661 - Tramvajový svršek '!F34</f>
        <v>0</v>
      </c>
      <c r="BB96" s="79">
        <f>'SO 661 - Tramvajový svršek '!F35</f>
        <v>0</v>
      </c>
      <c r="BC96" s="79">
        <f>'SO 661 - Tramvajový svršek '!F36</f>
        <v>0</v>
      </c>
      <c r="BD96" s="81">
        <f>'SO 661 - Tramvajový svršek '!F37</f>
        <v>0</v>
      </c>
      <c r="BT96" s="82" t="s">
        <v>84</v>
      </c>
      <c r="BV96" s="82" t="s">
        <v>78</v>
      </c>
      <c r="BW96" s="82" t="s">
        <v>90</v>
      </c>
      <c r="BX96" s="82" t="s">
        <v>5</v>
      </c>
      <c r="CL96" s="82" t="s">
        <v>1</v>
      </c>
      <c r="CM96" s="82" t="s">
        <v>86</v>
      </c>
    </row>
    <row r="97" spans="1:91" s="6" customFormat="1" ht="16.5" customHeight="1">
      <c r="A97" s="73" t="s">
        <v>80</v>
      </c>
      <c r="B97" s="74"/>
      <c r="C97" s="75"/>
      <c r="D97" s="206" t="s">
        <v>91</v>
      </c>
      <c r="E97" s="206"/>
      <c r="F97" s="206"/>
      <c r="G97" s="206"/>
      <c r="H97" s="206"/>
      <c r="I97" s="76"/>
      <c r="J97" s="206" t="s">
        <v>92</v>
      </c>
      <c r="K97" s="206"/>
      <c r="L97" s="206"/>
      <c r="M97" s="206"/>
      <c r="N97" s="206"/>
      <c r="O97" s="206"/>
      <c r="P97" s="206"/>
      <c r="Q97" s="206"/>
      <c r="R97" s="206"/>
      <c r="S97" s="206"/>
      <c r="T97" s="206"/>
      <c r="U97" s="206"/>
      <c r="V97" s="206"/>
      <c r="W97" s="206"/>
      <c r="X97" s="206"/>
      <c r="Y97" s="206"/>
      <c r="Z97" s="206"/>
      <c r="AA97" s="206"/>
      <c r="AB97" s="206"/>
      <c r="AC97" s="206"/>
      <c r="AD97" s="206"/>
      <c r="AE97" s="206"/>
      <c r="AF97" s="206"/>
      <c r="AG97" s="207">
        <f>'SO 662 -  Tramvajový spodek'!J30</f>
        <v>0</v>
      </c>
      <c r="AH97" s="208"/>
      <c r="AI97" s="208"/>
      <c r="AJ97" s="208"/>
      <c r="AK97" s="208"/>
      <c r="AL97" s="208"/>
      <c r="AM97" s="208"/>
      <c r="AN97" s="207">
        <f t="shared" si="0"/>
        <v>0</v>
      </c>
      <c r="AO97" s="208"/>
      <c r="AP97" s="208"/>
      <c r="AQ97" s="77" t="s">
        <v>89</v>
      </c>
      <c r="AR97" s="74"/>
      <c r="AS97" s="78">
        <v>0</v>
      </c>
      <c r="AT97" s="79">
        <f t="shared" si="1"/>
        <v>0</v>
      </c>
      <c r="AU97" s="80">
        <f>'SO 662 -  Tramvajový spodek'!P126</f>
        <v>0</v>
      </c>
      <c r="AV97" s="79">
        <f>'SO 662 -  Tramvajový spodek'!J33</f>
        <v>0</v>
      </c>
      <c r="AW97" s="79">
        <f>'SO 662 -  Tramvajový spodek'!J34</f>
        <v>0</v>
      </c>
      <c r="AX97" s="79">
        <f>'SO 662 -  Tramvajový spodek'!J35</f>
        <v>0</v>
      </c>
      <c r="AY97" s="79">
        <f>'SO 662 -  Tramvajový spodek'!J36</f>
        <v>0</v>
      </c>
      <c r="AZ97" s="79">
        <f>'SO 662 -  Tramvajový spodek'!F33</f>
        <v>0</v>
      </c>
      <c r="BA97" s="79">
        <f>'SO 662 -  Tramvajový spodek'!F34</f>
        <v>0</v>
      </c>
      <c r="BB97" s="79">
        <f>'SO 662 -  Tramvajový spodek'!F35</f>
        <v>0</v>
      </c>
      <c r="BC97" s="79">
        <f>'SO 662 -  Tramvajový spodek'!F36</f>
        <v>0</v>
      </c>
      <c r="BD97" s="81">
        <f>'SO 662 -  Tramvajový spodek'!F37</f>
        <v>0</v>
      </c>
      <c r="BT97" s="82" t="s">
        <v>84</v>
      </c>
      <c r="BV97" s="82" t="s">
        <v>78</v>
      </c>
      <c r="BW97" s="82" t="s">
        <v>93</v>
      </c>
      <c r="BX97" s="82" t="s">
        <v>5</v>
      </c>
      <c r="CL97" s="82" t="s">
        <v>1</v>
      </c>
      <c r="CM97" s="82" t="s">
        <v>86</v>
      </c>
    </row>
    <row r="98" spans="1:91" s="6" customFormat="1" ht="16.5" customHeight="1">
      <c r="A98" s="73" t="s">
        <v>80</v>
      </c>
      <c r="B98" s="74"/>
      <c r="C98" s="75"/>
      <c r="D98" s="206" t="s">
        <v>94</v>
      </c>
      <c r="E98" s="206"/>
      <c r="F98" s="206"/>
      <c r="G98" s="206"/>
      <c r="H98" s="206"/>
      <c r="I98" s="76"/>
      <c r="J98" s="206" t="s">
        <v>95</v>
      </c>
      <c r="K98" s="206"/>
      <c r="L98" s="206"/>
      <c r="M98" s="206"/>
      <c r="N98" s="206"/>
      <c r="O98" s="206"/>
      <c r="P98" s="206"/>
      <c r="Q98" s="206"/>
      <c r="R98" s="206"/>
      <c r="S98" s="206"/>
      <c r="T98" s="206"/>
      <c r="U98" s="206"/>
      <c r="V98" s="206"/>
      <c r="W98" s="206"/>
      <c r="X98" s="206"/>
      <c r="Y98" s="206"/>
      <c r="Z98" s="206"/>
      <c r="AA98" s="206"/>
      <c r="AB98" s="206"/>
      <c r="AC98" s="206"/>
      <c r="AD98" s="206"/>
      <c r="AE98" s="206"/>
      <c r="AF98" s="206"/>
      <c r="AG98" s="207">
        <f>'SO 666 - Úpravy trakčního...'!J30</f>
        <v>0</v>
      </c>
      <c r="AH98" s="208"/>
      <c r="AI98" s="208"/>
      <c r="AJ98" s="208"/>
      <c r="AK98" s="208"/>
      <c r="AL98" s="208"/>
      <c r="AM98" s="208"/>
      <c r="AN98" s="207">
        <f t="shared" si="0"/>
        <v>0</v>
      </c>
      <c r="AO98" s="208"/>
      <c r="AP98" s="208"/>
      <c r="AQ98" s="77" t="s">
        <v>89</v>
      </c>
      <c r="AR98" s="74"/>
      <c r="AS98" s="78">
        <v>0</v>
      </c>
      <c r="AT98" s="79">
        <f t="shared" si="1"/>
        <v>0</v>
      </c>
      <c r="AU98" s="80">
        <f>'SO 666 - Úpravy trakčního...'!P124</f>
        <v>0</v>
      </c>
      <c r="AV98" s="79">
        <f>'SO 666 - Úpravy trakčního...'!J33</f>
        <v>0</v>
      </c>
      <c r="AW98" s="79">
        <f>'SO 666 - Úpravy trakčního...'!J34</f>
        <v>0</v>
      </c>
      <c r="AX98" s="79">
        <f>'SO 666 - Úpravy trakčního...'!J35</f>
        <v>0</v>
      </c>
      <c r="AY98" s="79">
        <f>'SO 666 - Úpravy trakčního...'!J36</f>
        <v>0</v>
      </c>
      <c r="AZ98" s="79">
        <f>'SO 666 - Úpravy trakčního...'!F33</f>
        <v>0</v>
      </c>
      <c r="BA98" s="79">
        <f>'SO 666 - Úpravy trakčního...'!F34</f>
        <v>0</v>
      </c>
      <c r="BB98" s="79">
        <f>'SO 666 - Úpravy trakčního...'!F35</f>
        <v>0</v>
      </c>
      <c r="BC98" s="79">
        <f>'SO 666 - Úpravy trakčního...'!F36</f>
        <v>0</v>
      </c>
      <c r="BD98" s="81">
        <f>'SO 666 - Úpravy trakčního...'!F37</f>
        <v>0</v>
      </c>
      <c r="BT98" s="82" t="s">
        <v>84</v>
      </c>
      <c r="BV98" s="82" t="s">
        <v>78</v>
      </c>
      <c r="BW98" s="82" t="s">
        <v>96</v>
      </c>
      <c r="BX98" s="82" t="s">
        <v>5</v>
      </c>
      <c r="CL98" s="82" t="s">
        <v>1</v>
      </c>
      <c r="CM98" s="82" t="s">
        <v>86</v>
      </c>
    </row>
    <row r="99" spans="1:91" s="6" customFormat="1" ht="16.5" customHeight="1">
      <c r="A99" s="73" t="s">
        <v>80</v>
      </c>
      <c r="B99" s="74"/>
      <c r="C99" s="75"/>
      <c r="D99" s="206" t="s">
        <v>97</v>
      </c>
      <c r="E99" s="206"/>
      <c r="F99" s="206"/>
      <c r="G99" s="206"/>
      <c r="H99" s="206"/>
      <c r="I99" s="76"/>
      <c r="J99" s="206" t="s">
        <v>98</v>
      </c>
      <c r="K99" s="206"/>
      <c r="L99" s="206"/>
      <c r="M99" s="206"/>
      <c r="N99" s="206"/>
      <c r="O99" s="206"/>
      <c r="P99" s="206"/>
      <c r="Q99" s="206"/>
      <c r="R99" s="206"/>
      <c r="S99" s="206"/>
      <c r="T99" s="206"/>
      <c r="U99" s="206"/>
      <c r="V99" s="206"/>
      <c r="W99" s="206"/>
      <c r="X99" s="206"/>
      <c r="Y99" s="206"/>
      <c r="Z99" s="206"/>
      <c r="AA99" s="206"/>
      <c r="AB99" s="206"/>
      <c r="AC99" s="206"/>
      <c r="AD99" s="206"/>
      <c r="AE99" s="206"/>
      <c r="AF99" s="206"/>
      <c r="AG99" s="207">
        <f>'VRN - Vedlejší rozpočtové...'!J30</f>
        <v>0</v>
      </c>
      <c r="AH99" s="208"/>
      <c r="AI99" s="208"/>
      <c r="AJ99" s="208"/>
      <c r="AK99" s="208"/>
      <c r="AL99" s="208"/>
      <c r="AM99" s="208"/>
      <c r="AN99" s="207">
        <f t="shared" si="0"/>
        <v>0</v>
      </c>
      <c r="AO99" s="208"/>
      <c r="AP99" s="208"/>
      <c r="AQ99" s="77" t="s">
        <v>99</v>
      </c>
      <c r="AR99" s="74"/>
      <c r="AS99" s="83">
        <v>0</v>
      </c>
      <c r="AT99" s="84">
        <f t="shared" si="1"/>
        <v>0</v>
      </c>
      <c r="AU99" s="85">
        <f>'VRN - Vedlejší rozpočtové...'!P120</f>
        <v>0</v>
      </c>
      <c r="AV99" s="84">
        <f>'VRN - Vedlejší rozpočtové...'!J33</f>
        <v>0</v>
      </c>
      <c r="AW99" s="84">
        <f>'VRN - Vedlejší rozpočtové...'!J34</f>
        <v>0</v>
      </c>
      <c r="AX99" s="84">
        <f>'VRN - Vedlejší rozpočtové...'!J35</f>
        <v>0</v>
      </c>
      <c r="AY99" s="84">
        <f>'VRN - Vedlejší rozpočtové...'!J36</f>
        <v>0</v>
      </c>
      <c r="AZ99" s="84">
        <f>'VRN - Vedlejší rozpočtové...'!F33</f>
        <v>0</v>
      </c>
      <c r="BA99" s="84">
        <f>'VRN - Vedlejší rozpočtové...'!F34</f>
        <v>0</v>
      </c>
      <c r="BB99" s="84">
        <f>'VRN - Vedlejší rozpočtové...'!F35</f>
        <v>0</v>
      </c>
      <c r="BC99" s="84">
        <f>'VRN - Vedlejší rozpočtové...'!F36</f>
        <v>0</v>
      </c>
      <c r="BD99" s="86">
        <f>'VRN - Vedlejší rozpočtové...'!F37</f>
        <v>0</v>
      </c>
      <c r="BT99" s="82" t="s">
        <v>84</v>
      </c>
      <c r="BV99" s="82" t="s">
        <v>78</v>
      </c>
      <c r="BW99" s="82" t="s">
        <v>100</v>
      </c>
      <c r="BX99" s="82" t="s">
        <v>5</v>
      </c>
      <c r="CL99" s="82" t="s">
        <v>1</v>
      </c>
      <c r="CM99" s="82" t="s">
        <v>86</v>
      </c>
    </row>
    <row r="100" spans="1:91" s="1" customFormat="1" ht="30" customHeight="1">
      <c r="B100" s="31"/>
      <c r="AR100" s="31"/>
    </row>
    <row r="101" spans="1:91" s="1" customFormat="1" ht="6.95" customHeight="1">
      <c r="B101" s="43"/>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31"/>
    </row>
  </sheetData>
  <sheetProtection algorithmName="SHA-512" hashValue="zEjtsTP/PDLs/42KovJ3kCReOUswNlv0xCuGlRYVL0FP9N8BvnkyMG0R282dsrg2OAjwCGrAXSTrXTBZUdz4AA==" saltValue="VvPMizJrpAsy9+3T5/tcqU2MjurKoNz5N6pIgL//0AeE/dSyIO1K8xAitu0yqxwO4UgK0KMaA4uo/ekdmQ17Cg==" spinCount="100000" sheet="1" objects="1" scenarios="1" formatColumns="0" formatRows="0"/>
  <mergeCells count="58">
    <mergeCell ref="AR2:BE2"/>
    <mergeCell ref="AK33:AO33"/>
    <mergeCell ref="L33:P33"/>
    <mergeCell ref="W33:AE33"/>
    <mergeCell ref="AK35:AO35"/>
    <mergeCell ref="X35:AB35"/>
    <mergeCell ref="W31:AE31"/>
    <mergeCell ref="AK31:AO31"/>
    <mergeCell ref="AK32:AO32"/>
    <mergeCell ref="L32:P32"/>
    <mergeCell ref="W32:AE32"/>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98:AP98"/>
    <mergeCell ref="AG98:AM98"/>
    <mergeCell ref="D98:H98"/>
    <mergeCell ref="J98:AF98"/>
    <mergeCell ref="AN99:AP99"/>
    <mergeCell ref="AG99:AM99"/>
    <mergeCell ref="D99:H99"/>
    <mergeCell ref="J99:AF99"/>
    <mergeCell ref="J96:AF96"/>
    <mergeCell ref="D96:H96"/>
    <mergeCell ref="AG96:AM96"/>
    <mergeCell ref="AN96:AP96"/>
    <mergeCell ref="AN97:AP97"/>
    <mergeCell ref="D97:H97"/>
    <mergeCell ref="J97:AF97"/>
    <mergeCell ref="AG97:AM97"/>
    <mergeCell ref="C92:G92"/>
    <mergeCell ref="AG92:AM92"/>
    <mergeCell ref="I92:AF92"/>
    <mergeCell ref="AN92:AP92"/>
    <mergeCell ref="D95:H95"/>
    <mergeCell ref="AG95:AM95"/>
    <mergeCell ref="J95:AF95"/>
    <mergeCell ref="AN95:AP95"/>
    <mergeCell ref="AG94:AM94"/>
    <mergeCell ref="AN94:AP94"/>
    <mergeCell ref="L85:AO85"/>
    <mergeCell ref="AM87:AN87"/>
    <mergeCell ref="AM89:AP89"/>
    <mergeCell ref="AS89:AT91"/>
    <mergeCell ref="AM90:AP90"/>
  </mergeCells>
  <hyperlinks>
    <hyperlink ref="A95" location="'DIO - Dopravně inženýrské...'!C2" display="/" xr:uid="{00000000-0004-0000-0000-000000000000}"/>
    <hyperlink ref="A96" location="'SO 661 - Tramvajový svršek '!C2" display="/" xr:uid="{00000000-0004-0000-0000-000001000000}"/>
    <hyperlink ref="A97" location="'SO 662 -  Tramvajový spodek'!C2" display="/" xr:uid="{00000000-0004-0000-0000-000002000000}"/>
    <hyperlink ref="A98" location="'SO 666 - Úpravy trakčního...'!C2" display="/" xr:uid="{00000000-0004-0000-0000-000003000000}"/>
    <hyperlink ref="A99" location="'VRN - Vedlejší rozpočtové...'!C2" display="/" xr:uid="{00000000-0004-0000-0000-000004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14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15"/>
      <c r="M2" s="215"/>
      <c r="N2" s="215"/>
      <c r="O2" s="215"/>
      <c r="P2" s="215"/>
      <c r="Q2" s="215"/>
      <c r="R2" s="215"/>
      <c r="S2" s="215"/>
      <c r="T2" s="215"/>
      <c r="U2" s="215"/>
      <c r="V2" s="215"/>
      <c r="AT2" s="16" t="s">
        <v>85</v>
      </c>
    </row>
    <row r="3" spans="2:46" ht="6.95" customHeight="1">
      <c r="B3" s="17"/>
      <c r="C3" s="18"/>
      <c r="D3" s="18"/>
      <c r="E3" s="18"/>
      <c r="F3" s="18"/>
      <c r="G3" s="18"/>
      <c r="H3" s="18"/>
      <c r="I3" s="18"/>
      <c r="J3" s="18"/>
      <c r="K3" s="18"/>
      <c r="L3" s="19"/>
      <c r="AT3" s="16" t="s">
        <v>86</v>
      </c>
    </row>
    <row r="4" spans="2:46" ht="24.95" customHeight="1">
      <c r="B4" s="19"/>
      <c r="D4" s="20" t="s">
        <v>101</v>
      </c>
      <c r="L4" s="19"/>
      <c r="M4" s="87" t="s">
        <v>10</v>
      </c>
      <c r="AT4" s="16" t="s">
        <v>4</v>
      </c>
    </row>
    <row r="5" spans="2:46" ht="6.95" customHeight="1">
      <c r="B5" s="19"/>
      <c r="L5" s="19"/>
    </row>
    <row r="6" spans="2:46" ht="12" customHeight="1">
      <c r="B6" s="19"/>
      <c r="D6" s="26" t="s">
        <v>16</v>
      </c>
      <c r="L6" s="19"/>
    </row>
    <row r="7" spans="2:46" ht="26.25" customHeight="1">
      <c r="B7" s="19"/>
      <c r="E7" s="230" t="str">
        <f>'Rekapitulace stavby'!K6</f>
        <v>MODERNIZACE TT NA UL. NÁDRAŽNÍ V ÚSEKU UL. 30. DUBNA - UL. VALCHAŘSKÁ</v>
      </c>
      <c r="F7" s="231"/>
      <c r="G7" s="231"/>
      <c r="H7" s="231"/>
      <c r="L7" s="19"/>
    </row>
    <row r="8" spans="2:46" s="1" customFormat="1" ht="12" customHeight="1">
      <c r="B8" s="31"/>
      <c r="D8" s="26" t="s">
        <v>102</v>
      </c>
      <c r="L8" s="31"/>
    </row>
    <row r="9" spans="2:46" s="1" customFormat="1" ht="16.5" customHeight="1">
      <c r="B9" s="31"/>
      <c r="E9" s="192" t="s">
        <v>103</v>
      </c>
      <c r="F9" s="232"/>
      <c r="G9" s="232"/>
      <c r="H9" s="232"/>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104</v>
      </c>
      <c r="I12" s="26" t="s">
        <v>22</v>
      </c>
      <c r="J12" s="51" t="str">
        <f>'Rekapitulace stavby'!AN8</f>
        <v>2. 3. 2022</v>
      </c>
      <c r="L12" s="31"/>
    </row>
    <row r="13" spans="2:46" s="1" customFormat="1" ht="10.9" customHeight="1">
      <c r="B13" s="31"/>
      <c r="L13" s="31"/>
    </row>
    <row r="14" spans="2:46" s="1" customFormat="1" ht="12" customHeight="1">
      <c r="B14" s="31"/>
      <c r="D14" s="26" t="s">
        <v>24</v>
      </c>
      <c r="I14" s="26" t="s">
        <v>25</v>
      </c>
      <c r="J14" s="24" t="s">
        <v>105</v>
      </c>
      <c r="L14" s="31"/>
    </row>
    <row r="15" spans="2:46" s="1" customFormat="1" ht="18" customHeight="1">
      <c r="B15" s="31"/>
      <c r="E15" s="24" t="s">
        <v>106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3" t="str">
        <f>'Rekapitulace stavby'!E14</f>
        <v>Vyplň údaj</v>
      </c>
      <c r="F18" s="214"/>
      <c r="G18" s="214"/>
      <c r="H18" s="214"/>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107</v>
      </c>
      <c r="L20" s="31"/>
    </row>
    <row r="21" spans="2:12" s="1" customFormat="1" ht="18" customHeight="1">
      <c r="B21" s="31"/>
      <c r="E21" s="24" t="s">
        <v>108</v>
      </c>
      <c r="I21" s="26" t="s">
        <v>27</v>
      </c>
      <c r="J21" s="24" t="s">
        <v>1</v>
      </c>
      <c r="L21" s="31"/>
    </row>
    <row r="22" spans="2:12" s="1" customFormat="1" ht="6.95" customHeight="1">
      <c r="B22" s="31"/>
      <c r="L22" s="31"/>
    </row>
    <row r="23" spans="2:12" s="1" customFormat="1" ht="12" customHeight="1">
      <c r="B23" s="31"/>
      <c r="D23" s="26" t="s">
        <v>33</v>
      </c>
      <c r="I23" s="26" t="s">
        <v>25</v>
      </c>
      <c r="J23" s="24" t="str">
        <f>IF('Rekapitulace stavby'!AN19="","",'Rekapitulace stavby'!AN19)</f>
        <v/>
      </c>
      <c r="L23" s="31"/>
    </row>
    <row r="24" spans="2:12" s="1" customFormat="1" ht="18" customHeight="1">
      <c r="B24" s="31"/>
      <c r="E24" s="24" t="str">
        <f>IF('Rekapitulace stavby'!E20="","",'Rekapitulace stavby'!E20)</f>
        <v>Šenkýř Vlastislav</v>
      </c>
      <c r="I24" s="26" t="s">
        <v>27</v>
      </c>
      <c r="J24" s="24" t="str">
        <f>IF('Rekapitulace stavby'!AN20="","",'Rekapitulace stavby'!AN20)</f>
        <v/>
      </c>
      <c r="L24" s="31"/>
    </row>
    <row r="25" spans="2:12" s="1" customFormat="1" ht="6.95" customHeight="1">
      <c r="B25" s="31"/>
      <c r="L25" s="31"/>
    </row>
    <row r="26" spans="2:12" s="1" customFormat="1" ht="12" customHeight="1">
      <c r="B26" s="31"/>
      <c r="D26" s="26" t="s">
        <v>35</v>
      </c>
      <c r="L26" s="31"/>
    </row>
    <row r="27" spans="2:12" s="7" customFormat="1" ht="16.5" customHeight="1">
      <c r="B27" s="88"/>
      <c r="E27" s="219" t="s">
        <v>1</v>
      </c>
      <c r="F27" s="219"/>
      <c r="G27" s="219"/>
      <c r="H27" s="219"/>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36</v>
      </c>
      <c r="J30" s="65">
        <f>ROUND(J118, 2)</f>
        <v>0</v>
      </c>
      <c r="L30" s="31"/>
    </row>
    <row r="31" spans="2:12" s="1" customFormat="1" ht="6.95" customHeight="1">
      <c r="B31" s="31"/>
      <c r="D31" s="52"/>
      <c r="E31" s="52"/>
      <c r="F31" s="52"/>
      <c r="G31" s="52"/>
      <c r="H31" s="52"/>
      <c r="I31" s="52"/>
      <c r="J31" s="52"/>
      <c r="K31" s="52"/>
      <c r="L31" s="31"/>
    </row>
    <row r="32" spans="2:12" s="1" customFormat="1" ht="14.45" customHeight="1">
      <c r="B32" s="31"/>
      <c r="F32" s="34" t="s">
        <v>38</v>
      </c>
      <c r="I32" s="34" t="s">
        <v>37</v>
      </c>
      <c r="J32" s="34" t="s">
        <v>39</v>
      </c>
      <c r="L32" s="31"/>
    </row>
    <row r="33" spans="2:12" s="1" customFormat="1" ht="14.45" customHeight="1">
      <c r="B33" s="31"/>
      <c r="D33" s="54" t="s">
        <v>40</v>
      </c>
      <c r="E33" s="26" t="s">
        <v>41</v>
      </c>
      <c r="F33" s="90">
        <f>ROUND((SUM(BE118:BE142)),  2)</f>
        <v>0</v>
      </c>
      <c r="I33" s="91">
        <v>0.21</v>
      </c>
      <c r="J33" s="90">
        <f>ROUND(((SUM(BE118:BE142))*I33),  2)</f>
        <v>0</v>
      </c>
      <c r="L33" s="31"/>
    </row>
    <row r="34" spans="2:12" s="1" customFormat="1" ht="14.45" customHeight="1">
      <c r="B34" s="31"/>
      <c r="E34" s="26" t="s">
        <v>42</v>
      </c>
      <c r="F34" s="90">
        <f>ROUND((SUM(BF118:BF142)),  2)</f>
        <v>0</v>
      </c>
      <c r="I34" s="91">
        <v>0.15</v>
      </c>
      <c r="J34" s="90">
        <f>ROUND(((SUM(BF118:BF142))*I34),  2)</f>
        <v>0</v>
      </c>
      <c r="L34" s="31"/>
    </row>
    <row r="35" spans="2:12" s="1" customFormat="1" ht="14.45" hidden="1" customHeight="1">
      <c r="B35" s="31"/>
      <c r="E35" s="26" t="s">
        <v>43</v>
      </c>
      <c r="F35" s="90">
        <f>ROUND((SUM(BG118:BG142)),  2)</f>
        <v>0</v>
      </c>
      <c r="I35" s="91">
        <v>0.21</v>
      </c>
      <c r="J35" s="90">
        <f>0</f>
        <v>0</v>
      </c>
      <c r="L35" s="31"/>
    </row>
    <row r="36" spans="2:12" s="1" customFormat="1" ht="14.45" hidden="1" customHeight="1">
      <c r="B36" s="31"/>
      <c r="E36" s="26" t="s">
        <v>44</v>
      </c>
      <c r="F36" s="90">
        <f>ROUND((SUM(BH118:BH142)),  2)</f>
        <v>0</v>
      </c>
      <c r="I36" s="91">
        <v>0.15</v>
      </c>
      <c r="J36" s="90">
        <f>0</f>
        <v>0</v>
      </c>
      <c r="L36" s="31"/>
    </row>
    <row r="37" spans="2:12" s="1" customFormat="1" ht="14.45" hidden="1" customHeight="1">
      <c r="B37" s="31"/>
      <c r="E37" s="26" t="s">
        <v>45</v>
      </c>
      <c r="F37" s="90">
        <f>ROUND((SUM(BI118:BI142)),  2)</f>
        <v>0</v>
      </c>
      <c r="I37" s="91">
        <v>0</v>
      </c>
      <c r="J37" s="90">
        <f>0</f>
        <v>0</v>
      </c>
      <c r="L37" s="31"/>
    </row>
    <row r="38" spans="2:12" s="1" customFormat="1" ht="6.95" customHeight="1">
      <c r="B38" s="31"/>
      <c r="L38" s="31"/>
    </row>
    <row r="39" spans="2:12" s="1" customFormat="1" ht="25.35" customHeight="1">
      <c r="B39" s="31"/>
      <c r="C39" s="92"/>
      <c r="D39" s="93" t="s">
        <v>46</v>
      </c>
      <c r="E39" s="56"/>
      <c r="F39" s="56"/>
      <c r="G39" s="94" t="s">
        <v>47</v>
      </c>
      <c r="H39" s="95" t="s">
        <v>48</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49</v>
      </c>
      <c r="E50" s="41"/>
      <c r="F50" s="41"/>
      <c r="G50" s="40" t="s">
        <v>50</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51</v>
      </c>
      <c r="E61" s="33"/>
      <c r="F61" s="98" t="s">
        <v>52</v>
      </c>
      <c r="G61" s="42" t="s">
        <v>51</v>
      </c>
      <c r="H61" s="33"/>
      <c r="I61" s="33"/>
      <c r="J61" s="99" t="s">
        <v>52</v>
      </c>
      <c r="K61" s="33"/>
      <c r="L61" s="31"/>
    </row>
    <row r="62" spans="2:12" ht="11.25">
      <c r="B62" s="19"/>
      <c r="L62" s="19"/>
    </row>
    <row r="63" spans="2:12" ht="11.25">
      <c r="B63" s="19"/>
      <c r="L63" s="19"/>
    </row>
    <row r="64" spans="2:12" ht="11.25">
      <c r="B64" s="19"/>
      <c r="L64" s="19"/>
    </row>
    <row r="65" spans="2:12" s="1" customFormat="1" ht="12.75">
      <c r="B65" s="31"/>
      <c r="D65" s="40" t="s">
        <v>53</v>
      </c>
      <c r="E65" s="41"/>
      <c r="F65" s="41"/>
      <c r="G65" s="40" t="s">
        <v>54</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51</v>
      </c>
      <c r="E76" s="33"/>
      <c r="F76" s="98" t="s">
        <v>52</v>
      </c>
      <c r="G76" s="42" t="s">
        <v>51</v>
      </c>
      <c r="H76" s="33"/>
      <c r="I76" s="33"/>
      <c r="J76" s="99" t="s">
        <v>52</v>
      </c>
      <c r="K76" s="33"/>
      <c r="L76" s="31"/>
    </row>
    <row r="77" spans="2:12" s="1" customFormat="1" ht="14.45" customHeight="1">
      <c r="B77" s="43"/>
      <c r="C77" s="44"/>
      <c r="D77" s="44"/>
      <c r="E77" s="44"/>
      <c r="F77" s="44"/>
      <c r="G77" s="44"/>
      <c r="H77" s="44"/>
      <c r="I77" s="44"/>
      <c r="J77" s="44"/>
      <c r="K77" s="44"/>
      <c r="L77" s="31"/>
    </row>
    <row r="81" spans="2:47" s="1" customFormat="1" ht="6.95" customHeight="1">
      <c r="B81" s="45"/>
      <c r="C81" s="46"/>
      <c r="D81" s="46"/>
      <c r="E81" s="46"/>
      <c r="F81" s="46"/>
      <c r="G81" s="46"/>
      <c r="H81" s="46"/>
      <c r="I81" s="46"/>
      <c r="J81" s="46"/>
      <c r="K81" s="46"/>
      <c r="L81" s="31"/>
    </row>
    <row r="82" spans="2:47" s="1" customFormat="1" ht="24.95" customHeight="1">
      <c r="B82" s="31"/>
      <c r="C82" s="20" t="s">
        <v>109</v>
      </c>
      <c r="L82" s="31"/>
    </row>
    <row r="83" spans="2:47" s="1" customFormat="1" ht="6.95" customHeight="1">
      <c r="B83" s="31"/>
      <c r="L83" s="31"/>
    </row>
    <row r="84" spans="2:47" s="1" customFormat="1" ht="12" customHeight="1">
      <c r="B84" s="31"/>
      <c r="C84" s="26" t="s">
        <v>16</v>
      </c>
      <c r="L84" s="31"/>
    </row>
    <row r="85" spans="2:47" s="1" customFormat="1" ht="26.25" customHeight="1">
      <c r="B85" s="31"/>
      <c r="E85" s="230" t="str">
        <f>E7</f>
        <v>MODERNIZACE TT NA UL. NÁDRAŽNÍ V ÚSEKU UL. 30. DUBNA - UL. VALCHAŘSKÁ</v>
      </c>
      <c r="F85" s="231"/>
      <c r="G85" s="231"/>
      <c r="H85" s="231"/>
      <c r="L85" s="31"/>
    </row>
    <row r="86" spans="2:47" s="1" customFormat="1" ht="12" customHeight="1">
      <c r="B86" s="31"/>
      <c r="C86" s="26" t="s">
        <v>102</v>
      </c>
      <c r="L86" s="31"/>
    </row>
    <row r="87" spans="2:47" s="1" customFormat="1" ht="16.5" customHeight="1">
      <c r="B87" s="31"/>
      <c r="E87" s="192" t="str">
        <f>E9</f>
        <v xml:space="preserve">DIO - Dopravně inženýrské opatření </v>
      </c>
      <c r="F87" s="232"/>
      <c r="G87" s="232"/>
      <c r="H87" s="232"/>
      <c r="L87" s="31"/>
    </row>
    <row r="88" spans="2:47" s="1" customFormat="1" ht="6.95" customHeight="1">
      <c r="B88" s="31"/>
      <c r="L88" s="31"/>
    </row>
    <row r="89" spans="2:47" s="1" customFormat="1" ht="12" customHeight="1">
      <c r="B89" s="31"/>
      <c r="C89" s="26" t="s">
        <v>20</v>
      </c>
      <c r="F89" s="24" t="str">
        <f>F12</f>
        <v xml:space="preserve"> Ostrava</v>
      </c>
      <c r="I89" s="26" t="s">
        <v>22</v>
      </c>
      <c r="J89" s="51" t="str">
        <f>IF(J12="","",J12)</f>
        <v>2. 3. 2022</v>
      </c>
      <c r="L89" s="31"/>
    </row>
    <row r="90" spans="2:47" s="1" customFormat="1" ht="6.95" customHeight="1">
      <c r="B90" s="31"/>
      <c r="L90" s="31"/>
    </row>
    <row r="91" spans="2:47" s="1" customFormat="1" ht="25.7" customHeight="1">
      <c r="B91" s="31"/>
      <c r="C91" s="26" t="s">
        <v>24</v>
      </c>
      <c r="F91" s="24" t="str">
        <f>E15</f>
        <v>Dopravní podnik Ostrava a.s.</v>
      </c>
      <c r="I91" s="26" t="s">
        <v>30</v>
      </c>
      <c r="J91" s="29" t="str">
        <f>E21</f>
        <v>Dopravní projektování  s.r.o.</v>
      </c>
      <c r="L91" s="31"/>
    </row>
    <row r="92" spans="2:47" s="1" customFormat="1" ht="15.2" customHeight="1">
      <c r="B92" s="31"/>
      <c r="C92" s="26" t="s">
        <v>28</v>
      </c>
      <c r="F92" s="24" t="str">
        <f>IF(E18="","",E18)</f>
        <v>Vyplň údaj</v>
      </c>
      <c r="I92" s="26" t="s">
        <v>33</v>
      </c>
      <c r="J92" s="29" t="str">
        <f>E24</f>
        <v>Šenkýř Vlastislav</v>
      </c>
      <c r="L92" s="31"/>
    </row>
    <row r="93" spans="2:47" s="1" customFormat="1" ht="10.35" customHeight="1">
      <c r="B93" s="31"/>
      <c r="L93" s="31"/>
    </row>
    <row r="94" spans="2:47" s="1" customFormat="1" ht="29.25" customHeight="1">
      <c r="B94" s="31"/>
      <c r="C94" s="100" t="s">
        <v>110</v>
      </c>
      <c r="D94" s="92"/>
      <c r="E94" s="92"/>
      <c r="F94" s="92"/>
      <c r="G94" s="92"/>
      <c r="H94" s="92"/>
      <c r="I94" s="92"/>
      <c r="J94" s="101" t="s">
        <v>111</v>
      </c>
      <c r="K94" s="92"/>
      <c r="L94" s="31"/>
    </row>
    <row r="95" spans="2:47" s="1" customFormat="1" ht="10.35" customHeight="1">
      <c r="B95" s="31"/>
      <c r="L95" s="31"/>
    </row>
    <row r="96" spans="2:47" s="1" customFormat="1" ht="22.9" customHeight="1">
      <c r="B96" s="31"/>
      <c r="C96" s="102" t="s">
        <v>112</v>
      </c>
      <c r="J96" s="65">
        <f>J118</f>
        <v>0</v>
      </c>
      <c r="L96" s="31"/>
      <c r="AU96" s="16" t="s">
        <v>113</v>
      </c>
    </row>
    <row r="97" spans="2:12" s="8" customFormat="1" ht="24.95" customHeight="1">
      <c r="B97" s="103"/>
      <c r="D97" s="104" t="s">
        <v>114</v>
      </c>
      <c r="E97" s="105"/>
      <c r="F97" s="105"/>
      <c r="G97" s="105"/>
      <c r="H97" s="105"/>
      <c r="I97" s="105"/>
      <c r="J97" s="106">
        <f>J119</f>
        <v>0</v>
      </c>
      <c r="L97" s="103"/>
    </row>
    <row r="98" spans="2:12" s="9" customFormat="1" ht="19.899999999999999" customHeight="1">
      <c r="B98" s="107"/>
      <c r="D98" s="108" t="s">
        <v>115</v>
      </c>
      <c r="E98" s="109"/>
      <c r="F98" s="109"/>
      <c r="G98" s="109"/>
      <c r="H98" s="109"/>
      <c r="I98" s="109"/>
      <c r="J98" s="110">
        <f>J120</f>
        <v>0</v>
      </c>
      <c r="L98" s="107"/>
    </row>
    <row r="99" spans="2:12" s="1" customFormat="1" ht="21.75" customHeight="1">
      <c r="B99" s="31"/>
      <c r="L99" s="31"/>
    </row>
    <row r="100" spans="2:12" s="1" customFormat="1" ht="6.95" customHeight="1">
      <c r="B100" s="43"/>
      <c r="C100" s="44"/>
      <c r="D100" s="44"/>
      <c r="E100" s="44"/>
      <c r="F100" s="44"/>
      <c r="G100" s="44"/>
      <c r="H100" s="44"/>
      <c r="I100" s="44"/>
      <c r="J100" s="44"/>
      <c r="K100" s="44"/>
      <c r="L100" s="31"/>
    </row>
    <row r="104" spans="2:12" s="1" customFormat="1" ht="6.95" customHeight="1">
      <c r="B104" s="45"/>
      <c r="C104" s="46"/>
      <c r="D104" s="46"/>
      <c r="E104" s="46"/>
      <c r="F104" s="46"/>
      <c r="G104" s="46"/>
      <c r="H104" s="46"/>
      <c r="I104" s="46"/>
      <c r="J104" s="46"/>
      <c r="K104" s="46"/>
      <c r="L104" s="31"/>
    </row>
    <row r="105" spans="2:12" s="1" customFormat="1" ht="24.95" customHeight="1">
      <c r="B105" s="31"/>
      <c r="C105" s="20" t="s">
        <v>116</v>
      </c>
      <c r="L105" s="31"/>
    </row>
    <row r="106" spans="2:12" s="1" customFormat="1" ht="6.95" customHeight="1">
      <c r="B106" s="31"/>
      <c r="L106" s="31"/>
    </row>
    <row r="107" spans="2:12" s="1" customFormat="1" ht="12" customHeight="1">
      <c r="B107" s="31"/>
      <c r="C107" s="26" t="s">
        <v>16</v>
      </c>
      <c r="L107" s="31"/>
    </row>
    <row r="108" spans="2:12" s="1" customFormat="1" ht="26.25" customHeight="1">
      <c r="B108" s="31"/>
      <c r="E108" s="230" t="str">
        <f>E7</f>
        <v>MODERNIZACE TT NA UL. NÁDRAŽNÍ V ÚSEKU UL. 30. DUBNA - UL. VALCHAŘSKÁ</v>
      </c>
      <c r="F108" s="231"/>
      <c r="G108" s="231"/>
      <c r="H108" s="231"/>
      <c r="L108" s="31"/>
    </row>
    <row r="109" spans="2:12" s="1" customFormat="1" ht="12" customHeight="1">
      <c r="B109" s="31"/>
      <c r="C109" s="26" t="s">
        <v>102</v>
      </c>
      <c r="L109" s="31"/>
    </row>
    <row r="110" spans="2:12" s="1" customFormat="1" ht="16.5" customHeight="1">
      <c r="B110" s="31"/>
      <c r="E110" s="192" t="str">
        <f>E9</f>
        <v xml:space="preserve">DIO - Dopravně inženýrské opatření </v>
      </c>
      <c r="F110" s="232"/>
      <c r="G110" s="232"/>
      <c r="H110" s="232"/>
      <c r="L110" s="31"/>
    </row>
    <row r="111" spans="2:12" s="1" customFormat="1" ht="6.95" customHeight="1">
      <c r="B111" s="31"/>
      <c r="L111" s="31"/>
    </row>
    <row r="112" spans="2:12" s="1" customFormat="1" ht="12" customHeight="1">
      <c r="B112" s="31"/>
      <c r="C112" s="26" t="s">
        <v>20</v>
      </c>
      <c r="F112" s="24" t="str">
        <f>F12</f>
        <v xml:space="preserve"> Ostrava</v>
      </c>
      <c r="I112" s="26" t="s">
        <v>22</v>
      </c>
      <c r="J112" s="51" t="str">
        <f>IF(J12="","",J12)</f>
        <v>2. 3. 2022</v>
      </c>
      <c r="L112" s="31"/>
    </row>
    <row r="113" spans="2:65" s="1" customFormat="1" ht="6.95" customHeight="1">
      <c r="B113" s="31"/>
      <c r="L113" s="31"/>
    </row>
    <row r="114" spans="2:65" s="1" customFormat="1" ht="25.7" customHeight="1">
      <c r="B114" s="31"/>
      <c r="C114" s="26" t="s">
        <v>24</v>
      </c>
      <c r="F114" s="24" t="str">
        <f>E15</f>
        <v>Dopravní podnik Ostrava a.s.</v>
      </c>
      <c r="I114" s="26" t="s">
        <v>30</v>
      </c>
      <c r="J114" s="29" t="str">
        <f>E21</f>
        <v>Dopravní projektování  s.r.o.</v>
      </c>
      <c r="L114" s="31"/>
    </row>
    <row r="115" spans="2:65" s="1" customFormat="1" ht="15.2" customHeight="1">
      <c r="B115" s="31"/>
      <c r="C115" s="26" t="s">
        <v>28</v>
      </c>
      <c r="F115" s="24" t="str">
        <f>IF(E18="","",E18)</f>
        <v>Vyplň údaj</v>
      </c>
      <c r="I115" s="26" t="s">
        <v>33</v>
      </c>
      <c r="J115" s="29" t="str">
        <f>E24</f>
        <v>Šenkýř Vlastislav</v>
      </c>
      <c r="L115" s="31"/>
    </row>
    <row r="116" spans="2:65" s="1" customFormat="1" ht="10.35" customHeight="1">
      <c r="B116" s="31"/>
      <c r="L116" s="31"/>
    </row>
    <row r="117" spans="2:65" s="10" customFormat="1" ht="29.25" customHeight="1">
      <c r="B117" s="111"/>
      <c r="C117" s="112" t="s">
        <v>117</v>
      </c>
      <c r="D117" s="113" t="s">
        <v>61</v>
      </c>
      <c r="E117" s="113" t="s">
        <v>57</v>
      </c>
      <c r="F117" s="113" t="s">
        <v>58</v>
      </c>
      <c r="G117" s="113" t="s">
        <v>118</v>
      </c>
      <c r="H117" s="113" t="s">
        <v>119</v>
      </c>
      <c r="I117" s="113" t="s">
        <v>120</v>
      </c>
      <c r="J117" s="114" t="s">
        <v>111</v>
      </c>
      <c r="K117" s="115" t="s">
        <v>121</v>
      </c>
      <c r="L117" s="111"/>
      <c r="M117" s="58" t="s">
        <v>1</v>
      </c>
      <c r="N117" s="59" t="s">
        <v>40</v>
      </c>
      <c r="O117" s="59" t="s">
        <v>122</v>
      </c>
      <c r="P117" s="59" t="s">
        <v>123</v>
      </c>
      <c r="Q117" s="59" t="s">
        <v>124</v>
      </c>
      <c r="R117" s="59" t="s">
        <v>125</v>
      </c>
      <c r="S117" s="59" t="s">
        <v>126</v>
      </c>
      <c r="T117" s="60" t="s">
        <v>127</v>
      </c>
    </row>
    <row r="118" spans="2:65" s="1" customFormat="1" ht="22.9" customHeight="1">
      <c r="B118" s="31"/>
      <c r="C118" s="63" t="s">
        <v>128</v>
      </c>
      <c r="J118" s="116">
        <f>BK118</f>
        <v>0</v>
      </c>
      <c r="L118" s="31"/>
      <c r="M118" s="61"/>
      <c r="N118" s="52"/>
      <c r="O118" s="52"/>
      <c r="P118" s="117">
        <f>P119</f>
        <v>0</v>
      </c>
      <c r="Q118" s="52"/>
      <c r="R118" s="117">
        <f>R119</f>
        <v>0</v>
      </c>
      <c r="S118" s="52"/>
      <c r="T118" s="118">
        <f>T119</f>
        <v>0</v>
      </c>
      <c r="AT118" s="16" t="s">
        <v>75</v>
      </c>
      <c r="AU118" s="16" t="s">
        <v>113</v>
      </c>
      <c r="BK118" s="119">
        <f>BK119</f>
        <v>0</v>
      </c>
    </row>
    <row r="119" spans="2:65" s="11" customFormat="1" ht="25.9" customHeight="1">
      <c r="B119" s="120"/>
      <c r="D119" s="121" t="s">
        <v>75</v>
      </c>
      <c r="E119" s="122" t="s">
        <v>129</v>
      </c>
      <c r="F119" s="122" t="s">
        <v>130</v>
      </c>
      <c r="I119" s="123"/>
      <c r="J119" s="124">
        <f>BK119</f>
        <v>0</v>
      </c>
      <c r="L119" s="120"/>
      <c r="M119" s="125"/>
      <c r="P119" s="126">
        <f>P120</f>
        <v>0</v>
      </c>
      <c r="R119" s="126">
        <f>R120</f>
        <v>0</v>
      </c>
      <c r="T119" s="127">
        <f>T120</f>
        <v>0</v>
      </c>
      <c r="AR119" s="121" t="s">
        <v>131</v>
      </c>
      <c r="AT119" s="128" t="s">
        <v>75</v>
      </c>
      <c r="AU119" s="128" t="s">
        <v>76</v>
      </c>
      <c r="AY119" s="121" t="s">
        <v>132</v>
      </c>
      <c r="BK119" s="129">
        <f>BK120</f>
        <v>0</v>
      </c>
    </row>
    <row r="120" spans="2:65" s="11" customFormat="1" ht="22.9" customHeight="1">
      <c r="B120" s="120"/>
      <c r="D120" s="121" t="s">
        <v>75</v>
      </c>
      <c r="E120" s="130" t="s">
        <v>133</v>
      </c>
      <c r="F120" s="130" t="s">
        <v>134</v>
      </c>
      <c r="I120" s="123"/>
      <c r="J120" s="131">
        <f>BK120</f>
        <v>0</v>
      </c>
      <c r="L120" s="120"/>
      <c r="M120" s="125"/>
      <c r="P120" s="126">
        <f>SUM(P121:P142)</f>
        <v>0</v>
      </c>
      <c r="R120" s="126">
        <f>SUM(R121:R142)</f>
        <v>0</v>
      </c>
      <c r="T120" s="127">
        <f>SUM(T121:T142)</f>
        <v>0</v>
      </c>
      <c r="AR120" s="121" t="s">
        <v>131</v>
      </c>
      <c r="AT120" s="128" t="s">
        <v>75</v>
      </c>
      <c r="AU120" s="128" t="s">
        <v>84</v>
      </c>
      <c r="AY120" s="121" t="s">
        <v>132</v>
      </c>
      <c r="BK120" s="129">
        <f>SUM(BK121:BK142)</f>
        <v>0</v>
      </c>
    </row>
    <row r="121" spans="2:65" s="1" customFormat="1" ht="24.2" customHeight="1">
      <c r="B121" s="31"/>
      <c r="C121" s="132" t="s">
        <v>84</v>
      </c>
      <c r="D121" s="132" t="s">
        <v>135</v>
      </c>
      <c r="E121" s="133" t="s">
        <v>136</v>
      </c>
      <c r="F121" s="134" t="s">
        <v>137</v>
      </c>
      <c r="G121" s="135" t="s">
        <v>138</v>
      </c>
      <c r="H121" s="136">
        <v>1</v>
      </c>
      <c r="I121" s="137"/>
      <c r="J121" s="138">
        <f>ROUND(I121*H121,2)</f>
        <v>0</v>
      </c>
      <c r="K121" s="139"/>
      <c r="L121" s="31"/>
      <c r="M121" s="140" t="s">
        <v>1</v>
      </c>
      <c r="N121" s="141" t="s">
        <v>41</v>
      </c>
      <c r="P121" s="142">
        <f>O121*H121</f>
        <v>0</v>
      </c>
      <c r="Q121" s="142">
        <v>0</v>
      </c>
      <c r="R121" s="142">
        <f>Q121*H121</f>
        <v>0</v>
      </c>
      <c r="S121" s="142">
        <v>0</v>
      </c>
      <c r="T121" s="143">
        <f>S121*H121</f>
        <v>0</v>
      </c>
      <c r="AR121" s="144" t="s">
        <v>139</v>
      </c>
      <c r="AT121" s="144" t="s">
        <v>135</v>
      </c>
      <c r="AU121" s="144" t="s">
        <v>86</v>
      </c>
      <c r="AY121" s="16" t="s">
        <v>132</v>
      </c>
      <c r="BE121" s="145">
        <f>IF(N121="základní",J121,0)</f>
        <v>0</v>
      </c>
      <c r="BF121" s="145">
        <f>IF(N121="snížená",J121,0)</f>
        <v>0</v>
      </c>
      <c r="BG121" s="145">
        <f>IF(N121="zákl. přenesená",J121,0)</f>
        <v>0</v>
      </c>
      <c r="BH121" s="145">
        <f>IF(N121="sníž. přenesená",J121,0)</f>
        <v>0</v>
      </c>
      <c r="BI121" s="145">
        <f>IF(N121="nulová",J121,0)</f>
        <v>0</v>
      </c>
      <c r="BJ121" s="16" t="s">
        <v>84</v>
      </c>
      <c r="BK121" s="145">
        <f>ROUND(I121*H121,2)</f>
        <v>0</v>
      </c>
      <c r="BL121" s="16" t="s">
        <v>139</v>
      </c>
      <c r="BM121" s="144" t="s">
        <v>140</v>
      </c>
    </row>
    <row r="122" spans="2:65" s="12" customFormat="1" ht="11.25">
      <c r="B122" s="146"/>
      <c r="D122" s="147" t="s">
        <v>141</v>
      </c>
      <c r="E122" s="148" t="s">
        <v>1</v>
      </c>
      <c r="F122" s="149" t="s">
        <v>142</v>
      </c>
      <c r="H122" s="148" t="s">
        <v>1</v>
      </c>
      <c r="I122" s="150"/>
      <c r="L122" s="146"/>
      <c r="M122" s="151"/>
      <c r="T122" s="152"/>
      <c r="AT122" s="148" t="s">
        <v>141</v>
      </c>
      <c r="AU122" s="148" t="s">
        <v>86</v>
      </c>
      <c r="AV122" s="12" t="s">
        <v>84</v>
      </c>
      <c r="AW122" s="12" t="s">
        <v>32</v>
      </c>
      <c r="AX122" s="12" t="s">
        <v>76</v>
      </c>
      <c r="AY122" s="148" t="s">
        <v>132</v>
      </c>
    </row>
    <row r="123" spans="2:65" s="12" customFormat="1" ht="11.25">
      <c r="B123" s="146"/>
      <c r="D123" s="147" t="s">
        <v>141</v>
      </c>
      <c r="E123" s="148" t="s">
        <v>1</v>
      </c>
      <c r="F123" s="149" t="s">
        <v>143</v>
      </c>
      <c r="H123" s="148" t="s">
        <v>1</v>
      </c>
      <c r="I123" s="150"/>
      <c r="L123" s="146"/>
      <c r="M123" s="151"/>
      <c r="T123" s="152"/>
      <c r="AT123" s="148" t="s">
        <v>141</v>
      </c>
      <c r="AU123" s="148" t="s">
        <v>86</v>
      </c>
      <c r="AV123" s="12" t="s">
        <v>84</v>
      </c>
      <c r="AW123" s="12" t="s">
        <v>32</v>
      </c>
      <c r="AX123" s="12" t="s">
        <v>76</v>
      </c>
      <c r="AY123" s="148" t="s">
        <v>132</v>
      </c>
    </row>
    <row r="124" spans="2:65" s="12" customFormat="1" ht="22.5">
      <c r="B124" s="146"/>
      <c r="D124" s="147" t="s">
        <v>141</v>
      </c>
      <c r="E124" s="148" t="s">
        <v>1</v>
      </c>
      <c r="F124" s="149" t="s">
        <v>144</v>
      </c>
      <c r="H124" s="148" t="s">
        <v>1</v>
      </c>
      <c r="I124" s="150"/>
      <c r="L124" s="146"/>
      <c r="M124" s="151"/>
      <c r="T124" s="152"/>
      <c r="AT124" s="148" t="s">
        <v>141</v>
      </c>
      <c r="AU124" s="148" t="s">
        <v>86</v>
      </c>
      <c r="AV124" s="12" t="s">
        <v>84</v>
      </c>
      <c r="AW124" s="12" t="s">
        <v>32</v>
      </c>
      <c r="AX124" s="12" t="s">
        <v>76</v>
      </c>
      <c r="AY124" s="148" t="s">
        <v>132</v>
      </c>
    </row>
    <row r="125" spans="2:65" s="12" customFormat="1" ht="11.25">
      <c r="B125" s="146"/>
      <c r="D125" s="147" t="s">
        <v>141</v>
      </c>
      <c r="E125" s="148" t="s">
        <v>1</v>
      </c>
      <c r="F125" s="149" t="s">
        <v>145</v>
      </c>
      <c r="H125" s="148" t="s">
        <v>1</v>
      </c>
      <c r="I125" s="150"/>
      <c r="L125" s="146"/>
      <c r="M125" s="151"/>
      <c r="T125" s="152"/>
      <c r="AT125" s="148" t="s">
        <v>141</v>
      </c>
      <c r="AU125" s="148" t="s">
        <v>86</v>
      </c>
      <c r="AV125" s="12" t="s">
        <v>84</v>
      </c>
      <c r="AW125" s="12" t="s">
        <v>32</v>
      </c>
      <c r="AX125" s="12" t="s">
        <v>76</v>
      </c>
      <c r="AY125" s="148" t="s">
        <v>132</v>
      </c>
    </row>
    <row r="126" spans="2:65" s="12" customFormat="1" ht="22.5">
      <c r="B126" s="146"/>
      <c r="D126" s="147" t="s">
        <v>141</v>
      </c>
      <c r="E126" s="148" t="s">
        <v>1</v>
      </c>
      <c r="F126" s="149" t="s">
        <v>146</v>
      </c>
      <c r="H126" s="148" t="s">
        <v>1</v>
      </c>
      <c r="I126" s="150"/>
      <c r="L126" s="146"/>
      <c r="M126" s="151"/>
      <c r="T126" s="152"/>
      <c r="AT126" s="148" t="s">
        <v>141</v>
      </c>
      <c r="AU126" s="148" t="s">
        <v>86</v>
      </c>
      <c r="AV126" s="12" t="s">
        <v>84</v>
      </c>
      <c r="AW126" s="12" t="s">
        <v>32</v>
      </c>
      <c r="AX126" s="12" t="s">
        <v>76</v>
      </c>
      <c r="AY126" s="148" t="s">
        <v>132</v>
      </c>
    </row>
    <row r="127" spans="2:65" s="12" customFormat="1" ht="22.5">
      <c r="B127" s="146"/>
      <c r="D127" s="147" t="s">
        <v>141</v>
      </c>
      <c r="E127" s="148" t="s">
        <v>1</v>
      </c>
      <c r="F127" s="149" t="s">
        <v>147</v>
      </c>
      <c r="H127" s="148" t="s">
        <v>1</v>
      </c>
      <c r="I127" s="150"/>
      <c r="L127" s="146"/>
      <c r="M127" s="151"/>
      <c r="T127" s="152"/>
      <c r="AT127" s="148" t="s">
        <v>141</v>
      </c>
      <c r="AU127" s="148" t="s">
        <v>86</v>
      </c>
      <c r="AV127" s="12" t="s">
        <v>84</v>
      </c>
      <c r="AW127" s="12" t="s">
        <v>32</v>
      </c>
      <c r="AX127" s="12" t="s">
        <v>76</v>
      </c>
      <c r="AY127" s="148" t="s">
        <v>132</v>
      </c>
    </row>
    <row r="128" spans="2:65" s="12" customFormat="1" ht="11.25">
      <c r="B128" s="146"/>
      <c r="D128" s="147" t="s">
        <v>141</v>
      </c>
      <c r="E128" s="148" t="s">
        <v>1</v>
      </c>
      <c r="F128" s="149" t="s">
        <v>148</v>
      </c>
      <c r="H128" s="148" t="s">
        <v>1</v>
      </c>
      <c r="I128" s="150"/>
      <c r="L128" s="146"/>
      <c r="M128" s="151"/>
      <c r="T128" s="152"/>
      <c r="AT128" s="148" t="s">
        <v>141</v>
      </c>
      <c r="AU128" s="148" t="s">
        <v>86</v>
      </c>
      <c r="AV128" s="12" t="s">
        <v>84</v>
      </c>
      <c r="AW128" s="12" t="s">
        <v>32</v>
      </c>
      <c r="AX128" s="12" t="s">
        <v>76</v>
      </c>
      <c r="AY128" s="148" t="s">
        <v>132</v>
      </c>
    </row>
    <row r="129" spans="2:65" s="12" customFormat="1" ht="22.5">
      <c r="B129" s="146"/>
      <c r="D129" s="147" t="s">
        <v>141</v>
      </c>
      <c r="E129" s="148" t="s">
        <v>1</v>
      </c>
      <c r="F129" s="149" t="s">
        <v>149</v>
      </c>
      <c r="H129" s="148" t="s">
        <v>1</v>
      </c>
      <c r="I129" s="150"/>
      <c r="L129" s="146"/>
      <c r="M129" s="151"/>
      <c r="T129" s="152"/>
      <c r="AT129" s="148" t="s">
        <v>141</v>
      </c>
      <c r="AU129" s="148" t="s">
        <v>86</v>
      </c>
      <c r="AV129" s="12" t="s">
        <v>84</v>
      </c>
      <c r="AW129" s="12" t="s">
        <v>32</v>
      </c>
      <c r="AX129" s="12" t="s">
        <v>76</v>
      </c>
      <c r="AY129" s="148" t="s">
        <v>132</v>
      </c>
    </row>
    <row r="130" spans="2:65" s="12" customFormat="1" ht="22.5">
      <c r="B130" s="146"/>
      <c r="D130" s="147" t="s">
        <v>141</v>
      </c>
      <c r="E130" s="148" t="s">
        <v>1</v>
      </c>
      <c r="F130" s="149" t="s">
        <v>150</v>
      </c>
      <c r="H130" s="148" t="s">
        <v>1</v>
      </c>
      <c r="I130" s="150"/>
      <c r="L130" s="146"/>
      <c r="M130" s="151"/>
      <c r="T130" s="152"/>
      <c r="AT130" s="148" t="s">
        <v>141</v>
      </c>
      <c r="AU130" s="148" t="s">
        <v>86</v>
      </c>
      <c r="AV130" s="12" t="s">
        <v>84</v>
      </c>
      <c r="AW130" s="12" t="s">
        <v>32</v>
      </c>
      <c r="AX130" s="12" t="s">
        <v>76</v>
      </c>
      <c r="AY130" s="148" t="s">
        <v>132</v>
      </c>
    </row>
    <row r="131" spans="2:65" s="12" customFormat="1" ht="22.5">
      <c r="B131" s="146"/>
      <c r="D131" s="147" t="s">
        <v>141</v>
      </c>
      <c r="E131" s="148" t="s">
        <v>1</v>
      </c>
      <c r="F131" s="149" t="s">
        <v>151</v>
      </c>
      <c r="H131" s="148" t="s">
        <v>1</v>
      </c>
      <c r="I131" s="150"/>
      <c r="L131" s="146"/>
      <c r="M131" s="151"/>
      <c r="T131" s="152"/>
      <c r="AT131" s="148" t="s">
        <v>141</v>
      </c>
      <c r="AU131" s="148" t="s">
        <v>86</v>
      </c>
      <c r="AV131" s="12" t="s">
        <v>84</v>
      </c>
      <c r="AW131" s="12" t="s">
        <v>32</v>
      </c>
      <c r="AX131" s="12" t="s">
        <v>76</v>
      </c>
      <c r="AY131" s="148" t="s">
        <v>132</v>
      </c>
    </row>
    <row r="132" spans="2:65" s="12" customFormat="1" ht="22.5">
      <c r="B132" s="146"/>
      <c r="D132" s="147" t="s">
        <v>141</v>
      </c>
      <c r="E132" s="148" t="s">
        <v>1</v>
      </c>
      <c r="F132" s="149" t="s">
        <v>152</v>
      </c>
      <c r="H132" s="148" t="s">
        <v>1</v>
      </c>
      <c r="I132" s="150"/>
      <c r="L132" s="146"/>
      <c r="M132" s="151"/>
      <c r="T132" s="152"/>
      <c r="AT132" s="148" t="s">
        <v>141</v>
      </c>
      <c r="AU132" s="148" t="s">
        <v>86</v>
      </c>
      <c r="AV132" s="12" t="s">
        <v>84</v>
      </c>
      <c r="AW132" s="12" t="s">
        <v>32</v>
      </c>
      <c r="AX132" s="12" t="s">
        <v>76</v>
      </c>
      <c r="AY132" s="148" t="s">
        <v>132</v>
      </c>
    </row>
    <row r="133" spans="2:65" s="12" customFormat="1" ht="22.5">
      <c r="B133" s="146"/>
      <c r="D133" s="147" t="s">
        <v>141</v>
      </c>
      <c r="E133" s="148" t="s">
        <v>1</v>
      </c>
      <c r="F133" s="149" t="s">
        <v>153</v>
      </c>
      <c r="H133" s="148" t="s">
        <v>1</v>
      </c>
      <c r="I133" s="150"/>
      <c r="L133" s="146"/>
      <c r="M133" s="151"/>
      <c r="T133" s="152"/>
      <c r="AT133" s="148" t="s">
        <v>141</v>
      </c>
      <c r="AU133" s="148" t="s">
        <v>86</v>
      </c>
      <c r="AV133" s="12" t="s">
        <v>84</v>
      </c>
      <c r="AW133" s="12" t="s">
        <v>32</v>
      </c>
      <c r="AX133" s="12" t="s">
        <v>76</v>
      </c>
      <c r="AY133" s="148" t="s">
        <v>132</v>
      </c>
    </row>
    <row r="134" spans="2:65" s="12" customFormat="1" ht="11.25">
      <c r="B134" s="146"/>
      <c r="D134" s="147" t="s">
        <v>141</v>
      </c>
      <c r="E134" s="148" t="s">
        <v>1</v>
      </c>
      <c r="F134" s="149" t="s">
        <v>154</v>
      </c>
      <c r="H134" s="148" t="s">
        <v>1</v>
      </c>
      <c r="I134" s="150"/>
      <c r="L134" s="146"/>
      <c r="M134" s="151"/>
      <c r="T134" s="152"/>
      <c r="AT134" s="148" t="s">
        <v>141</v>
      </c>
      <c r="AU134" s="148" t="s">
        <v>86</v>
      </c>
      <c r="AV134" s="12" t="s">
        <v>84</v>
      </c>
      <c r="AW134" s="12" t="s">
        <v>32</v>
      </c>
      <c r="AX134" s="12" t="s">
        <v>76</v>
      </c>
      <c r="AY134" s="148" t="s">
        <v>132</v>
      </c>
    </row>
    <row r="135" spans="2:65" s="13" customFormat="1" ht="11.25">
      <c r="B135" s="153"/>
      <c r="D135" s="147" t="s">
        <v>141</v>
      </c>
      <c r="E135" s="154" t="s">
        <v>1</v>
      </c>
      <c r="F135" s="155" t="s">
        <v>155</v>
      </c>
      <c r="H135" s="156">
        <v>1</v>
      </c>
      <c r="I135" s="157"/>
      <c r="L135" s="153"/>
      <c r="M135" s="158"/>
      <c r="T135" s="159"/>
      <c r="AT135" s="154" t="s">
        <v>141</v>
      </c>
      <c r="AU135" s="154" t="s">
        <v>86</v>
      </c>
      <c r="AV135" s="13" t="s">
        <v>86</v>
      </c>
      <c r="AW135" s="13" t="s">
        <v>32</v>
      </c>
      <c r="AX135" s="13" t="s">
        <v>84</v>
      </c>
      <c r="AY135" s="154" t="s">
        <v>132</v>
      </c>
    </row>
    <row r="136" spans="2:65" s="1" customFormat="1" ht="37.9" customHeight="1">
      <c r="B136" s="31"/>
      <c r="C136" s="132" t="s">
        <v>86</v>
      </c>
      <c r="D136" s="132" t="s">
        <v>135</v>
      </c>
      <c r="E136" s="133" t="s">
        <v>156</v>
      </c>
      <c r="F136" s="134" t="s">
        <v>157</v>
      </c>
      <c r="G136" s="135" t="s">
        <v>138</v>
      </c>
      <c r="H136" s="136">
        <v>1</v>
      </c>
      <c r="I136" s="137"/>
      <c r="J136" s="138">
        <f>ROUND(I136*H136,2)</f>
        <v>0</v>
      </c>
      <c r="K136" s="139"/>
      <c r="L136" s="31"/>
      <c r="M136" s="140" t="s">
        <v>1</v>
      </c>
      <c r="N136" s="141" t="s">
        <v>41</v>
      </c>
      <c r="P136" s="142">
        <f>O136*H136</f>
        <v>0</v>
      </c>
      <c r="Q136" s="142">
        <v>0</v>
      </c>
      <c r="R136" s="142">
        <f>Q136*H136</f>
        <v>0</v>
      </c>
      <c r="S136" s="142">
        <v>0</v>
      </c>
      <c r="T136" s="143">
        <f>S136*H136</f>
        <v>0</v>
      </c>
      <c r="AR136" s="144" t="s">
        <v>139</v>
      </c>
      <c r="AT136" s="144" t="s">
        <v>135</v>
      </c>
      <c r="AU136" s="144" t="s">
        <v>86</v>
      </c>
      <c r="AY136" s="16" t="s">
        <v>132</v>
      </c>
      <c r="BE136" s="145">
        <f>IF(N136="základní",J136,0)</f>
        <v>0</v>
      </c>
      <c r="BF136" s="145">
        <f>IF(N136="snížená",J136,0)</f>
        <v>0</v>
      </c>
      <c r="BG136" s="145">
        <f>IF(N136="zákl. přenesená",J136,0)</f>
        <v>0</v>
      </c>
      <c r="BH136" s="145">
        <f>IF(N136="sníž. přenesená",J136,0)</f>
        <v>0</v>
      </c>
      <c r="BI136" s="145">
        <f>IF(N136="nulová",J136,0)</f>
        <v>0</v>
      </c>
      <c r="BJ136" s="16" t="s">
        <v>84</v>
      </c>
      <c r="BK136" s="145">
        <f>ROUND(I136*H136,2)</f>
        <v>0</v>
      </c>
      <c r="BL136" s="16" t="s">
        <v>139</v>
      </c>
      <c r="BM136" s="144" t="s">
        <v>158</v>
      </c>
    </row>
    <row r="137" spans="2:65" s="12" customFormat="1" ht="22.5">
      <c r="B137" s="146"/>
      <c r="D137" s="147" t="s">
        <v>141</v>
      </c>
      <c r="E137" s="148" t="s">
        <v>1</v>
      </c>
      <c r="F137" s="149" t="s">
        <v>159</v>
      </c>
      <c r="H137" s="148" t="s">
        <v>1</v>
      </c>
      <c r="I137" s="150"/>
      <c r="L137" s="146"/>
      <c r="M137" s="151"/>
      <c r="T137" s="152"/>
      <c r="AT137" s="148" t="s">
        <v>141</v>
      </c>
      <c r="AU137" s="148" t="s">
        <v>86</v>
      </c>
      <c r="AV137" s="12" t="s">
        <v>84</v>
      </c>
      <c r="AW137" s="12" t="s">
        <v>32</v>
      </c>
      <c r="AX137" s="12" t="s">
        <v>76</v>
      </c>
      <c r="AY137" s="148" t="s">
        <v>132</v>
      </c>
    </row>
    <row r="138" spans="2:65" s="12" customFormat="1" ht="11.25">
      <c r="B138" s="146"/>
      <c r="D138" s="147" t="s">
        <v>141</v>
      </c>
      <c r="E138" s="148" t="s">
        <v>1</v>
      </c>
      <c r="F138" s="149" t="s">
        <v>160</v>
      </c>
      <c r="H138" s="148" t="s">
        <v>1</v>
      </c>
      <c r="I138" s="150"/>
      <c r="L138" s="146"/>
      <c r="M138" s="151"/>
      <c r="T138" s="152"/>
      <c r="AT138" s="148" t="s">
        <v>141</v>
      </c>
      <c r="AU138" s="148" t="s">
        <v>86</v>
      </c>
      <c r="AV138" s="12" t="s">
        <v>84</v>
      </c>
      <c r="AW138" s="12" t="s">
        <v>32</v>
      </c>
      <c r="AX138" s="12" t="s">
        <v>76</v>
      </c>
      <c r="AY138" s="148" t="s">
        <v>132</v>
      </c>
    </row>
    <row r="139" spans="2:65" s="12" customFormat="1" ht="11.25">
      <c r="B139" s="146"/>
      <c r="D139" s="147" t="s">
        <v>141</v>
      </c>
      <c r="E139" s="148" t="s">
        <v>1</v>
      </c>
      <c r="F139" s="149" t="s">
        <v>161</v>
      </c>
      <c r="H139" s="148" t="s">
        <v>1</v>
      </c>
      <c r="I139" s="150"/>
      <c r="L139" s="146"/>
      <c r="M139" s="151"/>
      <c r="T139" s="152"/>
      <c r="AT139" s="148" t="s">
        <v>141</v>
      </c>
      <c r="AU139" s="148" t="s">
        <v>86</v>
      </c>
      <c r="AV139" s="12" t="s">
        <v>84</v>
      </c>
      <c r="AW139" s="12" t="s">
        <v>32</v>
      </c>
      <c r="AX139" s="12" t="s">
        <v>76</v>
      </c>
      <c r="AY139" s="148" t="s">
        <v>132</v>
      </c>
    </row>
    <row r="140" spans="2:65" s="12" customFormat="1" ht="22.5">
      <c r="B140" s="146"/>
      <c r="D140" s="147" t="s">
        <v>141</v>
      </c>
      <c r="E140" s="148" t="s">
        <v>1</v>
      </c>
      <c r="F140" s="149" t="s">
        <v>162</v>
      </c>
      <c r="H140" s="148" t="s">
        <v>1</v>
      </c>
      <c r="I140" s="150"/>
      <c r="L140" s="146"/>
      <c r="M140" s="151"/>
      <c r="T140" s="152"/>
      <c r="AT140" s="148" t="s">
        <v>141</v>
      </c>
      <c r="AU140" s="148" t="s">
        <v>86</v>
      </c>
      <c r="AV140" s="12" t="s">
        <v>84</v>
      </c>
      <c r="AW140" s="12" t="s">
        <v>32</v>
      </c>
      <c r="AX140" s="12" t="s">
        <v>76</v>
      </c>
      <c r="AY140" s="148" t="s">
        <v>132</v>
      </c>
    </row>
    <row r="141" spans="2:65" s="12" customFormat="1" ht="11.25">
      <c r="B141" s="146"/>
      <c r="D141" s="147" t="s">
        <v>141</v>
      </c>
      <c r="E141" s="148" t="s">
        <v>1</v>
      </c>
      <c r="F141" s="149" t="s">
        <v>163</v>
      </c>
      <c r="H141" s="148" t="s">
        <v>1</v>
      </c>
      <c r="I141" s="150"/>
      <c r="L141" s="146"/>
      <c r="M141" s="151"/>
      <c r="T141" s="152"/>
      <c r="AT141" s="148" t="s">
        <v>141</v>
      </c>
      <c r="AU141" s="148" t="s">
        <v>86</v>
      </c>
      <c r="AV141" s="12" t="s">
        <v>84</v>
      </c>
      <c r="AW141" s="12" t="s">
        <v>32</v>
      </c>
      <c r="AX141" s="12" t="s">
        <v>76</v>
      </c>
      <c r="AY141" s="148" t="s">
        <v>132</v>
      </c>
    </row>
    <row r="142" spans="2:65" s="13" customFormat="1" ht="11.25">
      <c r="B142" s="153"/>
      <c r="D142" s="147" t="s">
        <v>141</v>
      </c>
      <c r="E142" s="154" t="s">
        <v>1</v>
      </c>
      <c r="F142" s="155" t="s">
        <v>84</v>
      </c>
      <c r="H142" s="156">
        <v>1</v>
      </c>
      <c r="I142" s="157"/>
      <c r="L142" s="153"/>
      <c r="M142" s="160"/>
      <c r="N142" s="161"/>
      <c r="O142" s="161"/>
      <c r="P142" s="161"/>
      <c r="Q142" s="161"/>
      <c r="R142" s="161"/>
      <c r="S142" s="161"/>
      <c r="T142" s="162"/>
      <c r="AT142" s="154" t="s">
        <v>141</v>
      </c>
      <c r="AU142" s="154" t="s">
        <v>86</v>
      </c>
      <c r="AV142" s="13" t="s">
        <v>86</v>
      </c>
      <c r="AW142" s="13" t="s">
        <v>32</v>
      </c>
      <c r="AX142" s="13" t="s">
        <v>84</v>
      </c>
      <c r="AY142" s="154" t="s">
        <v>132</v>
      </c>
    </row>
    <row r="143" spans="2:65" s="1" customFormat="1" ht="6.95" customHeight="1">
      <c r="B143" s="43"/>
      <c r="C143" s="44"/>
      <c r="D143" s="44"/>
      <c r="E143" s="44"/>
      <c r="F143" s="44"/>
      <c r="G143" s="44"/>
      <c r="H143" s="44"/>
      <c r="I143" s="44"/>
      <c r="J143" s="44"/>
      <c r="K143" s="44"/>
      <c r="L143" s="31"/>
    </row>
  </sheetData>
  <sheetProtection algorithmName="SHA-512" hashValue="VlhZJj/15h5+Ra4Jcf8tBhi3Dv4zkdoFFvW7hHKhPNuJ3og4GI9Sl5v3or1oO09bzfsMPPSEtGvIMZm4szZ95A==" saltValue="4iEz4o14kQe79OfoQyLIVpoRUgLnFhsKZMP9nvOdu8F3V07DsJZ1Uj8ceQGvuJ4+OD6fn3IeeEB2gxFSr5+H6A==" spinCount="100000" sheet="1" objects="1" scenarios="1" formatColumns="0" formatRows="0" autoFilter="0"/>
  <autoFilter ref="C117:K142" xr:uid="{00000000-0009-0000-0000-000001000000}"/>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634"/>
  <sheetViews>
    <sheetView showGridLines="0" tabSelected="1" topLeftCell="A476" workbookViewId="0">
      <selection activeCell="H458" sqref="H458"/>
    </sheetView>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15"/>
      <c r="M2" s="215"/>
      <c r="N2" s="215"/>
      <c r="O2" s="215"/>
      <c r="P2" s="215"/>
      <c r="Q2" s="215"/>
      <c r="R2" s="215"/>
      <c r="S2" s="215"/>
      <c r="T2" s="215"/>
      <c r="U2" s="215"/>
      <c r="V2" s="215"/>
      <c r="AT2" s="16" t="s">
        <v>90</v>
      </c>
    </row>
    <row r="3" spans="2:46" ht="6.95" customHeight="1">
      <c r="B3" s="17"/>
      <c r="C3" s="18"/>
      <c r="D3" s="18"/>
      <c r="E3" s="18"/>
      <c r="F3" s="18"/>
      <c r="G3" s="18"/>
      <c r="H3" s="18"/>
      <c r="I3" s="18"/>
      <c r="J3" s="18"/>
      <c r="K3" s="18"/>
      <c r="L3" s="19"/>
      <c r="AT3" s="16" t="s">
        <v>86</v>
      </c>
    </row>
    <row r="4" spans="2:46" ht="24.95" customHeight="1">
      <c r="B4" s="19"/>
      <c r="D4" s="20" t="s">
        <v>101</v>
      </c>
      <c r="L4" s="19"/>
      <c r="M4" s="87" t="s">
        <v>10</v>
      </c>
      <c r="AT4" s="16" t="s">
        <v>4</v>
      </c>
    </row>
    <row r="5" spans="2:46" ht="6.95" customHeight="1">
      <c r="B5" s="19"/>
      <c r="L5" s="19"/>
    </row>
    <row r="6" spans="2:46" ht="12" customHeight="1">
      <c r="B6" s="19"/>
      <c r="D6" s="26" t="s">
        <v>16</v>
      </c>
      <c r="L6" s="19"/>
    </row>
    <row r="7" spans="2:46" ht="26.25" customHeight="1">
      <c r="B7" s="19"/>
      <c r="E7" s="230" t="str">
        <f>'Rekapitulace stavby'!K6</f>
        <v>MODERNIZACE TT NA UL. NÁDRAŽNÍ V ÚSEKU UL. 30. DUBNA - UL. VALCHAŘSKÁ</v>
      </c>
      <c r="F7" s="231"/>
      <c r="G7" s="231"/>
      <c r="H7" s="231"/>
      <c r="L7" s="19"/>
    </row>
    <row r="8" spans="2:46" s="1" customFormat="1" ht="12" customHeight="1">
      <c r="B8" s="31"/>
      <c r="D8" s="26" t="s">
        <v>102</v>
      </c>
      <c r="L8" s="31"/>
    </row>
    <row r="9" spans="2:46" s="1" customFormat="1" ht="16.5" customHeight="1">
      <c r="B9" s="31"/>
      <c r="E9" s="192" t="s">
        <v>164</v>
      </c>
      <c r="F9" s="232"/>
      <c r="G9" s="232"/>
      <c r="H9" s="232"/>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2. 3. 2022</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3" t="str">
        <f>'Rekapitulace stavby'!E14</f>
        <v>Vyplň údaj</v>
      </c>
      <c r="F18" s="214"/>
      <c r="G18" s="214"/>
      <c r="H18" s="214"/>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1</v>
      </c>
      <c r="L20" s="31"/>
    </row>
    <row r="21" spans="2:12" s="1" customFormat="1" ht="18" customHeight="1">
      <c r="B21" s="31"/>
      <c r="E21" s="24" t="s">
        <v>31</v>
      </c>
      <c r="I21" s="26" t="s">
        <v>27</v>
      </c>
      <c r="J21" s="24" t="s">
        <v>1</v>
      </c>
      <c r="L21" s="31"/>
    </row>
    <row r="22" spans="2:12" s="1" customFormat="1" ht="6.95" customHeight="1">
      <c r="B22" s="31"/>
      <c r="L22" s="31"/>
    </row>
    <row r="23" spans="2:12" s="1" customFormat="1" ht="12" customHeight="1">
      <c r="B23" s="31"/>
      <c r="D23" s="26" t="s">
        <v>33</v>
      </c>
      <c r="I23" s="26" t="s">
        <v>25</v>
      </c>
      <c r="J23" s="24" t="s">
        <v>1</v>
      </c>
      <c r="L23" s="31"/>
    </row>
    <row r="24" spans="2:12" s="1" customFormat="1" ht="18" customHeight="1">
      <c r="B24" s="31"/>
      <c r="E24" s="24" t="s">
        <v>34</v>
      </c>
      <c r="I24" s="26" t="s">
        <v>27</v>
      </c>
      <c r="J24" s="24" t="s">
        <v>1</v>
      </c>
      <c r="L24" s="31"/>
    </row>
    <row r="25" spans="2:12" s="1" customFormat="1" ht="6.95" customHeight="1">
      <c r="B25" s="31"/>
      <c r="L25" s="31"/>
    </row>
    <row r="26" spans="2:12" s="1" customFormat="1" ht="12" customHeight="1">
      <c r="B26" s="31"/>
      <c r="D26" s="26" t="s">
        <v>35</v>
      </c>
      <c r="L26" s="31"/>
    </row>
    <row r="27" spans="2:12" s="7" customFormat="1" ht="16.5" customHeight="1">
      <c r="B27" s="88"/>
      <c r="E27" s="219" t="s">
        <v>1</v>
      </c>
      <c r="F27" s="219"/>
      <c r="G27" s="219"/>
      <c r="H27" s="219"/>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36</v>
      </c>
      <c r="J30" s="65">
        <f>ROUND(J128, 2)</f>
        <v>0</v>
      </c>
      <c r="L30" s="31"/>
    </row>
    <row r="31" spans="2:12" s="1" customFormat="1" ht="6.95" customHeight="1">
      <c r="B31" s="31"/>
      <c r="D31" s="52"/>
      <c r="E31" s="52"/>
      <c r="F31" s="52"/>
      <c r="G31" s="52"/>
      <c r="H31" s="52"/>
      <c r="I31" s="52"/>
      <c r="J31" s="52"/>
      <c r="K31" s="52"/>
      <c r="L31" s="31"/>
    </row>
    <row r="32" spans="2:12" s="1" customFormat="1" ht="14.45" customHeight="1">
      <c r="B32" s="31"/>
      <c r="F32" s="34" t="s">
        <v>38</v>
      </c>
      <c r="I32" s="34" t="s">
        <v>37</v>
      </c>
      <c r="J32" s="34" t="s">
        <v>39</v>
      </c>
      <c r="L32" s="31"/>
    </row>
    <row r="33" spans="2:12" s="1" customFormat="1" ht="14.45" customHeight="1">
      <c r="B33" s="31"/>
      <c r="D33" s="54" t="s">
        <v>40</v>
      </c>
      <c r="E33" s="26" t="s">
        <v>41</v>
      </c>
      <c r="F33" s="90">
        <f>ROUND((SUM(BE128:BE633)),  2)</f>
        <v>0</v>
      </c>
      <c r="I33" s="91">
        <v>0.21</v>
      </c>
      <c r="J33" s="90">
        <f>ROUND(((SUM(BE128:BE633))*I33),  2)</f>
        <v>0</v>
      </c>
      <c r="L33" s="31"/>
    </row>
    <row r="34" spans="2:12" s="1" customFormat="1" ht="14.45" customHeight="1">
      <c r="B34" s="31"/>
      <c r="E34" s="26" t="s">
        <v>42</v>
      </c>
      <c r="F34" s="90">
        <f>ROUND((SUM(BF128:BF633)),  2)</f>
        <v>0</v>
      </c>
      <c r="I34" s="91">
        <v>0.15</v>
      </c>
      <c r="J34" s="90">
        <f>ROUND(((SUM(BF128:BF633))*I34),  2)</f>
        <v>0</v>
      </c>
      <c r="L34" s="31"/>
    </row>
    <row r="35" spans="2:12" s="1" customFormat="1" ht="14.45" hidden="1" customHeight="1">
      <c r="B35" s="31"/>
      <c r="E35" s="26" t="s">
        <v>43</v>
      </c>
      <c r="F35" s="90">
        <f>ROUND((SUM(BG128:BG633)),  2)</f>
        <v>0</v>
      </c>
      <c r="I35" s="91">
        <v>0.21</v>
      </c>
      <c r="J35" s="90">
        <f>0</f>
        <v>0</v>
      </c>
      <c r="L35" s="31"/>
    </row>
    <row r="36" spans="2:12" s="1" customFormat="1" ht="14.45" hidden="1" customHeight="1">
      <c r="B36" s="31"/>
      <c r="E36" s="26" t="s">
        <v>44</v>
      </c>
      <c r="F36" s="90">
        <f>ROUND((SUM(BH128:BH633)),  2)</f>
        <v>0</v>
      </c>
      <c r="I36" s="91">
        <v>0.15</v>
      </c>
      <c r="J36" s="90">
        <f>0</f>
        <v>0</v>
      </c>
      <c r="L36" s="31"/>
    </row>
    <row r="37" spans="2:12" s="1" customFormat="1" ht="14.45" hidden="1" customHeight="1">
      <c r="B37" s="31"/>
      <c r="E37" s="26" t="s">
        <v>45</v>
      </c>
      <c r="F37" s="90">
        <f>ROUND((SUM(BI128:BI633)),  2)</f>
        <v>0</v>
      </c>
      <c r="I37" s="91">
        <v>0</v>
      </c>
      <c r="J37" s="90">
        <f>0</f>
        <v>0</v>
      </c>
      <c r="L37" s="31"/>
    </row>
    <row r="38" spans="2:12" s="1" customFormat="1" ht="6.95" customHeight="1">
      <c r="B38" s="31"/>
      <c r="L38" s="31"/>
    </row>
    <row r="39" spans="2:12" s="1" customFormat="1" ht="25.35" customHeight="1">
      <c r="B39" s="31"/>
      <c r="C39" s="92"/>
      <c r="D39" s="93" t="s">
        <v>46</v>
      </c>
      <c r="E39" s="56"/>
      <c r="F39" s="56"/>
      <c r="G39" s="94" t="s">
        <v>47</v>
      </c>
      <c r="H39" s="95" t="s">
        <v>48</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49</v>
      </c>
      <c r="E50" s="41"/>
      <c r="F50" s="41"/>
      <c r="G50" s="40" t="s">
        <v>50</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51</v>
      </c>
      <c r="E61" s="33"/>
      <c r="F61" s="98" t="s">
        <v>52</v>
      </c>
      <c r="G61" s="42" t="s">
        <v>51</v>
      </c>
      <c r="H61" s="33"/>
      <c r="I61" s="33"/>
      <c r="J61" s="99" t="s">
        <v>52</v>
      </c>
      <c r="K61" s="33"/>
      <c r="L61" s="31"/>
    </row>
    <row r="62" spans="2:12" ht="11.25">
      <c r="B62" s="19"/>
      <c r="L62" s="19"/>
    </row>
    <row r="63" spans="2:12" ht="11.25">
      <c r="B63" s="19"/>
      <c r="L63" s="19"/>
    </row>
    <row r="64" spans="2:12" ht="11.25">
      <c r="B64" s="19"/>
      <c r="L64" s="19"/>
    </row>
    <row r="65" spans="2:12" s="1" customFormat="1" ht="12.75">
      <c r="B65" s="31"/>
      <c r="D65" s="40" t="s">
        <v>53</v>
      </c>
      <c r="E65" s="41"/>
      <c r="F65" s="41"/>
      <c r="G65" s="40" t="s">
        <v>54</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51</v>
      </c>
      <c r="E76" s="33"/>
      <c r="F76" s="98" t="s">
        <v>52</v>
      </c>
      <c r="G76" s="42" t="s">
        <v>51</v>
      </c>
      <c r="H76" s="33"/>
      <c r="I76" s="33"/>
      <c r="J76" s="99" t="s">
        <v>52</v>
      </c>
      <c r="K76" s="33"/>
      <c r="L76" s="31"/>
    </row>
    <row r="77" spans="2:12" s="1" customFormat="1" ht="14.45" customHeight="1">
      <c r="B77" s="43"/>
      <c r="C77" s="44"/>
      <c r="D77" s="44"/>
      <c r="E77" s="44"/>
      <c r="F77" s="44"/>
      <c r="G77" s="44"/>
      <c r="H77" s="44"/>
      <c r="I77" s="44"/>
      <c r="J77" s="44"/>
      <c r="K77" s="44"/>
      <c r="L77" s="31"/>
    </row>
    <row r="81" spans="2:47" s="1" customFormat="1" ht="6.95" customHeight="1">
      <c r="B81" s="45"/>
      <c r="C81" s="46"/>
      <c r="D81" s="46"/>
      <c r="E81" s="46"/>
      <c r="F81" s="46"/>
      <c r="G81" s="46"/>
      <c r="H81" s="46"/>
      <c r="I81" s="46"/>
      <c r="J81" s="46"/>
      <c r="K81" s="46"/>
      <c r="L81" s="31"/>
    </row>
    <row r="82" spans="2:47" s="1" customFormat="1" ht="24.95" customHeight="1">
      <c r="B82" s="31"/>
      <c r="C82" s="20" t="s">
        <v>109</v>
      </c>
      <c r="L82" s="31"/>
    </row>
    <row r="83" spans="2:47" s="1" customFormat="1" ht="6.95" customHeight="1">
      <c r="B83" s="31"/>
      <c r="L83" s="31"/>
    </row>
    <row r="84" spans="2:47" s="1" customFormat="1" ht="12" customHeight="1">
      <c r="B84" s="31"/>
      <c r="C84" s="26" t="s">
        <v>16</v>
      </c>
      <c r="L84" s="31"/>
    </row>
    <row r="85" spans="2:47" s="1" customFormat="1" ht="26.25" customHeight="1">
      <c r="B85" s="31"/>
      <c r="E85" s="230" t="str">
        <f>E7</f>
        <v>MODERNIZACE TT NA UL. NÁDRAŽNÍ V ÚSEKU UL. 30. DUBNA - UL. VALCHAŘSKÁ</v>
      </c>
      <c r="F85" s="231"/>
      <c r="G85" s="231"/>
      <c r="H85" s="231"/>
      <c r="L85" s="31"/>
    </row>
    <row r="86" spans="2:47" s="1" customFormat="1" ht="12" customHeight="1">
      <c r="B86" s="31"/>
      <c r="C86" s="26" t="s">
        <v>102</v>
      </c>
      <c r="L86" s="31"/>
    </row>
    <row r="87" spans="2:47" s="1" customFormat="1" ht="16.5" customHeight="1">
      <c r="B87" s="31"/>
      <c r="E87" s="192" t="str">
        <f>E9</f>
        <v xml:space="preserve">SO 661 - Tramvajový svršek </v>
      </c>
      <c r="F87" s="232"/>
      <c r="G87" s="232"/>
      <c r="H87" s="232"/>
      <c r="L87" s="31"/>
    </row>
    <row r="88" spans="2:47" s="1" customFormat="1" ht="6.95" customHeight="1">
      <c r="B88" s="31"/>
      <c r="L88" s="31"/>
    </row>
    <row r="89" spans="2:47" s="1" customFormat="1" ht="12" customHeight="1">
      <c r="B89" s="31"/>
      <c r="C89" s="26" t="s">
        <v>20</v>
      </c>
      <c r="F89" s="24" t="str">
        <f>F12</f>
        <v>Ostrava</v>
      </c>
      <c r="I89" s="26" t="s">
        <v>22</v>
      </c>
      <c r="J89" s="51" t="str">
        <f>IF(J12="","",J12)</f>
        <v>2. 3. 2022</v>
      </c>
      <c r="L89" s="31"/>
    </row>
    <row r="90" spans="2:47" s="1" customFormat="1" ht="6.95" customHeight="1">
      <c r="B90" s="31"/>
      <c r="L90" s="31"/>
    </row>
    <row r="91" spans="2:47" s="1" customFormat="1" ht="25.7" customHeight="1">
      <c r="B91" s="31"/>
      <c r="C91" s="26" t="s">
        <v>24</v>
      </c>
      <c r="F91" s="24" t="str">
        <f>E15</f>
        <v>Dopravní podnik Ostrava, a.s.</v>
      </c>
      <c r="I91" s="26" t="s">
        <v>30</v>
      </c>
      <c r="J91" s="29" t="str">
        <f>E21</f>
        <v>Dopravní projektování spol. s r.o.</v>
      </c>
      <c r="L91" s="31"/>
    </row>
    <row r="92" spans="2:47" s="1" customFormat="1" ht="15.2" customHeight="1">
      <c r="B92" s="31"/>
      <c r="C92" s="26" t="s">
        <v>28</v>
      </c>
      <c r="F92" s="24" t="str">
        <f>IF(E18="","",E18)</f>
        <v>Vyplň údaj</v>
      </c>
      <c r="I92" s="26" t="s">
        <v>33</v>
      </c>
      <c r="J92" s="29" t="str">
        <f>E24</f>
        <v>Šenkýř Vlastislav</v>
      </c>
      <c r="L92" s="31"/>
    </row>
    <row r="93" spans="2:47" s="1" customFormat="1" ht="10.35" customHeight="1">
      <c r="B93" s="31"/>
      <c r="L93" s="31"/>
    </row>
    <row r="94" spans="2:47" s="1" customFormat="1" ht="29.25" customHeight="1">
      <c r="B94" s="31"/>
      <c r="C94" s="100" t="s">
        <v>110</v>
      </c>
      <c r="D94" s="92"/>
      <c r="E94" s="92"/>
      <c r="F94" s="92"/>
      <c r="G94" s="92"/>
      <c r="H94" s="92"/>
      <c r="I94" s="92"/>
      <c r="J94" s="101" t="s">
        <v>111</v>
      </c>
      <c r="K94" s="92"/>
      <c r="L94" s="31"/>
    </row>
    <row r="95" spans="2:47" s="1" customFormat="1" ht="10.35" customHeight="1">
      <c r="B95" s="31"/>
      <c r="L95" s="31"/>
    </row>
    <row r="96" spans="2:47" s="1" customFormat="1" ht="22.9" customHeight="1">
      <c r="B96" s="31"/>
      <c r="C96" s="102" t="s">
        <v>112</v>
      </c>
      <c r="J96" s="65">
        <f>J128</f>
        <v>0</v>
      </c>
      <c r="L96" s="31"/>
      <c r="AU96" s="16" t="s">
        <v>113</v>
      </c>
    </row>
    <row r="97" spans="2:12" s="8" customFormat="1" ht="24.95" customHeight="1">
      <c r="B97" s="103"/>
      <c r="D97" s="104" t="s">
        <v>165</v>
      </c>
      <c r="E97" s="105"/>
      <c r="F97" s="105"/>
      <c r="G97" s="105"/>
      <c r="H97" s="105"/>
      <c r="I97" s="105"/>
      <c r="J97" s="106">
        <f>J129</f>
        <v>0</v>
      </c>
      <c r="L97" s="103"/>
    </row>
    <row r="98" spans="2:12" s="9" customFormat="1" ht="19.899999999999999" customHeight="1">
      <c r="B98" s="107"/>
      <c r="D98" s="108" t="s">
        <v>166</v>
      </c>
      <c r="E98" s="109"/>
      <c r="F98" s="109"/>
      <c r="G98" s="109"/>
      <c r="H98" s="109"/>
      <c r="I98" s="109"/>
      <c r="J98" s="110">
        <f>J130</f>
        <v>0</v>
      </c>
      <c r="L98" s="107"/>
    </row>
    <row r="99" spans="2:12" s="9" customFormat="1" ht="19.899999999999999" customHeight="1">
      <c r="B99" s="107"/>
      <c r="D99" s="108" t="s">
        <v>167</v>
      </c>
      <c r="E99" s="109"/>
      <c r="F99" s="109"/>
      <c r="G99" s="109"/>
      <c r="H99" s="109"/>
      <c r="I99" s="109"/>
      <c r="J99" s="110">
        <f>J161</f>
        <v>0</v>
      </c>
      <c r="L99" s="107"/>
    </row>
    <row r="100" spans="2:12" s="9" customFormat="1" ht="14.85" customHeight="1">
      <c r="B100" s="107"/>
      <c r="D100" s="108" t="s">
        <v>168</v>
      </c>
      <c r="E100" s="109"/>
      <c r="F100" s="109"/>
      <c r="G100" s="109"/>
      <c r="H100" s="109"/>
      <c r="I100" s="109"/>
      <c r="J100" s="110">
        <f>J292</f>
        <v>0</v>
      </c>
      <c r="L100" s="107"/>
    </row>
    <row r="101" spans="2:12" s="9" customFormat="1" ht="19.899999999999999" customHeight="1">
      <c r="B101" s="107"/>
      <c r="D101" s="108" t="s">
        <v>169</v>
      </c>
      <c r="E101" s="109"/>
      <c r="F101" s="109"/>
      <c r="G101" s="109"/>
      <c r="H101" s="109"/>
      <c r="I101" s="109"/>
      <c r="J101" s="110">
        <f>J364</f>
        <v>0</v>
      </c>
      <c r="L101" s="107"/>
    </row>
    <row r="102" spans="2:12" s="9" customFormat="1" ht="14.85" customHeight="1">
      <c r="B102" s="107"/>
      <c r="D102" s="108" t="s">
        <v>170</v>
      </c>
      <c r="E102" s="109"/>
      <c r="F102" s="109"/>
      <c r="G102" s="109"/>
      <c r="H102" s="109"/>
      <c r="I102" s="109"/>
      <c r="J102" s="110">
        <f>J464</f>
        <v>0</v>
      </c>
      <c r="L102" s="107"/>
    </row>
    <row r="103" spans="2:12" s="9" customFormat="1" ht="19.899999999999999" customHeight="1">
      <c r="B103" s="107"/>
      <c r="D103" s="108" t="s">
        <v>171</v>
      </c>
      <c r="E103" s="109"/>
      <c r="F103" s="109"/>
      <c r="G103" s="109"/>
      <c r="H103" s="109"/>
      <c r="I103" s="109"/>
      <c r="J103" s="110">
        <f>J498</f>
        <v>0</v>
      </c>
      <c r="L103" s="107"/>
    </row>
    <row r="104" spans="2:12" s="8" customFormat="1" ht="24.95" customHeight="1">
      <c r="B104" s="103"/>
      <c r="D104" s="104" t="s">
        <v>172</v>
      </c>
      <c r="E104" s="105"/>
      <c r="F104" s="105"/>
      <c r="G104" s="105"/>
      <c r="H104" s="105"/>
      <c r="I104" s="105"/>
      <c r="J104" s="106">
        <f>J589</f>
        <v>0</v>
      </c>
      <c r="L104" s="103"/>
    </row>
    <row r="105" spans="2:12" s="8" customFormat="1" ht="24.95" customHeight="1">
      <c r="B105" s="103"/>
      <c r="D105" s="104" t="s">
        <v>173</v>
      </c>
      <c r="E105" s="105"/>
      <c r="F105" s="105"/>
      <c r="G105" s="105"/>
      <c r="H105" s="105"/>
      <c r="I105" s="105"/>
      <c r="J105" s="106">
        <f>J592</f>
        <v>0</v>
      </c>
      <c r="L105" s="103"/>
    </row>
    <row r="106" spans="2:12" s="9" customFormat="1" ht="19.899999999999999" customHeight="1">
      <c r="B106" s="107"/>
      <c r="D106" s="108" t="s">
        <v>174</v>
      </c>
      <c r="E106" s="109"/>
      <c r="F106" s="109"/>
      <c r="G106" s="109"/>
      <c r="H106" s="109"/>
      <c r="I106" s="109"/>
      <c r="J106" s="110">
        <f>J593</f>
        <v>0</v>
      </c>
      <c r="L106" s="107"/>
    </row>
    <row r="107" spans="2:12" s="8" customFormat="1" ht="24.95" customHeight="1">
      <c r="B107" s="103"/>
      <c r="D107" s="104" t="s">
        <v>114</v>
      </c>
      <c r="E107" s="105"/>
      <c r="F107" s="105"/>
      <c r="G107" s="105"/>
      <c r="H107" s="105"/>
      <c r="I107" s="105"/>
      <c r="J107" s="106">
        <f>J607</f>
        <v>0</v>
      </c>
      <c r="L107" s="103"/>
    </row>
    <row r="108" spans="2:12" s="9" customFormat="1" ht="19.899999999999999" customHeight="1">
      <c r="B108" s="107"/>
      <c r="D108" s="108" t="s">
        <v>115</v>
      </c>
      <c r="E108" s="109"/>
      <c r="F108" s="109"/>
      <c r="G108" s="109"/>
      <c r="H108" s="109"/>
      <c r="I108" s="109"/>
      <c r="J108" s="110">
        <f>J608</f>
        <v>0</v>
      </c>
      <c r="L108" s="107"/>
    </row>
    <row r="109" spans="2:12" s="1" customFormat="1" ht="21.75" customHeight="1">
      <c r="B109" s="31"/>
      <c r="L109" s="31"/>
    </row>
    <row r="110" spans="2:12" s="1" customFormat="1" ht="6.95" customHeight="1">
      <c r="B110" s="43"/>
      <c r="C110" s="44"/>
      <c r="D110" s="44"/>
      <c r="E110" s="44"/>
      <c r="F110" s="44"/>
      <c r="G110" s="44"/>
      <c r="H110" s="44"/>
      <c r="I110" s="44"/>
      <c r="J110" s="44"/>
      <c r="K110" s="44"/>
      <c r="L110" s="31"/>
    </row>
    <row r="114" spans="2:63" s="1" customFormat="1" ht="6.95" customHeight="1">
      <c r="B114" s="45"/>
      <c r="C114" s="46"/>
      <c r="D114" s="46"/>
      <c r="E114" s="46"/>
      <c r="F114" s="46"/>
      <c r="G114" s="46"/>
      <c r="H114" s="46"/>
      <c r="I114" s="46"/>
      <c r="J114" s="46"/>
      <c r="K114" s="46"/>
      <c r="L114" s="31"/>
    </row>
    <row r="115" spans="2:63" s="1" customFormat="1" ht="24.95" customHeight="1">
      <c r="B115" s="31"/>
      <c r="C115" s="20" t="s">
        <v>116</v>
      </c>
      <c r="L115" s="31"/>
    </row>
    <row r="116" spans="2:63" s="1" customFormat="1" ht="6.95" customHeight="1">
      <c r="B116" s="31"/>
      <c r="L116" s="31"/>
    </row>
    <row r="117" spans="2:63" s="1" customFormat="1" ht="12" customHeight="1">
      <c r="B117" s="31"/>
      <c r="C117" s="26" t="s">
        <v>16</v>
      </c>
      <c r="L117" s="31"/>
    </row>
    <row r="118" spans="2:63" s="1" customFormat="1" ht="26.25" customHeight="1">
      <c r="B118" s="31"/>
      <c r="E118" s="230" t="str">
        <f>E7</f>
        <v>MODERNIZACE TT NA UL. NÁDRAŽNÍ V ÚSEKU UL. 30. DUBNA - UL. VALCHAŘSKÁ</v>
      </c>
      <c r="F118" s="231"/>
      <c r="G118" s="231"/>
      <c r="H118" s="231"/>
      <c r="L118" s="31"/>
    </row>
    <row r="119" spans="2:63" s="1" customFormat="1" ht="12" customHeight="1">
      <c r="B119" s="31"/>
      <c r="C119" s="26" t="s">
        <v>102</v>
      </c>
      <c r="L119" s="31"/>
    </row>
    <row r="120" spans="2:63" s="1" customFormat="1" ht="16.5" customHeight="1">
      <c r="B120" s="31"/>
      <c r="E120" s="192" t="str">
        <f>E9</f>
        <v xml:space="preserve">SO 661 - Tramvajový svršek </v>
      </c>
      <c r="F120" s="232"/>
      <c r="G120" s="232"/>
      <c r="H120" s="232"/>
      <c r="L120" s="31"/>
    </row>
    <row r="121" spans="2:63" s="1" customFormat="1" ht="6.95" customHeight="1">
      <c r="B121" s="31"/>
      <c r="L121" s="31"/>
    </row>
    <row r="122" spans="2:63" s="1" customFormat="1" ht="12" customHeight="1">
      <c r="B122" s="31"/>
      <c r="C122" s="26" t="s">
        <v>20</v>
      </c>
      <c r="F122" s="24" t="str">
        <f>F12</f>
        <v>Ostrava</v>
      </c>
      <c r="I122" s="26" t="s">
        <v>22</v>
      </c>
      <c r="J122" s="51" t="str">
        <f>IF(J12="","",J12)</f>
        <v>2. 3. 2022</v>
      </c>
      <c r="L122" s="31"/>
    </row>
    <row r="123" spans="2:63" s="1" customFormat="1" ht="6.95" customHeight="1">
      <c r="B123" s="31"/>
      <c r="L123" s="31"/>
    </row>
    <row r="124" spans="2:63" s="1" customFormat="1" ht="25.7" customHeight="1">
      <c r="B124" s="31"/>
      <c r="C124" s="26" t="s">
        <v>24</v>
      </c>
      <c r="F124" s="24" t="str">
        <f>E15</f>
        <v>Dopravní podnik Ostrava, a.s.</v>
      </c>
      <c r="I124" s="26" t="s">
        <v>30</v>
      </c>
      <c r="J124" s="29" t="str">
        <f>E21</f>
        <v>Dopravní projektování spol. s r.o.</v>
      </c>
      <c r="L124" s="31"/>
    </row>
    <row r="125" spans="2:63" s="1" customFormat="1" ht="15.2" customHeight="1">
      <c r="B125" s="31"/>
      <c r="C125" s="26" t="s">
        <v>28</v>
      </c>
      <c r="F125" s="24" t="str">
        <f>IF(E18="","",E18)</f>
        <v>Vyplň údaj</v>
      </c>
      <c r="I125" s="26" t="s">
        <v>33</v>
      </c>
      <c r="J125" s="29" t="str">
        <f>E24</f>
        <v>Šenkýř Vlastislav</v>
      </c>
      <c r="L125" s="31"/>
    </row>
    <row r="126" spans="2:63" s="1" customFormat="1" ht="10.35" customHeight="1">
      <c r="B126" s="31"/>
      <c r="L126" s="31"/>
    </row>
    <row r="127" spans="2:63" s="10" customFormat="1" ht="29.25" customHeight="1">
      <c r="B127" s="111"/>
      <c r="C127" s="112" t="s">
        <v>117</v>
      </c>
      <c r="D127" s="113" t="s">
        <v>61</v>
      </c>
      <c r="E127" s="113" t="s">
        <v>57</v>
      </c>
      <c r="F127" s="113" t="s">
        <v>58</v>
      </c>
      <c r="G127" s="113" t="s">
        <v>118</v>
      </c>
      <c r="H127" s="113" t="s">
        <v>119</v>
      </c>
      <c r="I127" s="113" t="s">
        <v>120</v>
      </c>
      <c r="J127" s="114" t="s">
        <v>111</v>
      </c>
      <c r="K127" s="115" t="s">
        <v>121</v>
      </c>
      <c r="L127" s="111"/>
      <c r="M127" s="58" t="s">
        <v>1</v>
      </c>
      <c r="N127" s="59" t="s">
        <v>40</v>
      </c>
      <c r="O127" s="59" t="s">
        <v>122</v>
      </c>
      <c r="P127" s="59" t="s">
        <v>123</v>
      </c>
      <c r="Q127" s="59" t="s">
        <v>124</v>
      </c>
      <c r="R127" s="59" t="s">
        <v>125</v>
      </c>
      <c r="S127" s="59" t="s">
        <v>126</v>
      </c>
      <c r="T127" s="60" t="s">
        <v>127</v>
      </c>
    </row>
    <row r="128" spans="2:63" s="1" customFormat="1" ht="22.9" customHeight="1">
      <c r="B128" s="31"/>
      <c r="C128" s="63" t="s">
        <v>128</v>
      </c>
      <c r="J128" s="116">
        <f>BK128</f>
        <v>0</v>
      </c>
      <c r="L128" s="31"/>
      <c r="M128" s="61"/>
      <c r="N128" s="52"/>
      <c r="O128" s="52"/>
      <c r="P128" s="117">
        <f>P129+P589+P592+P607</f>
        <v>0</v>
      </c>
      <c r="Q128" s="52"/>
      <c r="R128" s="117">
        <f>R129+R589+R592+R607</f>
        <v>1511.7852359899998</v>
      </c>
      <c r="S128" s="52"/>
      <c r="T128" s="118">
        <f>T129+T589+T592+T607</f>
        <v>4835.2126260000005</v>
      </c>
      <c r="AT128" s="16" t="s">
        <v>75</v>
      </c>
      <c r="AU128" s="16" t="s">
        <v>113</v>
      </c>
      <c r="BK128" s="119">
        <f>BK129+BK589+BK592+BK607</f>
        <v>0</v>
      </c>
    </row>
    <row r="129" spans="2:65" s="11" customFormat="1" ht="25.9" customHeight="1">
      <c r="B129" s="120"/>
      <c r="D129" s="121" t="s">
        <v>75</v>
      </c>
      <c r="E129" s="122" t="s">
        <v>175</v>
      </c>
      <c r="F129" s="122" t="s">
        <v>176</v>
      </c>
      <c r="I129" s="123"/>
      <c r="J129" s="124">
        <f>BK129</f>
        <v>0</v>
      </c>
      <c r="L129" s="120"/>
      <c r="M129" s="125"/>
      <c r="P129" s="126">
        <f>P130+P161+P364+P498</f>
        <v>0</v>
      </c>
      <c r="R129" s="126">
        <f>R130+R161+R364+R498</f>
        <v>1434.0780907399999</v>
      </c>
      <c r="T129" s="127">
        <f>T130+T161+T364+T498</f>
        <v>4835.2126260000005</v>
      </c>
      <c r="AR129" s="121" t="s">
        <v>84</v>
      </c>
      <c r="AT129" s="128" t="s">
        <v>75</v>
      </c>
      <c r="AU129" s="128" t="s">
        <v>76</v>
      </c>
      <c r="AY129" s="121" t="s">
        <v>132</v>
      </c>
      <c r="BK129" s="129">
        <f>BK130+BK161+BK364+BK498</f>
        <v>0</v>
      </c>
    </row>
    <row r="130" spans="2:65" s="11" customFormat="1" ht="22.9" customHeight="1">
      <c r="B130" s="120"/>
      <c r="D130" s="121" t="s">
        <v>75</v>
      </c>
      <c r="E130" s="130" t="s">
        <v>84</v>
      </c>
      <c r="F130" s="130" t="s">
        <v>177</v>
      </c>
      <c r="I130" s="123"/>
      <c r="J130" s="131">
        <f>BK130</f>
        <v>0</v>
      </c>
      <c r="L130" s="120"/>
      <c r="M130" s="125"/>
      <c r="P130" s="126">
        <f>SUM(P131:P160)</f>
        <v>0</v>
      </c>
      <c r="R130" s="126">
        <f>SUM(R131:R160)</f>
        <v>0.30856632000000001</v>
      </c>
      <c r="T130" s="127">
        <f>SUM(T131:T160)</f>
        <v>880.553268</v>
      </c>
      <c r="AR130" s="121" t="s">
        <v>84</v>
      </c>
      <c r="AT130" s="128" t="s">
        <v>75</v>
      </c>
      <c r="AU130" s="128" t="s">
        <v>84</v>
      </c>
      <c r="AY130" s="121" t="s">
        <v>132</v>
      </c>
      <c r="BK130" s="129">
        <f>SUM(BK131:BK160)</f>
        <v>0</v>
      </c>
    </row>
    <row r="131" spans="2:65" s="1" customFormat="1" ht="55.5" customHeight="1">
      <c r="B131" s="31"/>
      <c r="C131" s="132" t="s">
        <v>84</v>
      </c>
      <c r="D131" s="132" t="s">
        <v>135</v>
      </c>
      <c r="E131" s="133" t="s">
        <v>178</v>
      </c>
      <c r="F131" s="134" t="s">
        <v>179</v>
      </c>
      <c r="G131" s="135" t="s">
        <v>180</v>
      </c>
      <c r="H131" s="136">
        <v>1362.127</v>
      </c>
      <c r="I131" s="137"/>
      <c r="J131" s="138">
        <f>ROUND(I131*H131,2)</f>
        <v>0</v>
      </c>
      <c r="K131" s="139"/>
      <c r="L131" s="31"/>
      <c r="M131" s="140" t="s">
        <v>1</v>
      </c>
      <c r="N131" s="141" t="s">
        <v>41</v>
      </c>
      <c r="P131" s="142">
        <f>O131*H131</f>
        <v>0</v>
      </c>
      <c r="Q131" s="142">
        <v>0</v>
      </c>
      <c r="R131" s="142">
        <f>Q131*H131</f>
        <v>0</v>
      </c>
      <c r="S131" s="142">
        <v>0.22</v>
      </c>
      <c r="T131" s="143">
        <f>S131*H131</f>
        <v>299.66793999999999</v>
      </c>
      <c r="AR131" s="144" t="s">
        <v>131</v>
      </c>
      <c r="AT131" s="144" t="s">
        <v>135</v>
      </c>
      <c r="AU131" s="144" t="s">
        <v>86</v>
      </c>
      <c r="AY131" s="16" t="s">
        <v>132</v>
      </c>
      <c r="BE131" s="145">
        <f>IF(N131="základní",J131,0)</f>
        <v>0</v>
      </c>
      <c r="BF131" s="145">
        <f>IF(N131="snížená",J131,0)</f>
        <v>0</v>
      </c>
      <c r="BG131" s="145">
        <f>IF(N131="zákl. přenesená",J131,0)</f>
        <v>0</v>
      </c>
      <c r="BH131" s="145">
        <f>IF(N131="sníž. přenesená",J131,0)</f>
        <v>0</v>
      </c>
      <c r="BI131" s="145">
        <f>IF(N131="nulová",J131,0)</f>
        <v>0</v>
      </c>
      <c r="BJ131" s="16" t="s">
        <v>84</v>
      </c>
      <c r="BK131" s="145">
        <f>ROUND(I131*H131,2)</f>
        <v>0</v>
      </c>
      <c r="BL131" s="16" t="s">
        <v>131</v>
      </c>
      <c r="BM131" s="144" t="s">
        <v>181</v>
      </c>
    </row>
    <row r="132" spans="2:65" s="1" customFormat="1" ht="11.25">
      <c r="B132" s="31"/>
      <c r="D132" s="163" t="s">
        <v>182</v>
      </c>
      <c r="F132" s="164" t="s">
        <v>183</v>
      </c>
      <c r="I132" s="165"/>
      <c r="L132" s="31"/>
      <c r="M132" s="166"/>
      <c r="T132" s="55"/>
      <c r="AT132" s="16" t="s">
        <v>182</v>
      </c>
      <c r="AU132" s="16" t="s">
        <v>86</v>
      </c>
    </row>
    <row r="133" spans="2:65" s="12" customFormat="1" ht="22.5">
      <c r="B133" s="146"/>
      <c r="D133" s="147" t="s">
        <v>141</v>
      </c>
      <c r="E133" s="148" t="s">
        <v>1</v>
      </c>
      <c r="F133" s="149" t="s">
        <v>184</v>
      </c>
      <c r="H133" s="148" t="s">
        <v>1</v>
      </c>
      <c r="I133" s="150"/>
      <c r="L133" s="146"/>
      <c r="M133" s="151"/>
      <c r="T133" s="152"/>
      <c r="AT133" s="148" t="s">
        <v>141</v>
      </c>
      <c r="AU133" s="148" t="s">
        <v>86</v>
      </c>
      <c r="AV133" s="12" t="s">
        <v>84</v>
      </c>
      <c r="AW133" s="12" t="s">
        <v>32</v>
      </c>
      <c r="AX133" s="12" t="s">
        <v>76</v>
      </c>
      <c r="AY133" s="148" t="s">
        <v>132</v>
      </c>
    </row>
    <row r="134" spans="2:65" s="13" customFormat="1" ht="11.25">
      <c r="B134" s="153"/>
      <c r="D134" s="147" t="s">
        <v>141</v>
      </c>
      <c r="E134" s="154" t="s">
        <v>1</v>
      </c>
      <c r="F134" s="155" t="s">
        <v>185</v>
      </c>
      <c r="H134" s="156">
        <v>579.99199999999996</v>
      </c>
      <c r="I134" s="157"/>
      <c r="L134" s="153"/>
      <c r="M134" s="158"/>
      <c r="T134" s="159"/>
      <c r="AT134" s="154" t="s">
        <v>141</v>
      </c>
      <c r="AU134" s="154" t="s">
        <v>86</v>
      </c>
      <c r="AV134" s="13" t="s">
        <v>86</v>
      </c>
      <c r="AW134" s="13" t="s">
        <v>32</v>
      </c>
      <c r="AX134" s="13" t="s">
        <v>76</v>
      </c>
      <c r="AY134" s="154" t="s">
        <v>132</v>
      </c>
    </row>
    <row r="135" spans="2:65" s="13" customFormat="1" ht="11.25">
      <c r="B135" s="153"/>
      <c r="D135" s="147" t="s">
        <v>141</v>
      </c>
      <c r="E135" s="154" t="s">
        <v>1</v>
      </c>
      <c r="F135" s="155" t="s">
        <v>186</v>
      </c>
      <c r="H135" s="156">
        <v>596.02300000000002</v>
      </c>
      <c r="I135" s="157"/>
      <c r="L135" s="153"/>
      <c r="M135" s="158"/>
      <c r="T135" s="159"/>
      <c r="AT135" s="154" t="s">
        <v>141</v>
      </c>
      <c r="AU135" s="154" t="s">
        <v>86</v>
      </c>
      <c r="AV135" s="13" t="s">
        <v>86</v>
      </c>
      <c r="AW135" s="13" t="s">
        <v>32</v>
      </c>
      <c r="AX135" s="13" t="s">
        <v>76</v>
      </c>
      <c r="AY135" s="154" t="s">
        <v>132</v>
      </c>
    </row>
    <row r="136" spans="2:65" s="13" customFormat="1" ht="11.25">
      <c r="B136" s="153"/>
      <c r="D136" s="147" t="s">
        <v>141</v>
      </c>
      <c r="E136" s="154" t="s">
        <v>1</v>
      </c>
      <c r="F136" s="155" t="s">
        <v>187</v>
      </c>
      <c r="H136" s="156">
        <v>39.503999999999998</v>
      </c>
      <c r="I136" s="157"/>
      <c r="L136" s="153"/>
      <c r="M136" s="158"/>
      <c r="T136" s="159"/>
      <c r="AT136" s="154" t="s">
        <v>141</v>
      </c>
      <c r="AU136" s="154" t="s">
        <v>86</v>
      </c>
      <c r="AV136" s="13" t="s">
        <v>86</v>
      </c>
      <c r="AW136" s="13" t="s">
        <v>32</v>
      </c>
      <c r="AX136" s="13" t="s">
        <v>76</v>
      </c>
      <c r="AY136" s="154" t="s">
        <v>132</v>
      </c>
    </row>
    <row r="137" spans="2:65" s="13" customFormat="1" ht="11.25">
      <c r="B137" s="153"/>
      <c r="D137" s="147" t="s">
        <v>141</v>
      </c>
      <c r="E137" s="154" t="s">
        <v>1</v>
      </c>
      <c r="F137" s="155" t="s">
        <v>188</v>
      </c>
      <c r="H137" s="156">
        <v>24.367999999999999</v>
      </c>
      <c r="I137" s="157"/>
      <c r="L137" s="153"/>
      <c r="M137" s="158"/>
      <c r="T137" s="159"/>
      <c r="AT137" s="154" t="s">
        <v>141</v>
      </c>
      <c r="AU137" s="154" t="s">
        <v>86</v>
      </c>
      <c r="AV137" s="13" t="s">
        <v>86</v>
      </c>
      <c r="AW137" s="13" t="s">
        <v>32</v>
      </c>
      <c r="AX137" s="13" t="s">
        <v>76</v>
      </c>
      <c r="AY137" s="154" t="s">
        <v>132</v>
      </c>
    </row>
    <row r="138" spans="2:65" s="13" customFormat="1" ht="11.25">
      <c r="B138" s="153"/>
      <c r="D138" s="147" t="s">
        <v>141</v>
      </c>
      <c r="E138" s="154" t="s">
        <v>1</v>
      </c>
      <c r="F138" s="155" t="s">
        <v>189</v>
      </c>
      <c r="H138" s="156">
        <v>72.239999999999995</v>
      </c>
      <c r="I138" s="157"/>
      <c r="L138" s="153"/>
      <c r="M138" s="158"/>
      <c r="T138" s="159"/>
      <c r="AT138" s="154" t="s">
        <v>141</v>
      </c>
      <c r="AU138" s="154" t="s">
        <v>86</v>
      </c>
      <c r="AV138" s="13" t="s">
        <v>86</v>
      </c>
      <c r="AW138" s="13" t="s">
        <v>32</v>
      </c>
      <c r="AX138" s="13" t="s">
        <v>76</v>
      </c>
      <c r="AY138" s="154" t="s">
        <v>132</v>
      </c>
    </row>
    <row r="139" spans="2:65" s="13" customFormat="1" ht="11.25">
      <c r="B139" s="153"/>
      <c r="D139" s="147" t="s">
        <v>141</v>
      </c>
      <c r="E139" s="154" t="s">
        <v>1</v>
      </c>
      <c r="F139" s="155" t="s">
        <v>190</v>
      </c>
      <c r="H139" s="156">
        <v>50</v>
      </c>
      <c r="I139" s="157"/>
      <c r="L139" s="153"/>
      <c r="M139" s="158"/>
      <c r="T139" s="159"/>
      <c r="AT139" s="154" t="s">
        <v>141</v>
      </c>
      <c r="AU139" s="154" t="s">
        <v>86</v>
      </c>
      <c r="AV139" s="13" t="s">
        <v>86</v>
      </c>
      <c r="AW139" s="13" t="s">
        <v>32</v>
      </c>
      <c r="AX139" s="13" t="s">
        <v>76</v>
      </c>
      <c r="AY139" s="154" t="s">
        <v>132</v>
      </c>
    </row>
    <row r="140" spans="2:65" s="14" customFormat="1" ht="11.25">
      <c r="B140" s="167"/>
      <c r="D140" s="147" t="s">
        <v>141</v>
      </c>
      <c r="E140" s="168" t="s">
        <v>1</v>
      </c>
      <c r="F140" s="169" t="s">
        <v>191</v>
      </c>
      <c r="H140" s="170">
        <v>1362.127</v>
      </c>
      <c r="I140" s="171"/>
      <c r="L140" s="167"/>
      <c r="M140" s="172"/>
      <c r="T140" s="173"/>
      <c r="AT140" s="168" t="s">
        <v>141</v>
      </c>
      <c r="AU140" s="168" t="s">
        <v>86</v>
      </c>
      <c r="AV140" s="14" t="s">
        <v>131</v>
      </c>
      <c r="AW140" s="14" t="s">
        <v>32</v>
      </c>
      <c r="AX140" s="14" t="s">
        <v>84</v>
      </c>
      <c r="AY140" s="168" t="s">
        <v>132</v>
      </c>
    </row>
    <row r="141" spans="2:65" s="1" customFormat="1" ht="55.5" customHeight="1">
      <c r="B141" s="31"/>
      <c r="C141" s="132" t="s">
        <v>86</v>
      </c>
      <c r="D141" s="132" t="s">
        <v>135</v>
      </c>
      <c r="E141" s="133" t="s">
        <v>192</v>
      </c>
      <c r="F141" s="134" t="s">
        <v>193</v>
      </c>
      <c r="G141" s="135" t="s">
        <v>180</v>
      </c>
      <c r="H141" s="136">
        <v>1765.424</v>
      </c>
      <c r="I141" s="137"/>
      <c r="J141" s="138">
        <f>ROUND(I141*H141,2)</f>
        <v>0</v>
      </c>
      <c r="K141" s="139"/>
      <c r="L141" s="31"/>
      <c r="M141" s="140" t="s">
        <v>1</v>
      </c>
      <c r="N141" s="141" t="s">
        <v>41</v>
      </c>
      <c r="P141" s="142">
        <f>O141*H141</f>
        <v>0</v>
      </c>
      <c r="Q141" s="142">
        <v>6.0000000000000002E-5</v>
      </c>
      <c r="R141" s="142">
        <f>Q141*H141</f>
        <v>0.10592544</v>
      </c>
      <c r="S141" s="142">
        <v>0.10299999999999999</v>
      </c>
      <c r="T141" s="143">
        <f>S141*H141</f>
        <v>181.83867199999997</v>
      </c>
      <c r="AR141" s="144" t="s">
        <v>131</v>
      </c>
      <c r="AT141" s="144" t="s">
        <v>135</v>
      </c>
      <c r="AU141" s="144" t="s">
        <v>86</v>
      </c>
      <c r="AY141" s="16" t="s">
        <v>132</v>
      </c>
      <c r="BE141" s="145">
        <f>IF(N141="základní",J141,0)</f>
        <v>0</v>
      </c>
      <c r="BF141" s="145">
        <f>IF(N141="snížená",J141,0)</f>
        <v>0</v>
      </c>
      <c r="BG141" s="145">
        <f>IF(N141="zákl. přenesená",J141,0)</f>
        <v>0</v>
      </c>
      <c r="BH141" s="145">
        <f>IF(N141="sníž. přenesená",J141,0)</f>
        <v>0</v>
      </c>
      <c r="BI141" s="145">
        <f>IF(N141="nulová",J141,0)</f>
        <v>0</v>
      </c>
      <c r="BJ141" s="16" t="s">
        <v>84</v>
      </c>
      <c r="BK141" s="145">
        <f>ROUND(I141*H141,2)</f>
        <v>0</v>
      </c>
      <c r="BL141" s="16" t="s">
        <v>131</v>
      </c>
      <c r="BM141" s="144" t="s">
        <v>194</v>
      </c>
    </row>
    <row r="142" spans="2:65" s="1" customFormat="1" ht="224.25">
      <c r="B142" s="31"/>
      <c r="D142" s="147" t="s">
        <v>195</v>
      </c>
      <c r="F142" s="174" t="s">
        <v>196</v>
      </c>
      <c r="I142" s="165"/>
      <c r="L142" s="31"/>
      <c r="M142" s="166"/>
      <c r="T142" s="55"/>
      <c r="AT142" s="16" t="s">
        <v>195</v>
      </c>
      <c r="AU142" s="16" t="s">
        <v>86</v>
      </c>
    </row>
    <row r="143" spans="2:65" s="12" customFormat="1" ht="11.25">
      <c r="B143" s="146"/>
      <c r="D143" s="147" t="s">
        <v>141</v>
      </c>
      <c r="E143" s="148" t="s">
        <v>1</v>
      </c>
      <c r="F143" s="149" t="s">
        <v>197</v>
      </c>
      <c r="H143" s="148" t="s">
        <v>1</v>
      </c>
      <c r="I143" s="150"/>
      <c r="L143" s="146"/>
      <c r="M143" s="151"/>
      <c r="T143" s="152"/>
      <c r="AT143" s="148" t="s">
        <v>141</v>
      </c>
      <c r="AU143" s="148" t="s">
        <v>86</v>
      </c>
      <c r="AV143" s="12" t="s">
        <v>84</v>
      </c>
      <c r="AW143" s="12" t="s">
        <v>32</v>
      </c>
      <c r="AX143" s="12" t="s">
        <v>76</v>
      </c>
      <c r="AY143" s="148" t="s">
        <v>132</v>
      </c>
    </row>
    <row r="144" spans="2:65" s="13" customFormat="1" ht="11.25">
      <c r="B144" s="153"/>
      <c r="D144" s="147" t="s">
        <v>141</v>
      </c>
      <c r="E144" s="154" t="s">
        <v>1</v>
      </c>
      <c r="F144" s="155" t="s">
        <v>198</v>
      </c>
      <c r="H144" s="156">
        <v>773.32299999999998</v>
      </c>
      <c r="I144" s="157"/>
      <c r="L144" s="153"/>
      <c r="M144" s="158"/>
      <c r="T144" s="159"/>
      <c r="AT144" s="154" t="s">
        <v>141</v>
      </c>
      <c r="AU144" s="154" t="s">
        <v>86</v>
      </c>
      <c r="AV144" s="13" t="s">
        <v>86</v>
      </c>
      <c r="AW144" s="13" t="s">
        <v>32</v>
      </c>
      <c r="AX144" s="13" t="s">
        <v>76</v>
      </c>
      <c r="AY144" s="154" t="s">
        <v>132</v>
      </c>
    </row>
    <row r="145" spans="2:65" s="13" customFormat="1" ht="11.25">
      <c r="B145" s="153"/>
      <c r="D145" s="147" t="s">
        <v>141</v>
      </c>
      <c r="E145" s="154" t="s">
        <v>1</v>
      </c>
      <c r="F145" s="155" t="s">
        <v>199</v>
      </c>
      <c r="H145" s="156">
        <v>794.69799999999998</v>
      </c>
      <c r="I145" s="157"/>
      <c r="L145" s="153"/>
      <c r="M145" s="158"/>
      <c r="T145" s="159"/>
      <c r="AT145" s="154" t="s">
        <v>141</v>
      </c>
      <c r="AU145" s="154" t="s">
        <v>86</v>
      </c>
      <c r="AV145" s="13" t="s">
        <v>86</v>
      </c>
      <c r="AW145" s="13" t="s">
        <v>32</v>
      </c>
      <c r="AX145" s="13" t="s">
        <v>76</v>
      </c>
      <c r="AY145" s="154" t="s">
        <v>132</v>
      </c>
    </row>
    <row r="146" spans="2:65" s="13" customFormat="1" ht="11.25">
      <c r="B146" s="153"/>
      <c r="D146" s="147" t="s">
        <v>141</v>
      </c>
      <c r="E146" s="154" t="s">
        <v>1</v>
      </c>
      <c r="F146" s="155" t="s">
        <v>200</v>
      </c>
      <c r="H146" s="156">
        <v>52.671999999999997</v>
      </c>
      <c r="I146" s="157"/>
      <c r="L146" s="153"/>
      <c r="M146" s="158"/>
      <c r="T146" s="159"/>
      <c r="AT146" s="154" t="s">
        <v>141</v>
      </c>
      <c r="AU146" s="154" t="s">
        <v>86</v>
      </c>
      <c r="AV146" s="13" t="s">
        <v>86</v>
      </c>
      <c r="AW146" s="13" t="s">
        <v>32</v>
      </c>
      <c r="AX146" s="13" t="s">
        <v>76</v>
      </c>
      <c r="AY146" s="154" t="s">
        <v>132</v>
      </c>
    </row>
    <row r="147" spans="2:65" s="13" customFormat="1" ht="11.25">
      <c r="B147" s="153"/>
      <c r="D147" s="147" t="s">
        <v>141</v>
      </c>
      <c r="E147" s="154" t="s">
        <v>1</v>
      </c>
      <c r="F147" s="155" t="s">
        <v>201</v>
      </c>
      <c r="H147" s="156">
        <v>32.491</v>
      </c>
      <c r="I147" s="157"/>
      <c r="L147" s="153"/>
      <c r="M147" s="158"/>
      <c r="T147" s="159"/>
      <c r="AT147" s="154" t="s">
        <v>141</v>
      </c>
      <c r="AU147" s="154" t="s">
        <v>86</v>
      </c>
      <c r="AV147" s="13" t="s">
        <v>86</v>
      </c>
      <c r="AW147" s="13" t="s">
        <v>32</v>
      </c>
      <c r="AX147" s="13" t="s">
        <v>76</v>
      </c>
      <c r="AY147" s="154" t="s">
        <v>132</v>
      </c>
    </row>
    <row r="148" spans="2:65" s="13" customFormat="1" ht="11.25">
      <c r="B148" s="153"/>
      <c r="D148" s="147" t="s">
        <v>141</v>
      </c>
      <c r="E148" s="154" t="s">
        <v>1</v>
      </c>
      <c r="F148" s="155" t="s">
        <v>189</v>
      </c>
      <c r="H148" s="156">
        <v>72.239999999999995</v>
      </c>
      <c r="I148" s="157"/>
      <c r="L148" s="153"/>
      <c r="M148" s="158"/>
      <c r="T148" s="159"/>
      <c r="AT148" s="154" t="s">
        <v>141</v>
      </c>
      <c r="AU148" s="154" t="s">
        <v>86</v>
      </c>
      <c r="AV148" s="13" t="s">
        <v>86</v>
      </c>
      <c r="AW148" s="13" t="s">
        <v>32</v>
      </c>
      <c r="AX148" s="13" t="s">
        <v>76</v>
      </c>
      <c r="AY148" s="154" t="s">
        <v>132</v>
      </c>
    </row>
    <row r="149" spans="2:65" s="13" customFormat="1" ht="11.25">
      <c r="B149" s="153"/>
      <c r="D149" s="147" t="s">
        <v>141</v>
      </c>
      <c r="E149" s="154" t="s">
        <v>1</v>
      </c>
      <c r="F149" s="155" t="s">
        <v>202</v>
      </c>
      <c r="H149" s="156">
        <v>40</v>
      </c>
      <c r="I149" s="157"/>
      <c r="L149" s="153"/>
      <c r="M149" s="158"/>
      <c r="T149" s="159"/>
      <c r="AT149" s="154" t="s">
        <v>141</v>
      </c>
      <c r="AU149" s="154" t="s">
        <v>86</v>
      </c>
      <c r="AV149" s="13" t="s">
        <v>86</v>
      </c>
      <c r="AW149" s="13" t="s">
        <v>32</v>
      </c>
      <c r="AX149" s="13" t="s">
        <v>76</v>
      </c>
      <c r="AY149" s="154" t="s">
        <v>132</v>
      </c>
    </row>
    <row r="150" spans="2:65" s="14" customFormat="1" ht="11.25">
      <c r="B150" s="167"/>
      <c r="D150" s="147" t="s">
        <v>141</v>
      </c>
      <c r="E150" s="168" t="s">
        <v>1</v>
      </c>
      <c r="F150" s="169" t="s">
        <v>191</v>
      </c>
      <c r="H150" s="170">
        <v>1765.424</v>
      </c>
      <c r="I150" s="171"/>
      <c r="L150" s="167"/>
      <c r="M150" s="172"/>
      <c r="T150" s="173"/>
      <c r="AT150" s="168" t="s">
        <v>141</v>
      </c>
      <c r="AU150" s="168" t="s">
        <v>86</v>
      </c>
      <c r="AV150" s="14" t="s">
        <v>131</v>
      </c>
      <c r="AW150" s="14" t="s">
        <v>32</v>
      </c>
      <c r="AX150" s="14" t="s">
        <v>84</v>
      </c>
      <c r="AY150" s="168" t="s">
        <v>132</v>
      </c>
    </row>
    <row r="151" spans="2:65" s="1" customFormat="1" ht="55.5" customHeight="1">
      <c r="B151" s="31"/>
      <c r="C151" s="132" t="s">
        <v>203</v>
      </c>
      <c r="D151" s="132" t="s">
        <v>135</v>
      </c>
      <c r="E151" s="133" t="s">
        <v>204</v>
      </c>
      <c r="F151" s="134" t="s">
        <v>205</v>
      </c>
      <c r="G151" s="135" t="s">
        <v>180</v>
      </c>
      <c r="H151" s="136">
        <v>1558.7760000000001</v>
      </c>
      <c r="I151" s="137"/>
      <c r="J151" s="138">
        <f>ROUND(I151*H151,2)</f>
        <v>0</v>
      </c>
      <c r="K151" s="139"/>
      <c r="L151" s="31"/>
      <c r="M151" s="140" t="s">
        <v>1</v>
      </c>
      <c r="N151" s="141" t="s">
        <v>41</v>
      </c>
      <c r="P151" s="142">
        <f>O151*H151</f>
        <v>0</v>
      </c>
      <c r="Q151" s="142">
        <v>1.2999999999999999E-4</v>
      </c>
      <c r="R151" s="142">
        <f>Q151*H151</f>
        <v>0.20264088</v>
      </c>
      <c r="S151" s="142">
        <v>0.25600000000000001</v>
      </c>
      <c r="T151" s="143">
        <f>S151*H151</f>
        <v>399.04665600000004</v>
      </c>
      <c r="AR151" s="144" t="s">
        <v>131</v>
      </c>
      <c r="AT151" s="144" t="s">
        <v>135</v>
      </c>
      <c r="AU151" s="144" t="s">
        <v>86</v>
      </c>
      <c r="AY151" s="16" t="s">
        <v>132</v>
      </c>
      <c r="BE151" s="145">
        <f>IF(N151="základní",J151,0)</f>
        <v>0</v>
      </c>
      <c r="BF151" s="145">
        <f>IF(N151="snížená",J151,0)</f>
        <v>0</v>
      </c>
      <c r="BG151" s="145">
        <f>IF(N151="zákl. přenesená",J151,0)</f>
        <v>0</v>
      </c>
      <c r="BH151" s="145">
        <f>IF(N151="sníž. přenesená",J151,0)</f>
        <v>0</v>
      </c>
      <c r="BI151" s="145">
        <f>IF(N151="nulová",J151,0)</f>
        <v>0</v>
      </c>
      <c r="BJ151" s="16" t="s">
        <v>84</v>
      </c>
      <c r="BK151" s="145">
        <f>ROUND(I151*H151,2)</f>
        <v>0</v>
      </c>
      <c r="BL151" s="16" t="s">
        <v>131</v>
      </c>
      <c r="BM151" s="144" t="s">
        <v>206</v>
      </c>
    </row>
    <row r="152" spans="2:65" s="1" customFormat="1" ht="224.25">
      <c r="B152" s="31"/>
      <c r="D152" s="147" t="s">
        <v>195</v>
      </c>
      <c r="F152" s="174" t="s">
        <v>196</v>
      </c>
      <c r="I152" s="165"/>
      <c r="L152" s="31"/>
      <c r="M152" s="166"/>
      <c r="T152" s="55"/>
      <c r="AT152" s="16" t="s">
        <v>195</v>
      </c>
      <c r="AU152" s="16" t="s">
        <v>86</v>
      </c>
    </row>
    <row r="153" spans="2:65" s="12" customFormat="1" ht="22.5">
      <c r="B153" s="146"/>
      <c r="D153" s="147" t="s">
        <v>141</v>
      </c>
      <c r="E153" s="148" t="s">
        <v>1</v>
      </c>
      <c r="F153" s="149" t="s">
        <v>207</v>
      </c>
      <c r="H153" s="148" t="s">
        <v>1</v>
      </c>
      <c r="I153" s="150"/>
      <c r="L153" s="146"/>
      <c r="M153" s="151"/>
      <c r="T153" s="152"/>
      <c r="AT153" s="148" t="s">
        <v>141</v>
      </c>
      <c r="AU153" s="148" t="s">
        <v>86</v>
      </c>
      <c r="AV153" s="12" t="s">
        <v>84</v>
      </c>
      <c r="AW153" s="12" t="s">
        <v>32</v>
      </c>
      <c r="AX153" s="12" t="s">
        <v>76</v>
      </c>
      <c r="AY153" s="148" t="s">
        <v>132</v>
      </c>
    </row>
    <row r="154" spans="2:65" s="13" customFormat="1" ht="11.25">
      <c r="B154" s="153"/>
      <c r="D154" s="147" t="s">
        <v>141</v>
      </c>
      <c r="E154" s="154" t="s">
        <v>1</v>
      </c>
      <c r="F154" s="155" t="s">
        <v>208</v>
      </c>
      <c r="H154" s="156">
        <v>676.65800000000002</v>
      </c>
      <c r="I154" s="157"/>
      <c r="L154" s="153"/>
      <c r="M154" s="158"/>
      <c r="T154" s="159"/>
      <c r="AT154" s="154" t="s">
        <v>141</v>
      </c>
      <c r="AU154" s="154" t="s">
        <v>86</v>
      </c>
      <c r="AV154" s="13" t="s">
        <v>86</v>
      </c>
      <c r="AW154" s="13" t="s">
        <v>32</v>
      </c>
      <c r="AX154" s="13" t="s">
        <v>76</v>
      </c>
      <c r="AY154" s="154" t="s">
        <v>132</v>
      </c>
    </row>
    <row r="155" spans="2:65" s="13" customFormat="1" ht="11.25">
      <c r="B155" s="153"/>
      <c r="D155" s="147" t="s">
        <v>141</v>
      </c>
      <c r="E155" s="154" t="s">
        <v>1</v>
      </c>
      <c r="F155" s="155" t="s">
        <v>209</v>
      </c>
      <c r="H155" s="156">
        <v>695.36</v>
      </c>
      <c r="I155" s="157"/>
      <c r="L155" s="153"/>
      <c r="M155" s="158"/>
      <c r="T155" s="159"/>
      <c r="AT155" s="154" t="s">
        <v>141</v>
      </c>
      <c r="AU155" s="154" t="s">
        <v>86</v>
      </c>
      <c r="AV155" s="13" t="s">
        <v>86</v>
      </c>
      <c r="AW155" s="13" t="s">
        <v>32</v>
      </c>
      <c r="AX155" s="13" t="s">
        <v>76</v>
      </c>
      <c r="AY155" s="154" t="s">
        <v>132</v>
      </c>
    </row>
    <row r="156" spans="2:65" s="13" customFormat="1" ht="11.25">
      <c r="B156" s="153"/>
      <c r="D156" s="147" t="s">
        <v>141</v>
      </c>
      <c r="E156" s="154" t="s">
        <v>1</v>
      </c>
      <c r="F156" s="155" t="s">
        <v>210</v>
      </c>
      <c r="H156" s="156">
        <v>46.088000000000001</v>
      </c>
      <c r="I156" s="157"/>
      <c r="L156" s="153"/>
      <c r="M156" s="158"/>
      <c r="T156" s="159"/>
      <c r="AT156" s="154" t="s">
        <v>141</v>
      </c>
      <c r="AU156" s="154" t="s">
        <v>86</v>
      </c>
      <c r="AV156" s="13" t="s">
        <v>86</v>
      </c>
      <c r="AW156" s="13" t="s">
        <v>32</v>
      </c>
      <c r="AX156" s="13" t="s">
        <v>76</v>
      </c>
      <c r="AY156" s="154" t="s">
        <v>132</v>
      </c>
    </row>
    <row r="157" spans="2:65" s="13" customFormat="1" ht="11.25">
      <c r="B157" s="153"/>
      <c r="D157" s="147" t="s">
        <v>141</v>
      </c>
      <c r="E157" s="154" t="s">
        <v>1</v>
      </c>
      <c r="F157" s="155" t="s">
        <v>211</v>
      </c>
      <c r="H157" s="156">
        <v>28.43</v>
      </c>
      <c r="I157" s="157"/>
      <c r="L157" s="153"/>
      <c r="M157" s="158"/>
      <c r="T157" s="159"/>
      <c r="AT157" s="154" t="s">
        <v>141</v>
      </c>
      <c r="AU157" s="154" t="s">
        <v>86</v>
      </c>
      <c r="AV157" s="13" t="s">
        <v>86</v>
      </c>
      <c r="AW157" s="13" t="s">
        <v>32</v>
      </c>
      <c r="AX157" s="13" t="s">
        <v>76</v>
      </c>
      <c r="AY157" s="154" t="s">
        <v>132</v>
      </c>
    </row>
    <row r="158" spans="2:65" s="13" customFormat="1" ht="11.25">
      <c r="B158" s="153"/>
      <c r="D158" s="147" t="s">
        <v>141</v>
      </c>
      <c r="E158" s="154" t="s">
        <v>1</v>
      </c>
      <c r="F158" s="155" t="s">
        <v>189</v>
      </c>
      <c r="H158" s="156">
        <v>72.239999999999995</v>
      </c>
      <c r="I158" s="157"/>
      <c r="L158" s="153"/>
      <c r="M158" s="158"/>
      <c r="T158" s="159"/>
      <c r="AT158" s="154" t="s">
        <v>141</v>
      </c>
      <c r="AU158" s="154" t="s">
        <v>86</v>
      </c>
      <c r="AV158" s="13" t="s">
        <v>86</v>
      </c>
      <c r="AW158" s="13" t="s">
        <v>32</v>
      </c>
      <c r="AX158" s="13" t="s">
        <v>76</v>
      </c>
      <c r="AY158" s="154" t="s">
        <v>132</v>
      </c>
    </row>
    <row r="159" spans="2:65" s="13" customFormat="1" ht="11.25">
      <c r="B159" s="153"/>
      <c r="D159" s="147" t="s">
        <v>141</v>
      </c>
      <c r="E159" s="154" t="s">
        <v>1</v>
      </c>
      <c r="F159" s="155" t="s">
        <v>212</v>
      </c>
      <c r="H159" s="156">
        <v>40</v>
      </c>
      <c r="I159" s="157"/>
      <c r="L159" s="153"/>
      <c r="M159" s="158"/>
      <c r="T159" s="159"/>
      <c r="AT159" s="154" t="s">
        <v>141</v>
      </c>
      <c r="AU159" s="154" t="s">
        <v>86</v>
      </c>
      <c r="AV159" s="13" t="s">
        <v>86</v>
      </c>
      <c r="AW159" s="13" t="s">
        <v>32</v>
      </c>
      <c r="AX159" s="13" t="s">
        <v>76</v>
      </c>
      <c r="AY159" s="154" t="s">
        <v>132</v>
      </c>
    </row>
    <row r="160" spans="2:65" s="14" customFormat="1" ht="11.25">
      <c r="B160" s="167"/>
      <c r="D160" s="147" t="s">
        <v>141</v>
      </c>
      <c r="E160" s="168" t="s">
        <v>1</v>
      </c>
      <c r="F160" s="169" t="s">
        <v>191</v>
      </c>
      <c r="H160" s="170">
        <v>1558.7760000000001</v>
      </c>
      <c r="I160" s="171"/>
      <c r="L160" s="167"/>
      <c r="M160" s="172"/>
      <c r="T160" s="173"/>
      <c r="AT160" s="168" t="s">
        <v>141</v>
      </c>
      <c r="AU160" s="168" t="s">
        <v>86</v>
      </c>
      <c r="AV160" s="14" t="s">
        <v>131</v>
      </c>
      <c r="AW160" s="14" t="s">
        <v>32</v>
      </c>
      <c r="AX160" s="14" t="s">
        <v>84</v>
      </c>
      <c r="AY160" s="168" t="s">
        <v>132</v>
      </c>
    </row>
    <row r="161" spans="2:65" s="11" customFormat="1" ht="22.9" customHeight="1">
      <c r="B161" s="120"/>
      <c r="D161" s="121" t="s">
        <v>75</v>
      </c>
      <c r="E161" s="130" t="s">
        <v>213</v>
      </c>
      <c r="F161" s="130" t="s">
        <v>214</v>
      </c>
      <c r="I161" s="123"/>
      <c r="J161" s="131">
        <f>BK161</f>
        <v>0</v>
      </c>
      <c r="L161" s="120"/>
      <c r="M161" s="125"/>
      <c r="P161" s="126">
        <f>P162+SUM(P163:P292)</f>
        <v>0</v>
      </c>
      <c r="R161" s="126">
        <f>R162+SUM(R163:R292)</f>
        <v>782.23856241999999</v>
      </c>
      <c r="T161" s="127">
        <f>T162+SUM(T163:T292)</f>
        <v>3066.7847180000003</v>
      </c>
      <c r="AR161" s="121" t="s">
        <v>84</v>
      </c>
      <c r="AT161" s="128" t="s">
        <v>75</v>
      </c>
      <c r="AU161" s="128" t="s">
        <v>84</v>
      </c>
      <c r="AY161" s="121" t="s">
        <v>132</v>
      </c>
      <c r="BK161" s="129">
        <f>BK162+SUM(BK163:BK292)</f>
        <v>0</v>
      </c>
    </row>
    <row r="162" spans="2:65" s="1" customFormat="1" ht="21.75" customHeight="1">
      <c r="B162" s="31"/>
      <c r="C162" s="132" t="s">
        <v>131</v>
      </c>
      <c r="D162" s="132" t="s">
        <v>135</v>
      </c>
      <c r="E162" s="133" t="s">
        <v>215</v>
      </c>
      <c r="F162" s="134" t="s">
        <v>216</v>
      </c>
      <c r="G162" s="135" t="s">
        <v>217</v>
      </c>
      <c r="H162" s="136">
        <v>203.28</v>
      </c>
      <c r="I162" s="137"/>
      <c r="J162" s="138">
        <f>ROUND(I162*H162,2)</f>
        <v>0</v>
      </c>
      <c r="K162" s="139"/>
      <c r="L162" s="31"/>
      <c r="M162" s="140" t="s">
        <v>1</v>
      </c>
      <c r="N162" s="141" t="s">
        <v>41</v>
      </c>
      <c r="P162" s="142">
        <f>O162*H162</f>
        <v>0</v>
      </c>
      <c r="Q162" s="142">
        <v>0</v>
      </c>
      <c r="R162" s="142">
        <f>Q162*H162</f>
        <v>0</v>
      </c>
      <c r="S162" s="142">
        <v>0</v>
      </c>
      <c r="T162" s="143">
        <f>S162*H162</f>
        <v>0</v>
      </c>
      <c r="AR162" s="144" t="s">
        <v>131</v>
      </c>
      <c r="AT162" s="144" t="s">
        <v>135</v>
      </c>
      <c r="AU162" s="144" t="s">
        <v>86</v>
      </c>
      <c r="AY162" s="16" t="s">
        <v>132</v>
      </c>
      <c r="BE162" s="145">
        <f>IF(N162="základní",J162,0)</f>
        <v>0</v>
      </c>
      <c r="BF162" s="145">
        <f>IF(N162="snížená",J162,0)</f>
        <v>0</v>
      </c>
      <c r="BG162" s="145">
        <f>IF(N162="zákl. přenesená",J162,0)</f>
        <v>0</v>
      </c>
      <c r="BH162" s="145">
        <f>IF(N162="sníž. přenesená",J162,0)</f>
        <v>0</v>
      </c>
      <c r="BI162" s="145">
        <f>IF(N162="nulová",J162,0)</f>
        <v>0</v>
      </c>
      <c r="BJ162" s="16" t="s">
        <v>84</v>
      </c>
      <c r="BK162" s="145">
        <f>ROUND(I162*H162,2)</f>
        <v>0</v>
      </c>
      <c r="BL162" s="16" t="s">
        <v>131</v>
      </c>
      <c r="BM162" s="144" t="s">
        <v>218</v>
      </c>
    </row>
    <row r="163" spans="2:65" s="1" customFormat="1" ht="11.25">
      <c r="B163" s="31"/>
      <c r="D163" s="163" t="s">
        <v>182</v>
      </c>
      <c r="F163" s="164" t="s">
        <v>219</v>
      </c>
      <c r="I163" s="165"/>
      <c r="L163" s="31"/>
      <c r="M163" s="166"/>
      <c r="T163" s="55"/>
      <c r="AT163" s="16" t="s">
        <v>182</v>
      </c>
      <c r="AU163" s="16" t="s">
        <v>86</v>
      </c>
    </row>
    <row r="164" spans="2:65" s="12" customFormat="1" ht="11.25">
      <c r="B164" s="146"/>
      <c r="D164" s="147" t="s">
        <v>141</v>
      </c>
      <c r="E164" s="148" t="s">
        <v>1</v>
      </c>
      <c r="F164" s="149" t="s">
        <v>220</v>
      </c>
      <c r="H164" s="148" t="s">
        <v>1</v>
      </c>
      <c r="I164" s="150"/>
      <c r="L164" s="146"/>
      <c r="M164" s="151"/>
      <c r="T164" s="152"/>
      <c r="AT164" s="148" t="s">
        <v>141</v>
      </c>
      <c r="AU164" s="148" t="s">
        <v>86</v>
      </c>
      <c r="AV164" s="12" t="s">
        <v>84</v>
      </c>
      <c r="AW164" s="12" t="s">
        <v>32</v>
      </c>
      <c r="AX164" s="12" t="s">
        <v>76</v>
      </c>
      <c r="AY164" s="148" t="s">
        <v>132</v>
      </c>
    </row>
    <row r="165" spans="2:65" s="13" customFormat="1" ht="11.25">
      <c r="B165" s="153"/>
      <c r="D165" s="147" t="s">
        <v>141</v>
      </c>
      <c r="E165" s="154" t="s">
        <v>1</v>
      </c>
      <c r="F165" s="155" t="s">
        <v>221</v>
      </c>
      <c r="H165" s="156">
        <v>203.28</v>
      </c>
      <c r="I165" s="157"/>
      <c r="L165" s="153"/>
      <c r="M165" s="158"/>
      <c r="T165" s="159"/>
      <c r="AT165" s="154" t="s">
        <v>141</v>
      </c>
      <c r="AU165" s="154" t="s">
        <v>86</v>
      </c>
      <c r="AV165" s="13" t="s">
        <v>86</v>
      </c>
      <c r="AW165" s="13" t="s">
        <v>32</v>
      </c>
      <c r="AX165" s="13" t="s">
        <v>84</v>
      </c>
      <c r="AY165" s="154" t="s">
        <v>132</v>
      </c>
    </row>
    <row r="166" spans="2:65" s="1" customFormat="1" ht="21.75" customHeight="1">
      <c r="B166" s="31"/>
      <c r="C166" s="175" t="s">
        <v>213</v>
      </c>
      <c r="D166" s="175" t="s">
        <v>222</v>
      </c>
      <c r="E166" s="176" t="s">
        <v>223</v>
      </c>
      <c r="F166" s="177" t="s">
        <v>224</v>
      </c>
      <c r="G166" s="178" t="s">
        <v>225</v>
      </c>
      <c r="H166" s="179">
        <v>365.904</v>
      </c>
      <c r="I166" s="180"/>
      <c r="J166" s="181">
        <f>ROUND(I166*H166,2)</f>
        <v>0</v>
      </c>
      <c r="K166" s="182"/>
      <c r="L166" s="183"/>
      <c r="M166" s="184" t="s">
        <v>1</v>
      </c>
      <c r="N166" s="185" t="s">
        <v>41</v>
      </c>
      <c r="P166" s="142">
        <f>O166*H166</f>
        <v>0</v>
      </c>
      <c r="Q166" s="142">
        <v>1</v>
      </c>
      <c r="R166" s="142">
        <f>Q166*H166</f>
        <v>365.904</v>
      </c>
      <c r="S166" s="142">
        <v>0</v>
      </c>
      <c r="T166" s="143">
        <f>S166*H166</f>
        <v>0</v>
      </c>
      <c r="AR166" s="144" t="s">
        <v>226</v>
      </c>
      <c r="AT166" s="144" t="s">
        <v>222</v>
      </c>
      <c r="AU166" s="144" t="s">
        <v>86</v>
      </c>
      <c r="AY166" s="16" t="s">
        <v>132</v>
      </c>
      <c r="BE166" s="145">
        <f>IF(N166="základní",J166,0)</f>
        <v>0</v>
      </c>
      <c r="BF166" s="145">
        <f>IF(N166="snížená",J166,0)</f>
        <v>0</v>
      </c>
      <c r="BG166" s="145">
        <f>IF(N166="zákl. přenesená",J166,0)</f>
        <v>0</v>
      </c>
      <c r="BH166" s="145">
        <f>IF(N166="sníž. přenesená",J166,0)</f>
        <v>0</v>
      </c>
      <c r="BI166" s="145">
        <f>IF(N166="nulová",J166,0)</f>
        <v>0</v>
      </c>
      <c r="BJ166" s="16" t="s">
        <v>84</v>
      </c>
      <c r="BK166" s="145">
        <f>ROUND(I166*H166,2)</f>
        <v>0</v>
      </c>
      <c r="BL166" s="16" t="s">
        <v>131</v>
      </c>
      <c r="BM166" s="144" t="s">
        <v>227</v>
      </c>
    </row>
    <row r="167" spans="2:65" s="13" customFormat="1" ht="11.25">
      <c r="B167" s="153"/>
      <c r="D167" s="147" t="s">
        <v>141</v>
      </c>
      <c r="E167" s="154" t="s">
        <v>1</v>
      </c>
      <c r="F167" s="155" t="s">
        <v>228</v>
      </c>
      <c r="H167" s="156">
        <v>365.904</v>
      </c>
      <c r="I167" s="157"/>
      <c r="L167" s="153"/>
      <c r="M167" s="158"/>
      <c r="T167" s="159"/>
      <c r="AT167" s="154" t="s">
        <v>141</v>
      </c>
      <c r="AU167" s="154" t="s">
        <v>86</v>
      </c>
      <c r="AV167" s="13" t="s">
        <v>86</v>
      </c>
      <c r="AW167" s="13" t="s">
        <v>32</v>
      </c>
      <c r="AX167" s="13" t="s">
        <v>84</v>
      </c>
      <c r="AY167" s="154" t="s">
        <v>132</v>
      </c>
    </row>
    <row r="168" spans="2:65" s="1" customFormat="1" ht="24.2" customHeight="1">
      <c r="B168" s="31"/>
      <c r="C168" s="132" t="s">
        <v>229</v>
      </c>
      <c r="D168" s="132" t="s">
        <v>135</v>
      </c>
      <c r="E168" s="133" t="s">
        <v>230</v>
      </c>
      <c r="F168" s="134" t="s">
        <v>231</v>
      </c>
      <c r="G168" s="135" t="s">
        <v>180</v>
      </c>
      <c r="H168" s="136">
        <v>208.8</v>
      </c>
      <c r="I168" s="137"/>
      <c r="J168" s="138">
        <f>ROUND(I168*H168,2)</f>
        <v>0</v>
      </c>
      <c r="K168" s="139"/>
      <c r="L168" s="31"/>
      <c r="M168" s="140" t="s">
        <v>1</v>
      </c>
      <c r="N168" s="141" t="s">
        <v>41</v>
      </c>
      <c r="P168" s="142">
        <f>O168*H168</f>
        <v>0</v>
      </c>
      <c r="Q168" s="142">
        <v>0</v>
      </c>
      <c r="R168" s="142">
        <f>Q168*H168</f>
        <v>0</v>
      </c>
      <c r="S168" s="142">
        <v>0</v>
      </c>
      <c r="T168" s="143">
        <f>S168*H168</f>
        <v>0</v>
      </c>
      <c r="AR168" s="144" t="s">
        <v>131</v>
      </c>
      <c r="AT168" s="144" t="s">
        <v>135</v>
      </c>
      <c r="AU168" s="144" t="s">
        <v>86</v>
      </c>
      <c r="AY168" s="16" t="s">
        <v>132</v>
      </c>
      <c r="BE168" s="145">
        <f>IF(N168="základní",J168,0)</f>
        <v>0</v>
      </c>
      <c r="BF168" s="145">
        <f>IF(N168="snížená",J168,0)</f>
        <v>0</v>
      </c>
      <c r="BG168" s="145">
        <f>IF(N168="zákl. přenesená",J168,0)</f>
        <v>0</v>
      </c>
      <c r="BH168" s="145">
        <f>IF(N168="sníž. přenesená",J168,0)</f>
        <v>0</v>
      </c>
      <c r="BI168" s="145">
        <f>IF(N168="nulová",J168,0)</f>
        <v>0</v>
      </c>
      <c r="BJ168" s="16" t="s">
        <v>84</v>
      </c>
      <c r="BK168" s="145">
        <f>ROUND(I168*H168,2)</f>
        <v>0</v>
      </c>
      <c r="BL168" s="16" t="s">
        <v>131</v>
      </c>
      <c r="BM168" s="144" t="s">
        <v>232</v>
      </c>
    </row>
    <row r="169" spans="2:65" s="1" customFormat="1" ht="11.25">
      <c r="B169" s="31"/>
      <c r="D169" s="163" t="s">
        <v>182</v>
      </c>
      <c r="F169" s="164" t="s">
        <v>233</v>
      </c>
      <c r="I169" s="165"/>
      <c r="L169" s="31"/>
      <c r="M169" s="166"/>
      <c r="T169" s="55"/>
      <c r="AT169" s="16" t="s">
        <v>182</v>
      </c>
      <c r="AU169" s="16" t="s">
        <v>86</v>
      </c>
    </row>
    <row r="170" spans="2:65" s="12" customFormat="1" ht="11.25">
      <c r="B170" s="146"/>
      <c r="D170" s="147" t="s">
        <v>141</v>
      </c>
      <c r="E170" s="148" t="s">
        <v>1</v>
      </c>
      <c r="F170" s="149" t="s">
        <v>234</v>
      </c>
      <c r="H170" s="148" t="s">
        <v>1</v>
      </c>
      <c r="I170" s="150"/>
      <c r="L170" s="146"/>
      <c r="M170" s="151"/>
      <c r="T170" s="152"/>
      <c r="AT170" s="148" t="s">
        <v>141</v>
      </c>
      <c r="AU170" s="148" t="s">
        <v>86</v>
      </c>
      <c r="AV170" s="12" t="s">
        <v>84</v>
      </c>
      <c r="AW170" s="12" t="s">
        <v>32</v>
      </c>
      <c r="AX170" s="12" t="s">
        <v>76</v>
      </c>
      <c r="AY170" s="148" t="s">
        <v>132</v>
      </c>
    </row>
    <row r="171" spans="2:65" s="12" customFormat="1" ht="11.25">
      <c r="B171" s="146"/>
      <c r="D171" s="147" t="s">
        <v>141</v>
      </c>
      <c r="E171" s="148" t="s">
        <v>1</v>
      </c>
      <c r="F171" s="149" t="s">
        <v>235</v>
      </c>
      <c r="H171" s="148" t="s">
        <v>1</v>
      </c>
      <c r="I171" s="150"/>
      <c r="L171" s="146"/>
      <c r="M171" s="151"/>
      <c r="T171" s="152"/>
      <c r="AT171" s="148" t="s">
        <v>141</v>
      </c>
      <c r="AU171" s="148" t="s">
        <v>86</v>
      </c>
      <c r="AV171" s="12" t="s">
        <v>84</v>
      </c>
      <c r="AW171" s="12" t="s">
        <v>32</v>
      </c>
      <c r="AX171" s="12" t="s">
        <v>76</v>
      </c>
      <c r="AY171" s="148" t="s">
        <v>132</v>
      </c>
    </row>
    <row r="172" spans="2:65" s="13" customFormat="1" ht="11.25">
      <c r="B172" s="153"/>
      <c r="D172" s="147" t="s">
        <v>141</v>
      </c>
      <c r="E172" s="154" t="s">
        <v>1</v>
      </c>
      <c r="F172" s="155" t="s">
        <v>236</v>
      </c>
      <c r="H172" s="156">
        <v>83.4</v>
      </c>
      <c r="I172" s="157"/>
      <c r="L172" s="153"/>
      <c r="M172" s="158"/>
      <c r="T172" s="159"/>
      <c r="AT172" s="154" t="s">
        <v>141</v>
      </c>
      <c r="AU172" s="154" t="s">
        <v>86</v>
      </c>
      <c r="AV172" s="13" t="s">
        <v>86</v>
      </c>
      <c r="AW172" s="13" t="s">
        <v>32</v>
      </c>
      <c r="AX172" s="13" t="s">
        <v>76</v>
      </c>
      <c r="AY172" s="154" t="s">
        <v>132</v>
      </c>
    </row>
    <row r="173" spans="2:65" s="13" customFormat="1" ht="11.25">
      <c r="B173" s="153"/>
      <c r="D173" s="147" t="s">
        <v>141</v>
      </c>
      <c r="E173" s="154" t="s">
        <v>1</v>
      </c>
      <c r="F173" s="155" t="s">
        <v>237</v>
      </c>
      <c r="H173" s="156">
        <v>83.4</v>
      </c>
      <c r="I173" s="157"/>
      <c r="L173" s="153"/>
      <c r="M173" s="158"/>
      <c r="T173" s="159"/>
      <c r="AT173" s="154" t="s">
        <v>141</v>
      </c>
      <c r="AU173" s="154" t="s">
        <v>86</v>
      </c>
      <c r="AV173" s="13" t="s">
        <v>86</v>
      </c>
      <c r="AW173" s="13" t="s">
        <v>32</v>
      </c>
      <c r="AX173" s="13" t="s">
        <v>76</v>
      </c>
      <c r="AY173" s="154" t="s">
        <v>132</v>
      </c>
    </row>
    <row r="174" spans="2:65" s="13" customFormat="1" ht="11.25">
      <c r="B174" s="153"/>
      <c r="D174" s="147" t="s">
        <v>141</v>
      </c>
      <c r="E174" s="154" t="s">
        <v>1</v>
      </c>
      <c r="F174" s="155" t="s">
        <v>238</v>
      </c>
      <c r="H174" s="156">
        <v>42</v>
      </c>
      <c r="I174" s="157"/>
      <c r="L174" s="153"/>
      <c r="M174" s="158"/>
      <c r="T174" s="159"/>
      <c r="AT174" s="154" t="s">
        <v>141</v>
      </c>
      <c r="AU174" s="154" t="s">
        <v>86</v>
      </c>
      <c r="AV174" s="13" t="s">
        <v>86</v>
      </c>
      <c r="AW174" s="13" t="s">
        <v>32</v>
      </c>
      <c r="AX174" s="13" t="s">
        <v>76</v>
      </c>
      <c r="AY174" s="154" t="s">
        <v>132</v>
      </c>
    </row>
    <row r="175" spans="2:65" s="14" customFormat="1" ht="11.25">
      <c r="B175" s="167"/>
      <c r="D175" s="147" t="s">
        <v>141</v>
      </c>
      <c r="E175" s="168" t="s">
        <v>1</v>
      </c>
      <c r="F175" s="169" t="s">
        <v>191</v>
      </c>
      <c r="H175" s="170">
        <v>208.8</v>
      </c>
      <c r="I175" s="171"/>
      <c r="L175" s="167"/>
      <c r="M175" s="172"/>
      <c r="T175" s="173"/>
      <c r="AT175" s="168" t="s">
        <v>141</v>
      </c>
      <c r="AU175" s="168" t="s">
        <v>86</v>
      </c>
      <c r="AV175" s="14" t="s">
        <v>131</v>
      </c>
      <c r="AW175" s="14" t="s">
        <v>32</v>
      </c>
      <c r="AX175" s="14" t="s">
        <v>84</v>
      </c>
      <c r="AY175" s="168" t="s">
        <v>132</v>
      </c>
    </row>
    <row r="176" spans="2:65" s="1" customFormat="1" ht="16.5" customHeight="1">
      <c r="B176" s="31"/>
      <c r="C176" s="175" t="s">
        <v>239</v>
      </c>
      <c r="D176" s="175" t="s">
        <v>222</v>
      </c>
      <c r="E176" s="176" t="s">
        <v>240</v>
      </c>
      <c r="F176" s="177" t="s">
        <v>241</v>
      </c>
      <c r="G176" s="178" t="s">
        <v>242</v>
      </c>
      <c r="H176" s="179">
        <v>3507.84</v>
      </c>
      <c r="I176" s="180"/>
      <c r="J176" s="181">
        <f>ROUND(I176*H176,2)</f>
        <v>0</v>
      </c>
      <c r="K176" s="182"/>
      <c r="L176" s="183"/>
      <c r="M176" s="184" t="s">
        <v>1</v>
      </c>
      <c r="N176" s="185" t="s">
        <v>41</v>
      </c>
      <c r="P176" s="142">
        <f>O176*H176</f>
        <v>0</v>
      </c>
      <c r="Q176" s="142">
        <v>1E-3</v>
      </c>
      <c r="R176" s="142">
        <f>Q176*H176</f>
        <v>3.5078400000000003</v>
      </c>
      <c r="S176" s="142">
        <v>0</v>
      </c>
      <c r="T176" s="143">
        <f>S176*H176</f>
        <v>0</v>
      </c>
      <c r="AR176" s="144" t="s">
        <v>226</v>
      </c>
      <c r="AT176" s="144" t="s">
        <v>222</v>
      </c>
      <c r="AU176" s="144" t="s">
        <v>86</v>
      </c>
      <c r="AY176" s="16" t="s">
        <v>132</v>
      </c>
      <c r="BE176" s="145">
        <f>IF(N176="základní",J176,0)</f>
        <v>0</v>
      </c>
      <c r="BF176" s="145">
        <f>IF(N176="snížená",J176,0)</f>
        <v>0</v>
      </c>
      <c r="BG176" s="145">
        <f>IF(N176="zákl. přenesená",J176,0)</f>
        <v>0</v>
      </c>
      <c r="BH176" s="145">
        <f>IF(N176="sníž. přenesená",J176,0)</f>
        <v>0</v>
      </c>
      <c r="BI176" s="145">
        <f>IF(N176="nulová",J176,0)</f>
        <v>0</v>
      </c>
      <c r="BJ176" s="16" t="s">
        <v>84</v>
      </c>
      <c r="BK176" s="145">
        <f>ROUND(I176*H176,2)</f>
        <v>0</v>
      </c>
      <c r="BL176" s="16" t="s">
        <v>131</v>
      </c>
      <c r="BM176" s="144" t="s">
        <v>243</v>
      </c>
    </row>
    <row r="177" spans="2:65" s="12" customFormat="1" ht="11.25">
      <c r="B177" s="146"/>
      <c r="D177" s="147" t="s">
        <v>141</v>
      </c>
      <c r="E177" s="148" t="s">
        <v>1</v>
      </c>
      <c r="F177" s="149" t="s">
        <v>244</v>
      </c>
      <c r="H177" s="148" t="s">
        <v>1</v>
      </c>
      <c r="I177" s="150"/>
      <c r="L177" s="146"/>
      <c r="M177" s="151"/>
      <c r="T177" s="152"/>
      <c r="AT177" s="148" t="s">
        <v>141</v>
      </c>
      <c r="AU177" s="148" t="s">
        <v>86</v>
      </c>
      <c r="AV177" s="12" t="s">
        <v>84</v>
      </c>
      <c r="AW177" s="12" t="s">
        <v>32</v>
      </c>
      <c r="AX177" s="12" t="s">
        <v>76</v>
      </c>
      <c r="AY177" s="148" t="s">
        <v>132</v>
      </c>
    </row>
    <row r="178" spans="2:65" s="12" customFormat="1" ht="11.25">
      <c r="B178" s="146"/>
      <c r="D178" s="147" t="s">
        <v>141</v>
      </c>
      <c r="E178" s="148" t="s">
        <v>1</v>
      </c>
      <c r="F178" s="149" t="s">
        <v>245</v>
      </c>
      <c r="H178" s="148" t="s">
        <v>1</v>
      </c>
      <c r="I178" s="150"/>
      <c r="L178" s="146"/>
      <c r="M178" s="151"/>
      <c r="T178" s="152"/>
      <c r="AT178" s="148" t="s">
        <v>141</v>
      </c>
      <c r="AU178" s="148" t="s">
        <v>86</v>
      </c>
      <c r="AV178" s="12" t="s">
        <v>84</v>
      </c>
      <c r="AW178" s="12" t="s">
        <v>32</v>
      </c>
      <c r="AX178" s="12" t="s">
        <v>76</v>
      </c>
      <c r="AY178" s="148" t="s">
        <v>132</v>
      </c>
    </row>
    <row r="179" spans="2:65" s="13" customFormat="1" ht="11.25">
      <c r="B179" s="153"/>
      <c r="D179" s="147" t="s">
        <v>141</v>
      </c>
      <c r="E179" s="154" t="s">
        <v>1</v>
      </c>
      <c r="F179" s="155" t="s">
        <v>246</v>
      </c>
      <c r="H179" s="156">
        <v>3507.84</v>
      </c>
      <c r="I179" s="157"/>
      <c r="L179" s="153"/>
      <c r="M179" s="158"/>
      <c r="T179" s="159"/>
      <c r="AT179" s="154" t="s">
        <v>141</v>
      </c>
      <c r="AU179" s="154" t="s">
        <v>86</v>
      </c>
      <c r="AV179" s="13" t="s">
        <v>86</v>
      </c>
      <c r="AW179" s="13" t="s">
        <v>32</v>
      </c>
      <c r="AX179" s="13" t="s">
        <v>84</v>
      </c>
      <c r="AY179" s="154" t="s">
        <v>132</v>
      </c>
    </row>
    <row r="180" spans="2:65" s="1" customFormat="1" ht="55.5" customHeight="1">
      <c r="B180" s="31"/>
      <c r="C180" s="132" t="s">
        <v>226</v>
      </c>
      <c r="D180" s="132" t="s">
        <v>135</v>
      </c>
      <c r="E180" s="133" t="s">
        <v>247</v>
      </c>
      <c r="F180" s="134" t="s">
        <v>248</v>
      </c>
      <c r="G180" s="135" t="s">
        <v>217</v>
      </c>
      <c r="H180" s="136">
        <v>1291.1389999999999</v>
      </c>
      <c r="I180" s="137"/>
      <c r="J180" s="138">
        <f>ROUND(I180*H180,2)</f>
        <v>0</v>
      </c>
      <c r="K180" s="139"/>
      <c r="L180" s="31"/>
      <c r="M180" s="140" t="s">
        <v>1</v>
      </c>
      <c r="N180" s="141" t="s">
        <v>41</v>
      </c>
      <c r="P180" s="142">
        <f>O180*H180</f>
        <v>0</v>
      </c>
      <c r="Q180" s="142">
        <v>0</v>
      </c>
      <c r="R180" s="142">
        <f>Q180*H180</f>
        <v>0</v>
      </c>
      <c r="S180" s="142">
        <v>1.8080000000000001</v>
      </c>
      <c r="T180" s="143">
        <f>S180*H180</f>
        <v>2334.379312</v>
      </c>
      <c r="AR180" s="144" t="s">
        <v>131</v>
      </c>
      <c r="AT180" s="144" t="s">
        <v>135</v>
      </c>
      <c r="AU180" s="144" t="s">
        <v>86</v>
      </c>
      <c r="AY180" s="16" t="s">
        <v>132</v>
      </c>
      <c r="BE180" s="145">
        <f>IF(N180="základní",J180,0)</f>
        <v>0</v>
      </c>
      <c r="BF180" s="145">
        <f>IF(N180="snížená",J180,0)</f>
        <v>0</v>
      </c>
      <c r="BG180" s="145">
        <f>IF(N180="zákl. přenesená",J180,0)</f>
        <v>0</v>
      </c>
      <c r="BH180" s="145">
        <f>IF(N180="sníž. přenesená",J180,0)</f>
        <v>0</v>
      </c>
      <c r="BI180" s="145">
        <f>IF(N180="nulová",J180,0)</f>
        <v>0</v>
      </c>
      <c r="BJ180" s="16" t="s">
        <v>84</v>
      </c>
      <c r="BK180" s="145">
        <f>ROUND(I180*H180,2)</f>
        <v>0</v>
      </c>
      <c r="BL180" s="16" t="s">
        <v>131</v>
      </c>
      <c r="BM180" s="144" t="s">
        <v>249</v>
      </c>
    </row>
    <row r="181" spans="2:65" s="1" customFormat="1" ht="11.25">
      <c r="B181" s="31"/>
      <c r="D181" s="163" t="s">
        <v>182</v>
      </c>
      <c r="F181" s="164" t="s">
        <v>250</v>
      </c>
      <c r="I181" s="165"/>
      <c r="L181" s="31"/>
      <c r="M181" s="166"/>
      <c r="T181" s="55"/>
      <c r="AT181" s="16" t="s">
        <v>182</v>
      </c>
      <c r="AU181" s="16" t="s">
        <v>86</v>
      </c>
    </row>
    <row r="182" spans="2:65" s="12" customFormat="1" ht="11.25">
      <c r="B182" s="146"/>
      <c r="D182" s="147" t="s">
        <v>141</v>
      </c>
      <c r="E182" s="148" t="s">
        <v>1</v>
      </c>
      <c r="F182" s="149" t="s">
        <v>251</v>
      </c>
      <c r="H182" s="148" t="s">
        <v>1</v>
      </c>
      <c r="I182" s="150"/>
      <c r="L182" s="146"/>
      <c r="M182" s="151"/>
      <c r="T182" s="152"/>
      <c r="AT182" s="148" t="s">
        <v>141</v>
      </c>
      <c r="AU182" s="148" t="s">
        <v>86</v>
      </c>
      <c r="AV182" s="12" t="s">
        <v>84</v>
      </c>
      <c r="AW182" s="12" t="s">
        <v>32</v>
      </c>
      <c r="AX182" s="12" t="s">
        <v>76</v>
      </c>
      <c r="AY182" s="148" t="s">
        <v>132</v>
      </c>
    </row>
    <row r="183" spans="2:65" s="13" customFormat="1" ht="11.25">
      <c r="B183" s="153"/>
      <c r="D183" s="147" t="s">
        <v>141</v>
      </c>
      <c r="E183" s="154" t="s">
        <v>1</v>
      </c>
      <c r="F183" s="155" t="s">
        <v>252</v>
      </c>
      <c r="H183" s="156">
        <v>845.822</v>
      </c>
      <c r="I183" s="157"/>
      <c r="L183" s="153"/>
      <c r="M183" s="158"/>
      <c r="T183" s="159"/>
      <c r="AT183" s="154" t="s">
        <v>141</v>
      </c>
      <c r="AU183" s="154" t="s">
        <v>86</v>
      </c>
      <c r="AV183" s="13" t="s">
        <v>86</v>
      </c>
      <c r="AW183" s="13" t="s">
        <v>32</v>
      </c>
      <c r="AX183" s="13" t="s">
        <v>76</v>
      </c>
      <c r="AY183" s="154" t="s">
        <v>132</v>
      </c>
    </row>
    <row r="184" spans="2:65" s="13" customFormat="1" ht="11.25">
      <c r="B184" s="153"/>
      <c r="D184" s="147" t="s">
        <v>141</v>
      </c>
      <c r="E184" s="154" t="s">
        <v>1</v>
      </c>
      <c r="F184" s="155" t="s">
        <v>253</v>
      </c>
      <c r="H184" s="156">
        <v>0</v>
      </c>
      <c r="I184" s="157"/>
      <c r="L184" s="153"/>
      <c r="M184" s="158"/>
      <c r="T184" s="159"/>
      <c r="AT184" s="154" t="s">
        <v>141</v>
      </c>
      <c r="AU184" s="154" t="s">
        <v>86</v>
      </c>
      <c r="AV184" s="13" t="s">
        <v>86</v>
      </c>
      <c r="AW184" s="13" t="s">
        <v>32</v>
      </c>
      <c r="AX184" s="13" t="s">
        <v>76</v>
      </c>
      <c r="AY184" s="154" t="s">
        <v>132</v>
      </c>
    </row>
    <row r="185" spans="2:65" s="13" customFormat="1" ht="11.25">
      <c r="B185" s="153"/>
      <c r="D185" s="147" t="s">
        <v>141</v>
      </c>
      <c r="E185" s="154" t="s">
        <v>1</v>
      </c>
      <c r="F185" s="155" t="s">
        <v>254</v>
      </c>
      <c r="H185" s="156">
        <v>57.61</v>
      </c>
      <c r="I185" s="157"/>
      <c r="L185" s="153"/>
      <c r="M185" s="158"/>
      <c r="T185" s="159"/>
      <c r="AT185" s="154" t="s">
        <v>141</v>
      </c>
      <c r="AU185" s="154" t="s">
        <v>86</v>
      </c>
      <c r="AV185" s="13" t="s">
        <v>86</v>
      </c>
      <c r="AW185" s="13" t="s">
        <v>32</v>
      </c>
      <c r="AX185" s="13" t="s">
        <v>76</v>
      </c>
      <c r="AY185" s="154" t="s">
        <v>132</v>
      </c>
    </row>
    <row r="186" spans="2:65" s="13" customFormat="1" ht="11.25">
      <c r="B186" s="153"/>
      <c r="D186" s="147" t="s">
        <v>141</v>
      </c>
      <c r="E186" s="154" t="s">
        <v>1</v>
      </c>
      <c r="F186" s="155" t="s">
        <v>255</v>
      </c>
      <c r="H186" s="156">
        <v>35.536999999999999</v>
      </c>
      <c r="I186" s="157"/>
      <c r="L186" s="153"/>
      <c r="M186" s="158"/>
      <c r="T186" s="159"/>
      <c r="AT186" s="154" t="s">
        <v>141</v>
      </c>
      <c r="AU186" s="154" t="s">
        <v>86</v>
      </c>
      <c r="AV186" s="13" t="s">
        <v>86</v>
      </c>
      <c r="AW186" s="13" t="s">
        <v>32</v>
      </c>
      <c r="AX186" s="13" t="s">
        <v>76</v>
      </c>
      <c r="AY186" s="154" t="s">
        <v>132</v>
      </c>
    </row>
    <row r="187" spans="2:65" s="13" customFormat="1" ht="11.25">
      <c r="B187" s="153"/>
      <c r="D187" s="147" t="s">
        <v>141</v>
      </c>
      <c r="E187" s="154" t="s">
        <v>1</v>
      </c>
      <c r="F187" s="155" t="s">
        <v>256</v>
      </c>
      <c r="H187" s="156">
        <v>352.17</v>
      </c>
      <c r="I187" s="157"/>
      <c r="L187" s="153"/>
      <c r="M187" s="158"/>
      <c r="T187" s="159"/>
      <c r="AT187" s="154" t="s">
        <v>141</v>
      </c>
      <c r="AU187" s="154" t="s">
        <v>86</v>
      </c>
      <c r="AV187" s="13" t="s">
        <v>86</v>
      </c>
      <c r="AW187" s="13" t="s">
        <v>32</v>
      </c>
      <c r="AX187" s="13" t="s">
        <v>76</v>
      </c>
      <c r="AY187" s="154" t="s">
        <v>132</v>
      </c>
    </row>
    <row r="188" spans="2:65" s="14" customFormat="1" ht="11.25">
      <c r="B188" s="167"/>
      <c r="D188" s="147" t="s">
        <v>141</v>
      </c>
      <c r="E188" s="168" t="s">
        <v>1</v>
      </c>
      <c r="F188" s="169" t="s">
        <v>191</v>
      </c>
      <c r="H188" s="170">
        <v>1291.1389999999999</v>
      </c>
      <c r="I188" s="171"/>
      <c r="L188" s="167"/>
      <c r="M188" s="172"/>
      <c r="T188" s="173"/>
      <c r="AT188" s="168" t="s">
        <v>141</v>
      </c>
      <c r="AU188" s="168" t="s">
        <v>86</v>
      </c>
      <c r="AV188" s="14" t="s">
        <v>131</v>
      </c>
      <c r="AW188" s="14" t="s">
        <v>32</v>
      </c>
      <c r="AX188" s="14" t="s">
        <v>84</v>
      </c>
      <c r="AY188" s="168" t="s">
        <v>132</v>
      </c>
    </row>
    <row r="189" spans="2:65" s="1" customFormat="1" ht="55.5" customHeight="1">
      <c r="B189" s="31"/>
      <c r="C189" s="132" t="s">
        <v>257</v>
      </c>
      <c r="D189" s="132" t="s">
        <v>135</v>
      </c>
      <c r="E189" s="133" t="s">
        <v>258</v>
      </c>
      <c r="F189" s="134" t="s">
        <v>259</v>
      </c>
      <c r="G189" s="135" t="s">
        <v>217</v>
      </c>
      <c r="H189" s="136">
        <v>1291.1389999999999</v>
      </c>
      <c r="I189" s="137"/>
      <c r="J189" s="138">
        <f>ROUND(I189*H189,2)</f>
        <v>0</v>
      </c>
      <c r="K189" s="139"/>
      <c r="L189" s="31"/>
      <c r="M189" s="140" t="s">
        <v>1</v>
      </c>
      <c r="N189" s="141" t="s">
        <v>41</v>
      </c>
      <c r="P189" s="142">
        <f>O189*H189</f>
        <v>0</v>
      </c>
      <c r="Q189" s="142">
        <v>0</v>
      </c>
      <c r="R189" s="142">
        <f>Q189*H189</f>
        <v>0</v>
      </c>
      <c r="S189" s="142">
        <v>0</v>
      </c>
      <c r="T189" s="143">
        <f>S189*H189</f>
        <v>0</v>
      </c>
      <c r="AR189" s="144" t="s">
        <v>131</v>
      </c>
      <c r="AT189" s="144" t="s">
        <v>135</v>
      </c>
      <c r="AU189" s="144" t="s">
        <v>86</v>
      </c>
      <c r="AY189" s="16" t="s">
        <v>132</v>
      </c>
      <c r="BE189" s="145">
        <f>IF(N189="základní",J189,0)</f>
        <v>0</v>
      </c>
      <c r="BF189" s="145">
        <f>IF(N189="snížená",J189,0)</f>
        <v>0</v>
      </c>
      <c r="BG189" s="145">
        <f>IF(N189="zákl. přenesená",J189,0)</f>
        <v>0</v>
      </c>
      <c r="BH189" s="145">
        <f>IF(N189="sníž. přenesená",J189,0)</f>
        <v>0</v>
      </c>
      <c r="BI189" s="145">
        <f>IF(N189="nulová",J189,0)</f>
        <v>0</v>
      </c>
      <c r="BJ189" s="16" t="s">
        <v>84</v>
      </c>
      <c r="BK189" s="145">
        <f>ROUND(I189*H189,2)</f>
        <v>0</v>
      </c>
      <c r="BL189" s="16" t="s">
        <v>131</v>
      </c>
      <c r="BM189" s="144" t="s">
        <v>260</v>
      </c>
    </row>
    <row r="190" spans="2:65" s="1" customFormat="1" ht="11.25">
      <c r="B190" s="31"/>
      <c r="D190" s="163" t="s">
        <v>182</v>
      </c>
      <c r="F190" s="164" t="s">
        <v>261</v>
      </c>
      <c r="I190" s="165"/>
      <c r="L190" s="31"/>
      <c r="M190" s="166"/>
      <c r="T190" s="55"/>
      <c r="AT190" s="16" t="s">
        <v>182</v>
      </c>
      <c r="AU190" s="16" t="s">
        <v>86</v>
      </c>
    </row>
    <row r="191" spans="2:65" s="1" customFormat="1" ht="33" customHeight="1">
      <c r="B191" s="31"/>
      <c r="C191" s="132" t="s">
        <v>262</v>
      </c>
      <c r="D191" s="132" t="s">
        <v>135</v>
      </c>
      <c r="E191" s="133" t="s">
        <v>263</v>
      </c>
      <c r="F191" s="134" t="s">
        <v>264</v>
      </c>
      <c r="G191" s="135" t="s">
        <v>265</v>
      </c>
      <c r="H191" s="136">
        <v>60</v>
      </c>
      <c r="I191" s="137"/>
      <c r="J191" s="138">
        <f>ROUND(I191*H191,2)</f>
        <v>0</v>
      </c>
      <c r="K191" s="139"/>
      <c r="L191" s="31"/>
      <c r="M191" s="140" t="s">
        <v>1</v>
      </c>
      <c r="N191" s="141" t="s">
        <v>41</v>
      </c>
      <c r="P191" s="142">
        <f>O191*H191</f>
        <v>0</v>
      </c>
      <c r="Q191" s="142">
        <v>1.5769999999999999E-2</v>
      </c>
      <c r="R191" s="142">
        <f>Q191*H191</f>
        <v>0.94619999999999993</v>
      </c>
      <c r="S191" s="142">
        <v>0</v>
      </c>
      <c r="T191" s="143">
        <f>S191*H191</f>
        <v>0</v>
      </c>
      <c r="AR191" s="144" t="s">
        <v>131</v>
      </c>
      <c r="AT191" s="144" t="s">
        <v>135</v>
      </c>
      <c r="AU191" s="144" t="s">
        <v>86</v>
      </c>
      <c r="AY191" s="16" t="s">
        <v>132</v>
      </c>
      <c r="BE191" s="145">
        <f>IF(N191="základní",J191,0)</f>
        <v>0</v>
      </c>
      <c r="BF191" s="145">
        <f>IF(N191="snížená",J191,0)</f>
        <v>0</v>
      </c>
      <c r="BG191" s="145">
        <f>IF(N191="zákl. přenesená",J191,0)</f>
        <v>0</v>
      </c>
      <c r="BH191" s="145">
        <f>IF(N191="sníž. přenesená",J191,0)</f>
        <v>0</v>
      </c>
      <c r="BI191" s="145">
        <f>IF(N191="nulová",J191,0)</f>
        <v>0</v>
      </c>
      <c r="BJ191" s="16" t="s">
        <v>84</v>
      </c>
      <c r="BK191" s="145">
        <f>ROUND(I191*H191,2)</f>
        <v>0</v>
      </c>
      <c r="BL191" s="16" t="s">
        <v>131</v>
      </c>
      <c r="BM191" s="144" t="s">
        <v>266</v>
      </c>
    </row>
    <row r="192" spans="2:65" s="12" customFormat="1" ht="11.25">
      <c r="B192" s="146"/>
      <c r="D192" s="147" t="s">
        <v>141</v>
      </c>
      <c r="E192" s="148" t="s">
        <v>1</v>
      </c>
      <c r="F192" s="149" t="s">
        <v>267</v>
      </c>
      <c r="H192" s="148" t="s">
        <v>1</v>
      </c>
      <c r="I192" s="150"/>
      <c r="L192" s="146"/>
      <c r="M192" s="151"/>
      <c r="T192" s="152"/>
      <c r="AT192" s="148" t="s">
        <v>141</v>
      </c>
      <c r="AU192" s="148" t="s">
        <v>86</v>
      </c>
      <c r="AV192" s="12" t="s">
        <v>84</v>
      </c>
      <c r="AW192" s="12" t="s">
        <v>32</v>
      </c>
      <c r="AX192" s="12" t="s">
        <v>76</v>
      </c>
      <c r="AY192" s="148" t="s">
        <v>132</v>
      </c>
    </row>
    <row r="193" spans="2:65" s="12" customFormat="1" ht="11.25">
      <c r="B193" s="146"/>
      <c r="D193" s="147" t="s">
        <v>141</v>
      </c>
      <c r="E193" s="148" t="s">
        <v>1</v>
      </c>
      <c r="F193" s="149" t="s">
        <v>268</v>
      </c>
      <c r="H193" s="148" t="s">
        <v>1</v>
      </c>
      <c r="I193" s="150"/>
      <c r="L193" s="146"/>
      <c r="M193" s="151"/>
      <c r="T193" s="152"/>
      <c r="AT193" s="148" t="s">
        <v>141</v>
      </c>
      <c r="AU193" s="148" t="s">
        <v>86</v>
      </c>
      <c r="AV193" s="12" t="s">
        <v>84</v>
      </c>
      <c r="AW193" s="12" t="s">
        <v>32</v>
      </c>
      <c r="AX193" s="12" t="s">
        <v>76</v>
      </c>
      <c r="AY193" s="148" t="s">
        <v>132</v>
      </c>
    </row>
    <row r="194" spans="2:65" s="12" customFormat="1" ht="11.25">
      <c r="B194" s="146"/>
      <c r="D194" s="147" t="s">
        <v>141</v>
      </c>
      <c r="E194" s="148" t="s">
        <v>1</v>
      </c>
      <c r="F194" s="149" t="s">
        <v>269</v>
      </c>
      <c r="H194" s="148" t="s">
        <v>1</v>
      </c>
      <c r="I194" s="150"/>
      <c r="L194" s="146"/>
      <c r="M194" s="151"/>
      <c r="T194" s="152"/>
      <c r="AT194" s="148" t="s">
        <v>141</v>
      </c>
      <c r="AU194" s="148" t="s">
        <v>86</v>
      </c>
      <c r="AV194" s="12" t="s">
        <v>84</v>
      </c>
      <c r="AW194" s="12" t="s">
        <v>32</v>
      </c>
      <c r="AX194" s="12" t="s">
        <v>76</v>
      </c>
      <c r="AY194" s="148" t="s">
        <v>132</v>
      </c>
    </row>
    <row r="195" spans="2:65" s="12" customFormat="1" ht="11.25">
      <c r="B195" s="146"/>
      <c r="D195" s="147" t="s">
        <v>141</v>
      </c>
      <c r="E195" s="148" t="s">
        <v>1</v>
      </c>
      <c r="F195" s="149" t="s">
        <v>270</v>
      </c>
      <c r="H195" s="148" t="s">
        <v>1</v>
      </c>
      <c r="I195" s="150"/>
      <c r="L195" s="146"/>
      <c r="M195" s="151"/>
      <c r="T195" s="152"/>
      <c r="AT195" s="148" t="s">
        <v>141</v>
      </c>
      <c r="AU195" s="148" t="s">
        <v>86</v>
      </c>
      <c r="AV195" s="12" t="s">
        <v>84</v>
      </c>
      <c r="AW195" s="12" t="s">
        <v>32</v>
      </c>
      <c r="AX195" s="12" t="s">
        <v>76</v>
      </c>
      <c r="AY195" s="148" t="s">
        <v>132</v>
      </c>
    </row>
    <row r="196" spans="2:65" s="12" customFormat="1" ht="11.25">
      <c r="B196" s="146"/>
      <c r="D196" s="147" t="s">
        <v>141</v>
      </c>
      <c r="E196" s="148" t="s">
        <v>1</v>
      </c>
      <c r="F196" s="149" t="s">
        <v>271</v>
      </c>
      <c r="H196" s="148" t="s">
        <v>1</v>
      </c>
      <c r="I196" s="150"/>
      <c r="L196" s="146"/>
      <c r="M196" s="151"/>
      <c r="T196" s="152"/>
      <c r="AT196" s="148" t="s">
        <v>141</v>
      </c>
      <c r="AU196" s="148" t="s">
        <v>86</v>
      </c>
      <c r="AV196" s="12" t="s">
        <v>84</v>
      </c>
      <c r="AW196" s="12" t="s">
        <v>32</v>
      </c>
      <c r="AX196" s="12" t="s">
        <v>76</v>
      </c>
      <c r="AY196" s="148" t="s">
        <v>132</v>
      </c>
    </row>
    <row r="197" spans="2:65" s="12" customFormat="1" ht="11.25">
      <c r="B197" s="146"/>
      <c r="D197" s="147" t="s">
        <v>141</v>
      </c>
      <c r="E197" s="148" t="s">
        <v>1</v>
      </c>
      <c r="F197" s="149" t="s">
        <v>272</v>
      </c>
      <c r="H197" s="148" t="s">
        <v>1</v>
      </c>
      <c r="I197" s="150"/>
      <c r="L197" s="146"/>
      <c r="M197" s="151"/>
      <c r="T197" s="152"/>
      <c r="AT197" s="148" t="s">
        <v>141</v>
      </c>
      <c r="AU197" s="148" t="s">
        <v>86</v>
      </c>
      <c r="AV197" s="12" t="s">
        <v>84</v>
      </c>
      <c r="AW197" s="12" t="s">
        <v>32</v>
      </c>
      <c r="AX197" s="12" t="s">
        <v>76</v>
      </c>
      <c r="AY197" s="148" t="s">
        <v>132</v>
      </c>
    </row>
    <row r="198" spans="2:65" s="12" customFormat="1" ht="11.25">
      <c r="B198" s="146"/>
      <c r="D198" s="147" t="s">
        <v>141</v>
      </c>
      <c r="E198" s="148" t="s">
        <v>1</v>
      </c>
      <c r="F198" s="149" t="s">
        <v>273</v>
      </c>
      <c r="H198" s="148" t="s">
        <v>1</v>
      </c>
      <c r="I198" s="150"/>
      <c r="L198" s="146"/>
      <c r="M198" s="151"/>
      <c r="T198" s="152"/>
      <c r="AT198" s="148" t="s">
        <v>141</v>
      </c>
      <c r="AU198" s="148" t="s">
        <v>86</v>
      </c>
      <c r="AV198" s="12" t="s">
        <v>84</v>
      </c>
      <c r="AW198" s="12" t="s">
        <v>32</v>
      </c>
      <c r="AX198" s="12" t="s">
        <v>76</v>
      </c>
      <c r="AY198" s="148" t="s">
        <v>132</v>
      </c>
    </row>
    <row r="199" spans="2:65" s="12" customFormat="1" ht="11.25">
      <c r="B199" s="146"/>
      <c r="D199" s="147" t="s">
        <v>141</v>
      </c>
      <c r="E199" s="148" t="s">
        <v>1</v>
      </c>
      <c r="F199" s="149" t="s">
        <v>274</v>
      </c>
      <c r="H199" s="148" t="s">
        <v>1</v>
      </c>
      <c r="I199" s="150"/>
      <c r="L199" s="146"/>
      <c r="M199" s="151"/>
      <c r="T199" s="152"/>
      <c r="AT199" s="148" t="s">
        <v>141</v>
      </c>
      <c r="AU199" s="148" t="s">
        <v>86</v>
      </c>
      <c r="AV199" s="12" t="s">
        <v>84</v>
      </c>
      <c r="AW199" s="12" t="s">
        <v>32</v>
      </c>
      <c r="AX199" s="12" t="s">
        <v>76</v>
      </c>
      <c r="AY199" s="148" t="s">
        <v>132</v>
      </c>
    </row>
    <row r="200" spans="2:65" s="12" customFormat="1" ht="11.25">
      <c r="B200" s="146"/>
      <c r="D200" s="147" t="s">
        <v>141</v>
      </c>
      <c r="E200" s="148" t="s">
        <v>1</v>
      </c>
      <c r="F200" s="149" t="s">
        <v>275</v>
      </c>
      <c r="H200" s="148" t="s">
        <v>1</v>
      </c>
      <c r="I200" s="150"/>
      <c r="L200" s="146"/>
      <c r="M200" s="151"/>
      <c r="T200" s="152"/>
      <c r="AT200" s="148" t="s">
        <v>141</v>
      </c>
      <c r="AU200" s="148" t="s">
        <v>86</v>
      </c>
      <c r="AV200" s="12" t="s">
        <v>84</v>
      </c>
      <c r="AW200" s="12" t="s">
        <v>32</v>
      </c>
      <c r="AX200" s="12" t="s">
        <v>76</v>
      </c>
      <c r="AY200" s="148" t="s">
        <v>132</v>
      </c>
    </row>
    <row r="201" spans="2:65" s="12" customFormat="1" ht="11.25">
      <c r="B201" s="146"/>
      <c r="D201" s="147" t="s">
        <v>141</v>
      </c>
      <c r="E201" s="148" t="s">
        <v>1</v>
      </c>
      <c r="F201" s="149" t="s">
        <v>276</v>
      </c>
      <c r="H201" s="148" t="s">
        <v>1</v>
      </c>
      <c r="I201" s="150"/>
      <c r="L201" s="146"/>
      <c r="M201" s="151"/>
      <c r="T201" s="152"/>
      <c r="AT201" s="148" t="s">
        <v>141</v>
      </c>
      <c r="AU201" s="148" t="s">
        <v>86</v>
      </c>
      <c r="AV201" s="12" t="s">
        <v>84</v>
      </c>
      <c r="AW201" s="12" t="s">
        <v>32</v>
      </c>
      <c r="AX201" s="12" t="s">
        <v>76</v>
      </c>
      <c r="AY201" s="148" t="s">
        <v>132</v>
      </c>
    </row>
    <row r="202" spans="2:65" s="13" customFormat="1" ht="11.25">
      <c r="B202" s="153"/>
      <c r="D202" s="147" t="s">
        <v>141</v>
      </c>
      <c r="E202" s="154" t="s">
        <v>1</v>
      </c>
      <c r="F202" s="155" t="s">
        <v>277</v>
      </c>
      <c r="H202" s="156">
        <v>60</v>
      </c>
      <c r="I202" s="157"/>
      <c r="L202" s="153"/>
      <c r="M202" s="158"/>
      <c r="T202" s="159"/>
      <c r="AT202" s="154" t="s">
        <v>141</v>
      </c>
      <c r="AU202" s="154" t="s">
        <v>86</v>
      </c>
      <c r="AV202" s="13" t="s">
        <v>86</v>
      </c>
      <c r="AW202" s="13" t="s">
        <v>32</v>
      </c>
      <c r="AX202" s="13" t="s">
        <v>76</v>
      </c>
      <c r="AY202" s="154" t="s">
        <v>132</v>
      </c>
    </row>
    <row r="203" spans="2:65" s="14" customFormat="1" ht="11.25">
      <c r="B203" s="167"/>
      <c r="D203" s="147" t="s">
        <v>141</v>
      </c>
      <c r="E203" s="168" t="s">
        <v>1</v>
      </c>
      <c r="F203" s="169" t="s">
        <v>191</v>
      </c>
      <c r="H203" s="170">
        <v>60</v>
      </c>
      <c r="I203" s="171"/>
      <c r="L203" s="167"/>
      <c r="M203" s="172"/>
      <c r="T203" s="173"/>
      <c r="AT203" s="168" t="s">
        <v>141</v>
      </c>
      <c r="AU203" s="168" t="s">
        <v>86</v>
      </c>
      <c r="AV203" s="14" t="s">
        <v>131</v>
      </c>
      <c r="AW203" s="14" t="s">
        <v>32</v>
      </c>
      <c r="AX203" s="14" t="s">
        <v>84</v>
      </c>
      <c r="AY203" s="168" t="s">
        <v>132</v>
      </c>
    </row>
    <row r="204" spans="2:65" s="1" customFormat="1" ht="33" customHeight="1">
      <c r="B204" s="31"/>
      <c r="C204" s="175" t="s">
        <v>278</v>
      </c>
      <c r="D204" s="175" t="s">
        <v>222</v>
      </c>
      <c r="E204" s="176" t="s">
        <v>279</v>
      </c>
      <c r="F204" s="177" t="s">
        <v>280</v>
      </c>
      <c r="G204" s="178" t="s">
        <v>225</v>
      </c>
      <c r="H204" s="179">
        <v>133.76900000000001</v>
      </c>
      <c r="I204" s="180"/>
      <c r="J204" s="181">
        <f>ROUND(I204*H204,2)</f>
        <v>0</v>
      </c>
      <c r="K204" s="182"/>
      <c r="L204" s="183"/>
      <c r="M204" s="184" t="s">
        <v>1</v>
      </c>
      <c r="N204" s="185" t="s">
        <v>41</v>
      </c>
      <c r="P204" s="142">
        <f>O204*H204</f>
        <v>0</v>
      </c>
      <c r="Q204" s="142">
        <v>1</v>
      </c>
      <c r="R204" s="142">
        <f>Q204*H204</f>
        <v>133.76900000000001</v>
      </c>
      <c r="S204" s="142">
        <v>0</v>
      </c>
      <c r="T204" s="143">
        <f>S204*H204</f>
        <v>0</v>
      </c>
      <c r="AR204" s="144" t="s">
        <v>226</v>
      </c>
      <c r="AT204" s="144" t="s">
        <v>222</v>
      </c>
      <c r="AU204" s="144" t="s">
        <v>86</v>
      </c>
      <c r="AY204" s="16" t="s">
        <v>132</v>
      </c>
      <c r="BE204" s="145">
        <f>IF(N204="základní",J204,0)</f>
        <v>0</v>
      </c>
      <c r="BF204" s="145">
        <f>IF(N204="snížená",J204,0)</f>
        <v>0</v>
      </c>
      <c r="BG204" s="145">
        <f>IF(N204="zákl. přenesená",J204,0)</f>
        <v>0</v>
      </c>
      <c r="BH204" s="145">
        <f>IF(N204="sníž. přenesená",J204,0)</f>
        <v>0</v>
      </c>
      <c r="BI204" s="145">
        <f>IF(N204="nulová",J204,0)</f>
        <v>0</v>
      </c>
      <c r="BJ204" s="16" t="s">
        <v>84</v>
      </c>
      <c r="BK204" s="145">
        <f>ROUND(I204*H204,2)</f>
        <v>0</v>
      </c>
      <c r="BL204" s="16" t="s">
        <v>131</v>
      </c>
      <c r="BM204" s="144" t="s">
        <v>281</v>
      </c>
    </row>
    <row r="205" spans="2:65" s="12" customFormat="1" ht="11.25">
      <c r="B205" s="146"/>
      <c r="D205" s="147" t="s">
        <v>141</v>
      </c>
      <c r="E205" s="148" t="s">
        <v>1</v>
      </c>
      <c r="F205" s="149" t="s">
        <v>282</v>
      </c>
      <c r="H205" s="148" t="s">
        <v>1</v>
      </c>
      <c r="I205" s="150"/>
      <c r="L205" s="146"/>
      <c r="M205" s="151"/>
      <c r="T205" s="152"/>
      <c r="AT205" s="148" t="s">
        <v>141</v>
      </c>
      <c r="AU205" s="148" t="s">
        <v>86</v>
      </c>
      <c r="AV205" s="12" t="s">
        <v>84</v>
      </c>
      <c r="AW205" s="12" t="s">
        <v>32</v>
      </c>
      <c r="AX205" s="12" t="s">
        <v>76</v>
      </c>
      <c r="AY205" s="148" t="s">
        <v>132</v>
      </c>
    </row>
    <row r="206" spans="2:65" s="13" customFormat="1" ht="11.25">
      <c r="B206" s="153"/>
      <c r="D206" s="147" t="s">
        <v>141</v>
      </c>
      <c r="E206" s="154" t="s">
        <v>1</v>
      </c>
      <c r="F206" s="155" t="s">
        <v>283</v>
      </c>
      <c r="H206" s="156">
        <v>65.19</v>
      </c>
      <c r="I206" s="157"/>
      <c r="L206" s="153"/>
      <c r="M206" s="158"/>
      <c r="T206" s="159"/>
      <c r="AT206" s="154" t="s">
        <v>141</v>
      </c>
      <c r="AU206" s="154" t="s">
        <v>86</v>
      </c>
      <c r="AV206" s="13" t="s">
        <v>86</v>
      </c>
      <c r="AW206" s="13" t="s">
        <v>32</v>
      </c>
      <c r="AX206" s="13" t="s">
        <v>76</v>
      </c>
      <c r="AY206" s="154" t="s">
        <v>132</v>
      </c>
    </row>
    <row r="207" spans="2:65" s="13" customFormat="1" ht="11.25">
      <c r="B207" s="153"/>
      <c r="D207" s="147" t="s">
        <v>141</v>
      </c>
      <c r="E207" s="154" t="s">
        <v>1</v>
      </c>
      <c r="F207" s="155" t="s">
        <v>284</v>
      </c>
      <c r="H207" s="156">
        <v>66.707999999999998</v>
      </c>
      <c r="I207" s="157"/>
      <c r="L207" s="153"/>
      <c r="M207" s="158"/>
      <c r="T207" s="159"/>
      <c r="AT207" s="154" t="s">
        <v>141</v>
      </c>
      <c r="AU207" s="154" t="s">
        <v>86</v>
      </c>
      <c r="AV207" s="13" t="s">
        <v>86</v>
      </c>
      <c r="AW207" s="13" t="s">
        <v>32</v>
      </c>
      <c r="AX207" s="13" t="s">
        <v>76</v>
      </c>
      <c r="AY207" s="154" t="s">
        <v>132</v>
      </c>
    </row>
    <row r="208" spans="2:65" s="13" customFormat="1" ht="11.25">
      <c r="B208" s="153"/>
      <c r="D208" s="147" t="s">
        <v>141</v>
      </c>
      <c r="E208" s="154" t="s">
        <v>1</v>
      </c>
      <c r="F208" s="155" t="s">
        <v>285</v>
      </c>
      <c r="H208" s="156">
        <v>1.871</v>
      </c>
      <c r="I208" s="157"/>
      <c r="L208" s="153"/>
      <c r="M208" s="158"/>
      <c r="T208" s="159"/>
      <c r="AT208" s="154" t="s">
        <v>141</v>
      </c>
      <c r="AU208" s="154" t="s">
        <v>86</v>
      </c>
      <c r="AV208" s="13" t="s">
        <v>86</v>
      </c>
      <c r="AW208" s="13" t="s">
        <v>32</v>
      </c>
      <c r="AX208" s="13" t="s">
        <v>76</v>
      </c>
      <c r="AY208" s="154" t="s">
        <v>132</v>
      </c>
    </row>
    <row r="209" spans="2:65" s="14" customFormat="1" ht="11.25">
      <c r="B209" s="167"/>
      <c r="D209" s="147" t="s">
        <v>141</v>
      </c>
      <c r="E209" s="168" t="s">
        <v>1</v>
      </c>
      <c r="F209" s="169" t="s">
        <v>191</v>
      </c>
      <c r="H209" s="170">
        <v>133.76900000000001</v>
      </c>
      <c r="I209" s="171"/>
      <c r="L209" s="167"/>
      <c r="M209" s="172"/>
      <c r="T209" s="173"/>
      <c r="AT209" s="168" t="s">
        <v>141</v>
      </c>
      <c r="AU209" s="168" t="s">
        <v>86</v>
      </c>
      <c r="AV209" s="14" t="s">
        <v>131</v>
      </c>
      <c r="AW209" s="14" t="s">
        <v>32</v>
      </c>
      <c r="AX209" s="14" t="s">
        <v>84</v>
      </c>
      <c r="AY209" s="168" t="s">
        <v>132</v>
      </c>
    </row>
    <row r="210" spans="2:65" s="1" customFormat="1" ht="16.5" customHeight="1">
      <c r="B210" s="31"/>
      <c r="C210" s="175" t="s">
        <v>286</v>
      </c>
      <c r="D210" s="175" t="s">
        <v>222</v>
      </c>
      <c r="E210" s="176" t="s">
        <v>287</v>
      </c>
      <c r="F210" s="177" t="s">
        <v>288</v>
      </c>
      <c r="G210" s="178" t="s">
        <v>289</v>
      </c>
      <c r="H210" s="179">
        <v>180</v>
      </c>
      <c r="I210" s="180"/>
      <c r="J210" s="181">
        <f>ROUND(I210*H210,2)</f>
        <v>0</v>
      </c>
      <c r="K210" s="182"/>
      <c r="L210" s="183"/>
      <c r="M210" s="184" t="s">
        <v>1</v>
      </c>
      <c r="N210" s="185" t="s">
        <v>41</v>
      </c>
      <c r="P210" s="142">
        <f>O210*H210</f>
        <v>0</v>
      </c>
      <c r="Q210" s="142">
        <v>7.4200000000000004E-3</v>
      </c>
      <c r="R210" s="142">
        <f>Q210*H210</f>
        <v>1.3356000000000001</v>
      </c>
      <c r="S210" s="142">
        <v>0</v>
      </c>
      <c r="T210" s="143">
        <f>S210*H210</f>
        <v>0</v>
      </c>
      <c r="AR210" s="144" t="s">
        <v>226</v>
      </c>
      <c r="AT210" s="144" t="s">
        <v>222</v>
      </c>
      <c r="AU210" s="144" t="s">
        <v>86</v>
      </c>
      <c r="AY210" s="16" t="s">
        <v>132</v>
      </c>
      <c r="BE210" s="145">
        <f>IF(N210="základní",J210,0)</f>
        <v>0</v>
      </c>
      <c r="BF210" s="145">
        <f>IF(N210="snížená",J210,0)</f>
        <v>0</v>
      </c>
      <c r="BG210" s="145">
        <f>IF(N210="zákl. přenesená",J210,0)</f>
        <v>0</v>
      </c>
      <c r="BH210" s="145">
        <f>IF(N210="sníž. přenesená",J210,0)</f>
        <v>0</v>
      </c>
      <c r="BI210" s="145">
        <f>IF(N210="nulová",J210,0)</f>
        <v>0</v>
      </c>
      <c r="BJ210" s="16" t="s">
        <v>84</v>
      </c>
      <c r="BK210" s="145">
        <f>ROUND(I210*H210,2)</f>
        <v>0</v>
      </c>
      <c r="BL210" s="16" t="s">
        <v>131</v>
      </c>
      <c r="BM210" s="144" t="s">
        <v>290</v>
      </c>
    </row>
    <row r="211" spans="2:65" s="1" customFormat="1" ht="24.2" customHeight="1">
      <c r="B211" s="31"/>
      <c r="C211" s="175" t="s">
        <v>291</v>
      </c>
      <c r="D211" s="175" t="s">
        <v>222</v>
      </c>
      <c r="E211" s="176" t="s">
        <v>292</v>
      </c>
      <c r="F211" s="177" t="s">
        <v>293</v>
      </c>
      <c r="G211" s="178" t="s">
        <v>289</v>
      </c>
      <c r="H211" s="179">
        <v>90</v>
      </c>
      <c r="I211" s="180"/>
      <c r="J211" s="181">
        <f>ROUND(I211*H211,2)</f>
        <v>0</v>
      </c>
      <c r="K211" s="182"/>
      <c r="L211" s="183"/>
      <c r="M211" s="184" t="s">
        <v>1</v>
      </c>
      <c r="N211" s="185" t="s">
        <v>41</v>
      </c>
      <c r="P211" s="142">
        <f>O211*H211</f>
        <v>0</v>
      </c>
      <c r="Q211" s="142">
        <v>8.2000000000000003E-2</v>
      </c>
      <c r="R211" s="142">
        <f>Q211*H211</f>
        <v>7.38</v>
      </c>
      <c r="S211" s="142">
        <v>0</v>
      </c>
      <c r="T211" s="143">
        <f>S211*H211</f>
        <v>0</v>
      </c>
      <c r="AR211" s="144" t="s">
        <v>226</v>
      </c>
      <c r="AT211" s="144" t="s">
        <v>222</v>
      </c>
      <c r="AU211" s="144" t="s">
        <v>86</v>
      </c>
      <c r="AY211" s="16" t="s">
        <v>132</v>
      </c>
      <c r="BE211" s="145">
        <f>IF(N211="základní",J211,0)</f>
        <v>0</v>
      </c>
      <c r="BF211" s="145">
        <f>IF(N211="snížená",J211,0)</f>
        <v>0</v>
      </c>
      <c r="BG211" s="145">
        <f>IF(N211="zákl. přenesená",J211,0)</f>
        <v>0</v>
      </c>
      <c r="BH211" s="145">
        <f>IF(N211="sníž. přenesená",J211,0)</f>
        <v>0</v>
      </c>
      <c r="BI211" s="145">
        <f>IF(N211="nulová",J211,0)</f>
        <v>0</v>
      </c>
      <c r="BJ211" s="16" t="s">
        <v>84</v>
      </c>
      <c r="BK211" s="145">
        <f>ROUND(I211*H211,2)</f>
        <v>0</v>
      </c>
      <c r="BL211" s="16" t="s">
        <v>131</v>
      </c>
      <c r="BM211" s="144" t="s">
        <v>294</v>
      </c>
    </row>
    <row r="212" spans="2:65" s="1" customFormat="1" ht="49.15" customHeight="1">
      <c r="B212" s="31"/>
      <c r="C212" s="132" t="s">
        <v>295</v>
      </c>
      <c r="D212" s="132" t="s">
        <v>135</v>
      </c>
      <c r="E212" s="133" t="s">
        <v>296</v>
      </c>
      <c r="F212" s="134" t="s">
        <v>297</v>
      </c>
      <c r="G212" s="135" t="s">
        <v>265</v>
      </c>
      <c r="H212" s="136">
        <v>1177.0730000000001</v>
      </c>
      <c r="I212" s="137"/>
      <c r="J212" s="138">
        <f>ROUND(I212*H212,2)</f>
        <v>0</v>
      </c>
      <c r="K212" s="139"/>
      <c r="L212" s="31"/>
      <c r="M212" s="140" t="s">
        <v>1</v>
      </c>
      <c r="N212" s="141" t="s">
        <v>41</v>
      </c>
      <c r="P212" s="142">
        <f>O212*H212</f>
        <v>0</v>
      </c>
      <c r="Q212" s="142">
        <v>0</v>
      </c>
      <c r="R212" s="142">
        <f>Q212*H212</f>
        <v>0</v>
      </c>
      <c r="S212" s="142">
        <v>0.311</v>
      </c>
      <c r="T212" s="143">
        <f>S212*H212</f>
        <v>366.069703</v>
      </c>
      <c r="AR212" s="144" t="s">
        <v>131</v>
      </c>
      <c r="AT212" s="144" t="s">
        <v>135</v>
      </c>
      <c r="AU212" s="144" t="s">
        <v>86</v>
      </c>
      <c r="AY212" s="16" t="s">
        <v>132</v>
      </c>
      <c r="BE212" s="145">
        <f>IF(N212="základní",J212,0)</f>
        <v>0</v>
      </c>
      <c r="BF212" s="145">
        <f>IF(N212="snížená",J212,0)</f>
        <v>0</v>
      </c>
      <c r="BG212" s="145">
        <f>IF(N212="zákl. přenesená",J212,0)</f>
        <v>0</v>
      </c>
      <c r="BH212" s="145">
        <f>IF(N212="sníž. přenesená",J212,0)</f>
        <v>0</v>
      </c>
      <c r="BI212" s="145">
        <f>IF(N212="nulová",J212,0)</f>
        <v>0</v>
      </c>
      <c r="BJ212" s="16" t="s">
        <v>84</v>
      </c>
      <c r="BK212" s="145">
        <f>ROUND(I212*H212,2)</f>
        <v>0</v>
      </c>
      <c r="BL212" s="16" t="s">
        <v>131</v>
      </c>
      <c r="BM212" s="144" t="s">
        <v>298</v>
      </c>
    </row>
    <row r="213" spans="2:65" s="12" customFormat="1" ht="11.25">
      <c r="B213" s="146"/>
      <c r="D213" s="147" t="s">
        <v>141</v>
      </c>
      <c r="E213" s="148" t="s">
        <v>1</v>
      </c>
      <c r="F213" s="149" t="s">
        <v>299</v>
      </c>
      <c r="H213" s="148" t="s">
        <v>1</v>
      </c>
      <c r="I213" s="150"/>
      <c r="L213" s="146"/>
      <c r="M213" s="151"/>
      <c r="T213" s="152"/>
      <c r="AT213" s="148" t="s">
        <v>141</v>
      </c>
      <c r="AU213" s="148" t="s">
        <v>86</v>
      </c>
      <c r="AV213" s="12" t="s">
        <v>84</v>
      </c>
      <c r="AW213" s="12" t="s">
        <v>32</v>
      </c>
      <c r="AX213" s="12" t="s">
        <v>76</v>
      </c>
      <c r="AY213" s="148" t="s">
        <v>132</v>
      </c>
    </row>
    <row r="214" spans="2:65" s="12" customFormat="1" ht="11.25">
      <c r="B214" s="146"/>
      <c r="D214" s="147" t="s">
        <v>141</v>
      </c>
      <c r="E214" s="148" t="s">
        <v>1</v>
      </c>
      <c r="F214" s="149" t="s">
        <v>300</v>
      </c>
      <c r="H214" s="148" t="s">
        <v>1</v>
      </c>
      <c r="I214" s="150"/>
      <c r="L214" s="146"/>
      <c r="M214" s="151"/>
      <c r="T214" s="152"/>
      <c r="AT214" s="148" t="s">
        <v>141</v>
      </c>
      <c r="AU214" s="148" t="s">
        <v>86</v>
      </c>
      <c r="AV214" s="12" t="s">
        <v>84</v>
      </c>
      <c r="AW214" s="12" t="s">
        <v>32</v>
      </c>
      <c r="AX214" s="12" t="s">
        <v>76</v>
      </c>
      <c r="AY214" s="148" t="s">
        <v>132</v>
      </c>
    </row>
    <row r="215" spans="2:65" s="13" customFormat="1" ht="11.25">
      <c r="B215" s="153"/>
      <c r="D215" s="147" t="s">
        <v>141</v>
      </c>
      <c r="E215" s="154" t="s">
        <v>1</v>
      </c>
      <c r="F215" s="155" t="s">
        <v>301</v>
      </c>
      <c r="H215" s="156">
        <v>573.62699999999995</v>
      </c>
      <c r="I215" s="157"/>
      <c r="L215" s="153"/>
      <c r="M215" s="158"/>
      <c r="T215" s="159"/>
      <c r="AT215" s="154" t="s">
        <v>141</v>
      </c>
      <c r="AU215" s="154" t="s">
        <v>86</v>
      </c>
      <c r="AV215" s="13" t="s">
        <v>86</v>
      </c>
      <c r="AW215" s="13" t="s">
        <v>32</v>
      </c>
      <c r="AX215" s="13" t="s">
        <v>76</v>
      </c>
      <c r="AY215" s="154" t="s">
        <v>132</v>
      </c>
    </row>
    <row r="216" spans="2:65" s="13" customFormat="1" ht="11.25">
      <c r="B216" s="153"/>
      <c r="D216" s="147" t="s">
        <v>141</v>
      </c>
      <c r="E216" s="154" t="s">
        <v>1</v>
      </c>
      <c r="F216" s="155" t="s">
        <v>302</v>
      </c>
      <c r="H216" s="156">
        <v>586.98599999999999</v>
      </c>
      <c r="I216" s="157"/>
      <c r="L216" s="153"/>
      <c r="M216" s="158"/>
      <c r="T216" s="159"/>
      <c r="AT216" s="154" t="s">
        <v>141</v>
      </c>
      <c r="AU216" s="154" t="s">
        <v>86</v>
      </c>
      <c r="AV216" s="13" t="s">
        <v>86</v>
      </c>
      <c r="AW216" s="13" t="s">
        <v>32</v>
      </c>
      <c r="AX216" s="13" t="s">
        <v>76</v>
      </c>
      <c r="AY216" s="154" t="s">
        <v>132</v>
      </c>
    </row>
    <row r="217" spans="2:65" s="13" customFormat="1" ht="11.25">
      <c r="B217" s="153"/>
      <c r="D217" s="147" t="s">
        <v>141</v>
      </c>
      <c r="E217" s="154" t="s">
        <v>1</v>
      </c>
      <c r="F217" s="155" t="s">
        <v>303</v>
      </c>
      <c r="H217" s="156">
        <v>16.46</v>
      </c>
      <c r="I217" s="157"/>
      <c r="L217" s="153"/>
      <c r="M217" s="158"/>
      <c r="T217" s="159"/>
      <c r="AT217" s="154" t="s">
        <v>141</v>
      </c>
      <c r="AU217" s="154" t="s">
        <v>86</v>
      </c>
      <c r="AV217" s="13" t="s">
        <v>86</v>
      </c>
      <c r="AW217" s="13" t="s">
        <v>32</v>
      </c>
      <c r="AX217" s="13" t="s">
        <v>76</v>
      </c>
      <c r="AY217" s="154" t="s">
        <v>132</v>
      </c>
    </row>
    <row r="218" spans="2:65" s="14" customFormat="1" ht="11.25">
      <c r="B218" s="167"/>
      <c r="D218" s="147" t="s">
        <v>141</v>
      </c>
      <c r="E218" s="168" t="s">
        <v>1</v>
      </c>
      <c r="F218" s="169" t="s">
        <v>191</v>
      </c>
      <c r="H218" s="170">
        <v>1177.0730000000001</v>
      </c>
      <c r="I218" s="171"/>
      <c r="L218" s="167"/>
      <c r="M218" s="172"/>
      <c r="T218" s="173"/>
      <c r="AT218" s="168" t="s">
        <v>141</v>
      </c>
      <c r="AU218" s="168" t="s">
        <v>86</v>
      </c>
      <c r="AV218" s="14" t="s">
        <v>131</v>
      </c>
      <c r="AW218" s="14" t="s">
        <v>32</v>
      </c>
      <c r="AX218" s="14" t="s">
        <v>84</v>
      </c>
      <c r="AY218" s="168" t="s">
        <v>132</v>
      </c>
    </row>
    <row r="219" spans="2:65" s="1" customFormat="1" ht="49.15" customHeight="1">
      <c r="B219" s="31"/>
      <c r="C219" s="132" t="s">
        <v>8</v>
      </c>
      <c r="D219" s="132" t="s">
        <v>135</v>
      </c>
      <c r="E219" s="133" t="s">
        <v>304</v>
      </c>
      <c r="F219" s="134" t="s">
        <v>305</v>
      </c>
      <c r="G219" s="135" t="s">
        <v>265</v>
      </c>
      <c r="H219" s="136">
        <v>1177.0730000000001</v>
      </c>
      <c r="I219" s="137"/>
      <c r="J219" s="138">
        <f>ROUND(I219*H219,2)</f>
        <v>0</v>
      </c>
      <c r="K219" s="139"/>
      <c r="L219" s="31"/>
      <c r="M219" s="140" t="s">
        <v>1</v>
      </c>
      <c r="N219" s="141" t="s">
        <v>41</v>
      </c>
      <c r="P219" s="142">
        <f>O219*H219</f>
        <v>0</v>
      </c>
      <c r="Q219" s="142">
        <v>0</v>
      </c>
      <c r="R219" s="142">
        <f>Q219*H219</f>
        <v>0</v>
      </c>
      <c r="S219" s="142">
        <v>0.311</v>
      </c>
      <c r="T219" s="143">
        <f>S219*H219</f>
        <v>366.069703</v>
      </c>
      <c r="AR219" s="144" t="s">
        <v>131</v>
      </c>
      <c r="AT219" s="144" t="s">
        <v>135</v>
      </c>
      <c r="AU219" s="144" t="s">
        <v>86</v>
      </c>
      <c r="AY219" s="16" t="s">
        <v>132</v>
      </c>
      <c r="BE219" s="145">
        <f>IF(N219="základní",J219,0)</f>
        <v>0</v>
      </c>
      <c r="BF219" s="145">
        <f>IF(N219="snížená",J219,0)</f>
        <v>0</v>
      </c>
      <c r="BG219" s="145">
        <f>IF(N219="zákl. přenesená",J219,0)</f>
        <v>0</v>
      </c>
      <c r="BH219" s="145">
        <f>IF(N219="sníž. přenesená",J219,0)</f>
        <v>0</v>
      </c>
      <c r="BI219" s="145">
        <f>IF(N219="nulová",J219,0)</f>
        <v>0</v>
      </c>
      <c r="BJ219" s="16" t="s">
        <v>84</v>
      </c>
      <c r="BK219" s="145">
        <f>ROUND(I219*H219,2)</f>
        <v>0</v>
      </c>
      <c r="BL219" s="16" t="s">
        <v>131</v>
      </c>
      <c r="BM219" s="144" t="s">
        <v>306</v>
      </c>
    </row>
    <row r="220" spans="2:65" s="13" customFormat="1" ht="11.25">
      <c r="B220" s="153"/>
      <c r="D220" s="147" t="s">
        <v>141</v>
      </c>
      <c r="E220" s="154" t="s">
        <v>1</v>
      </c>
      <c r="F220" s="155" t="s">
        <v>301</v>
      </c>
      <c r="H220" s="156">
        <v>573.62699999999995</v>
      </c>
      <c r="I220" s="157"/>
      <c r="L220" s="153"/>
      <c r="M220" s="158"/>
      <c r="T220" s="159"/>
      <c r="AT220" s="154" t="s">
        <v>141</v>
      </c>
      <c r="AU220" s="154" t="s">
        <v>86</v>
      </c>
      <c r="AV220" s="13" t="s">
        <v>86</v>
      </c>
      <c r="AW220" s="13" t="s">
        <v>32</v>
      </c>
      <c r="AX220" s="13" t="s">
        <v>76</v>
      </c>
      <c r="AY220" s="154" t="s">
        <v>132</v>
      </c>
    </row>
    <row r="221" spans="2:65" s="13" customFormat="1" ht="11.25">
      <c r="B221" s="153"/>
      <c r="D221" s="147" t="s">
        <v>141</v>
      </c>
      <c r="E221" s="154" t="s">
        <v>1</v>
      </c>
      <c r="F221" s="155" t="s">
        <v>302</v>
      </c>
      <c r="H221" s="156">
        <v>586.98599999999999</v>
      </c>
      <c r="I221" s="157"/>
      <c r="L221" s="153"/>
      <c r="M221" s="158"/>
      <c r="T221" s="159"/>
      <c r="AT221" s="154" t="s">
        <v>141</v>
      </c>
      <c r="AU221" s="154" t="s">
        <v>86</v>
      </c>
      <c r="AV221" s="13" t="s">
        <v>86</v>
      </c>
      <c r="AW221" s="13" t="s">
        <v>32</v>
      </c>
      <c r="AX221" s="13" t="s">
        <v>76</v>
      </c>
      <c r="AY221" s="154" t="s">
        <v>132</v>
      </c>
    </row>
    <row r="222" spans="2:65" s="13" customFormat="1" ht="11.25">
      <c r="B222" s="153"/>
      <c r="D222" s="147" t="s">
        <v>141</v>
      </c>
      <c r="E222" s="154" t="s">
        <v>1</v>
      </c>
      <c r="F222" s="155" t="s">
        <v>303</v>
      </c>
      <c r="H222" s="156">
        <v>16.46</v>
      </c>
      <c r="I222" s="157"/>
      <c r="L222" s="153"/>
      <c r="M222" s="158"/>
      <c r="T222" s="159"/>
      <c r="AT222" s="154" t="s">
        <v>141</v>
      </c>
      <c r="AU222" s="154" t="s">
        <v>86</v>
      </c>
      <c r="AV222" s="13" t="s">
        <v>86</v>
      </c>
      <c r="AW222" s="13" t="s">
        <v>32</v>
      </c>
      <c r="AX222" s="13" t="s">
        <v>76</v>
      </c>
      <c r="AY222" s="154" t="s">
        <v>132</v>
      </c>
    </row>
    <row r="223" spans="2:65" s="14" customFormat="1" ht="11.25">
      <c r="B223" s="167"/>
      <c r="D223" s="147" t="s">
        <v>141</v>
      </c>
      <c r="E223" s="168" t="s">
        <v>1</v>
      </c>
      <c r="F223" s="169" t="s">
        <v>191</v>
      </c>
      <c r="H223" s="170">
        <v>1177.0730000000001</v>
      </c>
      <c r="I223" s="171"/>
      <c r="L223" s="167"/>
      <c r="M223" s="172"/>
      <c r="T223" s="173"/>
      <c r="AT223" s="168" t="s">
        <v>141</v>
      </c>
      <c r="AU223" s="168" t="s">
        <v>86</v>
      </c>
      <c r="AV223" s="14" t="s">
        <v>131</v>
      </c>
      <c r="AW223" s="14" t="s">
        <v>32</v>
      </c>
      <c r="AX223" s="14" t="s">
        <v>84</v>
      </c>
      <c r="AY223" s="168" t="s">
        <v>132</v>
      </c>
    </row>
    <row r="224" spans="2:65" s="1" customFormat="1" ht="37.9" customHeight="1">
      <c r="B224" s="31"/>
      <c r="C224" s="132" t="s">
        <v>307</v>
      </c>
      <c r="D224" s="132" t="s">
        <v>135</v>
      </c>
      <c r="E224" s="133" t="s">
        <v>308</v>
      </c>
      <c r="F224" s="134" t="s">
        <v>309</v>
      </c>
      <c r="G224" s="135" t="s">
        <v>265</v>
      </c>
      <c r="H224" s="136">
        <v>20.306999999999999</v>
      </c>
      <c r="I224" s="137"/>
      <c r="J224" s="138">
        <f>ROUND(I224*H224,2)</f>
        <v>0</v>
      </c>
      <c r="K224" s="139"/>
      <c r="L224" s="31"/>
      <c r="M224" s="140" t="s">
        <v>1</v>
      </c>
      <c r="N224" s="141" t="s">
        <v>41</v>
      </c>
      <c r="P224" s="142">
        <f>O224*H224</f>
        <v>0</v>
      </c>
      <c r="Q224" s="142">
        <v>2.3199999999999998E-2</v>
      </c>
      <c r="R224" s="142">
        <f>Q224*H224</f>
        <v>0.47112239999999994</v>
      </c>
      <c r="S224" s="142">
        <v>0</v>
      </c>
      <c r="T224" s="143">
        <f>S224*H224</f>
        <v>0</v>
      </c>
      <c r="AR224" s="144" t="s">
        <v>131</v>
      </c>
      <c r="AT224" s="144" t="s">
        <v>135</v>
      </c>
      <c r="AU224" s="144" t="s">
        <v>86</v>
      </c>
      <c r="AY224" s="16" t="s">
        <v>132</v>
      </c>
      <c r="BE224" s="145">
        <f>IF(N224="základní",J224,0)</f>
        <v>0</v>
      </c>
      <c r="BF224" s="145">
        <f>IF(N224="snížená",J224,0)</f>
        <v>0</v>
      </c>
      <c r="BG224" s="145">
        <f>IF(N224="zákl. přenesená",J224,0)</f>
        <v>0</v>
      </c>
      <c r="BH224" s="145">
        <f>IF(N224="sníž. přenesená",J224,0)</f>
        <v>0</v>
      </c>
      <c r="BI224" s="145">
        <f>IF(N224="nulová",J224,0)</f>
        <v>0</v>
      </c>
      <c r="BJ224" s="16" t="s">
        <v>84</v>
      </c>
      <c r="BK224" s="145">
        <f>ROUND(I224*H224,2)</f>
        <v>0</v>
      </c>
      <c r="BL224" s="16" t="s">
        <v>131</v>
      </c>
      <c r="BM224" s="144" t="s">
        <v>310</v>
      </c>
    </row>
    <row r="225" spans="2:65" s="1" customFormat="1" ht="48.75">
      <c r="B225" s="31"/>
      <c r="D225" s="147" t="s">
        <v>195</v>
      </c>
      <c r="F225" s="174" t="s">
        <v>311</v>
      </c>
      <c r="I225" s="165"/>
      <c r="L225" s="31"/>
      <c r="M225" s="166"/>
      <c r="T225" s="55"/>
      <c r="AT225" s="16" t="s">
        <v>195</v>
      </c>
      <c r="AU225" s="16" t="s">
        <v>86</v>
      </c>
    </row>
    <row r="226" spans="2:65" s="12" customFormat="1" ht="22.5">
      <c r="B226" s="146"/>
      <c r="D226" s="147" t="s">
        <v>141</v>
      </c>
      <c r="E226" s="148" t="s">
        <v>1</v>
      </c>
      <c r="F226" s="149" t="s">
        <v>312</v>
      </c>
      <c r="H226" s="148" t="s">
        <v>1</v>
      </c>
      <c r="I226" s="150"/>
      <c r="L226" s="146"/>
      <c r="M226" s="151"/>
      <c r="T226" s="152"/>
      <c r="AT226" s="148" t="s">
        <v>141</v>
      </c>
      <c r="AU226" s="148" t="s">
        <v>86</v>
      </c>
      <c r="AV226" s="12" t="s">
        <v>84</v>
      </c>
      <c r="AW226" s="12" t="s">
        <v>32</v>
      </c>
      <c r="AX226" s="12" t="s">
        <v>76</v>
      </c>
      <c r="AY226" s="148" t="s">
        <v>132</v>
      </c>
    </row>
    <row r="227" spans="2:65" s="12" customFormat="1" ht="22.5">
      <c r="B227" s="146"/>
      <c r="D227" s="147" t="s">
        <v>141</v>
      </c>
      <c r="E227" s="148" t="s">
        <v>1</v>
      </c>
      <c r="F227" s="149" t="s">
        <v>313</v>
      </c>
      <c r="H227" s="148" t="s">
        <v>1</v>
      </c>
      <c r="I227" s="150"/>
      <c r="L227" s="146"/>
      <c r="M227" s="151"/>
      <c r="T227" s="152"/>
      <c r="AT227" s="148" t="s">
        <v>141</v>
      </c>
      <c r="AU227" s="148" t="s">
        <v>86</v>
      </c>
      <c r="AV227" s="12" t="s">
        <v>84</v>
      </c>
      <c r="AW227" s="12" t="s">
        <v>32</v>
      </c>
      <c r="AX227" s="12" t="s">
        <v>76</v>
      </c>
      <c r="AY227" s="148" t="s">
        <v>132</v>
      </c>
    </row>
    <row r="228" spans="2:65" s="13" customFormat="1" ht="11.25">
      <c r="B228" s="153"/>
      <c r="D228" s="147" t="s">
        <v>141</v>
      </c>
      <c r="E228" s="154" t="s">
        <v>1</v>
      </c>
      <c r="F228" s="155" t="s">
        <v>314</v>
      </c>
      <c r="H228" s="156">
        <v>20.306999999999999</v>
      </c>
      <c r="I228" s="157"/>
      <c r="L228" s="153"/>
      <c r="M228" s="158"/>
      <c r="T228" s="159"/>
      <c r="AT228" s="154" t="s">
        <v>141</v>
      </c>
      <c r="AU228" s="154" t="s">
        <v>86</v>
      </c>
      <c r="AV228" s="13" t="s">
        <v>86</v>
      </c>
      <c r="AW228" s="13" t="s">
        <v>32</v>
      </c>
      <c r="AX228" s="13" t="s">
        <v>84</v>
      </c>
      <c r="AY228" s="154" t="s">
        <v>132</v>
      </c>
    </row>
    <row r="229" spans="2:65" s="1" customFormat="1" ht="21.75" customHeight="1">
      <c r="B229" s="31"/>
      <c r="C229" s="175" t="s">
        <v>315</v>
      </c>
      <c r="D229" s="175" t="s">
        <v>222</v>
      </c>
      <c r="E229" s="176" t="s">
        <v>316</v>
      </c>
      <c r="F229" s="177" t="s">
        <v>317</v>
      </c>
      <c r="G229" s="178" t="s">
        <v>289</v>
      </c>
      <c r="H229" s="179">
        <v>1</v>
      </c>
      <c r="I229" s="180"/>
      <c r="J229" s="181">
        <f>ROUND(I229*H229,2)</f>
        <v>0</v>
      </c>
      <c r="K229" s="182"/>
      <c r="L229" s="183"/>
      <c r="M229" s="184" t="s">
        <v>1</v>
      </c>
      <c r="N229" s="185" t="s">
        <v>41</v>
      </c>
      <c r="P229" s="142">
        <f>O229*H229</f>
        <v>0</v>
      </c>
      <c r="Q229" s="142">
        <v>0</v>
      </c>
      <c r="R229" s="142">
        <f>Q229*H229</f>
        <v>0</v>
      </c>
      <c r="S229" s="142">
        <v>0</v>
      </c>
      <c r="T229" s="143">
        <f>S229*H229</f>
        <v>0</v>
      </c>
      <c r="AR229" s="144" t="s">
        <v>226</v>
      </c>
      <c r="AT229" s="144" t="s">
        <v>222</v>
      </c>
      <c r="AU229" s="144" t="s">
        <v>86</v>
      </c>
      <c r="AY229" s="16" t="s">
        <v>132</v>
      </c>
      <c r="BE229" s="145">
        <f>IF(N229="základní",J229,0)</f>
        <v>0</v>
      </c>
      <c r="BF229" s="145">
        <f>IF(N229="snížená",J229,0)</f>
        <v>0</v>
      </c>
      <c r="BG229" s="145">
        <f>IF(N229="zákl. přenesená",J229,0)</f>
        <v>0</v>
      </c>
      <c r="BH229" s="145">
        <f>IF(N229="sníž. přenesená",J229,0)</f>
        <v>0</v>
      </c>
      <c r="BI229" s="145">
        <f>IF(N229="nulová",J229,0)</f>
        <v>0</v>
      </c>
      <c r="BJ229" s="16" t="s">
        <v>84</v>
      </c>
      <c r="BK229" s="145">
        <f>ROUND(I229*H229,2)</f>
        <v>0</v>
      </c>
      <c r="BL229" s="16" t="s">
        <v>131</v>
      </c>
      <c r="BM229" s="144" t="s">
        <v>318</v>
      </c>
    </row>
    <row r="230" spans="2:65" s="1" customFormat="1" ht="48.75">
      <c r="B230" s="31"/>
      <c r="D230" s="147" t="s">
        <v>319</v>
      </c>
      <c r="F230" s="174" t="s">
        <v>320</v>
      </c>
      <c r="I230" s="165"/>
      <c r="L230" s="31"/>
      <c r="M230" s="166"/>
      <c r="T230" s="55"/>
      <c r="AT230" s="16" t="s">
        <v>319</v>
      </c>
      <c r="AU230" s="16" t="s">
        <v>86</v>
      </c>
    </row>
    <row r="231" spans="2:65" s="12" customFormat="1" ht="11.25">
      <c r="B231" s="146"/>
      <c r="D231" s="147" t="s">
        <v>141</v>
      </c>
      <c r="E231" s="148" t="s">
        <v>1</v>
      </c>
      <c r="F231" s="149" t="s">
        <v>321</v>
      </c>
      <c r="H231" s="148" t="s">
        <v>1</v>
      </c>
      <c r="I231" s="150"/>
      <c r="L231" s="146"/>
      <c r="M231" s="151"/>
      <c r="T231" s="152"/>
      <c r="AT231" s="148" t="s">
        <v>141</v>
      </c>
      <c r="AU231" s="148" t="s">
        <v>86</v>
      </c>
      <c r="AV231" s="12" t="s">
        <v>84</v>
      </c>
      <c r="AW231" s="12" t="s">
        <v>32</v>
      </c>
      <c r="AX231" s="12" t="s">
        <v>76</v>
      </c>
      <c r="AY231" s="148" t="s">
        <v>132</v>
      </c>
    </row>
    <row r="232" spans="2:65" s="12" customFormat="1" ht="22.5">
      <c r="B232" s="146"/>
      <c r="D232" s="147" t="s">
        <v>141</v>
      </c>
      <c r="E232" s="148" t="s">
        <v>1</v>
      </c>
      <c r="F232" s="149" t="s">
        <v>322</v>
      </c>
      <c r="H232" s="148" t="s">
        <v>1</v>
      </c>
      <c r="I232" s="150"/>
      <c r="L232" s="146"/>
      <c r="M232" s="151"/>
      <c r="T232" s="152"/>
      <c r="AT232" s="148" t="s">
        <v>141</v>
      </c>
      <c r="AU232" s="148" t="s">
        <v>86</v>
      </c>
      <c r="AV232" s="12" t="s">
        <v>84</v>
      </c>
      <c r="AW232" s="12" t="s">
        <v>32</v>
      </c>
      <c r="AX232" s="12" t="s">
        <v>76</v>
      </c>
      <c r="AY232" s="148" t="s">
        <v>132</v>
      </c>
    </row>
    <row r="233" spans="2:65" s="12" customFormat="1" ht="22.5">
      <c r="B233" s="146"/>
      <c r="D233" s="147" t="s">
        <v>141</v>
      </c>
      <c r="E233" s="148" t="s">
        <v>1</v>
      </c>
      <c r="F233" s="149" t="s">
        <v>323</v>
      </c>
      <c r="H233" s="148" t="s">
        <v>1</v>
      </c>
      <c r="I233" s="150"/>
      <c r="L233" s="146"/>
      <c r="M233" s="151"/>
      <c r="T233" s="152"/>
      <c r="AT233" s="148" t="s">
        <v>141</v>
      </c>
      <c r="AU233" s="148" t="s">
        <v>86</v>
      </c>
      <c r="AV233" s="12" t="s">
        <v>84</v>
      </c>
      <c r="AW233" s="12" t="s">
        <v>32</v>
      </c>
      <c r="AX233" s="12" t="s">
        <v>76</v>
      </c>
      <c r="AY233" s="148" t="s">
        <v>132</v>
      </c>
    </row>
    <row r="234" spans="2:65" s="13" customFormat="1" ht="11.25">
      <c r="B234" s="153"/>
      <c r="D234" s="147" t="s">
        <v>141</v>
      </c>
      <c r="E234" s="154" t="s">
        <v>1</v>
      </c>
      <c r="F234" s="155" t="s">
        <v>324</v>
      </c>
      <c r="H234" s="156">
        <v>1</v>
      </c>
      <c r="I234" s="157"/>
      <c r="L234" s="153"/>
      <c r="M234" s="158"/>
      <c r="T234" s="159"/>
      <c r="AT234" s="154" t="s">
        <v>141</v>
      </c>
      <c r="AU234" s="154" t="s">
        <v>86</v>
      </c>
      <c r="AV234" s="13" t="s">
        <v>86</v>
      </c>
      <c r="AW234" s="13" t="s">
        <v>32</v>
      </c>
      <c r="AX234" s="13" t="s">
        <v>84</v>
      </c>
      <c r="AY234" s="154" t="s">
        <v>132</v>
      </c>
    </row>
    <row r="235" spans="2:65" s="1" customFormat="1" ht="16.5" customHeight="1">
      <c r="B235" s="31"/>
      <c r="C235" s="132" t="s">
        <v>325</v>
      </c>
      <c r="D235" s="132" t="s">
        <v>135</v>
      </c>
      <c r="E235" s="133" t="s">
        <v>326</v>
      </c>
      <c r="F235" s="134" t="s">
        <v>327</v>
      </c>
      <c r="G235" s="135" t="s">
        <v>289</v>
      </c>
      <c r="H235" s="136">
        <v>1</v>
      </c>
      <c r="I235" s="137"/>
      <c r="J235" s="138">
        <f>ROUND(I235*H235,2)</f>
        <v>0</v>
      </c>
      <c r="K235" s="139"/>
      <c r="L235" s="31"/>
      <c r="M235" s="140" t="s">
        <v>1</v>
      </c>
      <c r="N235" s="141" t="s">
        <v>41</v>
      </c>
      <c r="P235" s="142">
        <f>O235*H235</f>
        <v>0</v>
      </c>
      <c r="Q235" s="142">
        <v>0</v>
      </c>
      <c r="R235" s="142">
        <f>Q235*H235</f>
        <v>0</v>
      </c>
      <c r="S235" s="142">
        <v>0</v>
      </c>
      <c r="T235" s="143">
        <f>S235*H235</f>
        <v>0</v>
      </c>
      <c r="AR235" s="144" t="s">
        <v>131</v>
      </c>
      <c r="AT235" s="144" t="s">
        <v>135</v>
      </c>
      <c r="AU235" s="144" t="s">
        <v>86</v>
      </c>
      <c r="AY235" s="16" t="s">
        <v>132</v>
      </c>
      <c r="BE235" s="145">
        <f>IF(N235="základní",J235,0)</f>
        <v>0</v>
      </c>
      <c r="BF235" s="145">
        <f>IF(N235="snížená",J235,0)</f>
        <v>0</v>
      </c>
      <c r="BG235" s="145">
        <f>IF(N235="zákl. přenesená",J235,0)</f>
        <v>0</v>
      </c>
      <c r="BH235" s="145">
        <f>IF(N235="sníž. přenesená",J235,0)</f>
        <v>0</v>
      </c>
      <c r="BI235" s="145">
        <f>IF(N235="nulová",J235,0)</f>
        <v>0</v>
      </c>
      <c r="BJ235" s="16" t="s">
        <v>84</v>
      </c>
      <c r="BK235" s="145">
        <f>ROUND(I235*H235,2)</f>
        <v>0</v>
      </c>
      <c r="BL235" s="16" t="s">
        <v>131</v>
      </c>
      <c r="BM235" s="144" t="s">
        <v>328</v>
      </c>
    </row>
    <row r="236" spans="2:65" s="1" customFormat="1" ht="16.5" customHeight="1">
      <c r="B236" s="31"/>
      <c r="C236" s="175" t="s">
        <v>329</v>
      </c>
      <c r="D236" s="175" t="s">
        <v>222</v>
      </c>
      <c r="E236" s="176" t="s">
        <v>330</v>
      </c>
      <c r="F236" s="177" t="s">
        <v>331</v>
      </c>
      <c r="G236" s="178" t="s">
        <v>289</v>
      </c>
      <c r="H236" s="179">
        <v>1</v>
      </c>
      <c r="I236" s="180"/>
      <c r="J236" s="181">
        <f>ROUND(I236*H236,2)</f>
        <v>0</v>
      </c>
      <c r="K236" s="182"/>
      <c r="L236" s="183"/>
      <c r="M236" s="184" t="s">
        <v>1</v>
      </c>
      <c r="N236" s="185" t="s">
        <v>41</v>
      </c>
      <c r="P236" s="142">
        <f>O236*H236</f>
        <v>0</v>
      </c>
      <c r="Q236" s="142">
        <v>0</v>
      </c>
      <c r="R236" s="142">
        <f>Q236*H236</f>
        <v>0</v>
      </c>
      <c r="S236" s="142">
        <v>0</v>
      </c>
      <c r="T236" s="143">
        <f>S236*H236</f>
        <v>0</v>
      </c>
      <c r="AR236" s="144" t="s">
        <v>226</v>
      </c>
      <c r="AT236" s="144" t="s">
        <v>222</v>
      </c>
      <c r="AU236" s="144" t="s">
        <v>86</v>
      </c>
      <c r="AY236" s="16" t="s">
        <v>132</v>
      </c>
      <c r="BE236" s="145">
        <f>IF(N236="základní",J236,0)</f>
        <v>0</v>
      </c>
      <c r="BF236" s="145">
        <f>IF(N236="snížená",J236,0)</f>
        <v>0</v>
      </c>
      <c r="BG236" s="145">
        <f>IF(N236="zákl. přenesená",J236,0)</f>
        <v>0</v>
      </c>
      <c r="BH236" s="145">
        <f>IF(N236="sníž. přenesená",J236,0)</f>
        <v>0</v>
      </c>
      <c r="BI236" s="145">
        <f>IF(N236="nulová",J236,0)</f>
        <v>0</v>
      </c>
      <c r="BJ236" s="16" t="s">
        <v>84</v>
      </c>
      <c r="BK236" s="145">
        <f>ROUND(I236*H236,2)</f>
        <v>0</v>
      </c>
      <c r="BL236" s="16" t="s">
        <v>131</v>
      </c>
      <c r="BM236" s="144" t="s">
        <v>332</v>
      </c>
    </row>
    <row r="237" spans="2:65" s="1" customFormat="1" ht="37.9" customHeight="1">
      <c r="B237" s="31"/>
      <c r="C237" s="132" t="s">
        <v>333</v>
      </c>
      <c r="D237" s="132" t="s">
        <v>135</v>
      </c>
      <c r="E237" s="133" t="s">
        <v>334</v>
      </c>
      <c r="F237" s="134" t="s">
        <v>335</v>
      </c>
      <c r="G237" s="135" t="s">
        <v>289</v>
      </c>
      <c r="H237" s="136">
        <v>1</v>
      </c>
      <c r="I237" s="137"/>
      <c r="J237" s="138">
        <f>ROUND(I237*H237,2)</f>
        <v>0</v>
      </c>
      <c r="K237" s="139"/>
      <c r="L237" s="31"/>
      <c r="M237" s="140" t="s">
        <v>1</v>
      </c>
      <c r="N237" s="141" t="s">
        <v>41</v>
      </c>
      <c r="P237" s="142">
        <f>O237*H237</f>
        <v>0</v>
      </c>
      <c r="Q237" s="142">
        <v>0</v>
      </c>
      <c r="R237" s="142">
        <f>Q237*H237</f>
        <v>0</v>
      </c>
      <c r="S237" s="142">
        <v>0.26600000000000001</v>
      </c>
      <c r="T237" s="143">
        <f>S237*H237</f>
        <v>0.26600000000000001</v>
      </c>
      <c r="AR237" s="144" t="s">
        <v>131</v>
      </c>
      <c r="AT237" s="144" t="s">
        <v>135</v>
      </c>
      <c r="AU237" s="144" t="s">
        <v>86</v>
      </c>
      <c r="AY237" s="16" t="s">
        <v>132</v>
      </c>
      <c r="BE237" s="145">
        <f>IF(N237="základní",J237,0)</f>
        <v>0</v>
      </c>
      <c r="BF237" s="145">
        <f>IF(N237="snížená",J237,0)</f>
        <v>0</v>
      </c>
      <c r="BG237" s="145">
        <f>IF(N237="zákl. přenesená",J237,0)</f>
        <v>0</v>
      </c>
      <c r="BH237" s="145">
        <f>IF(N237="sníž. přenesená",J237,0)</f>
        <v>0</v>
      </c>
      <c r="BI237" s="145">
        <f>IF(N237="nulová",J237,0)</f>
        <v>0</v>
      </c>
      <c r="BJ237" s="16" t="s">
        <v>84</v>
      </c>
      <c r="BK237" s="145">
        <f>ROUND(I237*H237,2)</f>
        <v>0</v>
      </c>
      <c r="BL237" s="16" t="s">
        <v>131</v>
      </c>
      <c r="BM237" s="144" t="s">
        <v>336</v>
      </c>
    </row>
    <row r="238" spans="2:65" s="12" customFormat="1" ht="22.5">
      <c r="B238" s="146"/>
      <c r="D238" s="147" t="s">
        <v>141</v>
      </c>
      <c r="E238" s="148" t="s">
        <v>1</v>
      </c>
      <c r="F238" s="149" t="s">
        <v>337</v>
      </c>
      <c r="H238" s="148" t="s">
        <v>1</v>
      </c>
      <c r="I238" s="150"/>
      <c r="L238" s="146"/>
      <c r="M238" s="151"/>
      <c r="T238" s="152"/>
      <c r="AT238" s="148" t="s">
        <v>141</v>
      </c>
      <c r="AU238" s="148" t="s">
        <v>86</v>
      </c>
      <c r="AV238" s="12" t="s">
        <v>84</v>
      </c>
      <c r="AW238" s="12" t="s">
        <v>32</v>
      </c>
      <c r="AX238" s="12" t="s">
        <v>76</v>
      </c>
      <c r="AY238" s="148" t="s">
        <v>132</v>
      </c>
    </row>
    <row r="239" spans="2:65" s="12" customFormat="1" ht="22.5">
      <c r="B239" s="146"/>
      <c r="D239" s="147" t="s">
        <v>141</v>
      </c>
      <c r="E239" s="148" t="s">
        <v>1</v>
      </c>
      <c r="F239" s="149" t="s">
        <v>338</v>
      </c>
      <c r="H239" s="148" t="s">
        <v>1</v>
      </c>
      <c r="I239" s="150"/>
      <c r="L239" s="146"/>
      <c r="M239" s="151"/>
      <c r="T239" s="152"/>
      <c r="AT239" s="148" t="s">
        <v>141</v>
      </c>
      <c r="AU239" s="148" t="s">
        <v>86</v>
      </c>
      <c r="AV239" s="12" t="s">
        <v>84</v>
      </c>
      <c r="AW239" s="12" t="s">
        <v>32</v>
      </c>
      <c r="AX239" s="12" t="s">
        <v>76</v>
      </c>
      <c r="AY239" s="148" t="s">
        <v>132</v>
      </c>
    </row>
    <row r="240" spans="2:65" s="13" customFormat="1" ht="11.25">
      <c r="B240" s="153"/>
      <c r="D240" s="147" t="s">
        <v>141</v>
      </c>
      <c r="E240" s="154" t="s">
        <v>1</v>
      </c>
      <c r="F240" s="155" t="s">
        <v>339</v>
      </c>
      <c r="H240" s="156">
        <v>1</v>
      </c>
      <c r="I240" s="157"/>
      <c r="L240" s="153"/>
      <c r="M240" s="158"/>
      <c r="T240" s="159"/>
      <c r="AT240" s="154" t="s">
        <v>141</v>
      </c>
      <c r="AU240" s="154" t="s">
        <v>86</v>
      </c>
      <c r="AV240" s="13" t="s">
        <v>86</v>
      </c>
      <c r="AW240" s="13" t="s">
        <v>32</v>
      </c>
      <c r="AX240" s="13" t="s">
        <v>84</v>
      </c>
      <c r="AY240" s="154" t="s">
        <v>132</v>
      </c>
    </row>
    <row r="241" spans="2:65" s="1" customFormat="1" ht="37.9" customHeight="1">
      <c r="B241" s="31"/>
      <c r="C241" s="132" t="s">
        <v>7</v>
      </c>
      <c r="D241" s="132" t="s">
        <v>135</v>
      </c>
      <c r="E241" s="133" t="s">
        <v>340</v>
      </c>
      <c r="F241" s="134" t="s">
        <v>341</v>
      </c>
      <c r="G241" s="135" t="s">
        <v>265</v>
      </c>
      <c r="H241" s="136">
        <v>60</v>
      </c>
      <c r="I241" s="137"/>
      <c r="J241" s="138">
        <f>ROUND(I241*H241,2)</f>
        <v>0</v>
      </c>
      <c r="K241" s="139"/>
      <c r="L241" s="31"/>
      <c r="M241" s="140" t="s">
        <v>1</v>
      </c>
      <c r="N241" s="141" t="s">
        <v>41</v>
      </c>
      <c r="P241" s="142">
        <f>O241*H241</f>
        <v>0</v>
      </c>
      <c r="Q241" s="142">
        <v>0</v>
      </c>
      <c r="R241" s="142">
        <f>Q241*H241</f>
        <v>0</v>
      </c>
      <c r="S241" s="142">
        <v>0</v>
      </c>
      <c r="T241" s="143">
        <f>S241*H241</f>
        <v>0</v>
      </c>
      <c r="AR241" s="144" t="s">
        <v>131</v>
      </c>
      <c r="AT241" s="144" t="s">
        <v>135</v>
      </c>
      <c r="AU241" s="144" t="s">
        <v>86</v>
      </c>
      <c r="AY241" s="16" t="s">
        <v>132</v>
      </c>
      <c r="BE241" s="145">
        <f>IF(N241="základní",J241,0)</f>
        <v>0</v>
      </c>
      <c r="BF241" s="145">
        <f>IF(N241="snížená",J241,0)</f>
        <v>0</v>
      </c>
      <c r="BG241" s="145">
        <f>IF(N241="zákl. přenesená",J241,0)</f>
        <v>0</v>
      </c>
      <c r="BH241" s="145">
        <f>IF(N241="sníž. přenesená",J241,0)</f>
        <v>0</v>
      </c>
      <c r="BI241" s="145">
        <f>IF(N241="nulová",J241,0)</f>
        <v>0</v>
      </c>
      <c r="BJ241" s="16" t="s">
        <v>84</v>
      </c>
      <c r="BK241" s="145">
        <f>ROUND(I241*H241,2)</f>
        <v>0</v>
      </c>
      <c r="BL241" s="16" t="s">
        <v>131</v>
      </c>
      <c r="BM241" s="144" t="s">
        <v>342</v>
      </c>
    </row>
    <row r="242" spans="2:65" s="1" customFormat="1" ht="11.25">
      <c r="B242" s="31"/>
      <c r="D242" s="163" t="s">
        <v>182</v>
      </c>
      <c r="F242" s="164" t="s">
        <v>343</v>
      </c>
      <c r="I242" s="165"/>
      <c r="L242" s="31"/>
      <c r="M242" s="166"/>
      <c r="T242" s="55"/>
      <c r="AT242" s="16" t="s">
        <v>182</v>
      </c>
      <c r="AU242" s="16" t="s">
        <v>86</v>
      </c>
    </row>
    <row r="243" spans="2:65" s="13" customFormat="1" ht="11.25">
      <c r="B243" s="153"/>
      <c r="D243" s="147" t="s">
        <v>141</v>
      </c>
      <c r="E243" s="154" t="s">
        <v>1</v>
      </c>
      <c r="F243" s="155" t="s">
        <v>344</v>
      </c>
      <c r="H243" s="156">
        <v>60</v>
      </c>
      <c r="I243" s="157"/>
      <c r="L243" s="153"/>
      <c r="M243" s="158"/>
      <c r="T243" s="159"/>
      <c r="AT243" s="154" t="s">
        <v>141</v>
      </c>
      <c r="AU243" s="154" t="s">
        <v>86</v>
      </c>
      <c r="AV243" s="13" t="s">
        <v>86</v>
      </c>
      <c r="AW243" s="13" t="s">
        <v>32</v>
      </c>
      <c r="AX243" s="13" t="s">
        <v>84</v>
      </c>
      <c r="AY243" s="154" t="s">
        <v>132</v>
      </c>
    </row>
    <row r="244" spans="2:65" s="1" customFormat="1" ht="16.5" customHeight="1">
      <c r="B244" s="31"/>
      <c r="C244" s="132" t="s">
        <v>345</v>
      </c>
      <c r="D244" s="132" t="s">
        <v>135</v>
      </c>
      <c r="E244" s="133" t="s">
        <v>346</v>
      </c>
      <c r="F244" s="134" t="s">
        <v>347</v>
      </c>
      <c r="G244" s="135" t="s">
        <v>289</v>
      </c>
      <c r="H244" s="136">
        <v>147</v>
      </c>
      <c r="I244" s="137"/>
      <c r="J244" s="138">
        <f>ROUND(I244*H244,2)</f>
        <v>0</v>
      </c>
      <c r="K244" s="139"/>
      <c r="L244" s="31"/>
      <c r="M244" s="140" t="s">
        <v>1</v>
      </c>
      <c r="N244" s="141" t="s">
        <v>41</v>
      </c>
      <c r="P244" s="142">
        <f>O244*H244</f>
        <v>0</v>
      </c>
      <c r="Q244" s="142">
        <v>3.7379999999999997E-2</v>
      </c>
      <c r="R244" s="142">
        <f>Q244*H244</f>
        <v>5.4948599999999992</v>
      </c>
      <c r="S244" s="142">
        <v>0</v>
      </c>
      <c r="T244" s="143">
        <f>S244*H244</f>
        <v>0</v>
      </c>
      <c r="AR244" s="144" t="s">
        <v>131</v>
      </c>
      <c r="AT244" s="144" t="s">
        <v>135</v>
      </c>
      <c r="AU244" s="144" t="s">
        <v>86</v>
      </c>
      <c r="AY244" s="16" t="s">
        <v>132</v>
      </c>
      <c r="BE244" s="145">
        <f>IF(N244="základní",J244,0)</f>
        <v>0</v>
      </c>
      <c r="BF244" s="145">
        <f>IF(N244="snížená",J244,0)</f>
        <v>0</v>
      </c>
      <c r="BG244" s="145">
        <f>IF(N244="zákl. přenesená",J244,0)</f>
        <v>0</v>
      </c>
      <c r="BH244" s="145">
        <f>IF(N244="sníž. přenesená",J244,0)</f>
        <v>0</v>
      </c>
      <c r="BI244" s="145">
        <f>IF(N244="nulová",J244,0)</f>
        <v>0</v>
      </c>
      <c r="BJ244" s="16" t="s">
        <v>84</v>
      </c>
      <c r="BK244" s="145">
        <f>ROUND(I244*H244,2)</f>
        <v>0</v>
      </c>
      <c r="BL244" s="16" t="s">
        <v>131</v>
      </c>
      <c r="BM244" s="144" t="s">
        <v>348</v>
      </c>
    </row>
    <row r="245" spans="2:65" s="1" customFormat="1" ht="11.25">
      <c r="B245" s="31"/>
      <c r="D245" s="163" t="s">
        <v>182</v>
      </c>
      <c r="F245" s="164" t="s">
        <v>349</v>
      </c>
      <c r="I245" s="165"/>
      <c r="L245" s="31"/>
      <c r="M245" s="166"/>
      <c r="T245" s="55"/>
      <c r="AT245" s="16" t="s">
        <v>182</v>
      </c>
      <c r="AU245" s="16" t="s">
        <v>86</v>
      </c>
    </row>
    <row r="246" spans="2:65" s="12" customFormat="1" ht="11.25">
      <c r="B246" s="146"/>
      <c r="D246" s="147" t="s">
        <v>141</v>
      </c>
      <c r="E246" s="148" t="s">
        <v>1</v>
      </c>
      <c r="F246" s="149" t="s">
        <v>350</v>
      </c>
      <c r="H246" s="148" t="s">
        <v>1</v>
      </c>
      <c r="I246" s="150"/>
      <c r="L246" s="146"/>
      <c r="M246" s="151"/>
      <c r="T246" s="152"/>
      <c r="AT246" s="148" t="s">
        <v>141</v>
      </c>
      <c r="AU246" s="148" t="s">
        <v>86</v>
      </c>
      <c r="AV246" s="12" t="s">
        <v>84</v>
      </c>
      <c r="AW246" s="12" t="s">
        <v>32</v>
      </c>
      <c r="AX246" s="12" t="s">
        <v>76</v>
      </c>
      <c r="AY246" s="148" t="s">
        <v>132</v>
      </c>
    </row>
    <row r="247" spans="2:65" s="12" customFormat="1" ht="11.25">
      <c r="B247" s="146"/>
      <c r="D247" s="147" t="s">
        <v>141</v>
      </c>
      <c r="E247" s="148" t="s">
        <v>1</v>
      </c>
      <c r="F247" s="149" t="s">
        <v>351</v>
      </c>
      <c r="H247" s="148" t="s">
        <v>1</v>
      </c>
      <c r="I247" s="150"/>
      <c r="L247" s="146"/>
      <c r="M247" s="151"/>
      <c r="T247" s="152"/>
      <c r="AT247" s="148" t="s">
        <v>141</v>
      </c>
      <c r="AU247" s="148" t="s">
        <v>86</v>
      </c>
      <c r="AV247" s="12" t="s">
        <v>84</v>
      </c>
      <c r="AW247" s="12" t="s">
        <v>32</v>
      </c>
      <c r="AX247" s="12" t="s">
        <v>76</v>
      </c>
      <c r="AY247" s="148" t="s">
        <v>132</v>
      </c>
    </row>
    <row r="248" spans="2:65" s="13" customFormat="1" ht="11.25">
      <c r="B248" s="153"/>
      <c r="D248" s="147" t="s">
        <v>141</v>
      </c>
      <c r="E248" s="154" t="s">
        <v>1</v>
      </c>
      <c r="F248" s="155" t="s">
        <v>352</v>
      </c>
      <c r="H248" s="156">
        <v>64</v>
      </c>
      <c r="I248" s="157"/>
      <c r="L248" s="153"/>
      <c r="M248" s="158"/>
      <c r="T248" s="159"/>
      <c r="AT248" s="154" t="s">
        <v>141</v>
      </c>
      <c r="AU248" s="154" t="s">
        <v>86</v>
      </c>
      <c r="AV248" s="13" t="s">
        <v>86</v>
      </c>
      <c r="AW248" s="13" t="s">
        <v>32</v>
      </c>
      <c r="AX248" s="13" t="s">
        <v>76</v>
      </c>
      <c r="AY248" s="154" t="s">
        <v>132</v>
      </c>
    </row>
    <row r="249" spans="2:65" s="13" customFormat="1" ht="11.25">
      <c r="B249" s="153"/>
      <c r="D249" s="147" t="s">
        <v>141</v>
      </c>
      <c r="E249" s="154" t="s">
        <v>1</v>
      </c>
      <c r="F249" s="155" t="s">
        <v>353</v>
      </c>
      <c r="H249" s="156">
        <v>65</v>
      </c>
      <c r="I249" s="157"/>
      <c r="L249" s="153"/>
      <c r="M249" s="158"/>
      <c r="T249" s="159"/>
      <c r="AT249" s="154" t="s">
        <v>141</v>
      </c>
      <c r="AU249" s="154" t="s">
        <v>86</v>
      </c>
      <c r="AV249" s="13" t="s">
        <v>86</v>
      </c>
      <c r="AW249" s="13" t="s">
        <v>32</v>
      </c>
      <c r="AX249" s="13" t="s">
        <v>76</v>
      </c>
      <c r="AY249" s="154" t="s">
        <v>132</v>
      </c>
    </row>
    <row r="250" spans="2:65" s="13" customFormat="1" ht="11.25">
      <c r="B250" s="153"/>
      <c r="D250" s="147" t="s">
        <v>141</v>
      </c>
      <c r="E250" s="154" t="s">
        <v>1</v>
      </c>
      <c r="F250" s="155" t="s">
        <v>354</v>
      </c>
      <c r="H250" s="156">
        <v>4</v>
      </c>
      <c r="I250" s="157"/>
      <c r="L250" s="153"/>
      <c r="M250" s="158"/>
      <c r="T250" s="159"/>
      <c r="AT250" s="154" t="s">
        <v>141</v>
      </c>
      <c r="AU250" s="154" t="s">
        <v>86</v>
      </c>
      <c r="AV250" s="13" t="s">
        <v>86</v>
      </c>
      <c r="AW250" s="13" t="s">
        <v>32</v>
      </c>
      <c r="AX250" s="13" t="s">
        <v>76</v>
      </c>
      <c r="AY250" s="154" t="s">
        <v>132</v>
      </c>
    </row>
    <row r="251" spans="2:65" s="13" customFormat="1" ht="11.25">
      <c r="B251" s="153"/>
      <c r="D251" s="147" t="s">
        <v>141</v>
      </c>
      <c r="E251" s="154" t="s">
        <v>1</v>
      </c>
      <c r="F251" s="155" t="s">
        <v>355</v>
      </c>
      <c r="H251" s="156">
        <v>14</v>
      </c>
      <c r="I251" s="157"/>
      <c r="L251" s="153"/>
      <c r="M251" s="158"/>
      <c r="T251" s="159"/>
      <c r="AT251" s="154" t="s">
        <v>141</v>
      </c>
      <c r="AU251" s="154" t="s">
        <v>86</v>
      </c>
      <c r="AV251" s="13" t="s">
        <v>86</v>
      </c>
      <c r="AW251" s="13" t="s">
        <v>32</v>
      </c>
      <c r="AX251" s="13" t="s">
        <v>76</v>
      </c>
      <c r="AY251" s="154" t="s">
        <v>132</v>
      </c>
    </row>
    <row r="252" spans="2:65" s="14" customFormat="1" ht="11.25">
      <c r="B252" s="167"/>
      <c r="D252" s="147" t="s">
        <v>141</v>
      </c>
      <c r="E252" s="168" t="s">
        <v>1</v>
      </c>
      <c r="F252" s="169" t="s">
        <v>191</v>
      </c>
      <c r="H252" s="170">
        <v>147</v>
      </c>
      <c r="I252" s="171"/>
      <c r="L252" s="167"/>
      <c r="M252" s="172"/>
      <c r="T252" s="173"/>
      <c r="AT252" s="168" t="s">
        <v>141</v>
      </c>
      <c r="AU252" s="168" t="s">
        <v>86</v>
      </c>
      <c r="AV252" s="14" t="s">
        <v>131</v>
      </c>
      <c r="AW252" s="14" t="s">
        <v>32</v>
      </c>
      <c r="AX252" s="14" t="s">
        <v>84</v>
      </c>
      <c r="AY252" s="168" t="s">
        <v>132</v>
      </c>
    </row>
    <row r="253" spans="2:65" s="1" customFormat="1" ht="16.5" customHeight="1">
      <c r="B253" s="31"/>
      <c r="C253" s="132" t="s">
        <v>356</v>
      </c>
      <c r="D253" s="132" t="s">
        <v>135</v>
      </c>
      <c r="E253" s="133" t="s">
        <v>357</v>
      </c>
      <c r="F253" s="134" t="s">
        <v>358</v>
      </c>
      <c r="G253" s="135" t="s">
        <v>289</v>
      </c>
      <c r="H253" s="136">
        <v>471</v>
      </c>
      <c r="I253" s="137"/>
      <c r="J253" s="138">
        <f>ROUND(I253*H253,2)</f>
        <v>0</v>
      </c>
      <c r="K253" s="139"/>
      <c r="L253" s="31"/>
      <c r="M253" s="140" t="s">
        <v>1</v>
      </c>
      <c r="N253" s="141" t="s">
        <v>41</v>
      </c>
      <c r="P253" s="142">
        <f>O253*H253</f>
        <v>0</v>
      </c>
      <c r="Q253" s="142">
        <v>5.1999999999999995E-4</v>
      </c>
      <c r="R253" s="142">
        <f>Q253*H253</f>
        <v>0.24491999999999997</v>
      </c>
      <c r="S253" s="142">
        <v>0</v>
      </c>
      <c r="T253" s="143">
        <f>S253*H253</f>
        <v>0</v>
      </c>
      <c r="AR253" s="144" t="s">
        <v>131</v>
      </c>
      <c r="AT253" s="144" t="s">
        <v>135</v>
      </c>
      <c r="AU253" s="144" t="s">
        <v>86</v>
      </c>
      <c r="AY253" s="16" t="s">
        <v>132</v>
      </c>
      <c r="BE253" s="145">
        <f>IF(N253="základní",J253,0)</f>
        <v>0</v>
      </c>
      <c r="BF253" s="145">
        <f>IF(N253="snížená",J253,0)</f>
        <v>0</v>
      </c>
      <c r="BG253" s="145">
        <f>IF(N253="zákl. přenesená",J253,0)</f>
        <v>0</v>
      </c>
      <c r="BH253" s="145">
        <f>IF(N253="sníž. přenesená",J253,0)</f>
        <v>0</v>
      </c>
      <c r="BI253" s="145">
        <f>IF(N253="nulová",J253,0)</f>
        <v>0</v>
      </c>
      <c r="BJ253" s="16" t="s">
        <v>84</v>
      </c>
      <c r="BK253" s="145">
        <f>ROUND(I253*H253,2)</f>
        <v>0</v>
      </c>
      <c r="BL253" s="16" t="s">
        <v>131</v>
      </c>
      <c r="BM253" s="144" t="s">
        <v>359</v>
      </c>
    </row>
    <row r="254" spans="2:65" s="1" customFormat="1" ht="11.25">
      <c r="B254" s="31"/>
      <c r="D254" s="163" t="s">
        <v>182</v>
      </c>
      <c r="F254" s="164" t="s">
        <v>360</v>
      </c>
      <c r="I254" s="165"/>
      <c r="L254" s="31"/>
      <c r="M254" s="166"/>
      <c r="T254" s="55"/>
      <c r="AT254" s="16" t="s">
        <v>182</v>
      </c>
      <c r="AU254" s="16" t="s">
        <v>86</v>
      </c>
    </row>
    <row r="255" spans="2:65" s="1" customFormat="1" ht="37.9" customHeight="1">
      <c r="B255" s="31"/>
      <c r="C255" s="132" t="s">
        <v>361</v>
      </c>
      <c r="D255" s="132" t="s">
        <v>135</v>
      </c>
      <c r="E255" s="133" t="s">
        <v>362</v>
      </c>
      <c r="F255" s="134" t="s">
        <v>363</v>
      </c>
      <c r="G255" s="135" t="s">
        <v>180</v>
      </c>
      <c r="H255" s="136">
        <v>561.51199999999994</v>
      </c>
      <c r="I255" s="137"/>
      <c r="J255" s="138">
        <f>ROUND(I255*H255,2)</f>
        <v>0</v>
      </c>
      <c r="K255" s="139"/>
      <c r="L255" s="31"/>
      <c r="M255" s="140" t="s">
        <v>1</v>
      </c>
      <c r="N255" s="141" t="s">
        <v>41</v>
      </c>
      <c r="P255" s="142">
        <f>O255*H255</f>
        <v>0</v>
      </c>
      <c r="Q255" s="142">
        <v>0</v>
      </c>
      <c r="R255" s="142">
        <f>Q255*H255</f>
        <v>0</v>
      </c>
      <c r="S255" s="142">
        <v>0</v>
      </c>
      <c r="T255" s="143">
        <f>S255*H255</f>
        <v>0</v>
      </c>
      <c r="AR255" s="144" t="s">
        <v>131</v>
      </c>
      <c r="AT255" s="144" t="s">
        <v>135</v>
      </c>
      <c r="AU255" s="144" t="s">
        <v>86</v>
      </c>
      <c r="AY255" s="16" t="s">
        <v>132</v>
      </c>
      <c r="BE255" s="145">
        <f>IF(N255="základní",J255,0)</f>
        <v>0</v>
      </c>
      <c r="BF255" s="145">
        <f>IF(N255="snížená",J255,0)</f>
        <v>0</v>
      </c>
      <c r="BG255" s="145">
        <f>IF(N255="zákl. přenesená",J255,0)</f>
        <v>0</v>
      </c>
      <c r="BH255" s="145">
        <f>IF(N255="sníž. přenesená",J255,0)</f>
        <v>0</v>
      </c>
      <c r="BI255" s="145">
        <f>IF(N255="nulová",J255,0)</f>
        <v>0</v>
      </c>
      <c r="BJ255" s="16" t="s">
        <v>84</v>
      </c>
      <c r="BK255" s="145">
        <f>ROUND(I255*H255,2)</f>
        <v>0</v>
      </c>
      <c r="BL255" s="16" t="s">
        <v>131</v>
      </c>
      <c r="BM255" s="144" t="s">
        <v>364</v>
      </c>
    </row>
    <row r="256" spans="2:65" s="1" customFormat="1" ht="11.25">
      <c r="B256" s="31"/>
      <c r="D256" s="163" t="s">
        <v>182</v>
      </c>
      <c r="F256" s="164" t="s">
        <v>365</v>
      </c>
      <c r="I256" s="165"/>
      <c r="L256" s="31"/>
      <c r="M256" s="166"/>
      <c r="T256" s="55"/>
      <c r="AT256" s="16" t="s">
        <v>182</v>
      </c>
      <c r="AU256" s="16" t="s">
        <v>86</v>
      </c>
    </row>
    <row r="257" spans="2:65" s="13" customFormat="1" ht="22.5">
      <c r="B257" s="153"/>
      <c r="D257" s="147" t="s">
        <v>141</v>
      </c>
      <c r="E257" s="154" t="s">
        <v>1</v>
      </c>
      <c r="F257" s="155" t="s">
        <v>366</v>
      </c>
      <c r="H257" s="156">
        <v>280.92899999999997</v>
      </c>
      <c r="I257" s="157"/>
      <c r="L257" s="153"/>
      <c r="M257" s="158"/>
      <c r="T257" s="159"/>
      <c r="AT257" s="154" t="s">
        <v>141</v>
      </c>
      <c r="AU257" s="154" t="s">
        <v>86</v>
      </c>
      <c r="AV257" s="13" t="s">
        <v>86</v>
      </c>
      <c r="AW257" s="13" t="s">
        <v>32</v>
      </c>
      <c r="AX257" s="13" t="s">
        <v>76</v>
      </c>
      <c r="AY257" s="154" t="s">
        <v>132</v>
      </c>
    </row>
    <row r="258" spans="2:65" s="13" customFormat="1" ht="11.25">
      <c r="B258" s="153"/>
      <c r="D258" s="147" t="s">
        <v>141</v>
      </c>
      <c r="E258" s="154" t="s">
        <v>1</v>
      </c>
      <c r="F258" s="155" t="s">
        <v>367</v>
      </c>
      <c r="H258" s="156">
        <v>280.58300000000003</v>
      </c>
      <c r="I258" s="157"/>
      <c r="L258" s="153"/>
      <c r="M258" s="158"/>
      <c r="T258" s="159"/>
      <c r="AT258" s="154" t="s">
        <v>141</v>
      </c>
      <c r="AU258" s="154" t="s">
        <v>86</v>
      </c>
      <c r="AV258" s="13" t="s">
        <v>86</v>
      </c>
      <c r="AW258" s="13" t="s">
        <v>32</v>
      </c>
      <c r="AX258" s="13" t="s">
        <v>76</v>
      </c>
      <c r="AY258" s="154" t="s">
        <v>132</v>
      </c>
    </row>
    <row r="259" spans="2:65" s="14" customFormat="1" ht="11.25">
      <c r="B259" s="167"/>
      <c r="D259" s="147" t="s">
        <v>141</v>
      </c>
      <c r="E259" s="168" t="s">
        <v>1</v>
      </c>
      <c r="F259" s="169" t="s">
        <v>191</v>
      </c>
      <c r="H259" s="170">
        <v>561.51199999999994</v>
      </c>
      <c r="I259" s="171"/>
      <c r="L259" s="167"/>
      <c r="M259" s="172"/>
      <c r="T259" s="173"/>
      <c r="AT259" s="168" t="s">
        <v>141</v>
      </c>
      <c r="AU259" s="168" t="s">
        <v>86</v>
      </c>
      <c r="AV259" s="14" t="s">
        <v>131</v>
      </c>
      <c r="AW259" s="14" t="s">
        <v>32</v>
      </c>
      <c r="AX259" s="14" t="s">
        <v>84</v>
      </c>
      <c r="AY259" s="168" t="s">
        <v>132</v>
      </c>
    </row>
    <row r="260" spans="2:65" s="1" customFormat="1" ht="44.25" customHeight="1">
      <c r="B260" s="31"/>
      <c r="C260" s="132" t="s">
        <v>368</v>
      </c>
      <c r="D260" s="132" t="s">
        <v>135</v>
      </c>
      <c r="E260" s="133" t="s">
        <v>369</v>
      </c>
      <c r="F260" s="134" t="s">
        <v>370</v>
      </c>
      <c r="G260" s="135" t="s">
        <v>180</v>
      </c>
      <c r="H260" s="136">
        <v>867.702</v>
      </c>
      <c r="I260" s="137"/>
      <c r="J260" s="138">
        <f>ROUND(I260*H260,2)</f>
        <v>0</v>
      </c>
      <c r="K260" s="139"/>
      <c r="L260" s="31"/>
      <c r="M260" s="140" t="s">
        <v>1</v>
      </c>
      <c r="N260" s="141" t="s">
        <v>41</v>
      </c>
      <c r="P260" s="142">
        <f>O260*H260</f>
        <v>0</v>
      </c>
      <c r="Q260" s="142">
        <v>0</v>
      </c>
      <c r="R260" s="142">
        <f>Q260*H260</f>
        <v>0</v>
      </c>
      <c r="S260" s="142">
        <v>0</v>
      </c>
      <c r="T260" s="143">
        <f>S260*H260</f>
        <v>0</v>
      </c>
      <c r="AR260" s="144" t="s">
        <v>131</v>
      </c>
      <c r="AT260" s="144" t="s">
        <v>135</v>
      </c>
      <c r="AU260" s="144" t="s">
        <v>86</v>
      </c>
      <c r="AY260" s="16" t="s">
        <v>132</v>
      </c>
      <c r="BE260" s="145">
        <f>IF(N260="základní",J260,0)</f>
        <v>0</v>
      </c>
      <c r="BF260" s="145">
        <f>IF(N260="snížená",J260,0)</f>
        <v>0</v>
      </c>
      <c r="BG260" s="145">
        <f>IF(N260="zákl. přenesená",J260,0)</f>
        <v>0</v>
      </c>
      <c r="BH260" s="145">
        <f>IF(N260="sníž. přenesená",J260,0)</f>
        <v>0</v>
      </c>
      <c r="BI260" s="145">
        <f>IF(N260="nulová",J260,0)</f>
        <v>0</v>
      </c>
      <c r="BJ260" s="16" t="s">
        <v>84</v>
      </c>
      <c r="BK260" s="145">
        <f>ROUND(I260*H260,2)</f>
        <v>0</v>
      </c>
      <c r="BL260" s="16" t="s">
        <v>131</v>
      </c>
      <c r="BM260" s="144" t="s">
        <v>371</v>
      </c>
    </row>
    <row r="261" spans="2:65" s="1" customFormat="1" ht="11.25">
      <c r="B261" s="31"/>
      <c r="D261" s="163" t="s">
        <v>182</v>
      </c>
      <c r="F261" s="164" t="s">
        <v>372</v>
      </c>
      <c r="I261" s="165"/>
      <c r="L261" s="31"/>
      <c r="M261" s="166"/>
      <c r="T261" s="55"/>
      <c r="AT261" s="16" t="s">
        <v>182</v>
      </c>
      <c r="AU261" s="16" t="s">
        <v>86</v>
      </c>
    </row>
    <row r="262" spans="2:65" s="13" customFormat="1" ht="22.5">
      <c r="B262" s="153"/>
      <c r="D262" s="147" t="s">
        <v>141</v>
      </c>
      <c r="E262" s="154" t="s">
        <v>1</v>
      </c>
      <c r="F262" s="155" t="s">
        <v>373</v>
      </c>
      <c r="H262" s="156">
        <v>208.56</v>
      </c>
      <c r="I262" s="157"/>
      <c r="L262" s="153"/>
      <c r="M262" s="158"/>
      <c r="T262" s="159"/>
      <c r="AT262" s="154" t="s">
        <v>141</v>
      </c>
      <c r="AU262" s="154" t="s">
        <v>86</v>
      </c>
      <c r="AV262" s="13" t="s">
        <v>86</v>
      </c>
      <c r="AW262" s="13" t="s">
        <v>32</v>
      </c>
      <c r="AX262" s="13" t="s">
        <v>76</v>
      </c>
      <c r="AY262" s="154" t="s">
        <v>132</v>
      </c>
    </row>
    <row r="263" spans="2:65" s="13" customFormat="1" ht="11.25">
      <c r="B263" s="153"/>
      <c r="D263" s="147" t="s">
        <v>141</v>
      </c>
      <c r="E263" s="154" t="s">
        <v>1</v>
      </c>
      <c r="F263" s="155" t="s">
        <v>374</v>
      </c>
      <c r="H263" s="156">
        <v>323.10000000000002</v>
      </c>
      <c r="I263" s="157"/>
      <c r="L263" s="153"/>
      <c r="M263" s="158"/>
      <c r="T263" s="159"/>
      <c r="AT263" s="154" t="s">
        <v>141</v>
      </c>
      <c r="AU263" s="154" t="s">
        <v>86</v>
      </c>
      <c r="AV263" s="13" t="s">
        <v>86</v>
      </c>
      <c r="AW263" s="13" t="s">
        <v>32</v>
      </c>
      <c r="AX263" s="13" t="s">
        <v>76</v>
      </c>
      <c r="AY263" s="154" t="s">
        <v>132</v>
      </c>
    </row>
    <row r="264" spans="2:65" s="13" customFormat="1" ht="11.25">
      <c r="B264" s="153"/>
      <c r="D264" s="147" t="s">
        <v>141</v>
      </c>
      <c r="E264" s="154" t="s">
        <v>1</v>
      </c>
      <c r="F264" s="155" t="s">
        <v>375</v>
      </c>
      <c r="H264" s="156">
        <v>322.84199999999998</v>
      </c>
      <c r="I264" s="157"/>
      <c r="L264" s="153"/>
      <c r="M264" s="158"/>
      <c r="T264" s="159"/>
      <c r="AT264" s="154" t="s">
        <v>141</v>
      </c>
      <c r="AU264" s="154" t="s">
        <v>86</v>
      </c>
      <c r="AV264" s="13" t="s">
        <v>86</v>
      </c>
      <c r="AW264" s="13" t="s">
        <v>32</v>
      </c>
      <c r="AX264" s="13" t="s">
        <v>76</v>
      </c>
      <c r="AY264" s="154" t="s">
        <v>132</v>
      </c>
    </row>
    <row r="265" spans="2:65" s="13" customFormat="1" ht="22.5">
      <c r="B265" s="153"/>
      <c r="D265" s="147" t="s">
        <v>141</v>
      </c>
      <c r="E265" s="154" t="s">
        <v>1</v>
      </c>
      <c r="F265" s="155" t="s">
        <v>376</v>
      </c>
      <c r="H265" s="156">
        <v>13.2</v>
      </c>
      <c r="I265" s="157"/>
      <c r="L265" s="153"/>
      <c r="M265" s="158"/>
      <c r="T265" s="159"/>
      <c r="AT265" s="154" t="s">
        <v>141</v>
      </c>
      <c r="AU265" s="154" t="s">
        <v>86</v>
      </c>
      <c r="AV265" s="13" t="s">
        <v>86</v>
      </c>
      <c r="AW265" s="13" t="s">
        <v>32</v>
      </c>
      <c r="AX265" s="13" t="s">
        <v>76</v>
      </c>
      <c r="AY265" s="154" t="s">
        <v>132</v>
      </c>
    </row>
    <row r="266" spans="2:65" s="14" customFormat="1" ht="11.25">
      <c r="B266" s="167"/>
      <c r="D266" s="147" t="s">
        <v>141</v>
      </c>
      <c r="E266" s="168" t="s">
        <v>1</v>
      </c>
      <c r="F266" s="169" t="s">
        <v>191</v>
      </c>
      <c r="H266" s="170">
        <v>867.702</v>
      </c>
      <c r="I266" s="171"/>
      <c r="L266" s="167"/>
      <c r="M266" s="172"/>
      <c r="T266" s="173"/>
      <c r="AT266" s="168" t="s">
        <v>141</v>
      </c>
      <c r="AU266" s="168" t="s">
        <v>86</v>
      </c>
      <c r="AV266" s="14" t="s">
        <v>131</v>
      </c>
      <c r="AW266" s="14" t="s">
        <v>32</v>
      </c>
      <c r="AX266" s="14" t="s">
        <v>84</v>
      </c>
      <c r="AY266" s="168" t="s">
        <v>132</v>
      </c>
    </row>
    <row r="267" spans="2:65" s="1" customFormat="1" ht="24.2" customHeight="1">
      <c r="B267" s="31"/>
      <c r="C267" s="132" t="s">
        <v>377</v>
      </c>
      <c r="D267" s="132" t="s">
        <v>135</v>
      </c>
      <c r="E267" s="133" t="s">
        <v>378</v>
      </c>
      <c r="F267" s="134" t="s">
        <v>379</v>
      </c>
      <c r="G267" s="135" t="s">
        <v>180</v>
      </c>
      <c r="H267" s="136">
        <v>5170.8919999999998</v>
      </c>
      <c r="I267" s="137"/>
      <c r="J267" s="138">
        <f>ROUND(I267*H267,2)</f>
        <v>0</v>
      </c>
      <c r="K267" s="139"/>
      <c r="L267" s="31"/>
      <c r="M267" s="140" t="s">
        <v>1</v>
      </c>
      <c r="N267" s="141" t="s">
        <v>41</v>
      </c>
      <c r="P267" s="142">
        <f>O267*H267</f>
        <v>0</v>
      </c>
      <c r="Q267" s="142">
        <v>0</v>
      </c>
      <c r="R267" s="142">
        <f>Q267*H267</f>
        <v>0</v>
      </c>
      <c r="S267" s="142">
        <v>0</v>
      </c>
      <c r="T267" s="143">
        <f>S267*H267</f>
        <v>0</v>
      </c>
      <c r="AR267" s="144" t="s">
        <v>131</v>
      </c>
      <c r="AT267" s="144" t="s">
        <v>135</v>
      </c>
      <c r="AU267" s="144" t="s">
        <v>86</v>
      </c>
      <c r="AY267" s="16" t="s">
        <v>132</v>
      </c>
      <c r="BE267" s="145">
        <f>IF(N267="základní",J267,0)</f>
        <v>0</v>
      </c>
      <c r="BF267" s="145">
        <f>IF(N267="snížená",J267,0)</f>
        <v>0</v>
      </c>
      <c r="BG267" s="145">
        <f>IF(N267="zákl. přenesená",J267,0)</f>
        <v>0</v>
      </c>
      <c r="BH267" s="145">
        <f>IF(N267="sníž. přenesená",J267,0)</f>
        <v>0</v>
      </c>
      <c r="BI267" s="145">
        <f>IF(N267="nulová",J267,0)</f>
        <v>0</v>
      </c>
      <c r="BJ267" s="16" t="s">
        <v>84</v>
      </c>
      <c r="BK267" s="145">
        <f>ROUND(I267*H267,2)</f>
        <v>0</v>
      </c>
      <c r="BL267" s="16" t="s">
        <v>131</v>
      </c>
      <c r="BM267" s="144" t="s">
        <v>380</v>
      </c>
    </row>
    <row r="268" spans="2:65" s="1" customFormat="1" ht="11.25">
      <c r="B268" s="31"/>
      <c r="D268" s="163" t="s">
        <v>182</v>
      </c>
      <c r="F268" s="164" t="s">
        <v>381</v>
      </c>
      <c r="I268" s="165"/>
      <c r="L268" s="31"/>
      <c r="M268" s="166"/>
      <c r="T268" s="55"/>
      <c r="AT268" s="16" t="s">
        <v>182</v>
      </c>
      <c r="AU268" s="16" t="s">
        <v>86</v>
      </c>
    </row>
    <row r="269" spans="2:65" s="12" customFormat="1" ht="11.25">
      <c r="B269" s="146"/>
      <c r="D269" s="147" t="s">
        <v>141</v>
      </c>
      <c r="E269" s="148" t="s">
        <v>1</v>
      </c>
      <c r="F269" s="149" t="s">
        <v>382</v>
      </c>
      <c r="H269" s="148" t="s">
        <v>1</v>
      </c>
      <c r="I269" s="150"/>
      <c r="L269" s="146"/>
      <c r="M269" s="151"/>
      <c r="T269" s="152"/>
      <c r="AT269" s="148" t="s">
        <v>141</v>
      </c>
      <c r="AU269" s="148" t="s">
        <v>86</v>
      </c>
      <c r="AV269" s="12" t="s">
        <v>84</v>
      </c>
      <c r="AW269" s="12" t="s">
        <v>32</v>
      </c>
      <c r="AX269" s="12" t="s">
        <v>76</v>
      </c>
      <c r="AY269" s="148" t="s">
        <v>132</v>
      </c>
    </row>
    <row r="270" spans="2:65" s="12" customFormat="1" ht="11.25">
      <c r="B270" s="146"/>
      <c r="D270" s="147" t="s">
        <v>141</v>
      </c>
      <c r="E270" s="148" t="s">
        <v>1</v>
      </c>
      <c r="F270" s="149" t="s">
        <v>383</v>
      </c>
      <c r="H270" s="148" t="s">
        <v>1</v>
      </c>
      <c r="I270" s="150"/>
      <c r="L270" s="146"/>
      <c r="M270" s="151"/>
      <c r="T270" s="152"/>
      <c r="AT270" s="148" t="s">
        <v>141</v>
      </c>
      <c r="AU270" s="148" t="s">
        <v>86</v>
      </c>
      <c r="AV270" s="12" t="s">
        <v>84</v>
      </c>
      <c r="AW270" s="12" t="s">
        <v>32</v>
      </c>
      <c r="AX270" s="12" t="s">
        <v>76</v>
      </c>
      <c r="AY270" s="148" t="s">
        <v>132</v>
      </c>
    </row>
    <row r="271" spans="2:65" s="13" customFormat="1" ht="22.5">
      <c r="B271" s="153"/>
      <c r="D271" s="147" t="s">
        <v>141</v>
      </c>
      <c r="E271" s="154" t="s">
        <v>1</v>
      </c>
      <c r="F271" s="155" t="s">
        <v>384</v>
      </c>
      <c r="H271" s="156">
        <v>208.56</v>
      </c>
      <c r="I271" s="157"/>
      <c r="L271" s="153"/>
      <c r="M271" s="158"/>
      <c r="T271" s="159"/>
      <c r="AT271" s="154" t="s">
        <v>141</v>
      </c>
      <c r="AU271" s="154" t="s">
        <v>86</v>
      </c>
      <c r="AV271" s="13" t="s">
        <v>86</v>
      </c>
      <c r="AW271" s="13" t="s">
        <v>32</v>
      </c>
      <c r="AX271" s="13" t="s">
        <v>76</v>
      </c>
      <c r="AY271" s="154" t="s">
        <v>132</v>
      </c>
    </row>
    <row r="272" spans="2:65" s="13" customFormat="1" ht="22.5">
      <c r="B272" s="153"/>
      <c r="D272" s="147" t="s">
        <v>141</v>
      </c>
      <c r="E272" s="154" t="s">
        <v>1</v>
      </c>
      <c r="F272" s="155" t="s">
        <v>385</v>
      </c>
      <c r="H272" s="156">
        <v>323.10000000000002</v>
      </c>
      <c r="I272" s="157"/>
      <c r="L272" s="153"/>
      <c r="M272" s="158"/>
      <c r="T272" s="159"/>
      <c r="AT272" s="154" t="s">
        <v>141</v>
      </c>
      <c r="AU272" s="154" t="s">
        <v>86</v>
      </c>
      <c r="AV272" s="13" t="s">
        <v>86</v>
      </c>
      <c r="AW272" s="13" t="s">
        <v>32</v>
      </c>
      <c r="AX272" s="13" t="s">
        <v>76</v>
      </c>
      <c r="AY272" s="154" t="s">
        <v>132</v>
      </c>
    </row>
    <row r="273" spans="2:65" s="13" customFormat="1" ht="22.5">
      <c r="B273" s="153"/>
      <c r="D273" s="147" t="s">
        <v>141</v>
      </c>
      <c r="E273" s="154" t="s">
        <v>1</v>
      </c>
      <c r="F273" s="155" t="s">
        <v>386</v>
      </c>
      <c r="H273" s="156">
        <v>322.84199999999998</v>
      </c>
      <c r="I273" s="157"/>
      <c r="L273" s="153"/>
      <c r="M273" s="158"/>
      <c r="T273" s="159"/>
      <c r="AT273" s="154" t="s">
        <v>141</v>
      </c>
      <c r="AU273" s="154" t="s">
        <v>86</v>
      </c>
      <c r="AV273" s="13" t="s">
        <v>86</v>
      </c>
      <c r="AW273" s="13" t="s">
        <v>32</v>
      </c>
      <c r="AX273" s="13" t="s">
        <v>76</v>
      </c>
      <c r="AY273" s="154" t="s">
        <v>132</v>
      </c>
    </row>
    <row r="274" spans="2:65" s="13" customFormat="1" ht="22.5">
      <c r="B274" s="153"/>
      <c r="D274" s="147" t="s">
        <v>141</v>
      </c>
      <c r="E274" s="154" t="s">
        <v>1</v>
      </c>
      <c r="F274" s="155" t="s">
        <v>376</v>
      </c>
      <c r="H274" s="156">
        <v>13.2</v>
      </c>
      <c r="I274" s="157"/>
      <c r="L274" s="153"/>
      <c r="M274" s="158"/>
      <c r="T274" s="159"/>
      <c r="AT274" s="154" t="s">
        <v>141</v>
      </c>
      <c r="AU274" s="154" t="s">
        <v>86</v>
      </c>
      <c r="AV274" s="13" t="s">
        <v>86</v>
      </c>
      <c r="AW274" s="13" t="s">
        <v>32</v>
      </c>
      <c r="AX274" s="13" t="s">
        <v>76</v>
      </c>
      <c r="AY274" s="154" t="s">
        <v>132</v>
      </c>
    </row>
    <row r="275" spans="2:65" s="12" customFormat="1" ht="11.25">
      <c r="B275" s="146"/>
      <c r="D275" s="147" t="s">
        <v>141</v>
      </c>
      <c r="E275" s="148" t="s">
        <v>1</v>
      </c>
      <c r="F275" s="149" t="s">
        <v>382</v>
      </c>
      <c r="H275" s="148" t="s">
        <v>1</v>
      </c>
      <c r="I275" s="150"/>
      <c r="L275" s="146"/>
      <c r="M275" s="151"/>
      <c r="T275" s="152"/>
      <c r="AT275" s="148" t="s">
        <v>141</v>
      </c>
      <c r="AU275" s="148" t="s">
        <v>86</v>
      </c>
      <c r="AV275" s="12" t="s">
        <v>84</v>
      </c>
      <c r="AW275" s="12" t="s">
        <v>32</v>
      </c>
      <c r="AX275" s="12" t="s">
        <v>76</v>
      </c>
      <c r="AY275" s="148" t="s">
        <v>132</v>
      </c>
    </row>
    <row r="276" spans="2:65" s="12" customFormat="1" ht="11.25">
      <c r="B276" s="146"/>
      <c r="D276" s="147" t="s">
        <v>141</v>
      </c>
      <c r="E276" s="148" t="s">
        <v>1</v>
      </c>
      <c r="F276" s="149" t="s">
        <v>387</v>
      </c>
      <c r="H276" s="148" t="s">
        <v>1</v>
      </c>
      <c r="I276" s="150"/>
      <c r="L276" s="146"/>
      <c r="M276" s="151"/>
      <c r="T276" s="152"/>
      <c r="AT276" s="148" t="s">
        <v>141</v>
      </c>
      <c r="AU276" s="148" t="s">
        <v>86</v>
      </c>
      <c r="AV276" s="12" t="s">
        <v>84</v>
      </c>
      <c r="AW276" s="12" t="s">
        <v>32</v>
      </c>
      <c r="AX276" s="12" t="s">
        <v>76</v>
      </c>
      <c r="AY276" s="148" t="s">
        <v>132</v>
      </c>
    </row>
    <row r="277" spans="2:65" s="13" customFormat="1" ht="11.25">
      <c r="B277" s="153"/>
      <c r="D277" s="147" t="s">
        <v>141</v>
      </c>
      <c r="E277" s="154" t="s">
        <v>1</v>
      </c>
      <c r="F277" s="155" t="s">
        <v>388</v>
      </c>
      <c r="H277" s="156">
        <v>4303.1899999999996</v>
      </c>
      <c r="I277" s="157"/>
      <c r="L277" s="153"/>
      <c r="M277" s="158"/>
      <c r="T277" s="159"/>
      <c r="AT277" s="154" t="s">
        <v>141</v>
      </c>
      <c r="AU277" s="154" t="s">
        <v>86</v>
      </c>
      <c r="AV277" s="13" t="s">
        <v>86</v>
      </c>
      <c r="AW277" s="13" t="s">
        <v>32</v>
      </c>
      <c r="AX277" s="13" t="s">
        <v>76</v>
      </c>
      <c r="AY277" s="154" t="s">
        <v>132</v>
      </c>
    </row>
    <row r="278" spans="2:65" s="14" customFormat="1" ht="11.25">
      <c r="B278" s="167"/>
      <c r="D278" s="147" t="s">
        <v>141</v>
      </c>
      <c r="E278" s="168" t="s">
        <v>1</v>
      </c>
      <c r="F278" s="169" t="s">
        <v>191</v>
      </c>
      <c r="H278" s="170">
        <v>5170.8919999999998</v>
      </c>
      <c r="I278" s="171"/>
      <c r="L278" s="167"/>
      <c r="M278" s="172"/>
      <c r="T278" s="173"/>
      <c r="AT278" s="168" t="s">
        <v>141</v>
      </c>
      <c r="AU278" s="168" t="s">
        <v>86</v>
      </c>
      <c r="AV278" s="14" t="s">
        <v>131</v>
      </c>
      <c r="AW278" s="14" t="s">
        <v>32</v>
      </c>
      <c r="AX278" s="14" t="s">
        <v>84</v>
      </c>
      <c r="AY278" s="168" t="s">
        <v>132</v>
      </c>
    </row>
    <row r="279" spans="2:65" s="1" customFormat="1" ht="44.25" customHeight="1">
      <c r="B279" s="31"/>
      <c r="C279" s="132" t="s">
        <v>389</v>
      </c>
      <c r="D279" s="132" t="s">
        <v>135</v>
      </c>
      <c r="E279" s="133" t="s">
        <v>390</v>
      </c>
      <c r="F279" s="134" t="s">
        <v>391</v>
      </c>
      <c r="G279" s="135" t="s">
        <v>180</v>
      </c>
      <c r="H279" s="136">
        <v>4506.41</v>
      </c>
      <c r="I279" s="137"/>
      <c r="J279" s="138">
        <f>ROUND(I279*H279,2)</f>
        <v>0</v>
      </c>
      <c r="K279" s="139"/>
      <c r="L279" s="31"/>
      <c r="M279" s="140" t="s">
        <v>1</v>
      </c>
      <c r="N279" s="141" t="s">
        <v>41</v>
      </c>
      <c r="P279" s="142">
        <f>O279*H279</f>
        <v>0</v>
      </c>
      <c r="Q279" s="142">
        <v>0</v>
      </c>
      <c r="R279" s="142">
        <f>Q279*H279</f>
        <v>0</v>
      </c>
      <c r="S279" s="142">
        <v>0</v>
      </c>
      <c r="T279" s="143">
        <f>S279*H279</f>
        <v>0</v>
      </c>
      <c r="AR279" s="144" t="s">
        <v>131</v>
      </c>
      <c r="AT279" s="144" t="s">
        <v>135</v>
      </c>
      <c r="AU279" s="144" t="s">
        <v>86</v>
      </c>
      <c r="AY279" s="16" t="s">
        <v>132</v>
      </c>
      <c r="BE279" s="145">
        <f>IF(N279="základní",J279,0)</f>
        <v>0</v>
      </c>
      <c r="BF279" s="145">
        <f>IF(N279="snížená",J279,0)</f>
        <v>0</v>
      </c>
      <c r="BG279" s="145">
        <f>IF(N279="zákl. přenesená",J279,0)</f>
        <v>0</v>
      </c>
      <c r="BH279" s="145">
        <f>IF(N279="sníž. přenesená",J279,0)</f>
        <v>0</v>
      </c>
      <c r="BI279" s="145">
        <f>IF(N279="nulová",J279,0)</f>
        <v>0</v>
      </c>
      <c r="BJ279" s="16" t="s">
        <v>84</v>
      </c>
      <c r="BK279" s="145">
        <f>ROUND(I279*H279,2)</f>
        <v>0</v>
      </c>
      <c r="BL279" s="16" t="s">
        <v>131</v>
      </c>
      <c r="BM279" s="144" t="s">
        <v>392</v>
      </c>
    </row>
    <row r="280" spans="2:65" s="1" customFormat="1" ht="11.25">
      <c r="B280" s="31"/>
      <c r="D280" s="163" t="s">
        <v>182</v>
      </c>
      <c r="F280" s="164" t="s">
        <v>393</v>
      </c>
      <c r="I280" s="165"/>
      <c r="L280" s="31"/>
      <c r="M280" s="166"/>
      <c r="T280" s="55"/>
      <c r="AT280" s="16" t="s">
        <v>182</v>
      </c>
      <c r="AU280" s="16" t="s">
        <v>86</v>
      </c>
    </row>
    <row r="281" spans="2:65" s="13" customFormat="1" ht="11.25">
      <c r="B281" s="153"/>
      <c r="D281" s="147" t="s">
        <v>141</v>
      </c>
      <c r="E281" s="154" t="s">
        <v>1</v>
      </c>
      <c r="F281" s="155" t="s">
        <v>394</v>
      </c>
      <c r="H281" s="156">
        <v>4506.41</v>
      </c>
      <c r="I281" s="157"/>
      <c r="L281" s="153"/>
      <c r="M281" s="158"/>
      <c r="T281" s="159"/>
      <c r="AT281" s="154" t="s">
        <v>141</v>
      </c>
      <c r="AU281" s="154" t="s">
        <v>86</v>
      </c>
      <c r="AV281" s="13" t="s">
        <v>86</v>
      </c>
      <c r="AW281" s="13" t="s">
        <v>32</v>
      </c>
      <c r="AX281" s="13" t="s">
        <v>84</v>
      </c>
      <c r="AY281" s="154" t="s">
        <v>132</v>
      </c>
    </row>
    <row r="282" spans="2:65" s="1" customFormat="1" ht="44.25" customHeight="1">
      <c r="B282" s="31"/>
      <c r="C282" s="132" t="s">
        <v>395</v>
      </c>
      <c r="D282" s="132" t="s">
        <v>135</v>
      </c>
      <c r="E282" s="133" t="s">
        <v>396</v>
      </c>
      <c r="F282" s="134" t="s">
        <v>397</v>
      </c>
      <c r="G282" s="135" t="s">
        <v>180</v>
      </c>
      <c r="H282" s="136">
        <v>4303.1899999999996</v>
      </c>
      <c r="I282" s="137"/>
      <c r="J282" s="138">
        <f>ROUND(I282*H282,2)</f>
        <v>0</v>
      </c>
      <c r="K282" s="139"/>
      <c r="L282" s="31"/>
      <c r="M282" s="140" t="s">
        <v>1</v>
      </c>
      <c r="N282" s="141" t="s">
        <v>41</v>
      </c>
      <c r="P282" s="142">
        <f>O282*H282</f>
        <v>0</v>
      </c>
      <c r="Q282" s="142">
        <v>0</v>
      </c>
      <c r="R282" s="142">
        <f>Q282*H282</f>
        <v>0</v>
      </c>
      <c r="S282" s="142">
        <v>0</v>
      </c>
      <c r="T282" s="143">
        <f>S282*H282</f>
        <v>0</v>
      </c>
      <c r="AR282" s="144" t="s">
        <v>131</v>
      </c>
      <c r="AT282" s="144" t="s">
        <v>135</v>
      </c>
      <c r="AU282" s="144" t="s">
        <v>86</v>
      </c>
      <c r="AY282" s="16" t="s">
        <v>132</v>
      </c>
      <c r="BE282" s="145">
        <f>IF(N282="základní",J282,0)</f>
        <v>0</v>
      </c>
      <c r="BF282" s="145">
        <f>IF(N282="snížená",J282,0)</f>
        <v>0</v>
      </c>
      <c r="BG282" s="145">
        <f>IF(N282="zákl. přenesená",J282,0)</f>
        <v>0</v>
      </c>
      <c r="BH282" s="145">
        <f>IF(N282="sníž. přenesená",J282,0)</f>
        <v>0</v>
      </c>
      <c r="BI282" s="145">
        <f>IF(N282="nulová",J282,0)</f>
        <v>0</v>
      </c>
      <c r="BJ282" s="16" t="s">
        <v>84</v>
      </c>
      <c r="BK282" s="145">
        <f>ROUND(I282*H282,2)</f>
        <v>0</v>
      </c>
      <c r="BL282" s="16" t="s">
        <v>131</v>
      </c>
      <c r="BM282" s="144" t="s">
        <v>398</v>
      </c>
    </row>
    <row r="283" spans="2:65" s="1" customFormat="1" ht="11.25">
      <c r="B283" s="31"/>
      <c r="D283" s="163" t="s">
        <v>182</v>
      </c>
      <c r="F283" s="164" t="s">
        <v>399</v>
      </c>
      <c r="I283" s="165"/>
      <c r="L283" s="31"/>
      <c r="M283" s="166"/>
      <c r="T283" s="55"/>
      <c r="AT283" s="16" t="s">
        <v>182</v>
      </c>
      <c r="AU283" s="16" t="s">
        <v>86</v>
      </c>
    </row>
    <row r="284" spans="2:65" s="12" customFormat="1" ht="11.25">
      <c r="B284" s="146"/>
      <c r="D284" s="147" t="s">
        <v>141</v>
      </c>
      <c r="E284" s="148" t="s">
        <v>1</v>
      </c>
      <c r="F284" s="149" t="s">
        <v>400</v>
      </c>
      <c r="H284" s="148" t="s">
        <v>1</v>
      </c>
      <c r="I284" s="150"/>
      <c r="L284" s="146"/>
      <c r="M284" s="151"/>
      <c r="T284" s="152"/>
      <c r="AT284" s="148" t="s">
        <v>141</v>
      </c>
      <c r="AU284" s="148" t="s">
        <v>86</v>
      </c>
      <c r="AV284" s="12" t="s">
        <v>84</v>
      </c>
      <c r="AW284" s="12" t="s">
        <v>32</v>
      </c>
      <c r="AX284" s="12" t="s">
        <v>76</v>
      </c>
      <c r="AY284" s="148" t="s">
        <v>132</v>
      </c>
    </row>
    <row r="285" spans="2:65" s="12" customFormat="1" ht="11.25">
      <c r="B285" s="146"/>
      <c r="D285" s="147" t="s">
        <v>141</v>
      </c>
      <c r="E285" s="148" t="s">
        <v>1</v>
      </c>
      <c r="F285" s="149" t="s">
        <v>401</v>
      </c>
      <c r="H285" s="148" t="s">
        <v>1</v>
      </c>
      <c r="I285" s="150"/>
      <c r="L285" s="146"/>
      <c r="M285" s="151"/>
      <c r="T285" s="152"/>
      <c r="AT285" s="148" t="s">
        <v>141</v>
      </c>
      <c r="AU285" s="148" t="s">
        <v>86</v>
      </c>
      <c r="AV285" s="12" t="s">
        <v>84</v>
      </c>
      <c r="AW285" s="12" t="s">
        <v>32</v>
      </c>
      <c r="AX285" s="12" t="s">
        <v>76</v>
      </c>
      <c r="AY285" s="148" t="s">
        <v>132</v>
      </c>
    </row>
    <row r="286" spans="2:65" s="13" customFormat="1" ht="11.25">
      <c r="B286" s="153"/>
      <c r="D286" s="147" t="s">
        <v>141</v>
      </c>
      <c r="E286" s="154" t="s">
        <v>1</v>
      </c>
      <c r="F286" s="155" t="s">
        <v>388</v>
      </c>
      <c r="H286" s="156">
        <v>4303.1899999999996</v>
      </c>
      <c r="I286" s="157"/>
      <c r="L286" s="153"/>
      <c r="M286" s="158"/>
      <c r="T286" s="159"/>
      <c r="AT286" s="154" t="s">
        <v>141</v>
      </c>
      <c r="AU286" s="154" t="s">
        <v>86</v>
      </c>
      <c r="AV286" s="13" t="s">
        <v>86</v>
      </c>
      <c r="AW286" s="13" t="s">
        <v>32</v>
      </c>
      <c r="AX286" s="13" t="s">
        <v>84</v>
      </c>
      <c r="AY286" s="154" t="s">
        <v>132</v>
      </c>
    </row>
    <row r="287" spans="2:65" s="1" customFormat="1" ht="24.2" customHeight="1">
      <c r="B287" s="31"/>
      <c r="C287" s="132" t="s">
        <v>402</v>
      </c>
      <c r="D287" s="132" t="s">
        <v>135</v>
      </c>
      <c r="E287" s="133" t="s">
        <v>156</v>
      </c>
      <c r="F287" s="134" t="s">
        <v>403</v>
      </c>
      <c r="G287" s="135" t="s">
        <v>265</v>
      </c>
      <c r="H287" s="136">
        <v>2381.8000000000002</v>
      </c>
      <c r="I287" s="137"/>
      <c r="J287" s="138">
        <f>ROUND(I287*H287,2)</f>
        <v>0</v>
      </c>
      <c r="K287" s="139"/>
      <c r="L287" s="31"/>
      <c r="M287" s="140" t="s">
        <v>1</v>
      </c>
      <c r="N287" s="141" t="s">
        <v>41</v>
      </c>
      <c r="P287" s="142">
        <f>O287*H287</f>
        <v>0</v>
      </c>
      <c r="Q287" s="142">
        <v>0</v>
      </c>
      <c r="R287" s="142">
        <f>Q287*H287</f>
        <v>0</v>
      </c>
      <c r="S287" s="142">
        <v>0</v>
      </c>
      <c r="T287" s="143">
        <f>S287*H287</f>
        <v>0</v>
      </c>
      <c r="AR287" s="144" t="s">
        <v>131</v>
      </c>
      <c r="AT287" s="144" t="s">
        <v>135</v>
      </c>
      <c r="AU287" s="144" t="s">
        <v>86</v>
      </c>
      <c r="AY287" s="16" t="s">
        <v>132</v>
      </c>
      <c r="BE287" s="145">
        <f>IF(N287="základní",J287,0)</f>
        <v>0</v>
      </c>
      <c r="BF287" s="145">
        <f>IF(N287="snížená",J287,0)</f>
        <v>0</v>
      </c>
      <c r="BG287" s="145">
        <f>IF(N287="zákl. přenesená",J287,0)</f>
        <v>0</v>
      </c>
      <c r="BH287" s="145">
        <f>IF(N287="sníž. přenesená",J287,0)</f>
        <v>0</v>
      </c>
      <c r="BI287" s="145">
        <f>IF(N287="nulová",J287,0)</f>
        <v>0</v>
      </c>
      <c r="BJ287" s="16" t="s">
        <v>84</v>
      </c>
      <c r="BK287" s="145">
        <f>ROUND(I287*H287,2)</f>
        <v>0</v>
      </c>
      <c r="BL287" s="16" t="s">
        <v>131</v>
      </c>
      <c r="BM287" s="144" t="s">
        <v>404</v>
      </c>
    </row>
    <row r="288" spans="2:65" s="13" customFormat="1" ht="11.25">
      <c r="B288" s="153"/>
      <c r="D288" s="147" t="s">
        <v>141</v>
      </c>
      <c r="E288" s="154" t="s">
        <v>1</v>
      </c>
      <c r="F288" s="155" t="s">
        <v>405</v>
      </c>
      <c r="H288" s="156">
        <v>1174.9079999999999</v>
      </c>
      <c r="I288" s="157"/>
      <c r="L288" s="153"/>
      <c r="M288" s="158"/>
      <c r="T288" s="159"/>
      <c r="AT288" s="154" t="s">
        <v>141</v>
      </c>
      <c r="AU288" s="154" t="s">
        <v>86</v>
      </c>
      <c r="AV288" s="13" t="s">
        <v>86</v>
      </c>
      <c r="AW288" s="13" t="s">
        <v>32</v>
      </c>
      <c r="AX288" s="13" t="s">
        <v>76</v>
      </c>
      <c r="AY288" s="154" t="s">
        <v>132</v>
      </c>
    </row>
    <row r="289" spans="2:65" s="13" customFormat="1" ht="11.25">
      <c r="B289" s="153"/>
      <c r="D289" s="147" t="s">
        <v>141</v>
      </c>
      <c r="E289" s="154" t="s">
        <v>1</v>
      </c>
      <c r="F289" s="155" t="s">
        <v>406</v>
      </c>
      <c r="H289" s="156">
        <v>1173.972</v>
      </c>
      <c r="I289" s="157"/>
      <c r="L289" s="153"/>
      <c r="M289" s="158"/>
      <c r="T289" s="159"/>
      <c r="AT289" s="154" t="s">
        <v>141</v>
      </c>
      <c r="AU289" s="154" t="s">
        <v>86</v>
      </c>
      <c r="AV289" s="13" t="s">
        <v>86</v>
      </c>
      <c r="AW289" s="13" t="s">
        <v>32</v>
      </c>
      <c r="AX289" s="13" t="s">
        <v>76</v>
      </c>
      <c r="AY289" s="154" t="s">
        <v>132</v>
      </c>
    </row>
    <row r="290" spans="2:65" s="13" customFormat="1" ht="11.25">
      <c r="B290" s="153"/>
      <c r="D290" s="147" t="s">
        <v>141</v>
      </c>
      <c r="E290" s="154" t="s">
        <v>1</v>
      </c>
      <c r="F290" s="155" t="s">
        <v>407</v>
      </c>
      <c r="H290" s="156">
        <v>32.92</v>
      </c>
      <c r="I290" s="157"/>
      <c r="L290" s="153"/>
      <c r="M290" s="158"/>
      <c r="T290" s="159"/>
      <c r="AT290" s="154" t="s">
        <v>141</v>
      </c>
      <c r="AU290" s="154" t="s">
        <v>86</v>
      </c>
      <c r="AV290" s="13" t="s">
        <v>86</v>
      </c>
      <c r="AW290" s="13" t="s">
        <v>32</v>
      </c>
      <c r="AX290" s="13" t="s">
        <v>76</v>
      </c>
      <c r="AY290" s="154" t="s">
        <v>132</v>
      </c>
    </row>
    <row r="291" spans="2:65" s="14" customFormat="1" ht="11.25">
      <c r="B291" s="167"/>
      <c r="D291" s="147" t="s">
        <v>141</v>
      </c>
      <c r="E291" s="168" t="s">
        <v>1</v>
      </c>
      <c r="F291" s="169" t="s">
        <v>191</v>
      </c>
      <c r="H291" s="170">
        <v>2381.8000000000002</v>
      </c>
      <c r="I291" s="171"/>
      <c r="L291" s="167"/>
      <c r="M291" s="172"/>
      <c r="T291" s="173"/>
      <c r="AT291" s="168" t="s">
        <v>141</v>
      </c>
      <c r="AU291" s="168" t="s">
        <v>86</v>
      </c>
      <c r="AV291" s="14" t="s">
        <v>131</v>
      </c>
      <c r="AW291" s="14" t="s">
        <v>32</v>
      </c>
      <c r="AX291" s="14" t="s">
        <v>84</v>
      </c>
      <c r="AY291" s="168" t="s">
        <v>132</v>
      </c>
    </row>
    <row r="292" spans="2:65" s="11" customFormat="1" ht="20.85" customHeight="1">
      <c r="B292" s="120"/>
      <c r="D292" s="121" t="s">
        <v>75</v>
      </c>
      <c r="E292" s="130" t="s">
        <v>408</v>
      </c>
      <c r="F292" s="130" t="s">
        <v>409</v>
      </c>
      <c r="I292" s="123"/>
      <c r="J292" s="131">
        <f>BK292</f>
        <v>0</v>
      </c>
      <c r="L292" s="120"/>
      <c r="M292" s="125"/>
      <c r="P292" s="126">
        <f>SUM(P293:P363)</f>
        <v>0</v>
      </c>
      <c r="R292" s="126">
        <f>SUM(R293:R363)</f>
        <v>263.18502002000002</v>
      </c>
      <c r="T292" s="127">
        <f>SUM(T293:T363)</f>
        <v>0</v>
      </c>
      <c r="AR292" s="121" t="s">
        <v>84</v>
      </c>
      <c r="AT292" s="128" t="s">
        <v>75</v>
      </c>
      <c r="AU292" s="128" t="s">
        <v>86</v>
      </c>
      <c r="AY292" s="121" t="s">
        <v>132</v>
      </c>
      <c r="BK292" s="129">
        <f>SUM(BK293:BK363)</f>
        <v>0</v>
      </c>
    </row>
    <row r="293" spans="2:65" s="1" customFormat="1" ht="33" customHeight="1">
      <c r="B293" s="31"/>
      <c r="C293" s="132" t="s">
        <v>410</v>
      </c>
      <c r="D293" s="132" t="s">
        <v>135</v>
      </c>
      <c r="E293" s="133" t="s">
        <v>411</v>
      </c>
      <c r="F293" s="134" t="s">
        <v>412</v>
      </c>
      <c r="G293" s="135" t="s">
        <v>217</v>
      </c>
      <c r="H293" s="136">
        <v>390.8</v>
      </c>
      <c r="I293" s="137"/>
      <c r="J293" s="138">
        <f>ROUND(I293*H293,2)</f>
        <v>0</v>
      </c>
      <c r="K293" s="139"/>
      <c r="L293" s="31"/>
      <c r="M293" s="140" t="s">
        <v>1</v>
      </c>
      <c r="N293" s="141" t="s">
        <v>41</v>
      </c>
      <c r="P293" s="142">
        <f>O293*H293</f>
        <v>0</v>
      </c>
      <c r="Q293" s="142">
        <v>0</v>
      </c>
      <c r="R293" s="142">
        <f>Q293*H293</f>
        <v>0</v>
      </c>
      <c r="S293" s="142">
        <v>0</v>
      </c>
      <c r="T293" s="143">
        <f>S293*H293</f>
        <v>0</v>
      </c>
      <c r="AR293" s="144" t="s">
        <v>131</v>
      </c>
      <c r="AT293" s="144" t="s">
        <v>135</v>
      </c>
      <c r="AU293" s="144" t="s">
        <v>203</v>
      </c>
      <c r="AY293" s="16" t="s">
        <v>132</v>
      </c>
      <c r="BE293" s="145">
        <f>IF(N293="základní",J293,0)</f>
        <v>0</v>
      </c>
      <c r="BF293" s="145">
        <f>IF(N293="snížená",J293,0)</f>
        <v>0</v>
      </c>
      <c r="BG293" s="145">
        <f>IF(N293="zákl. přenesená",J293,0)</f>
        <v>0</v>
      </c>
      <c r="BH293" s="145">
        <f>IF(N293="sníž. přenesená",J293,0)</f>
        <v>0</v>
      </c>
      <c r="BI293" s="145">
        <f>IF(N293="nulová",J293,0)</f>
        <v>0</v>
      </c>
      <c r="BJ293" s="16" t="s">
        <v>84</v>
      </c>
      <c r="BK293" s="145">
        <f>ROUND(I293*H293,2)</f>
        <v>0</v>
      </c>
      <c r="BL293" s="16" t="s">
        <v>131</v>
      </c>
      <c r="BM293" s="144" t="s">
        <v>413</v>
      </c>
    </row>
    <row r="294" spans="2:65" s="1" customFormat="1" ht="11.25">
      <c r="B294" s="31"/>
      <c r="D294" s="163" t="s">
        <v>182</v>
      </c>
      <c r="F294" s="164" t="s">
        <v>414</v>
      </c>
      <c r="I294" s="165"/>
      <c r="L294" s="31"/>
      <c r="M294" s="166"/>
      <c r="T294" s="55"/>
      <c r="AT294" s="16" t="s">
        <v>182</v>
      </c>
      <c r="AU294" s="16" t="s">
        <v>203</v>
      </c>
    </row>
    <row r="295" spans="2:65" s="12" customFormat="1" ht="11.25">
      <c r="B295" s="146"/>
      <c r="D295" s="147" t="s">
        <v>141</v>
      </c>
      <c r="E295" s="148" t="s">
        <v>1</v>
      </c>
      <c r="F295" s="149" t="s">
        <v>415</v>
      </c>
      <c r="H295" s="148" t="s">
        <v>1</v>
      </c>
      <c r="I295" s="150"/>
      <c r="L295" s="146"/>
      <c r="M295" s="151"/>
      <c r="T295" s="152"/>
      <c r="AT295" s="148" t="s">
        <v>141</v>
      </c>
      <c r="AU295" s="148" t="s">
        <v>203</v>
      </c>
      <c r="AV295" s="12" t="s">
        <v>84</v>
      </c>
      <c r="AW295" s="12" t="s">
        <v>32</v>
      </c>
      <c r="AX295" s="12" t="s">
        <v>76</v>
      </c>
      <c r="AY295" s="148" t="s">
        <v>132</v>
      </c>
    </row>
    <row r="296" spans="2:65" s="12" customFormat="1" ht="11.25">
      <c r="B296" s="146"/>
      <c r="D296" s="147" t="s">
        <v>141</v>
      </c>
      <c r="E296" s="148" t="s">
        <v>1</v>
      </c>
      <c r="F296" s="149" t="s">
        <v>416</v>
      </c>
      <c r="H296" s="148" t="s">
        <v>1</v>
      </c>
      <c r="I296" s="150"/>
      <c r="L296" s="146"/>
      <c r="M296" s="151"/>
      <c r="T296" s="152"/>
      <c r="AT296" s="148" t="s">
        <v>141</v>
      </c>
      <c r="AU296" s="148" t="s">
        <v>203</v>
      </c>
      <c r="AV296" s="12" t="s">
        <v>84</v>
      </c>
      <c r="AW296" s="12" t="s">
        <v>32</v>
      </c>
      <c r="AX296" s="12" t="s">
        <v>76</v>
      </c>
      <c r="AY296" s="148" t="s">
        <v>132</v>
      </c>
    </row>
    <row r="297" spans="2:65" s="12" customFormat="1" ht="11.25">
      <c r="B297" s="146"/>
      <c r="D297" s="147" t="s">
        <v>141</v>
      </c>
      <c r="E297" s="148" t="s">
        <v>1</v>
      </c>
      <c r="F297" s="149" t="s">
        <v>417</v>
      </c>
      <c r="H297" s="148" t="s">
        <v>1</v>
      </c>
      <c r="I297" s="150"/>
      <c r="L297" s="146"/>
      <c r="M297" s="151"/>
      <c r="T297" s="152"/>
      <c r="AT297" s="148" t="s">
        <v>141</v>
      </c>
      <c r="AU297" s="148" t="s">
        <v>203</v>
      </c>
      <c r="AV297" s="12" t="s">
        <v>84</v>
      </c>
      <c r="AW297" s="12" t="s">
        <v>32</v>
      </c>
      <c r="AX297" s="12" t="s">
        <v>76</v>
      </c>
      <c r="AY297" s="148" t="s">
        <v>132</v>
      </c>
    </row>
    <row r="298" spans="2:65" s="12" customFormat="1" ht="11.25">
      <c r="B298" s="146"/>
      <c r="D298" s="147" t="s">
        <v>141</v>
      </c>
      <c r="E298" s="148" t="s">
        <v>1</v>
      </c>
      <c r="F298" s="149" t="s">
        <v>418</v>
      </c>
      <c r="H298" s="148" t="s">
        <v>1</v>
      </c>
      <c r="I298" s="150"/>
      <c r="L298" s="146"/>
      <c r="M298" s="151"/>
      <c r="T298" s="152"/>
      <c r="AT298" s="148" t="s">
        <v>141</v>
      </c>
      <c r="AU298" s="148" t="s">
        <v>203</v>
      </c>
      <c r="AV298" s="12" t="s">
        <v>84</v>
      </c>
      <c r="AW298" s="12" t="s">
        <v>32</v>
      </c>
      <c r="AX298" s="12" t="s">
        <v>76</v>
      </c>
      <c r="AY298" s="148" t="s">
        <v>132</v>
      </c>
    </row>
    <row r="299" spans="2:65" s="13" customFormat="1" ht="11.25">
      <c r="B299" s="153"/>
      <c r="D299" s="147" t="s">
        <v>141</v>
      </c>
      <c r="E299" s="154" t="s">
        <v>1</v>
      </c>
      <c r="F299" s="155" t="s">
        <v>419</v>
      </c>
      <c r="H299" s="156">
        <v>390.8</v>
      </c>
      <c r="I299" s="157"/>
      <c r="L299" s="153"/>
      <c r="M299" s="158"/>
      <c r="T299" s="159"/>
      <c r="AT299" s="154" t="s">
        <v>141</v>
      </c>
      <c r="AU299" s="154" t="s">
        <v>203</v>
      </c>
      <c r="AV299" s="13" t="s">
        <v>86</v>
      </c>
      <c r="AW299" s="13" t="s">
        <v>32</v>
      </c>
      <c r="AX299" s="13" t="s">
        <v>84</v>
      </c>
      <c r="AY299" s="154" t="s">
        <v>132</v>
      </c>
    </row>
    <row r="300" spans="2:65" s="1" customFormat="1" ht="33" customHeight="1">
      <c r="B300" s="31"/>
      <c r="C300" s="132" t="s">
        <v>420</v>
      </c>
      <c r="D300" s="132" t="s">
        <v>135</v>
      </c>
      <c r="E300" s="133" t="s">
        <v>421</v>
      </c>
      <c r="F300" s="134" t="s">
        <v>422</v>
      </c>
      <c r="G300" s="135" t="s">
        <v>217</v>
      </c>
      <c r="H300" s="136">
        <v>393.96</v>
      </c>
      <c r="I300" s="137"/>
      <c r="J300" s="138">
        <f>ROUND(I300*H300,2)</f>
        <v>0</v>
      </c>
      <c r="K300" s="139"/>
      <c r="L300" s="31"/>
      <c r="M300" s="140" t="s">
        <v>1</v>
      </c>
      <c r="N300" s="141" t="s">
        <v>41</v>
      </c>
      <c r="P300" s="142">
        <f>O300*H300</f>
        <v>0</v>
      </c>
      <c r="Q300" s="142">
        <v>0</v>
      </c>
      <c r="R300" s="142">
        <f>Q300*H300</f>
        <v>0</v>
      </c>
      <c r="S300" s="142">
        <v>0</v>
      </c>
      <c r="T300" s="143">
        <f>S300*H300</f>
        <v>0</v>
      </c>
      <c r="AR300" s="144" t="s">
        <v>131</v>
      </c>
      <c r="AT300" s="144" t="s">
        <v>135</v>
      </c>
      <c r="AU300" s="144" t="s">
        <v>203</v>
      </c>
      <c r="AY300" s="16" t="s">
        <v>132</v>
      </c>
      <c r="BE300" s="145">
        <f>IF(N300="základní",J300,0)</f>
        <v>0</v>
      </c>
      <c r="BF300" s="145">
        <f>IF(N300="snížená",J300,0)</f>
        <v>0</v>
      </c>
      <c r="BG300" s="145">
        <f>IF(N300="zákl. přenesená",J300,0)</f>
        <v>0</v>
      </c>
      <c r="BH300" s="145">
        <f>IF(N300="sníž. přenesená",J300,0)</f>
        <v>0</v>
      </c>
      <c r="BI300" s="145">
        <f>IF(N300="nulová",J300,0)</f>
        <v>0</v>
      </c>
      <c r="BJ300" s="16" t="s">
        <v>84</v>
      </c>
      <c r="BK300" s="145">
        <f>ROUND(I300*H300,2)</f>
        <v>0</v>
      </c>
      <c r="BL300" s="16" t="s">
        <v>131</v>
      </c>
      <c r="BM300" s="144" t="s">
        <v>423</v>
      </c>
    </row>
    <row r="301" spans="2:65" s="1" customFormat="1" ht="11.25">
      <c r="B301" s="31"/>
      <c r="D301" s="163" t="s">
        <v>182</v>
      </c>
      <c r="F301" s="164" t="s">
        <v>424</v>
      </c>
      <c r="I301" s="165"/>
      <c r="L301" s="31"/>
      <c r="M301" s="166"/>
      <c r="T301" s="55"/>
      <c r="AT301" s="16" t="s">
        <v>182</v>
      </c>
      <c r="AU301" s="16" t="s">
        <v>203</v>
      </c>
    </row>
    <row r="302" spans="2:65" s="12" customFormat="1" ht="11.25">
      <c r="B302" s="146"/>
      <c r="D302" s="147" t="s">
        <v>141</v>
      </c>
      <c r="E302" s="148" t="s">
        <v>1</v>
      </c>
      <c r="F302" s="149" t="s">
        <v>415</v>
      </c>
      <c r="H302" s="148" t="s">
        <v>1</v>
      </c>
      <c r="I302" s="150"/>
      <c r="L302" s="146"/>
      <c r="M302" s="151"/>
      <c r="T302" s="152"/>
      <c r="AT302" s="148" t="s">
        <v>141</v>
      </c>
      <c r="AU302" s="148" t="s">
        <v>203</v>
      </c>
      <c r="AV302" s="12" t="s">
        <v>84</v>
      </c>
      <c r="AW302" s="12" t="s">
        <v>32</v>
      </c>
      <c r="AX302" s="12" t="s">
        <v>76</v>
      </c>
      <c r="AY302" s="148" t="s">
        <v>132</v>
      </c>
    </row>
    <row r="303" spans="2:65" s="12" customFormat="1" ht="11.25">
      <c r="B303" s="146"/>
      <c r="D303" s="147" t="s">
        <v>141</v>
      </c>
      <c r="E303" s="148" t="s">
        <v>1</v>
      </c>
      <c r="F303" s="149" t="s">
        <v>425</v>
      </c>
      <c r="H303" s="148" t="s">
        <v>1</v>
      </c>
      <c r="I303" s="150"/>
      <c r="L303" s="146"/>
      <c r="M303" s="151"/>
      <c r="T303" s="152"/>
      <c r="AT303" s="148" t="s">
        <v>141</v>
      </c>
      <c r="AU303" s="148" t="s">
        <v>203</v>
      </c>
      <c r="AV303" s="12" t="s">
        <v>84</v>
      </c>
      <c r="AW303" s="12" t="s">
        <v>32</v>
      </c>
      <c r="AX303" s="12" t="s">
        <v>76</v>
      </c>
      <c r="AY303" s="148" t="s">
        <v>132</v>
      </c>
    </row>
    <row r="304" spans="2:65" s="12" customFormat="1" ht="11.25">
      <c r="B304" s="146"/>
      <c r="D304" s="147" t="s">
        <v>141</v>
      </c>
      <c r="E304" s="148" t="s">
        <v>1</v>
      </c>
      <c r="F304" s="149" t="s">
        <v>417</v>
      </c>
      <c r="H304" s="148" t="s">
        <v>1</v>
      </c>
      <c r="I304" s="150"/>
      <c r="L304" s="146"/>
      <c r="M304" s="151"/>
      <c r="T304" s="152"/>
      <c r="AT304" s="148" t="s">
        <v>141</v>
      </c>
      <c r="AU304" s="148" t="s">
        <v>203</v>
      </c>
      <c r="AV304" s="12" t="s">
        <v>84</v>
      </c>
      <c r="AW304" s="12" t="s">
        <v>32</v>
      </c>
      <c r="AX304" s="12" t="s">
        <v>76</v>
      </c>
      <c r="AY304" s="148" t="s">
        <v>132</v>
      </c>
    </row>
    <row r="305" spans="2:65" s="12" customFormat="1" ht="11.25">
      <c r="B305" s="146"/>
      <c r="D305" s="147" t="s">
        <v>141</v>
      </c>
      <c r="E305" s="148" t="s">
        <v>1</v>
      </c>
      <c r="F305" s="149" t="s">
        <v>418</v>
      </c>
      <c r="H305" s="148" t="s">
        <v>1</v>
      </c>
      <c r="I305" s="150"/>
      <c r="L305" s="146"/>
      <c r="M305" s="151"/>
      <c r="T305" s="152"/>
      <c r="AT305" s="148" t="s">
        <v>141</v>
      </c>
      <c r="AU305" s="148" t="s">
        <v>203</v>
      </c>
      <c r="AV305" s="12" t="s">
        <v>84</v>
      </c>
      <c r="AW305" s="12" t="s">
        <v>32</v>
      </c>
      <c r="AX305" s="12" t="s">
        <v>76</v>
      </c>
      <c r="AY305" s="148" t="s">
        <v>132</v>
      </c>
    </row>
    <row r="306" spans="2:65" s="13" customFormat="1" ht="11.25">
      <c r="B306" s="153"/>
      <c r="D306" s="147" t="s">
        <v>141</v>
      </c>
      <c r="E306" s="154" t="s">
        <v>1</v>
      </c>
      <c r="F306" s="155" t="s">
        <v>426</v>
      </c>
      <c r="H306" s="156">
        <v>393.96</v>
      </c>
      <c r="I306" s="157"/>
      <c r="L306" s="153"/>
      <c r="M306" s="158"/>
      <c r="T306" s="159"/>
      <c r="AT306" s="154" t="s">
        <v>141</v>
      </c>
      <c r="AU306" s="154" t="s">
        <v>203</v>
      </c>
      <c r="AV306" s="13" t="s">
        <v>86</v>
      </c>
      <c r="AW306" s="13" t="s">
        <v>32</v>
      </c>
      <c r="AX306" s="13" t="s">
        <v>76</v>
      </c>
      <c r="AY306" s="154" t="s">
        <v>132</v>
      </c>
    </row>
    <row r="307" spans="2:65" s="14" customFormat="1" ht="11.25">
      <c r="B307" s="167"/>
      <c r="D307" s="147" t="s">
        <v>141</v>
      </c>
      <c r="E307" s="168" t="s">
        <v>1</v>
      </c>
      <c r="F307" s="169" t="s">
        <v>191</v>
      </c>
      <c r="H307" s="170">
        <v>393.96</v>
      </c>
      <c r="I307" s="171"/>
      <c r="L307" s="167"/>
      <c r="M307" s="172"/>
      <c r="T307" s="173"/>
      <c r="AT307" s="168" t="s">
        <v>141</v>
      </c>
      <c r="AU307" s="168" t="s">
        <v>203</v>
      </c>
      <c r="AV307" s="14" t="s">
        <v>131</v>
      </c>
      <c r="AW307" s="14" t="s">
        <v>32</v>
      </c>
      <c r="AX307" s="14" t="s">
        <v>84</v>
      </c>
      <c r="AY307" s="168" t="s">
        <v>132</v>
      </c>
    </row>
    <row r="308" spans="2:65" s="1" customFormat="1" ht="33" customHeight="1">
      <c r="B308" s="31"/>
      <c r="C308" s="132" t="s">
        <v>427</v>
      </c>
      <c r="D308" s="132" t="s">
        <v>135</v>
      </c>
      <c r="E308" s="133" t="s">
        <v>428</v>
      </c>
      <c r="F308" s="134" t="s">
        <v>429</v>
      </c>
      <c r="G308" s="135" t="s">
        <v>217</v>
      </c>
      <c r="H308" s="136">
        <v>942.2</v>
      </c>
      <c r="I308" s="137"/>
      <c r="J308" s="138">
        <f>ROUND(I308*H308,2)</f>
        <v>0</v>
      </c>
      <c r="K308" s="139"/>
      <c r="L308" s="31"/>
      <c r="M308" s="140" t="s">
        <v>1</v>
      </c>
      <c r="N308" s="141" t="s">
        <v>41</v>
      </c>
      <c r="P308" s="142">
        <f>O308*H308</f>
        <v>0</v>
      </c>
      <c r="Q308" s="142">
        <v>0</v>
      </c>
      <c r="R308" s="142">
        <f>Q308*H308</f>
        <v>0</v>
      </c>
      <c r="S308" s="142">
        <v>0</v>
      </c>
      <c r="T308" s="143">
        <f>S308*H308</f>
        <v>0</v>
      </c>
      <c r="AR308" s="144" t="s">
        <v>131</v>
      </c>
      <c r="AT308" s="144" t="s">
        <v>135</v>
      </c>
      <c r="AU308" s="144" t="s">
        <v>203</v>
      </c>
      <c r="AY308" s="16" t="s">
        <v>132</v>
      </c>
      <c r="BE308" s="145">
        <f>IF(N308="základní",J308,0)</f>
        <v>0</v>
      </c>
      <c r="BF308" s="145">
        <f>IF(N308="snížená",J308,0)</f>
        <v>0</v>
      </c>
      <c r="BG308" s="145">
        <f>IF(N308="zákl. přenesená",J308,0)</f>
        <v>0</v>
      </c>
      <c r="BH308" s="145">
        <f>IF(N308="sníž. přenesená",J308,0)</f>
        <v>0</v>
      </c>
      <c r="BI308" s="145">
        <f>IF(N308="nulová",J308,0)</f>
        <v>0</v>
      </c>
      <c r="BJ308" s="16" t="s">
        <v>84</v>
      </c>
      <c r="BK308" s="145">
        <f>ROUND(I308*H308,2)</f>
        <v>0</v>
      </c>
      <c r="BL308" s="16" t="s">
        <v>131</v>
      </c>
      <c r="BM308" s="144" t="s">
        <v>430</v>
      </c>
    </row>
    <row r="309" spans="2:65" s="12" customFormat="1" ht="11.25">
      <c r="B309" s="146"/>
      <c r="D309" s="147" t="s">
        <v>141</v>
      </c>
      <c r="E309" s="148" t="s">
        <v>1</v>
      </c>
      <c r="F309" s="149" t="s">
        <v>431</v>
      </c>
      <c r="H309" s="148" t="s">
        <v>1</v>
      </c>
      <c r="I309" s="150"/>
      <c r="L309" s="146"/>
      <c r="M309" s="151"/>
      <c r="T309" s="152"/>
      <c r="AT309" s="148" t="s">
        <v>141</v>
      </c>
      <c r="AU309" s="148" t="s">
        <v>203</v>
      </c>
      <c r="AV309" s="12" t="s">
        <v>84</v>
      </c>
      <c r="AW309" s="12" t="s">
        <v>32</v>
      </c>
      <c r="AX309" s="12" t="s">
        <v>76</v>
      </c>
      <c r="AY309" s="148" t="s">
        <v>132</v>
      </c>
    </row>
    <row r="310" spans="2:65" s="12" customFormat="1" ht="11.25">
      <c r="B310" s="146"/>
      <c r="D310" s="147" t="s">
        <v>141</v>
      </c>
      <c r="E310" s="148" t="s">
        <v>1</v>
      </c>
      <c r="F310" s="149" t="s">
        <v>432</v>
      </c>
      <c r="H310" s="148" t="s">
        <v>1</v>
      </c>
      <c r="I310" s="150"/>
      <c r="L310" s="146"/>
      <c r="M310" s="151"/>
      <c r="T310" s="152"/>
      <c r="AT310" s="148" t="s">
        <v>141</v>
      </c>
      <c r="AU310" s="148" t="s">
        <v>203</v>
      </c>
      <c r="AV310" s="12" t="s">
        <v>84</v>
      </c>
      <c r="AW310" s="12" t="s">
        <v>32</v>
      </c>
      <c r="AX310" s="12" t="s">
        <v>76</v>
      </c>
      <c r="AY310" s="148" t="s">
        <v>132</v>
      </c>
    </row>
    <row r="311" spans="2:65" s="12" customFormat="1" ht="11.25">
      <c r="B311" s="146"/>
      <c r="D311" s="147" t="s">
        <v>141</v>
      </c>
      <c r="E311" s="148" t="s">
        <v>1</v>
      </c>
      <c r="F311" s="149" t="s">
        <v>433</v>
      </c>
      <c r="H311" s="148" t="s">
        <v>1</v>
      </c>
      <c r="I311" s="150"/>
      <c r="L311" s="146"/>
      <c r="M311" s="151"/>
      <c r="T311" s="152"/>
      <c r="AT311" s="148" t="s">
        <v>141</v>
      </c>
      <c r="AU311" s="148" t="s">
        <v>203</v>
      </c>
      <c r="AV311" s="12" t="s">
        <v>84</v>
      </c>
      <c r="AW311" s="12" t="s">
        <v>32</v>
      </c>
      <c r="AX311" s="12" t="s">
        <v>76</v>
      </c>
      <c r="AY311" s="148" t="s">
        <v>132</v>
      </c>
    </row>
    <row r="312" spans="2:65" s="12" customFormat="1" ht="11.25">
      <c r="B312" s="146"/>
      <c r="D312" s="147" t="s">
        <v>141</v>
      </c>
      <c r="E312" s="148" t="s">
        <v>1</v>
      </c>
      <c r="F312" s="149" t="s">
        <v>434</v>
      </c>
      <c r="H312" s="148" t="s">
        <v>1</v>
      </c>
      <c r="I312" s="150"/>
      <c r="L312" s="146"/>
      <c r="M312" s="151"/>
      <c r="T312" s="152"/>
      <c r="AT312" s="148" t="s">
        <v>141</v>
      </c>
      <c r="AU312" s="148" t="s">
        <v>203</v>
      </c>
      <c r="AV312" s="12" t="s">
        <v>84</v>
      </c>
      <c r="AW312" s="12" t="s">
        <v>32</v>
      </c>
      <c r="AX312" s="12" t="s">
        <v>76</v>
      </c>
      <c r="AY312" s="148" t="s">
        <v>132</v>
      </c>
    </row>
    <row r="313" spans="2:65" s="12" customFormat="1" ht="11.25">
      <c r="B313" s="146"/>
      <c r="D313" s="147" t="s">
        <v>141</v>
      </c>
      <c r="E313" s="148" t="s">
        <v>1</v>
      </c>
      <c r="F313" s="149" t="s">
        <v>435</v>
      </c>
      <c r="H313" s="148" t="s">
        <v>1</v>
      </c>
      <c r="I313" s="150"/>
      <c r="L313" s="146"/>
      <c r="M313" s="151"/>
      <c r="T313" s="152"/>
      <c r="AT313" s="148" t="s">
        <v>141</v>
      </c>
      <c r="AU313" s="148" t="s">
        <v>203</v>
      </c>
      <c r="AV313" s="12" t="s">
        <v>84</v>
      </c>
      <c r="AW313" s="12" t="s">
        <v>32</v>
      </c>
      <c r="AX313" s="12" t="s">
        <v>76</v>
      </c>
      <c r="AY313" s="148" t="s">
        <v>132</v>
      </c>
    </row>
    <row r="314" spans="2:65" s="12" customFormat="1" ht="11.25">
      <c r="B314" s="146"/>
      <c r="D314" s="147" t="s">
        <v>141</v>
      </c>
      <c r="E314" s="148" t="s">
        <v>1</v>
      </c>
      <c r="F314" s="149" t="s">
        <v>436</v>
      </c>
      <c r="H314" s="148" t="s">
        <v>1</v>
      </c>
      <c r="I314" s="150"/>
      <c r="L314" s="146"/>
      <c r="M314" s="151"/>
      <c r="T314" s="152"/>
      <c r="AT314" s="148" t="s">
        <v>141</v>
      </c>
      <c r="AU314" s="148" t="s">
        <v>203</v>
      </c>
      <c r="AV314" s="12" t="s">
        <v>84</v>
      </c>
      <c r="AW314" s="12" t="s">
        <v>32</v>
      </c>
      <c r="AX314" s="12" t="s">
        <v>76</v>
      </c>
      <c r="AY314" s="148" t="s">
        <v>132</v>
      </c>
    </row>
    <row r="315" spans="2:65" s="12" customFormat="1" ht="11.25">
      <c r="B315" s="146"/>
      <c r="D315" s="147" t="s">
        <v>141</v>
      </c>
      <c r="E315" s="148" t="s">
        <v>1</v>
      </c>
      <c r="F315" s="149" t="s">
        <v>437</v>
      </c>
      <c r="H315" s="148" t="s">
        <v>1</v>
      </c>
      <c r="I315" s="150"/>
      <c r="L315" s="146"/>
      <c r="M315" s="151"/>
      <c r="T315" s="152"/>
      <c r="AT315" s="148" t="s">
        <v>141</v>
      </c>
      <c r="AU315" s="148" t="s">
        <v>203</v>
      </c>
      <c r="AV315" s="12" t="s">
        <v>84</v>
      </c>
      <c r="AW315" s="12" t="s">
        <v>32</v>
      </c>
      <c r="AX315" s="12" t="s">
        <v>76</v>
      </c>
      <c r="AY315" s="148" t="s">
        <v>132</v>
      </c>
    </row>
    <row r="316" spans="2:65" s="12" customFormat="1" ht="11.25">
      <c r="B316" s="146"/>
      <c r="D316" s="147" t="s">
        <v>141</v>
      </c>
      <c r="E316" s="148" t="s">
        <v>1</v>
      </c>
      <c r="F316" s="149" t="s">
        <v>438</v>
      </c>
      <c r="H316" s="148" t="s">
        <v>1</v>
      </c>
      <c r="I316" s="150"/>
      <c r="L316" s="146"/>
      <c r="M316" s="151"/>
      <c r="T316" s="152"/>
      <c r="AT316" s="148" t="s">
        <v>141</v>
      </c>
      <c r="AU316" s="148" t="s">
        <v>203</v>
      </c>
      <c r="AV316" s="12" t="s">
        <v>84</v>
      </c>
      <c r="AW316" s="12" t="s">
        <v>32</v>
      </c>
      <c r="AX316" s="12" t="s">
        <v>76</v>
      </c>
      <c r="AY316" s="148" t="s">
        <v>132</v>
      </c>
    </row>
    <row r="317" spans="2:65" s="12" customFormat="1" ht="11.25">
      <c r="B317" s="146"/>
      <c r="D317" s="147" t="s">
        <v>141</v>
      </c>
      <c r="E317" s="148" t="s">
        <v>1</v>
      </c>
      <c r="F317" s="149" t="s">
        <v>439</v>
      </c>
      <c r="H317" s="148" t="s">
        <v>1</v>
      </c>
      <c r="I317" s="150"/>
      <c r="L317" s="146"/>
      <c r="M317" s="151"/>
      <c r="T317" s="152"/>
      <c r="AT317" s="148" t="s">
        <v>141</v>
      </c>
      <c r="AU317" s="148" t="s">
        <v>203</v>
      </c>
      <c r="AV317" s="12" t="s">
        <v>84</v>
      </c>
      <c r="AW317" s="12" t="s">
        <v>32</v>
      </c>
      <c r="AX317" s="12" t="s">
        <v>76</v>
      </c>
      <c r="AY317" s="148" t="s">
        <v>132</v>
      </c>
    </row>
    <row r="318" spans="2:65" s="13" customFormat="1" ht="11.25">
      <c r="B318" s="153"/>
      <c r="D318" s="147" t="s">
        <v>141</v>
      </c>
      <c r="E318" s="154" t="s">
        <v>1</v>
      </c>
      <c r="F318" s="155" t="s">
        <v>440</v>
      </c>
      <c r="H318" s="156">
        <v>942.2</v>
      </c>
      <c r="I318" s="157"/>
      <c r="L318" s="153"/>
      <c r="M318" s="158"/>
      <c r="T318" s="159"/>
      <c r="AT318" s="154" t="s">
        <v>141</v>
      </c>
      <c r="AU318" s="154" t="s">
        <v>203</v>
      </c>
      <c r="AV318" s="13" t="s">
        <v>86</v>
      </c>
      <c r="AW318" s="13" t="s">
        <v>32</v>
      </c>
      <c r="AX318" s="13" t="s">
        <v>76</v>
      </c>
      <c r="AY318" s="154" t="s">
        <v>132</v>
      </c>
    </row>
    <row r="319" spans="2:65" s="14" customFormat="1" ht="11.25">
      <c r="B319" s="167"/>
      <c r="D319" s="147" t="s">
        <v>141</v>
      </c>
      <c r="E319" s="168" t="s">
        <v>1</v>
      </c>
      <c r="F319" s="169" t="s">
        <v>191</v>
      </c>
      <c r="H319" s="170">
        <v>942.2</v>
      </c>
      <c r="I319" s="171"/>
      <c r="L319" s="167"/>
      <c r="M319" s="172"/>
      <c r="T319" s="173"/>
      <c r="AT319" s="168" t="s">
        <v>141</v>
      </c>
      <c r="AU319" s="168" t="s">
        <v>203</v>
      </c>
      <c r="AV319" s="14" t="s">
        <v>131</v>
      </c>
      <c r="AW319" s="14" t="s">
        <v>32</v>
      </c>
      <c r="AX319" s="14" t="s">
        <v>84</v>
      </c>
      <c r="AY319" s="168" t="s">
        <v>132</v>
      </c>
    </row>
    <row r="320" spans="2:65" s="1" customFormat="1" ht="24.2" customHeight="1">
      <c r="B320" s="31"/>
      <c r="C320" s="132" t="s">
        <v>441</v>
      </c>
      <c r="D320" s="132" t="s">
        <v>135</v>
      </c>
      <c r="E320" s="133" t="s">
        <v>442</v>
      </c>
      <c r="F320" s="134" t="s">
        <v>443</v>
      </c>
      <c r="G320" s="135" t="s">
        <v>225</v>
      </c>
      <c r="H320" s="136">
        <v>6.2050000000000001</v>
      </c>
      <c r="I320" s="137"/>
      <c r="J320" s="138">
        <f>ROUND(I320*H320,2)</f>
        <v>0</v>
      </c>
      <c r="K320" s="139"/>
      <c r="L320" s="31"/>
      <c r="M320" s="140" t="s">
        <v>1</v>
      </c>
      <c r="N320" s="141" t="s">
        <v>41</v>
      </c>
      <c r="P320" s="142">
        <f>O320*H320</f>
        <v>0</v>
      </c>
      <c r="Q320" s="142">
        <v>1.0382199999999999</v>
      </c>
      <c r="R320" s="142">
        <f>Q320*H320</f>
        <v>6.4421550999999999</v>
      </c>
      <c r="S320" s="142">
        <v>0</v>
      </c>
      <c r="T320" s="143">
        <f>S320*H320</f>
        <v>0</v>
      </c>
      <c r="AR320" s="144" t="s">
        <v>131</v>
      </c>
      <c r="AT320" s="144" t="s">
        <v>135</v>
      </c>
      <c r="AU320" s="144" t="s">
        <v>203</v>
      </c>
      <c r="AY320" s="16" t="s">
        <v>132</v>
      </c>
      <c r="BE320" s="145">
        <f>IF(N320="základní",J320,0)</f>
        <v>0</v>
      </c>
      <c r="BF320" s="145">
        <f>IF(N320="snížená",J320,0)</f>
        <v>0</v>
      </c>
      <c r="BG320" s="145">
        <f>IF(N320="zákl. přenesená",J320,0)</f>
        <v>0</v>
      </c>
      <c r="BH320" s="145">
        <f>IF(N320="sníž. přenesená",J320,0)</f>
        <v>0</v>
      </c>
      <c r="BI320" s="145">
        <f>IF(N320="nulová",J320,0)</f>
        <v>0</v>
      </c>
      <c r="BJ320" s="16" t="s">
        <v>84</v>
      </c>
      <c r="BK320" s="145">
        <f>ROUND(I320*H320,2)</f>
        <v>0</v>
      </c>
      <c r="BL320" s="16" t="s">
        <v>131</v>
      </c>
      <c r="BM320" s="144" t="s">
        <v>444</v>
      </c>
    </row>
    <row r="321" spans="2:65" s="12" customFormat="1" ht="11.25">
      <c r="B321" s="146"/>
      <c r="D321" s="147" t="s">
        <v>141</v>
      </c>
      <c r="E321" s="148" t="s">
        <v>1</v>
      </c>
      <c r="F321" s="149" t="s">
        <v>445</v>
      </c>
      <c r="H321" s="148" t="s">
        <v>1</v>
      </c>
      <c r="I321" s="150"/>
      <c r="L321" s="146"/>
      <c r="M321" s="151"/>
      <c r="T321" s="152"/>
      <c r="AT321" s="148" t="s">
        <v>141</v>
      </c>
      <c r="AU321" s="148" t="s">
        <v>203</v>
      </c>
      <c r="AV321" s="12" t="s">
        <v>84</v>
      </c>
      <c r="AW321" s="12" t="s">
        <v>32</v>
      </c>
      <c r="AX321" s="12" t="s">
        <v>76</v>
      </c>
      <c r="AY321" s="148" t="s">
        <v>132</v>
      </c>
    </row>
    <row r="322" spans="2:65" s="12" customFormat="1" ht="11.25">
      <c r="B322" s="146"/>
      <c r="D322" s="147" t="s">
        <v>141</v>
      </c>
      <c r="E322" s="148" t="s">
        <v>1</v>
      </c>
      <c r="F322" s="149" t="s">
        <v>446</v>
      </c>
      <c r="H322" s="148" t="s">
        <v>1</v>
      </c>
      <c r="I322" s="150"/>
      <c r="L322" s="146"/>
      <c r="M322" s="151"/>
      <c r="T322" s="152"/>
      <c r="AT322" s="148" t="s">
        <v>141</v>
      </c>
      <c r="AU322" s="148" t="s">
        <v>203</v>
      </c>
      <c r="AV322" s="12" t="s">
        <v>84</v>
      </c>
      <c r="AW322" s="12" t="s">
        <v>32</v>
      </c>
      <c r="AX322" s="12" t="s">
        <v>76</v>
      </c>
      <c r="AY322" s="148" t="s">
        <v>132</v>
      </c>
    </row>
    <row r="323" spans="2:65" s="12" customFormat="1" ht="11.25">
      <c r="B323" s="146"/>
      <c r="D323" s="147" t="s">
        <v>141</v>
      </c>
      <c r="E323" s="148" t="s">
        <v>1</v>
      </c>
      <c r="F323" s="149" t="s">
        <v>447</v>
      </c>
      <c r="H323" s="148" t="s">
        <v>1</v>
      </c>
      <c r="I323" s="150"/>
      <c r="L323" s="146"/>
      <c r="M323" s="151"/>
      <c r="T323" s="152"/>
      <c r="AT323" s="148" t="s">
        <v>141</v>
      </c>
      <c r="AU323" s="148" t="s">
        <v>203</v>
      </c>
      <c r="AV323" s="12" t="s">
        <v>84</v>
      </c>
      <c r="AW323" s="12" t="s">
        <v>32</v>
      </c>
      <c r="AX323" s="12" t="s">
        <v>76</v>
      </c>
      <c r="AY323" s="148" t="s">
        <v>132</v>
      </c>
    </row>
    <row r="324" spans="2:65" s="12" customFormat="1" ht="11.25">
      <c r="B324" s="146"/>
      <c r="D324" s="147" t="s">
        <v>141</v>
      </c>
      <c r="E324" s="148" t="s">
        <v>1</v>
      </c>
      <c r="F324" s="149" t="s">
        <v>448</v>
      </c>
      <c r="H324" s="148" t="s">
        <v>1</v>
      </c>
      <c r="I324" s="150"/>
      <c r="L324" s="146"/>
      <c r="M324" s="151"/>
      <c r="T324" s="152"/>
      <c r="AT324" s="148" t="s">
        <v>141</v>
      </c>
      <c r="AU324" s="148" t="s">
        <v>203</v>
      </c>
      <c r="AV324" s="12" t="s">
        <v>84</v>
      </c>
      <c r="AW324" s="12" t="s">
        <v>32</v>
      </c>
      <c r="AX324" s="12" t="s">
        <v>76</v>
      </c>
      <c r="AY324" s="148" t="s">
        <v>132</v>
      </c>
    </row>
    <row r="325" spans="2:65" s="12" customFormat="1" ht="11.25">
      <c r="B325" s="146"/>
      <c r="D325" s="147" t="s">
        <v>141</v>
      </c>
      <c r="E325" s="148" t="s">
        <v>1</v>
      </c>
      <c r="F325" s="149" t="s">
        <v>449</v>
      </c>
      <c r="H325" s="148" t="s">
        <v>1</v>
      </c>
      <c r="I325" s="150"/>
      <c r="L325" s="146"/>
      <c r="M325" s="151"/>
      <c r="T325" s="152"/>
      <c r="AT325" s="148" t="s">
        <v>141</v>
      </c>
      <c r="AU325" s="148" t="s">
        <v>203</v>
      </c>
      <c r="AV325" s="12" t="s">
        <v>84</v>
      </c>
      <c r="AW325" s="12" t="s">
        <v>32</v>
      </c>
      <c r="AX325" s="12" t="s">
        <v>76</v>
      </c>
      <c r="AY325" s="148" t="s">
        <v>132</v>
      </c>
    </row>
    <row r="326" spans="2:65" s="12" customFormat="1" ht="11.25">
      <c r="B326" s="146"/>
      <c r="D326" s="147" t="s">
        <v>141</v>
      </c>
      <c r="E326" s="148" t="s">
        <v>1</v>
      </c>
      <c r="F326" s="149" t="s">
        <v>450</v>
      </c>
      <c r="H326" s="148" t="s">
        <v>1</v>
      </c>
      <c r="I326" s="150"/>
      <c r="L326" s="146"/>
      <c r="M326" s="151"/>
      <c r="T326" s="152"/>
      <c r="AT326" s="148" t="s">
        <v>141</v>
      </c>
      <c r="AU326" s="148" t="s">
        <v>203</v>
      </c>
      <c r="AV326" s="12" t="s">
        <v>84</v>
      </c>
      <c r="AW326" s="12" t="s">
        <v>32</v>
      </c>
      <c r="AX326" s="12" t="s">
        <v>76</v>
      </c>
      <c r="AY326" s="148" t="s">
        <v>132</v>
      </c>
    </row>
    <row r="327" spans="2:65" s="12" customFormat="1" ht="11.25">
      <c r="B327" s="146"/>
      <c r="D327" s="147" t="s">
        <v>141</v>
      </c>
      <c r="E327" s="148" t="s">
        <v>1</v>
      </c>
      <c r="F327" s="149" t="s">
        <v>451</v>
      </c>
      <c r="H327" s="148" t="s">
        <v>1</v>
      </c>
      <c r="I327" s="150"/>
      <c r="L327" s="146"/>
      <c r="M327" s="151"/>
      <c r="T327" s="152"/>
      <c r="AT327" s="148" t="s">
        <v>141</v>
      </c>
      <c r="AU327" s="148" t="s">
        <v>203</v>
      </c>
      <c r="AV327" s="12" t="s">
        <v>84</v>
      </c>
      <c r="AW327" s="12" t="s">
        <v>32</v>
      </c>
      <c r="AX327" s="12" t="s">
        <v>76</v>
      </c>
      <c r="AY327" s="148" t="s">
        <v>132</v>
      </c>
    </row>
    <row r="328" spans="2:65" s="12" customFormat="1" ht="11.25">
      <c r="B328" s="146"/>
      <c r="D328" s="147" t="s">
        <v>141</v>
      </c>
      <c r="E328" s="148" t="s">
        <v>1</v>
      </c>
      <c r="F328" s="149" t="s">
        <v>452</v>
      </c>
      <c r="H328" s="148" t="s">
        <v>1</v>
      </c>
      <c r="I328" s="150"/>
      <c r="L328" s="146"/>
      <c r="M328" s="151"/>
      <c r="T328" s="152"/>
      <c r="AT328" s="148" t="s">
        <v>141</v>
      </c>
      <c r="AU328" s="148" t="s">
        <v>203</v>
      </c>
      <c r="AV328" s="12" t="s">
        <v>84</v>
      </c>
      <c r="AW328" s="12" t="s">
        <v>32</v>
      </c>
      <c r="AX328" s="12" t="s">
        <v>76</v>
      </c>
      <c r="AY328" s="148" t="s">
        <v>132</v>
      </c>
    </row>
    <row r="329" spans="2:65" s="12" customFormat="1" ht="11.25">
      <c r="B329" s="146"/>
      <c r="D329" s="147" t="s">
        <v>141</v>
      </c>
      <c r="E329" s="148" t="s">
        <v>1</v>
      </c>
      <c r="F329" s="149" t="s">
        <v>453</v>
      </c>
      <c r="H329" s="148" t="s">
        <v>1</v>
      </c>
      <c r="I329" s="150"/>
      <c r="L329" s="146"/>
      <c r="M329" s="151"/>
      <c r="T329" s="152"/>
      <c r="AT329" s="148" t="s">
        <v>141</v>
      </c>
      <c r="AU329" s="148" t="s">
        <v>203</v>
      </c>
      <c r="AV329" s="12" t="s">
        <v>84</v>
      </c>
      <c r="AW329" s="12" t="s">
        <v>32</v>
      </c>
      <c r="AX329" s="12" t="s">
        <v>76</v>
      </c>
      <c r="AY329" s="148" t="s">
        <v>132</v>
      </c>
    </row>
    <row r="330" spans="2:65" s="12" customFormat="1" ht="11.25">
      <c r="B330" s="146"/>
      <c r="D330" s="147" t="s">
        <v>141</v>
      </c>
      <c r="E330" s="148" t="s">
        <v>1</v>
      </c>
      <c r="F330" s="149" t="s">
        <v>454</v>
      </c>
      <c r="H330" s="148" t="s">
        <v>1</v>
      </c>
      <c r="I330" s="150"/>
      <c r="L330" s="146"/>
      <c r="M330" s="151"/>
      <c r="T330" s="152"/>
      <c r="AT330" s="148" t="s">
        <v>141</v>
      </c>
      <c r="AU330" s="148" t="s">
        <v>203</v>
      </c>
      <c r="AV330" s="12" t="s">
        <v>84</v>
      </c>
      <c r="AW330" s="12" t="s">
        <v>32</v>
      </c>
      <c r="AX330" s="12" t="s">
        <v>76</v>
      </c>
      <c r="AY330" s="148" t="s">
        <v>132</v>
      </c>
    </row>
    <row r="331" spans="2:65" s="13" customFormat="1" ht="11.25">
      <c r="B331" s="153"/>
      <c r="D331" s="147" t="s">
        <v>141</v>
      </c>
      <c r="E331" s="154" t="s">
        <v>1</v>
      </c>
      <c r="F331" s="155" t="s">
        <v>455</v>
      </c>
      <c r="H331" s="156">
        <v>6.2050000000000001</v>
      </c>
      <c r="I331" s="157"/>
      <c r="L331" s="153"/>
      <c r="M331" s="158"/>
      <c r="T331" s="159"/>
      <c r="AT331" s="154" t="s">
        <v>141</v>
      </c>
      <c r="AU331" s="154" t="s">
        <v>203</v>
      </c>
      <c r="AV331" s="13" t="s">
        <v>86</v>
      </c>
      <c r="AW331" s="13" t="s">
        <v>32</v>
      </c>
      <c r="AX331" s="13" t="s">
        <v>76</v>
      </c>
      <c r="AY331" s="154" t="s">
        <v>132</v>
      </c>
    </row>
    <row r="332" spans="2:65" s="14" customFormat="1" ht="11.25">
      <c r="B332" s="167"/>
      <c r="D332" s="147" t="s">
        <v>141</v>
      </c>
      <c r="E332" s="168" t="s">
        <v>1</v>
      </c>
      <c r="F332" s="169" t="s">
        <v>191</v>
      </c>
      <c r="H332" s="170">
        <v>6.2050000000000001</v>
      </c>
      <c r="I332" s="171"/>
      <c r="L332" s="167"/>
      <c r="M332" s="172"/>
      <c r="T332" s="173"/>
      <c r="AT332" s="168" t="s">
        <v>141</v>
      </c>
      <c r="AU332" s="168" t="s">
        <v>203</v>
      </c>
      <c r="AV332" s="14" t="s">
        <v>131</v>
      </c>
      <c r="AW332" s="14" t="s">
        <v>32</v>
      </c>
      <c r="AX332" s="14" t="s">
        <v>84</v>
      </c>
      <c r="AY332" s="168" t="s">
        <v>132</v>
      </c>
    </row>
    <row r="333" spans="2:65" s="1" customFormat="1" ht="24.2" customHeight="1">
      <c r="B333" s="31"/>
      <c r="C333" s="132" t="s">
        <v>456</v>
      </c>
      <c r="D333" s="132" t="s">
        <v>135</v>
      </c>
      <c r="E333" s="133" t="s">
        <v>457</v>
      </c>
      <c r="F333" s="134" t="s">
        <v>458</v>
      </c>
      <c r="G333" s="135" t="s">
        <v>225</v>
      </c>
      <c r="H333" s="136">
        <v>97.055000000000007</v>
      </c>
      <c r="I333" s="137"/>
      <c r="J333" s="138">
        <f>ROUND(I333*H333,2)</f>
        <v>0</v>
      </c>
      <c r="K333" s="139"/>
      <c r="L333" s="31"/>
      <c r="M333" s="140" t="s">
        <v>1</v>
      </c>
      <c r="N333" s="141" t="s">
        <v>41</v>
      </c>
      <c r="P333" s="142">
        <f>O333*H333</f>
        <v>0</v>
      </c>
      <c r="Q333" s="142">
        <v>1.0597399999999999</v>
      </c>
      <c r="R333" s="142">
        <f>Q333*H333</f>
        <v>102.8530657</v>
      </c>
      <c r="S333" s="142">
        <v>0</v>
      </c>
      <c r="T333" s="143">
        <f>S333*H333</f>
        <v>0</v>
      </c>
      <c r="AR333" s="144" t="s">
        <v>131</v>
      </c>
      <c r="AT333" s="144" t="s">
        <v>135</v>
      </c>
      <c r="AU333" s="144" t="s">
        <v>203</v>
      </c>
      <c r="AY333" s="16" t="s">
        <v>132</v>
      </c>
      <c r="BE333" s="145">
        <f>IF(N333="základní",J333,0)</f>
        <v>0</v>
      </c>
      <c r="BF333" s="145">
        <f>IF(N333="snížená",J333,0)</f>
        <v>0</v>
      </c>
      <c r="BG333" s="145">
        <f>IF(N333="zákl. přenesená",J333,0)</f>
        <v>0</v>
      </c>
      <c r="BH333" s="145">
        <f>IF(N333="sníž. přenesená",J333,0)</f>
        <v>0</v>
      </c>
      <c r="BI333" s="145">
        <f>IF(N333="nulová",J333,0)</f>
        <v>0</v>
      </c>
      <c r="BJ333" s="16" t="s">
        <v>84</v>
      </c>
      <c r="BK333" s="145">
        <f>ROUND(I333*H333,2)</f>
        <v>0</v>
      </c>
      <c r="BL333" s="16" t="s">
        <v>131</v>
      </c>
      <c r="BM333" s="144" t="s">
        <v>459</v>
      </c>
    </row>
    <row r="334" spans="2:65" s="12" customFormat="1" ht="11.25">
      <c r="B334" s="146"/>
      <c r="D334" s="147" t="s">
        <v>141</v>
      </c>
      <c r="E334" s="148" t="s">
        <v>1</v>
      </c>
      <c r="F334" s="149" t="s">
        <v>460</v>
      </c>
      <c r="H334" s="148" t="s">
        <v>1</v>
      </c>
      <c r="I334" s="150"/>
      <c r="L334" s="146"/>
      <c r="M334" s="151"/>
      <c r="T334" s="152"/>
      <c r="AT334" s="148" t="s">
        <v>141</v>
      </c>
      <c r="AU334" s="148" t="s">
        <v>203</v>
      </c>
      <c r="AV334" s="12" t="s">
        <v>84</v>
      </c>
      <c r="AW334" s="12" t="s">
        <v>32</v>
      </c>
      <c r="AX334" s="12" t="s">
        <v>76</v>
      </c>
      <c r="AY334" s="148" t="s">
        <v>132</v>
      </c>
    </row>
    <row r="335" spans="2:65" s="12" customFormat="1" ht="11.25">
      <c r="B335" s="146"/>
      <c r="D335" s="147" t="s">
        <v>141</v>
      </c>
      <c r="E335" s="148" t="s">
        <v>1</v>
      </c>
      <c r="F335" s="149" t="s">
        <v>461</v>
      </c>
      <c r="H335" s="148" t="s">
        <v>1</v>
      </c>
      <c r="I335" s="150"/>
      <c r="L335" s="146"/>
      <c r="M335" s="151"/>
      <c r="T335" s="152"/>
      <c r="AT335" s="148" t="s">
        <v>141</v>
      </c>
      <c r="AU335" s="148" t="s">
        <v>203</v>
      </c>
      <c r="AV335" s="12" t="s">
        <v>84</v>
      </c>
      <c r="AW335" s="12" t="s">
        <v>32</v>
      </c>
      <c r="AX335" s="12" t="s">
        <v>76</v>
      </c>
      <c r="AY335" s="148" t="s">
        <v>132</v>
      </c>
    </row>
    <row r="336" spans="2:65" s="12" customFormat="1" ht="11.25">
      <c r="B336" s="146"/>
      <c r="D336" s="147" t="s">
        <v>141</v>
      </c>
      <c r="E336" s="148" t="s">
        <v>1</v>
      </c>
      <c r="F336" s="149" t="s">
        <v>462</v>
      </c>
      <c r="H336" s="148" t="s">
        <v>1</v>
      </c>
      <c r="I336" s="150"/>
      <c r="L336" s="146"/>
      <c r="M336" s="151"/>
      <c r="T336" s="152"/>
      <c r="AT336" s="148" t="s">
        <v>141</v>
      </c>
      <c r="AU336" s="148" t="s">
        <v>203</v>
      </c>
      <c r="AV336" s="12" t="s">
        <v>84</v>
      </c>
      <c r="AW336" s="12" t="s">
        <v>32</v>
      </c>
      <c r="AX336" s="12" t="s">
        <v>76</v>
      </c>
      <c r="AY336" s="148" t="s">
        <v>132</v>
      </c>
    </row>
    <row r="337" spans="2:65" s="12" customFormat="1" ht="11.25">
      <c r="B337" s="146"/>
      <c r="D337" s="147" t="s">
        <v>141</v>
      </c>
      <c r="E337" s="148" t="s">
        <v>1</v>
      </c>
      <c r="F337" s="149" t="s">
        <v>463</v>
      </c>
      <c r="H337" s="148" t="s">
        <v>1</v>
      </c>
      <c r="I337" s="150"/>
      <c r="L337" s="146"/>
      <c r="M337" s="151"/>
      <c r="T337" s="152"/>
      <c r="AT337" s="148" t="s">
        <v>141</v>
      </c>
      <c r="AU337" s="148" t="s">
        <v>203</v>
      </c>
      <c r="AV337" s="12" t="s">
        <v>84</v>
      </c>
      <c r="AW337" s="12" t="s">
        <v>32</v>
      </c>
      <c r="AX337" s="12" t="s">
        <v>76</v>
      </c>
      <c r="AY337" s="148" t="s">
        <v>132</v>
      </c>
    </row>
    <row r="338" spans="2:65" s="12" customFormat="1" ht="11.25">
      <c r="B338" s="146"/>
      <c r="D338" s="147" t="s">
        <v>141</v>
      </c>
      <c r="E338" s="148" t="s">
        <v>1</v>
      </c>
      <c r="F338" s="149" t="s">
        <v>464</v>
      </c>
      <c r="H338" s="148" t="s">
        <v>1</v>
      </c>
      <c r="I338" s="150"/>
      <c r="L338" s="146"/>
      <c r="M338" s="151"/>
      <c r="T338" s="152"/>
      <c r="AT338" s="148" t="s">
        <v>141</v>
      </c>
      <c r="AU338" s="148" t="s">
        <v>203</v>
      </c>
      <c r="AV338" s="12" t="s">
        <v>84</v>
      </c>
      <c r="AW338" s="12" t="s">
        <v>32</v>
      </c>
      <c r="AX338" s="12" t="s">
        <v>76</v>
      </c>
      <c r="AY338" s="148" t="s">
        <v>132</v>
      </c>
    </row>
    <row r="339" spans="2:65" s="12" customFormat="1" ht="22.5">
      <c r="B339" s="146"/>
      <c r="D339" s="147" t="s">
        <v>141</v>
      </c>
      <c r="E339" s="148" t="s">
        <v>1</v>
      </c>
      <c r="F339" s="149" t="s">
        <v>465</v>
      </c>
      <c r="H339" s="148" t="s">
        <v>1</v>
      </c>
      <c r="I339" s="150"/>
      <c r="L339" s="146"/>
      <c r="M339" s="151"/>
      <c r="T339" s="152"/>
      <c r="AT339" s="148" t="s">
        <v>141</v>
      </c>
      <c r="AU339" s="148" t="s">
        <v>203</v>
      </c>
      <c r="AV339" s="12" t="s">
        <v>84</v>
      </c>
      <c r="AW339" s="12" t="s">
        <v>32</v>
      </c>
      <c r="AX339" s="12" t="s">
        <v>76</v>
      </c>
      <c r="AY339" s="148" t="s">
        <v>132</v>
      </c>
    </row>
    <row r="340" spans="2:65" s="12" customFormat="1" ht="11.25">
      <c r="B340" s="146"/>
      <c r="D340" s="147" t="s">
        <v>141</v>
      </c>
      <c r="E340" s="148" t="s">
        <v>1</v>
      </c>
      <c r="F340" s="149" t="s">
        <v>466</v>
      </c>
      <c r="H340" s="148" t="s">
        <v>1</v>
      </c>
      <c r="I340" s="150"/>
      <c r="L340" s="146"/>
      <c r="M340" s="151"/>
      <c r="T340" s="152"/>
      <c r="AT340" s="148" t="s">
        <v>141</v>
      </c>
      <c r="AU340" s="148" t="s">
        <v>203</v>
      </c>
      <c r="AV340" s="12" t="s">
        <v>84</v>
      </c>
      <c r="AW340" s="12" t="s">
        <v>32</v>
      </c>
      <c r="AX340" s="12" t="s">
        <v>76</v>
      </c>
      <c r="AY340" s="148" t="s">
        <v>132</v>
      </c>
    </row>
    <row r="341" spans="2:65" s="12" customFormat="1" ht="11.25">
      <c r="B341" s="146"/>
      <c r="D341" s="147" t="s">
        <v>141</v>
      </c>
      <c r="E341" s="148" t="s">
        <v>1</v>
      </c>
      <c r="F341" s="149" t="s">
        <v>467</v>
      </c>
      <c r="H341" s="148" t="s">
        <v>1</v>
      </c>
      <c r="I341" s="150"/>
      <c r="L341" s="146"/>
      <c r="M341" s="151"/>
      <c r="T341" s="152"/>
      <c r="AT341" s="148" t="s">
        <v>141</v>
      </c>
      <c r="AU341" s="148" t="s">
        <v>203</v>
      </c>
      <c r="AV341" s="12" t="s">
        <v>84</v>
      </c>
      <c r="AW341" s="12" t="s">
        <v>32</v>
      </c>
      <c r="AX341" s="12" t="s">
        <v>76</v>
      </c>
      <c r="AY341" s="148" t="s">
        <v>132</v>
      </c>
    </row>
    <row r="342" spans="2:65" s="12" customFormat="1" ht="11.25">
      <c r="B342" s="146"/>
      <c r="D342" s="147" t="s">
        <v>141</v>
      </c>
      <c r="E342" s="148" t="s">
        <v>1</v>
      </c>
      <c r="F342" s="149" t="s">
        <v>468</v>
      </c>
      <c r="H342" s="148" t="s">
        <v>1</v>
      </c>
      <c r="I342" s="150"/>
      <c r="L342" s="146"/>
      <c r="M342" s="151"/>
      <c r="T342" s="152"/>
      <c r="AT342" s="148" t="s">
        <v>141</v>
      </c>
      <c r="AU342" s="148" t="s">
        <v>203</v>
      </c>
      <c r="AV342" s="12" t="s">
        <v>84</v>
      </c>
      <c r="AW342" s="12" t="s">
        <v>32</v>
      </c>
      <c r="AX342" s="12" t="s">
        <v>76</v>
      </c>
      <c r="AY342" s="148" t="s">
        <v>132</v>
      </c>
    </row>
    <row r="343" spans="2:65" s="12" customFormat="1" ht="11.25">
      <c r="B343" s="146"/>
      <c r="D343" s="147" t="s">
        <v>141</v>
      </c>
      <c r="E343" s="148" t="s">
        <v>1</v>
      </c>
      <c r="F343" s="149" t="s">
        <v>418</v>
      </c>
      <c r="H343" s="148" t="s">
        <v>1</v>
      </c>
      <c r="I343" s="150"/>
      <c r="L343" s="146"/>
      <c r="M343" s="151"/>
      <c r="T343" s="152"/>
      <c r="AT343" s="148" t="s">
        <v>141</v>
      </c>
      <c r="AU343" s="148" t="s">
        <v>203</v>
      </c>
      <c r="AV343" s="12" t="s">
        <v>84</v>
      </c>
      <c r="AW343" s="12" t="s">
        <v>32</v>
      </c>
      <c r="AX343" s="12" t="s">
        <v>76</v>
      </c>
      <c r="AY343" s="148" t="s">
        <v>132</v>
      </c>
    </row>
    <row r="344" spans="2:65" s="12" customFormat="1" ht="11.25">
      <c r="B344" s="146"/>
      <c r="D344" s="147" t="s">
        <v>141</v>
      </c>
      <c r="E344" s="148" t="s">
        <v>1</v>
      </c>
      <c r="F344" s="149" t="s">
        <v>469</v>
      </c>
      <c r="H344" s="148" t="s">
        <v>1</v>
      </c>
      <c r="I344" s="150"/>
      <c r="L344" s="146"/>
      <c r="M344" s="151"/>
      <c r="T344" s="152"/>
      <c r="AT344" s="148" t="s">
        <v>141</v>
      </c>
      <c r="AU344" s="148" t="s">
        <v>203</v>
      </c>
      <c r="AV344" s="12" t="s">
        <v>84</v>
      </c>
      <c r="AW344" s="12" t="s">
        <v>32</v>
      </c>
      <c r="AX344" s="12" t="s">
        <v>76</v>
      </c>
      <c r="AY344" s="148" t="s">
        <v>132</v>
      </c>
    </row>
    <row r="345" spans="2:65" s="13" customFormat="1" ht="11.25">
      <c r="B345" s="153"/>
      <c r="D345" s="147" t="s">
        <v>141</v>
      </c>
      <c r="E345" s="154" t="s">
        <v>1</v>
      </c>
      <c r="F345" s="155" t="s">
        <v>470</v>
      </c>
      <c r="H345" s="156">
        <v>61.142000000000003</v>
      </c>
      <c r="I345" s="157"/>
      <c r="L345" s="153"/>
      <c r="M345" s="158"/>
      <c r="T345" s="159"/>
      <c r="AT345" s="154" t="s">
        <v>141</v>
      </c>
      <c r="AU345" s="154" t="s">
        <v>203</v>
      </c>
      <c r="AV345" s="13" t="s">
        <v>86</v>
      </c>
      <c r="AW345" s="13" t="s">
        <v>32</v>
      </c>
      <c r="AX345" s="13" t="s">
        <v>76</v>
      </c>
      <c r="AY345" s="154" t="s">
        <v>132</v>
      </c>
    </row>
    <row r="346" spans="2:65" s="13" customFormat="1" ht="11.25">
      <c r="B346" s="153"/>
      <c r="D346" s="147" t="s">
        <v>141</v>
      </c>
      <c r="E346" s="154" t="s">
        <v>1</v>
      </c>
      <c r="F346" s="155" t="s">
        <v>471</v>
      </c>
      <c r="H346" s="156">
        <v>35.912999999999997</v>
      </c>
      <c r="I346" s="157"/>
      <c r="L346" s="153"/>
      <c r="M346" s="158"/>
      <c r="T346" s="159"/>
      <c r="AT346" s="154" t="s">
        <v>141</v>
      </c>
      <c r="AU346" s="154" t="s">
        <v>203</v>
      </c>
      <c r="AV346" s="13" t="s">
        <v>86</v>
      </c>
      <c r="AW346" s="13" t="s">
        <v>32</v>
      </c>
      <c r="AX346" s="13" t="s">
        <v>76</v>
      </c>
      <c r="AY346" s="154" t="s">
        <v>132</v>
      </c>
    </row>
    <row r="347" spans="2:65" s="14" customFormat="1" ht="11.25">
      <c r="B347" s="167"/>
      <c r="D347" s="147" t="s">
        <v>141</v>
      </c>
      <c r="E347" s="168" t="s">
        <v>1</v>
      </c>
      <c r="F347" s="169" t="s">
        <v>191</v>
      </c>
      <c r="H347" s="170">
        <v>97.055000000000007</v>
      </c>
      <c r="I347" s="171"/>
      <c r="L347" s="167"/>
      <c r="M347" s="172"/>
      <c r="T347" s="173"/>
      <c r="AT347" s="168" t="s">
        <v>141</v>
      </c>
      <c r="AU347" s="168" t="s">
        <v>203</v>
      </c>
      <c r="AV347" s="14" t="s">
        <v>131</v>
      </c>
      <c r="AW347" s="14" t="s">
        <v>32</v>
      </c>
      <c r="AX347" s="14" t="s">
        <v>84</v>
      </c>
      <c r="AY347" s="168" t="s">
        <v>132</v>
      </c>
    </row>
    <row r="348" spans="2:65" s="1" customFormat="1" ht="37.9" customHeight="1">
      <c r="B348" s="31"/>
      <c r="C348" s="132" t="s">
        <v>472</v>
      </c>
      <c r="D348" s="132" t="s">
        <v>135</v>
      </c>
      <c r="E348" s="133" t="s">
        <v>473</v>
      </c>
      <c r="F348" s="134" t="s">
        <v>474</v>
      </c>
      <c r="G348" s="135" t="s">
        <v>265</v>
      </c>
      <c r="H348" s="136">
        <v>1117.0730000000001</v>
      </c>
      <c r="I348" s="137"/>
      <c r="J348" s="138">
        <f>ROUND(I348*H348,2)</f>
        <v>0</v>
      </c>
      <c r="K348" s="139"/>
      <c r="L348" s="31"/>
      <c r="M348" s="140" t="s">
        <v>1</v>
      </c>
      <c r="N348" s="141" t="s">
        <v>41</v>
      </c>
      <c r="P348" s="142">
        <f>O348*H348</f>
        <v>0</v>
      </c>
      <c r="Q348" s="142">
        <v>3.3140000000000003E-2</v>
      </c>
      <c r="R348" s="142">
        <f>Q348*H348</f>
        <v>37.019799220000003</v>
      </c>
      <c r="S348" s="142">
        <v>0</v>
      </c>
      <c r="T348" s="143">
        <f>S348*H348</f>
        <v>0</v>
      </c>
      <c r="AR348" s="144" t="s">
        <v>131</v>
      </c>
      <c r="AT348" s="144" t="s">
        <v>135</v>
      </c>
      <c r="AU348" s="144" t="s">
        <v>203</v>
      </c>
      <c r="AY348" s="16" t="s">
        <v>132</v>
      </c>
      <c r="BE348" s="145">
        <f>IF(N348="základní",J348,0)</f>
        <v>0</v>
      </c>
      <c r="BF348" s="145">
        <f>IF(N348="snížená",J348,0)</f>
        <v>0</v>
      </c>
      <c r="BG348" s="145">
        <f>IF(N348="zákl. přenesená",J348,0)</f>
        <v>0</v>
      </c>
      <c r="BH348" s="145">
        <f>IF(N348="sníž. přenesená",J348,0)</f>
        <v>0</v>
      </c>
      <c r="BI348" s="145">
        <f>IF(N348="nulová",J348,0)</f>
        <v>0</v>
      </c>
      <c r="BJ348" s="16" t="s">
        <v>84</v>
      </c>
      <c r="BK348" s="145">
        <f>ROUND(I348*H348,2)</f>
        <v>0</v>
      </c>
      <c r="BL348" s="16" t="s">
        <v>131</v>
      </c>
      <c r="BM348" s="144" t="s">
        <v>475</v>
      </c>
    </row>
    <row r="349" spans="2:65" s="1" customFormat="1" ht="11.25">
      <c r="B349" s="31"/>
      <c r="D349" s="163" t="s">
        <v>182</v>
      </c>
      <c r="F349" s="164" t="s">
        <v>476</v>
      </c>
      <c r="I349" s="165"/>
      <c r="L349" s="31"/>
      <c r="M349" s="166"/>
      <c r="T349" s="55"/>
      <c r="AT349" s="16" t="s">
        <v>182</v>
      </c>
      <c r="AU349" s="16" t="s">
        <v>203</v>
      </c>
    </row>
    <row r="350" spans="2:65" s="12" customFormat="1" ht="11.25">
      <c r="B350" s="146"/>
      <c r="D350" s="147" t="s">
        <v>141</v>
      </c>
      <c r="E350" s="148" t="s">
        <v>1</v>
      </c>
      <c r="F350" s="149" t="s">
        <v>477</v>
      </c>
      <c r="H350" s="148" t="s">
        <v>1</v>
      </c>
      <c r="I350" s="150"/>
      <c r="L350" s="146"/>
      <c r="M350" s="151"/>
      <c r="T350" s="152"/>
      <c r="AT350" s="148" t="s">
        <v>141</v>
      </c>
      <c r="AU350" s="148" t="s">
        <v>203</v>
      </c>
      <c r="AV350" s="12" t="s">
        <v>84</v>
      </c>
      <c r="AW350" s="12" t="s">
        <v>32</v>
      </c>
      <c r="AX350" s="12" t="s">
        <v>76</v>
      </c>
      <c r="AY350" s="148" t="s">
        <v>132</v>
      </c>
    </row>
    <row r="351" spans="2:65" s="12" customFormat="1" ht="11.25">
      <c r="B351" s="146"/>
      <c r="D351" s="147" t="s">
        <v>141</v>
      </c>
      <c r="E351" s="148" t="s">
        <v>1</v>
      </c>
      <c r="F351" s="149" t="s">
        <v>478</v>
      </c>
      <c r="H351" s="148" t="s">
        <v>1</v>
      </c>
      <c r="I351" s="150"/>
      <c r="L351" s="146"/>
      <c r="M351" s="151"/>
      <c r="T351" s="152"/>
      <c r="AT351" s="148" t="s">
        <v>141</v>
      </c>
      <c r="AU351" s="148" t="s">
        <v>203</v>
      </c>
      <c r="AV351" s="12" t="s">
        <v>84</v>
      </c>
      <c r="AW351" s="12" t="s">
        <v>32</v>
      </c>
      <c r="AX351" s="12" t="s">
        <v>76</v>
      </c>
      <c r="AY351" s="148" t="s">
        <v>132</v>
      </c>
    </row>
    <row r="352" spans="2:65" s="12" customFormat="1" ht="11.25">
      <c r="B352" s="146"/>
      <c r="D352" s="147" t="s">
        <v>141</v>
      </c>
      <c r="E352" s="148" t="s">
        <v>1</v>
      </c>
      <c r="F352" s="149" t="s">
        <v>479</v>
      </c>
      <c r="H352" s="148" t="s">
        <v>1</v>
      </c>
      <c r="I352" s="150"/>
      <c r="L352" s="146"/>
      <c r="M352" s="151"/>
      <c r="T352" s="152"/>
      <c r="AT352" s="148" t="s">
        <v>141</v>
      </c>
      <c r="AU352" s="148" t="s">
        <v>203</v>
      </c>
      <c r="AV352" s="12" t="s">
        <v>84</v>
      </c>
      <c r="AW352" s="12" t="s">
        <v>32</v>
      </c>
      <c r="AX352" s="12" t="s">
        <v>76</v>
      </c>
      <c r="AY352" s="148" t="s">
        <v>132</v>
      </c>
    </row>
    <row r="353" spans="2:65" s="12" customFormat="1" ht="11.25">
      <c r="B353" s="146"/>
      <c r="D353" s="147" t="s">
        <v>141</v>
      </c>
      <c r="E353" s="148" t="s">
        <v>1</v>
      </c>
      <c r="F353" s="149" t="s">
        <v>480</v>
      </c>
      <c r="H353" s="148" t="s">
        <v>1</v>
      </c>
      <c r="I353" s="150"/>
      <c r="L353" s="146"/>
      <c r="M353" s="151"/>
      <c r="T353" s="152"/>
      <c r="AT353" s="148" t="s">
        <v>141</v>
      </c>
      <c r="AU353" s="148" t="s">
        <v>203</v>
      </c>
      <c r="AV353" s="12" t="s">
        <v>84</v>
      </c>
      <c r="AW353" s="12" t="s">
        <v>32</v>
      </c>
      <c r="AX353" s="12" t="s">
        <v>76</v>
      </c>
      <c r="AY353" s="148" t="s">
        <v>132</v>
      </c>
    </row>
    <row r="354" spans="2:65" s="12" customFormat="1" ht="11.25">
      <c r="B354" s="146"/>
      <c r="D354" s="147" t="s">
        <v>141</v>
      </c>
      <c r="E354" s="148" t="s">
        <v>1</v>
      </c>
      <c r="F354" s="149" t="s">
        <v>481</v>
      </c>
      <c r="H354" s="148" t="s">
        <v>1</v>
      </c>
      <c r="I354" s="150"/>
      <c r="L354" s="146"/>
      <c r="M354" s="151"/>
      <c r="T354" s="152"/>
      <c r="AT354" s="148" t="s">
        <v>141</v>
      </c>
      <c r="AU354" s="148" t="s">
        <v>203</v>
      </c>
      <c r="AV354" s="12" t="s">
        <v>84</v>
      </c>
      <c r="AW354" s="12" t="s">
        <v>32</v>
      </c>
      <c r="AX354" s="12" t="s">
        <v>76</v>
      </c>
      <c r="AY354" s="148" t="s">
        <v>132</v>
      </c>
    </row>
    <row r="355" spans="2:65" s="12" customFormat="1" ht="11.25">
      <c r="B355" s="146"/>
      <c r="D355" s="147" t="s">
        <v>141</v>
      </c>
      <c r="E355" s="148" t="s">
        <v>1</v>
      </c>
      <c r="F355" s="149" t="s">
        <v>482</v>
      </c>
      <c r="H355" s="148" t="s">
        <v>1</v>
      </c>
      <c r="I355" s="150"/>
      <c r="L355" s="146"/>
      <c r="M355" s="151"/>
      <c r="T355" s="152"/>
      <c r="AT355" s="148" t="s">
        <v>141</v>
      </c>
      <c r="AU355" s="148" t="s">
        <v>203</v>
      </c>
      <c r="AV355" s="12" t="s">
        <v>84</v>
      </c>
      <c r="AW355" s="12" t="s">
        <v>32</v>
      </c>
      <c r="AX355" s="12" t="s">
        <v>76</v>
      </c>
      <c r="AY355" s="148" t="s">
        <v>132</v>
      </c>
    </row>
    <row r="356" spans="2:65" s="12" customFormat="1" ht="11.25">
      <c r="B356" s="146"/>
      <c r="D356" s="147" t="s">
        <v>141</v>
      </c>
      <c r="E356" s="148" t="s">
        <v>1</v>
      </c>
      <c r="F356" s="149" t="s">
        <v>483</v>
      </c>
      <c r="H356" s="148" t="s">
        <v>1</v>
      </c>
      <c r="I356" s="150"/>
      <c r="L356" s="146"/>
      <c r="M356" s="151"/>
      <c r="T356" s="152"/>
      <c r="AT356" s="148" t="s">
        <v>141</v>
      </c>
      <c r="AU356" s="148" t="s">
        <v>203</v>
      </c>
      <c r="AV356" s="12" t="s">
        <v>84</v>
      </c>
      <c r="AW356" s="12" t="s">
        <v>32</v>
      </c>
      <c r="AX356" s="12" t="s">
        <v>76</v>
      </c>
      <c r="AY356" s="148" t="s">
        <v>132</v>
      </c>
    </row>
    <row r="357" spans="2:65" s="12" customFormat="1" ht="11.25">
      <c r="B357" s="146"/>
      <c r="D357" s="147" t="s">
        <v>141</v>
      </c>
      <c r="E357" s="148" t="s">
        <v>1</v>
      </c>
      <c r="F357" s="149" t="s">
        <v>484</v>
      </c>
      <c r="H357" s="148" t="s">
        <v>1</v>
      </c>
      <c r="I357" s="150"/>
      <c r="L357" s="146"/>
      <c r="M357" s="151"/>
      <c r="T357" s="152"/>
      <c r="AT357" s="148" t="s">
        <v>141</v>
      </c>
      <c r="AU357" s="148" t="s">
        <v>203</v>
      </c>
      <c r="AV357" s="12" t="s">
        <v>84</v>
      </c>
      <c r="AW357" s="12" t="s">
        <v>32</v>
      </c>
      <c r="AX357" s="12" t="s">
        <v>76</v>
      </c>
      <c r="AY357" s="148" t="s">
        <v>132</v>
      </c>
    </row>
    <row r="358" spans="2:65" s="12" customFormat="1" ht="11.25">
      <c r="B358" s="146"/>
      <c r="D358" s="147" t="s">
        <v>141</v>
      </c>
      <c r="E358" s="148" t="s">
        <v>1</v>
      </c>
      <c r="F358" s="149" t="s">
        <v>269</v>
      </c>
      <c r="H358" s="148" t="s">
        <v>1</v>
      </c>
      <c r="I358" s="150"/>
      <c r="L358" s="146"/>
      <c r="M358" s="151"/>
      <c r="T358" s="152"/>
      <c r="AT358" s="148" t="s">
        <v>141</v>
      </c>
      <c r="AU358" s="148" t="s">
        <v>203</v>
      </c>
      <c r="AV358" s="12" t="s">
        <v>84</v>
      </c>
      <c r="AW358" s="12" t="s">
        <v>32</v>
      </c>
      <c r="AX358" s="12" t="s">
        <v>76</v>
      </c>
      <c r="AY358" s="148" t="s">
        <v>132</v>
      </c>
    </row>
    <row r="359" spans="2:65" s="13" customFormat="1" ht="11.25">
      <c r="B359" s="153"/>
      <c r="D359" s="147" t="s">
        <v>141</v>
      </c>
      <c r="E359" s="154" t="s">
        <v>1</v>
      </c>
      <c r="F359" s="155" t="s">
        <v>485</v>
      </c>
      <c r="H359" s="156">
        <v>549.62699999999995</v>
      </c>
      <c r="I359" s="157"/>
      <c r="L359" s="153"/>
      <c r="M359" s="158"/>
      <c r="T359" s="159"/>
      <c r="AT359" s="154" t="s">
        <v>141</v>
      </c>
      <c r="AU359" s="154" t="s">
        <v>203</v>
      </c>
      <c r="AV359" s="13" t="s">
        <v>86</v>
      </c>
      <c r="AW359" s="13" t="s">
        <v>32</v>
      </c>
      <c r="AX359" s="13" t="s">
        <v>76</v>
      </c>
      <c r="AY359" s="154" t="s">
        <v>132</v>
      </c>
    </row>
    <row r="360" spans="2:65" s="13" customFormat="1" ht="11.25">
      <c r="B360" s="153"/>
      <c r="D360" s="147" t="s">
        <v>141</v>
      </c>
      <c r="E360" s="154" t="s">
        <v>1</v>
      </c>
      <c r="F360" s="155" t="s">
        <v>486</v>
      </c>
      <c r="H360" s="156">
        <v>562.98599999999999</v>
      </c>
      <c r="I360" s="157"/>
      <c r="L360" s="153"/>
      <c r="M360" s="158"/>
      <c r="T360" s="159"/>
      <c r="AT360" s="154" t="s">
        <v>141</v>
      </c>
      <c r="AU360" s="154" t="s">
        <v>203</v>
      </c>
      <c r="AV360" s="13" t="s">
        <v>86</v>
      </c>
      <c r="AW360" s="13" t="s">
        <v>32</v>
      </c>
      <c r="AX360" s="13" t="s">
        <v>76</v>
      </c>
      <c r="AY360" s="154" t="s">
        <v>132</v>
      </c>
    </row>
    <row r="361" spans="2:65" s="13" customFormat="1" ht="11.25">
      <c r="B361" s="153"/>
      <c r="D361" s="147" t="s">
        <v>141</v>
      </c>
      <c r="E361" s="154" t="s">
        <v>1</v>
      </c>
      <c r="F361" s="155" t="s">
        <v>487</v>
      </c>
      <c r="H361" s="156">
        <v>4.46</v>
      </c>
      <c r="I361" s="157"/>
      <c r="L361" s="153"/>
      <c r="M361" s="158"/>
      <c r="T361" s="159"/>
      <c r="AT361" s="154" t="s">
        <v>141</v>
      </c>
      <c r="AU361" s="154" t="s">
        <v>203</v>
      </c>
      <c r="AV361" s="13" t="s">
        <v>86</v>
      </c>
      <c r="AW361" s="13" t="s">
        <v>32</v>
      </c>
      <c r="AX361" s="13" t="s">
        <v>76</v>
      </c>
      <c r="AY361" s="154" t="s">
        <v>132</v>
      </c>
    </row>
    <row r="362" spans="2:65" s="14" customFormat="1" ht="11.25">
      <c r="B362" s="167"/>
      <c r="D362" s="147" t="s">
        <v>141</v>
      </c>
      <c r="E362" s="168" t="s">
        <v>1</v>
      </c>
      <c r="F362" s="169" t="s">
        <v>191</v>
      </c>
      <c r="H362" s="170">
        <v>1117.0730000000001</v>
      </c>
      <c r="I362" s="171"/>
      <c r="L362" s="167"/>
      <c r="M362" s="172"/>
      <c r="T362" s="173"/>
      <c r="AT362" s="168" t="s">
        <v>141</v>
      </c>
      <c r="AU362" s="168" t="s">
        <v>203</v>
      </c>
      <c r="AV362" s="14" t="s">
        <v>131</v>
      </c>
      <c r="AW362" s="14" t="s">
        <v>32</v>
      </c>
      <c r="AX362" s="14" t="s">
        <v>84</v>
      </c>
      <c r="AY362" s="168" t="s">
        <v>132</v>
      </c>
    </row>
    <row r="363" spans="2:65" s="1" customFormat="1" ht="24.2" customHeight="1">
      <c r="B363" s="31"/>
      <c r="C363" s="175" t="s">
        <v>488</v>
      </c>
      <c r="D363" s="175" t="s">
        <v>222</v>
      </c>
      <c r="E363" s="176" t="s">
        <v>489</v>
      </c>
      <c r="F363" s="177" t="s">
        <v>490</v>
      </c>
      <c r="G363" s="178" t="s">
        <v>289</v>
      </c>
      <c r="H363" s="179">
        <v>377</v>
      </c>
      <c r="I363" s="180"/>
      <c r="J363" s="181">
        <f>ROUND(I363*H363,2)</f>
        <v>0</v>
      </c>
      <c r="K363" s="182"/>
      <c r="L363" s="183"/>
      <c r="M363" s="184" t="s">
        <v>1</v>
      </c>
      <c r="N363" s="185" t="s">
        <v>41</v>
      </c>
      <c r="P363" s="142">
        <f>O363*H363</f>
        <v>0</v>
      </c>
      <c r="Q363" s="142">
        <v>0.31</v>
      </c>
      <c r="R363" s="142">
        <f>Q363*H363</f>
        <v>116.87</v>
      </c>
      <c r="S363" s="142">
        <v>0</v>
      </c>
      <c r="T363" s="143">
        <f>S363*H363</f>
        <v>0</v>
      </c>
      <c r="AR363" s="144" t="s">
        <v>226</v>
      </c>
      <c r="AT363" s="144" t="s">
        <v>222</v>
      </c>
      <c r="AU363" s="144" t="s">
        <v>203</v>
      </c>
      <c r="AY363" s="16" t="s">
        <v>132</v>
      </c>
      <c r="BE363" s="145">
        <f>IF(N363="základní",J363,0)</f>
        <v>0</v>
      </c>
      <c r="BF363" s="145">
        <f>IF(N363="snížená",J363,0)</f>
        <v>0</v>
      </c>
      <c r="BG363" s="145">
        <f>IF(N363="zákl. přenesená",J363,0)</f>
        <v>0</v>
      </c>
      <c r="BH363" s="145">
        <f>IF(N363="sníž. přenesená",J363,0)</f>
        <v>0</v>
      </c>
      <c r="BI363" s="145">
        <f>IF(N363="nulová",J363,0)</f>
        <v>0</v>
      </c>
      <c r="BJ363" s="16" t="s">
        <v>84</v>
      </c>
      <c r="BK363" s="145">
        <f>ROUND(I363*H363,2)</f>
        <v>0</v>
      </c>
      <c r="BL363" s="16" t="s">
        <v>131</v>
      </c>
      <c r="BM363" s="144" t="s">
        <v>491</v>
      </c>
    </row>
    <row r="364" spans="2:65" s="11" customFormat="1" ht="22.9" customHeight="1">
      <c r="B364" s="120"/>
      <c r="D364" s="121" t="s">
        <v>75</v>
      </c>
      <c r="E364" s="130" t="s">
        <v>257</v>
      </c>
      <c r="F364" s="130" t="s">
        <v>492</v>
      </c>
      <c r="I364" s="123"/>
      <c r="J364" s="131">
        <f>BK364</f>
        <v>0</v>
      </c>
      <c r="L364" s="120"/>
      <c r="M364" s="125"/>
      <c r="P364" s="126">
        <f>P365+SUM(P366:P464)</f>
        <v>0</v>
      </c>
      <c r="R364" s="126">
        <f>R365+SUM(R366:R464)</f>
        <v>651.53096199999993</v>
      </c>
      <c r="T364" s="127">
        <f>T365+SUM(T366:T464)</f>
        <v>887.87464000000011</v>
      </c>
      <c r="AR364" s="121" t="s">
        <v>84</v>
      </c>
      <c r="AT364" s="128" t="s">
        <v>75</v>
      </c>
      <c r="AU364" s="128" t="s">
        <v>84</v>
      </c>
      <c r="AY364" s="121" t="s">
        <v>132</v>
      </c>
      <c r="BK364" s="129">
        <f>BK365+SUM(BK366:BK464)</f>
        <v>0</v>
      </c>
    </row>
    <row r="365" spans="2:65" s="1" customFormat="1" ht="24.2" customHeight="1">
      <c r="B365" s="31"/>
      <c r="C365" s="132" t="s">
        <v>493</v>
      </c>
      <c r="D365" s="132" t="s">
        <v>135</v>
      </c>
      <c r="E365" s="133" t="s">
        <v>494</v>
      </c>
      <c r="F365" s="134" t="s">
        <v>495</v>
      </c>
      <c r="G365" s="135" t="s">
        <v>289</v>
      </c>
      <c r="H365" s="136">
        <v>2</v>
      </c>
      <c r="I365" s="137"/>
      <c r="J365" s="138">
        <f>ROUND(I365*H365,2)</f>
        <v>0</v>
      </c>
      <c r="K365" s="139"/>
      <c r="L365" s="31"/>
      <c r="M365" s="140" t="s">
        <v>1</v>
      </c>
      <c r="N365" s="141" t="s">
        <v>41</v>
      </c>
      <c r="P365" s="142">
        <f>O365*H365</f>
        <v>0</v>
      </c>
      <c r="Q365" s="142">
        <v>6.9999999999999999E-4</v>
      </c>
      <c r="R365" s="142">
        <f>Q365*H365</f>
        <v>1.4E-3</v>
      </c>
      <c r="S365" s="142">
        <v>0</v>
      </c>
      <c r="T365" s="143">
        <f>S365*H365</f>
        <v>0</v>
      </c>
      <c r="AR365" s="144" t="s">
        <v>131</v>
      </c>
      <c r="AT365" s="144" t="s">
        <v>135</v>
      </c>
      <c r="AU365" s="144" t="s">
        <v>86</v>
      </c>
      <c r="AY365" s="16" t="s">
        <v>132</v>
      </c>
      <c r="BE365" s="145">
        <f>IF(N365="základní",J365,0)</f>
        <v>0</v>
      </c>
      <c r="BF365" s="145">
        <f>IF(N365="snížená",J365,0)</f>
        <v>0</v>
      </c>
      <c r="BG365" s="145">
        <f>IF(N365="zákl. přenesená",J365,0)</f>
        <v>0</v>
      </c>
      <c r="BH365" s="145">
        <f>IF(N365="sníž. přenesená",J365,0)</f>
        <v>0</v>
      </c>
      <c r="BI365" s="145">
        <f>IF(N365="nulová",J365,0)</f>
        <v>0</v>
      </c>
      <c r="BJ365" s="16" t="s">
        <v>84</v>
      </c>
      <c r="BK365" s="145">
        <f>ROUND(I365*H365,2)</f>
        <v>0</v>
      </c>
      <c r="BL365" s="16" t="s">
        <v>131</v>
      </c>
      <c r="BM365" s="144" t="s">
        <v>496</v>
      </c>
    </row>
    <row r="366" spans="2:65" s="13" customFormat="1" ht="11.25">
      <c r="B366" s="153"/>
      <c r="D366" s="147" t="s">
        <v>141</v>
      </c>
      <c r="E366" s="154" t="s">
        <v>1</v>
      </c>
      <c r="F366" s="155" t="s">
        <v>86</v>
      </c>
      <c r="H366" s="156">
        <v>2</v>
      </c>
      <c r="I366" s="157"/>
      <c r="L366" s="153"/>
      <c r="M366" s="158"/>
      <c r="T366" s="159"/>
      <c r="AT366" s="154" t="s">
        <v>141</v>
      </c>
      <c r="AU366" s="154" t="s">
        <v>86</v>
      </c>
      <c r="AV366" s="13" t="s">
        <v>86</v>
      </c>
      <c r="AW366" s="13" t="s">
        <v>32</v>
      </c>
      <c r="AX366" s="13" t="s">
        <v>84</v>
      </c>
      <c r="AY366" s="154" t="s">
        <v>132</v>
      </c>
    </row>
    <row r="367" spans="2:65" s="1" customFormat="1" ht="24.2" customHeight="1">
      <c r="B367" s="31"/>
      <c r="C367" s="175" t="s">
        <v>497</v>
      </c>
      <c r="D367" s="175" t="s">
        <v>222</v>
      </c>
      <c r="E367" s="176" t="s">
        <v>498</v>
      </c>
      <c r="F367" s="177" t="s">
        <v>499</v>
      </c>
      <c r="G367" s="178" t="s">
        <v>289</v>
      </c>
      <c r="H367" s="179">
        <v>2</v>
      </c>
      <c r="I367" s="180"/>
      <c r="J367" s="181">
        <f>ROUND(I367*H367,2)</f>
        <v>0</v>
      </c>
      <c r="K367" s="182"/>
      <c r="L367" s="183"/>
      <c r="M367" s="184" t="s">
        <v>1</v>
      </c>
      <c r="N367" s="185" t="s">
        <v>41</v>
      </c>
      <c r="P367" s="142">
        <f>O367*H367</f>
        <v>0</v>
      </c>
      <c r="Q367" s="142">
        <v>1.2999999999999999E-3</v>
      </c>
      <c r="R367" s="142">
        <f>Q367*H367</f>
        <v>2.5999999999999999E-3</v>
      </c>
      <c r="S367" s="142">
        <v>0</v>
      </c>
      <c r="T367" s="143">
        <f>S367*H367</f>
        <v>0</v>
      </c>
      <c r="AR367" s="144" t="s">
        <v>226</v>
      </c>
      <c r="AT367" s="144" t="s">
        <v>222</v>
      </c>
      <c r="AU367" s="144" t="s">
        <v>86</v>
      </c>
      <c r="AY367" s="16" t="s">
        <v>132</v>
      </c>
      <c r="BE367" s="145">
        <f>IF(N367="základní",J367,0)</f>
        <v>0</v>
      </c>
      <c r="BF367" s="145">
        <f>IF(N367="snížená",J367,0)</f>
        <v>0</v>
      </c>
      <c r="BG367" s="145">
        <f>IF(N367="zákl. přenesená",J367,0)</f>
        <v>0</v>
      </c>
      <c r="BH367" s="145">
        <f>IF(N367="sníž. přenesená",J367,0)</f>
        <v>0</v>
      </c>
      <c r="BI367" s="145">
        <f>IF(N367="nulová",J367,0)</f>
        <v>0</v>
      </c>
      <c r="BJ367" s="16" t="s">
        <v>84</v>
      </c>
      <c r="BK367" s="145">
        <f>ROUND(I367*H367,2)</f>
        <v>0</v>
      </c>
      <c r="BL367" s="16" t="s">
        <v>131</v>
      </c>
      <c r="BM367" s="144" t="s">
        <v>500</v>
      </c>
    </row>
    <row r="368" spans="2:65" s="13" customFormat="1" ht="11.25">
      <c r="B368" s="153"/>
      <c r="D368" s="147" t="s">
        <v>141</v>
      </c>
      <c r="E368" s="154" t="s">
        <v>1</v>
      </c>
      <c r="F368" s="155" t="s">
        <v>501</v>
      </c>
      <c r="H368" s="156">
        <v>2</v>
      </c>
      <c r="I368" s="157"/>
      <c r="L368" s="153"/>
      <c r="M368" s="158"/>
      <c r="T368" s="159"/>
      <c r="AT368" s="154" t="s">
        <v>141</v>
      </c>
      <c r="AU368" s="154" t="s">
        <v>86</v>
      </c>
      <c r="AV368" s="13" t="s">
        <v>86</v>
      </c>
      <c r="AW368" s="13" t="s">
        <v>32</v>
      </c>
      <c r="AX368" s="13" t="s">
        <v>84</v>
      </c>
      <c r="AY368" s="154" t="s">
        <v>132</v>
      </c>
    </row>
    <row r="369" spans="2:65" s="1" customFormat="1" ht="24.2" customHeight="1">
      <c r="B369" s="31"/>
      <c r="C369" s="132" t="s">
        <v>502</v>
      </c>
      <c r="D369" s="132" t="s">
        <v>135</v>
      </c>
      <c r="E369" s="133" t="s">
        <v>503</v>
      </c>
      <c r="F369" s="134" t="s">
        <v>504</v>
      </c>
      <c r="G369" s="135" t="s">
        <v>289</v>
      </c>
      <c r="H369" s="136">
        <v>2</v>
      </c>
      <c r="I369" s="137"/>
      <c r="J369" s="138">
        <f>ROUND(I369*H369,2)</f>
        <v>0</v>
      </c>
      <c r="K369" s="139"/>
      <c r="L369" s="31"/>
      <c r="M369" s="140" t="s">
        <v>1</v>
      </c>
      <c r="N369" s="141" t="s">
        <v>41</v>
      </c>
      <c r="P369" s="142">
        <f>O369*H369</f>
        <v>0</v>
      </c>
      <c r="Q369" s="142">
        <v>0.11241</v>
      </c>
      <c r="R369" s="142">
        <f>Q369*H369</f>
        <v>0.22481999999999999</v>
      </c>
      <c r="S369" s="142">
        <v>0</v>
      </c>
      <c r="T369" s="143">
        <f>S369*H369</f>
        <v>0</v>
      </c>
      <c r="AR369" s="144" t="s">
        <v>131</v>
      </c>
      <c r="AT369" s="144" t="s">
        <v>135</v>
      </c>
      <c r="AU369" s="144" t="s">
        <v>86</v>
      </c>
      <c r="AY369" s="16" t="s">
        <v>132</v>
      </c>
      <c r="BE369" s="145">
        <f>IF(N369="základní",J369,0)</f>
        <v>0</v>
      </c>
      <c r="BF369" s="145">
        <f>IF(N369="snížená",J369,0)</f>
        <v>0</v>
      </c>
      <c r="BG369" s="145">
        <f>IF(N369="zákl. přenesená",J369,0)</f>
        <v>0</v>
      </c>
      <c r="BH369" s="145">
        <f>IF(N369="sníž. přenesená",J369,0)</f>
        <v>0</v>
      </c>
      <c r="BI369" s="145">
        <f>IF(N369="nulová",J369,0)</f>
        <v>0</v>
      </c>
      <c r="BJ369" s="16" t="s">
        <v>84</v>
      </c>
      <c r="BK369" s="145">
        <f>ROUND(I369*H369,2)</f>
        <v>0</v>
      </c>
      <c r="BL369" s="16" t="s">
        <v>131</v>
      </c>
      <c r="BM369" s="144" t="s">
        <v>505</v>
      </c>
    </row>
    <row r="370" spans="2:65" s="1" customFormat="1" ht="11.25">
      <c r="B370" s="31"/>
      <c r="D370" s="163" t="s">
        <v>182</v>
      </c>
      <c r="F370" s="164" t="s">
        <v>506</v>
      </c>
      <c r="I370" s="165"/>
      <c r="L370" s="31"/>
      <c r="M370" s="166"/>
      <c r="T370" s="55"/>
      <c r="AT370" s="16" t="s">
        <v>182</v>
      </c>
      <c r="AU370" s="16" t="s">
        <v>86</v>
      </c>
    </row>
    <row r="371" spans="2:65" s="1" customFormat="1" ht="21.75" customHeight="1">
      <c r="B371" s="31"/>
      <c r="C371" s="175" t="s">
        <v>507</v>
      </c>
      <c r="D371" s="175" t="s">
        <v>222</v>
      </c>
      <c r="E371" s="176" t="s">
        <v>508</v>
      </c>
      <c r="F371" s="177" t="s">
        <v>509</v>
      </c>
      <c r="G371" s="178" t="s">
        <v>289</v>
      </c>
      <c r="H371" s="179">
        <v>2</v>
      </c>
      <c r="I371" s="180"/>
      <c r="J371" s="181">
        <f>ROUND(I371*H371,2)</f>
        <v>0</v>
      </c>
      <c r="K371" s="182"/>
      <c r="L371" s="183"/>
      <c r="M371" s="184" t="s">
        <v>1</v>
      </c>
      <c r="N371" s="185" t="s">
        <v>41</v>
      </c>
      <c r="P371" s="142">
        <f>O371*H371</f>
        <v>0</v>
      </c>
      <c r="Q371" s="142">
        <v>2.5000000000000001E-3</v>
      </c>
      <c r="R371" s="142">
        <f>Q371*H371</f>
        <v>5.0000000000000001E-3</v>
      </c>
      <c r="S371" s="142">
        <v>0</v>
      </c>
      <c r="T371" s="143">
        <f>S371*H371</f>
        <v>0</v>
      </c>
      <c r="AR371" s="144" t="s">
        <v>226</v>
      </c>
      <c r="AT371" s="144" t="s">
        <v>222</v>
      </c>
      <c r="AU371" s="144" t="s">
        <v>86</v>
      </c>
      <c r="AY371" s="16" t="s">
        <v>132</v>
      </c>
      <c r="BE371" s="145">
        <f>IF(N371="základní",J371,0)</f>
        <v>0</v>
      </c>
      <c r="BF371" s="145">
        <f>IF(N371="snížená",J371,0)</f>
        <v>0</v>
      </c>
      <c r="BG371" s="145">
        <f>IF(N371="zákl. přenesená",J371,0)</f>
        <v>0</v>
      </c>
      <c r="BH371" s="145">
        <f>IF(N371="sníž. přenesená",J371,0)</f>
        <v>0</v>
      </c>
      <c r="BI371" s="145">
        <f>IF(N371="nulová",J371,0)</f>
        <v>0</v>
      </c>
      <c r="BJ371" s="16" t="s">
        <v>84</v>
      </c>
      <c r="BK371" s="145">
        <f>ROUND(I371*H371,2)</f>
        <v>0</v>
      </c>
      <c r="BL371" s="16" t="s">
        <v>131</v>
      </c>
      <c r="BM371" s="144" t="s">
        <v>510</v>
      </c>
    </row>
    <row r="372" spans="2:65" s="1" customFormat="1" ht="16.5" customHeight="1">
      <c r="B372" s="31"/>
      <c r="C372" s="175" t="s">
        <v>511</v>
      </c>
      <c r="D372" s="175" t="s">
        <v>222</v>
      </c>
      <c r="E372" s="176" t="s">
        <v>512</v>
      </c>
      <c r="F372" s="177" t="s">
        <v>513</v>
      </c>
      <c r="G372" s="178" t="s">
        <v>289</v>
      </c>
      <c r="H372" s="179">
        <v>2</v>
      </c>
      <c r="I372" s="180"/>
      <c r="J372" s="181">
        <f>ROUND(I372*H372,2)</f>
        <v>0</v>
      </c>
      <c r="K372" s="182"/>
      <c r="L372" s="183"/>
      <c r="M372" s="184" t="s">
        <v>1</v>
      </c>
      <c r="N372" s="185" t="s">
        <v>41</v>
      </c>
      <c r="P372" s="142">
        <f>O372*H372</f>
        <v>0</v>
      </c>
      <c r="Q372" s="142">
        <v>3.0000000000000001E-3</v>
      </c>
      <c r="R372" s="142">
        <f>Q372*H372</f>
        <v>6.0000000000000001E-3</v>
      </c>
      <c r="S372" s="142">
        <v>0</v>
      </c>
      <c r="T372" s="143">
        <f>S372*H372</f>
        <v>0</v>
      </c>
      <c r="AR372" s="144" t="s">
        <v>226</v>
      </c>
      <c r="AT372" s="144" t="s">
        <v>222</v>
      </c>
      <c r="AU372" s="144" t="s">
        <v>86</v>
      </c>
      <c r="AY372" s="16" t="s">
        <v>132</v>
      </c>
      <c r="BE372" s="145">
        <f>IF(N372="základní",J372,0)</f>
        <v>0</v>
      </c>
      <c r="BF372" s="145">
        <f>IF(N372="snížená",J372,0)</f>
        <v>0</v>
      </c>
      <c r="BG372" s="145">
        <f>IF(N372="zákl. přenesená",J372,0)</f>
        <v>0</v>
      </c>
      <c r="BH372" s="145">
        <f>IF(N372="sníž. přenesená",J372,0)</f>
        <v>0</v>
      </c>
      <c r="BI372" s="145">
        <f>IF(N372="nulová",J372,0)</f>
        <v>0</v>
      </c>
      <c r="BJ372" s="16" t="s">
        <v>84</v>
      </c>
      <c r="BK372" s="145">
        <f>ROUND(I372*H372,2)</f>
        <v>0</v>
      </c>
      <c r="BL372" s="16" t="s">
        <v>131</v>
      </c>
      <c r="BM372" s="144" t="s">
        <v>514</v>
      </c>
    </row>
    <row r="373" spans="2:65" s="1" customFormat="1" ht="21.75" customHeight="1">
      <c r="B373" s="31"/>
      <c r="C373" s="175" t="s">
        <v>515</v>
      </c>
      <c r="D373" s="175" t="s">
        <v>222</v>
      </c>
      <c r="E373" s="176" t="s">
        <v>516</v>
      </c>
      <c r="F373" s="177" t="s">
        <v>517</v>
      </c>
      <c r="G373" s="178" t="s">
        <v>289</v>
      </c>
      <c r="H373" s="179">
        <v>4</v>
      </c>
      <c r="I373" s="180"/>
      <c r="J373" s="181">
        <f>ROUND(I373*H373,2)</f>
        <v>0</v>
      </c>
      <c r="K373" s="182"/>
      <c r="L373" s="183"/>
      <c r="M373" s="184" t="s">
        <v>1</v>
      </c>
      <c r="N373" s="185" t="s">
        <v>41</v>
      </c>
      <c r="P373" s="142">
        <f>O373*H373</f>
        <v>0</v>
      </c>
      <c r="Q373" s="142">
        <v>3.5E-4</v>
      </c>
      <c r="R373" s="142">
        <f>Q373*H373</f>
        <v>1.4E-3</v>
      </c>
      <c r="S373" s="142">
        <v>0</v>
      </c>
      <c r="T373" s="143">
        <f>S373*H373</f>
        <v>0</v>
      </c>
      <c r="AR373" s="144" t="s">
        <v>226</v>
      </c>
      <c r="AT373" s="144" t="s">
        <v>222</v>
      </c>
      <c r="AU373" s="144" t="s">
        <v>86</v>
      </c>
      <c r="AY373" s="16" t="s">
        <v>132</v>
      </c>
      <c r="BE373" s="145">
        <f>IF(N373="základní",J373,0)</f>
        <v>0</v>
      </c>
      <c r="BF373" s="145">
        <f>IF(N373="snížená",J373,0)</f>
        <v>0</v>
      </c>
      <c r="BG373" s="145">
        <f>IF(N373="zákl. přenesená",J373,0)</f>
        <v>0</v>
      </c>
      <c r="BH373" s="145">
        <f>IF(N373="sníž. přenesená",J373,0)</f>
        <v>0</v>
      </c>
      <c r="BI373" s="145">
        <f>IF(N373="nulová",J373,0)</f>
        <v>0</v>
      </c>
      <c r="BJ373" s="16" t="s">
        <v>84</v>
      </c>
      <c r="BK373" s="145">
        <f>ROUND(I373*H373,2)</f>
        <v>0</v>
      </c>
      <c r="BL373" s="16" t="s">
        <v>131</v>
      </c>
      <c r="BM373" s="144" t="s">
        <v>518</v>
      </c>
    </row>
    <row r="374" spans="2:65" s="13" customFormat="1" ht="11.25">
      <c r="B374" s="153"/>
      <c r="D374" s="147" t="s">
        <v>141</v>
      </c>
      <c r="E374" s="154" t="s">
        <v>1</v>
      </c>
      <c r="F374" s="155" t="s">
        <v>131</v>
      </c>
      <c r="H374" s="156">
        <v>4</v>
      </c>
      <c r="I374" s="157"/>
      <c r="L374" s="153"/>
      <c r="M374" s="158"/>
      <c r="T374" s="159"/>
      <c r="AT374" s="154" t="s">
        <v>141</v>
      </c>
      <c r="AU374" s="154" t="s">
        <v>86</v>
      </c>
      <c r="AV374" s="13" t="s">
        <v>86</v>
      </c>
      <c r="AW374" s="13" t="s">
        <v>32</v>
      </c>
      <c r="AX374" s="13" t="s">
        <v>84</v>
      </c>
      <c r="AY374" s="154" t="s">
        <v>132</v>
      </c>
    </row>
    <row r="375" spans="2:65" s="1" customFormat="1" ht="33" customHeight="1">
      <c r="B375" s="31"/>
      <c r="C375" s="132" t="s">
        <v>519</v>
      </c>
      <c r="D375" s="132" t="s">
        <v>135</v>
      </c>
      <c r="E375" s="133" t="s">
        <v>520</v>
      </c>
      <c r="F375" s="134" t="s">
        <v>521</v>
      </c>
      <c r="G375" s="135" t="s">
        <v>265</v>
      </c>
      <c r="H375" s="136">
        <v>1046.5</v>
      </c>
      <c r="I375" s="137"/>
      <c r="J375" s="138">
        <f>ROUND(I375*H375,2)</f>
        <v>0</v>
      </c>
      <c r="K375" s="139"/>
      <c r="L375" s="31"/>
      <c r="M375" s="140" t="s">
        <v>1</v>
      </c>
      <c r="N375" s="141" t="s">
        <v>41</v>
      </c>
      <c r="P375" s="142">
        <f>O375*H375</f>
        <v>0</v>
      </c>
      <c r="Q375" s="142">
        <v>4.0000000000000003E-5</v>
      </c>
      <c r="R375" s="142">
        <f>Q375*H375</f>
        <v>4.1860000000000001E-2</v>
      </c>
      <c r="S375" s="142">
        <v>0</v>
      </c>
      <c r="T375" s="143">
        <f>S375*H375</f>
        <v>0</v>
      </c>
      <c r="AR375" s="144" t="s">
        <v>131</v>
      </c>
      <c r="AT375" s="144" t="s">
        <v>135</v>
      </c>
      <c r="AU375" s="144" t="s">
        <v>86</v>
      </c>
      <c r="AY375" s="16" t="s">
        <v>132</v>
      </c>
      <c r="BE375" s="145">
        <f>IF(N375="základní",J375,0)</f>
        <v>0</v>
      </c>
      <c r="BF375" s="145">
        <f>IF(N375="snížená",J375,0)</f>
        <v>0</v>
      </c>
      <c r="BG375" s="145">
        <f>IF(N375="zákl. přenesená",J375,0)</f>
        <v>0</v>
      </c>
      <c r="BH375" s="145">
        <f>IF(N375="sníž. přenesená",J375,0)</f>
        <v>0</v>
      </c>
      <c r="BI375" s="145">
        <f>IF(N375="nulová",J375,0)</f>
        <v>0</v>
      </c>
      <c r="BJ375" s="16" t="s">
        <v>84</v>
      </c>
      <c r="BK375" s="145">
        <f>ROUND(I375*H375,2)</f>
        <v>0</v>
      </c>
      <c r="BL375" s="16" t="s">
        <v>131</v>
      </c>
      <c r="BM375" s="144" t="s">
        <v>522</v>
      </c>
    </row>
    <row r="376" spans="2:65" s="1" customFormat="1" ht="11.25">
      <c r="B376" s="31"/>
      <c r="D376" s="163" t="s">
        <v>182</v>
      </c>
      <c r="F376" s="164" t="s">
        <v>523</v>
      </c>
      <c r="I376" s="165"/>
      <c r="L376" s="31"/>
      <c r="M376" s="166"/>
      <c r="T376" s="55"/>
      <c r="AT376" s="16" t="s">
        <v>182</v>
      </c>
      <c r="AU376" s="16" t="s">
        <v>86</v>
      </c>
    </row>
    <row r="377" spans="2:65" s="13" customFormat="1" ht="22.5">
      <c r="B377" s="153"/>
      <c r="D377" s="147" t="s">
        <v>141</v>
      </c>
      <c r="E377" s="154" t="s">
        <v>1</v>
      </c>
      <c r="F377" s="155" t="s">
        <v>524</v>
      </c>
      <c r="H377" s="156">
        <v>1046.5</v>
      </c>
      <c r="I377" s="157"/>
      <c r="L377" s="153"/>
      <c r="M377" s="158"/>
      <c r="T377" s="159"/>
      <c r="AT377" s="154" t="s">
        <v>141</v>
      </c>
      <c r="AU377" s="154" t="s">
        <v>86</v>
      </c>
      <c r="AV377" s="13" t="s">
        <v>86</v>
      </c>
      <c r="AW377" s="13" t="s">
        <v>32</v>
      </c>
      <c r="AX377" s="13" t="s">
        <v>76</v>
      </c>
      <c r="AY377" s="154" t="s">
        <v>132</v>
      </c>
    </row>
    <row r="378" spans="2:65" s="14" customFormat="1" ht="11.25">
      <c r="B378" s="167"/>
      <c r="D378" s="147" t="s">
        <v>141</v>
      </c>
      <c r="E378" s="168" t="s">
        <v>1</v>
      </c>
      <c r="F378" s="169" t="s">
        <v>191</v>
      </c>
      <c r="H378" s="170">
        <v>1046.5</v>
      </c>
      <c r="I378" s="171"/>
      <c r="L378" s="167"/>
      <c r="M378" s="172"/>
      <c r="T378" s="173"/>
      <c r="AT378" s="168" t="s">
        <v>141</v>
      </c>
      <c r="AU378" s="168" t="s">
        <v>86</v>
      </c>
      <c r="AV378" s="14" t="s">
        <v>131</v>
      </c>
      <c r="AW378" s="14" t="s">
        <v>32</v>
      </c>
      <c r="AX378" s="14" t="s">
        <v>84</v>
      </c>
      <c r="AY378" s="168" t="s">
        <v>132</v>
      </c>
    </row>
    <row r="379" spans="2:65" s="1" customFormat="1" ht="33" customHeight="1">
      <c r="B379" s="31"/>
      <c r="C379" s="132" t="s">
        <v>525</v>
      </c>
      <c r="D379" s="132" t="s">
        <v>135</v>
      </c>
      <c r="E379" s="133" t="s">
        <v>526</v>
      </c>
      <c r="F379" s="134" t="s">
        <v>527</v>
      </c>
      <c r="G379" s="135" t="s">
        <v>180</v>
      </c>
      <c r="H379" s="136">
        <v>55</v>
      </c>
      <c r="I379" s="137"/>
      <c r="J379" s="138">
        <f>ROUND(I379*H379,2)</f>
        <v>0</v>
      </c>
      <c r="K379" s="139"/>
      <c r="L379" s="31"/>
      <c r="M379" s="140" t="s">
        <v>1</v>
      </c>
      <c r="N379" s="141" t="s">
        <v>41</v>
      </c>
      <c r="P379" s="142">
        <f>O379*H379</f>
        <v>0</v>
      </c>
      <c r="Q379" s="142">
        <v>8.4999999999999995E-4</v>
      </c>
      <c r="R379" s="142">
        <f>Q379*H379</f>
        <v>4.675E-2</v>
      </c>
      <c r="S379" s="142">
        <v>0</v>
      </c>
      <c r="T379" s="143">
        <f>S379*H379</f>
        <v>0</v>
      </c>
      <c r="AR379" s="144" t="s">
        <v>131</v>
      </c>
      <c r="AT379" s="144" t="s">
        <v>135</v>
      </c>
      <c r="AU379" s="144" t="s">
        <v>86</v>
      </c>
      <c r="AY379" s="16" t="s">
        <v>132</v>
      </c>
      <c r="BE379" s="145">
        <f>IF(N379="základní",J379,0)</f>
        <v>0</v>
      </c>
      <c r="BF379" s="145">
        <f>IF(N379="snížená",J379,0)</f>
        <v>0</v>
      </c>
      <c r="BG379" s="145">
        <f>IF(N379="zákl. přenesená",J379,0)</f>
        <v>0</v>
      </c>
      <c r="BH379" s="145">
        <f>IF(N379="sníž. přenesená",J379,0)</f>
        <v>0</v>
      </c>
      <c r="BI379" s="145">
        <f>IF(N379="nulová",J379,0)</f>
        <v>0</v>
      </c>
      <c r="BJ379" s="16" t="s">
        <v>84</v>
      </c>
      <c r="BK379" s="145">
        <f>ROUND(I379*H379,2)</f>
        <v>0</v>
      </c>
      <c r="BL379" s="16" t="s">
        <v>131</v>
      </c>
      <c r="BM379" s="144" t="s">
        <v>528</v>
      </c>
    </row>
    <row r="380" spans="2:65" s="1" customFormat="1" ht="11.25">
      <c r="B380" s="31"/>
      <c r="D380" s="163" t="s">
        <v>182</v>
      </c>
      <c r="F380" s="164" t="s">
        <v>529</v>
      </c>
      <c r="I380" s="165"/>
      <c r="L380" s="31"/>
      <c r="M380" s="166"/>
      <c r="T380" s="55"/>
      <c r="AT380" s="16" t="s">
        <v>182</v>
      </c>
      <c r="AU380" s="16" t="s">
        <v>86</v>
      </c>
    </row>
    <row r="381" spans="2:65" s="1" customFormat="1" ht="107.25">
      <c r="B381" s="31"/>
      <c r="D381" s="147" t="s">
        <v>195</v>
      </c>
      <c r="F381" s="174" t="s">
        <v>530</v>
      </c>
      <c r="I381" s="165"/>
      <c r="L381" s="31"/>
      <c r="M381" s="166"/>
      <c r="T381" s="55"/>
      <c r="AT381" s="16" t="s">
        <v>195</v>
      </c>
      <c r="AU381" s="16" t="s">
        <v>86</v>
      </c>
    </row>
    <row r="382" spans="2:65" s="12" customFormat="1" ht="11.25">
      <c r="B382" s="146"/>
      <c r="D382" s="147" t="s">
        <v>141</v>
      </c>
      <c r="E382" s="148" t="s">
        <v>1</v>
      </c>
      <c r="F382" s="149" t="s">
        <v>531</v>
      </c>
      <c r="H382" s="148" t="s">
        <v>1</v>
      </c>
      <c r="I382" s="150"/>
      <c r="L382" s="146"/>
      <c r="M382" s="151"/>
      <c r="T382" s="152"/>
      <c r="AT382" s="148" t="s">
        <v>141</v>
      </c>
      <c r="AU382" s="148" t="s">
        <v>86</v>
      </c>
      <c r="AV382" s="12" t="s">
        <v>84</v>
      </c>
      <c r="AW382" s="12" t="s">
        <v>32</v>
      </c>
      <c r="AX382" s="12" t="s">
        <v>76</v>
      </c>
      <c r="AY382" s="148" t="s">
        <v>132</v>
      </c>
    </row>
    <row r="383" spans="2:65" s="13" customFormat="1" ht="11.25">
      <c r="B383" s="153"/>
      <c r="D383" s="147" t="s">
        <v>141</v>
      </c>
      <c r="E383" s="154" t="s">
        <v>1</v>
      </c>
      <c r="F383" s="155" t="s">
        <v>532</v>
      </c>
      <c r="H383" s="156">
        <v>55</v>
      </c>
      <c r="I383" s="157"/>
      <c r="L383" s="153"/>
      <c r="M383" s="158"/>
      <c r="T383" s="159"/>
      <c r="AT383" s="154" t="s">
        <v>141</v>
      </c>
      <c r="AU383" s="154" t="s">
        <v>86</v>
      </c>
      <c r="AV383" s="13" t="s">
        <v>86</v>
      </c>
      <c r="AW383" s="13" t="s">
        <v>32</v>
      </c>
      <c r="AX383" s="13" t="s">
        <v>76</v>
      </c>
      <c r="AY383" s="154" t="s">
        <v>132</v>
      </c>
    </row>
    <row r="384" spans="2:65" s="14" customFormat="1" ht="11.25">
      <c r="B384" s="167"/>
      <c r="D384" s="147" t="s">
        <v>141</v>
      </c>
      <c r="E384" s="168" t="s">
        <v>1</v>
      </c>
      <c r="F384" s="169" t="s">
        <v>191</v>
      </c>
      <c r="H384" s="170">
        <v>55</v>
      </c>
      <c r="I384" s="171"/>
      <c r="L384" s="167"/>
      <c r="M384" s="172"/>
      <c r="T384" s="173"/>
      <c r="AT384" s="168" t="s">
        <v>141</v>
      </c>
      <c r="AU384" s="168" t="s">
        <v>86</v>
      </c>
      <c r="AV384" s="14" t="s">
        <v>131</v>
      </c>
      <c r="AW384" s="14" t="s">
        <v>32</v>
      </c>
      <c r="AX384" s="14" t="s">
        <v>84</v>
      </c>
      <c r="AY384" s="168" t="s">
        <v>132</v>
      </c>
    </row>
    <row r="385" spans="2:65" s="1" customFormat="1" ht="33" customHeight="1">
      <c r="B385" s="31"/>
      <c r="C385" s="132" t="s">
        <v>533</v>
      </c>
      <c r="D385" s="132" t="s">
        <v>135</v>
      </c>
      <c r="E385" s="133" t="s">
        <v>534</v>
      </c>
      <c r="F385" s="134" t="s">
        <v>535</v>
      </c>
      <c r="G385" s="135" t="s">
        <v>265</v>
      </c>
      <c r="H385" s="136">
        <v>210</v>
      </c>
      <c r="I385" s="137"/>
      <c r="J385" s="138">
        <f>ROUND(I385*H385,2)</f>
        <v>0</v>
      </c>
      <c r="K385" s="139"/>
      <c r="L385" s="31"/>
      <c r="M385" s="140" t="s">
        <v>1</v>
      </c>
      <c r="N385" s="141" t="s">
        <v>41</v>
      </c>
      <c r="P385" s="142">
        <f>O385*H385</f>
        <v>0</v>
      </c>
      <c r="Q385" s="142">
        <v>6.4999999999999997E-4</v>
      </c>
      <c r="R385" s="142">
        <f>Q385*H385</f>
        <v>0.13649999999999998</v>
      </c>
      <c r="S385" s="142">
        <v>0</v>
      </c>
      <c r="T385" s="143">
        <f>S385*H385</f>
        <v>0</v>
      </c>
      <c r="AR385" s="144" t="s">
        <v>131</v>
      </c>
      <c r="AT385" s="144" t="s">
        <v>135</v>
      </c>
      <c r="AU385" s="144" t="s">
        <v>86</v>
      </c>
      <c r="AY385" s="16" t="s">
        <v>132</v>
      </c>
      <c r="BE385" s="145">
        <f>IF(N385="základní",J385,0)</f>
        <v>0</v>
      </c>
      <c r="BF385" s="145">
        <f>IF(N385="snížená",J385,0)</f>
        <v>0</v>
      </c>
      <c r="BG385" s="145">
        <f>IF(N385="zákl. přenesená",J385,0)</f>
        <v>0</v>
      </c>
      <c r="BH385" s="145">
        <f>IF(N385="sníž. přenesená",J385,0)</f>
        <v>0</v>
      </c>
      <c r="BI385" s="145">
        <f>IF(N385="nulová",J385,0)</f>
        <v>0</v>
      </c>
      <c r="BJ385" s="16" t="s">
        <v>84</v>
      </c>
      <c r="BK385" s="145">
        <f>ROUND(I385*H385,2)</f>
        <v>0</v>
      </c>
      <c r="BL385" s="16" t="s">
        <v>131</v>
      </c>
      <c r="BM385" s="144" t="s">
        <v>536</v>
      </c>
    </row>
    <row r="386" spans="2:65" s="1" customFormat="1" ht="11.25">
      <c r="B386" s="31"/>
      <c r="D386" s="163" t="s">
        <v>182</v>
      </c>
      <c r="F386" s="164" t="s">
        <v>537</v>
      </c>
      <c r="I386" s="165"/>
      <c r="L386" s="31"/>
      <c r="M386" s="166"/>
      <c r="T386" s="55"/>
      <c r="AT386" s="16" t="s">
        <v>182</v>
      </c>
      <c r="AU386" s="16" t="s">
        <v>86</v>
      </c>
    </row>
    <row r="387" spans="2:65" s="13" customFormat="1" ht="11.25">
      <c r="B387" s="153"/>
      <c r="D387" s="147" t="s">
        <v>141</v>
      </c>
      <c r="E387" s="154" t="s">
        <v>1</v>
      </c>
      <c r="F387" s="155" t="s">
        <v>538</v>
      </c>
      <c r="H387" s="156">
        <v>210</v>
      </c>
      <c r="I387" s="157"/>
      <c r="L387" s="153"/>
      <c r="M387" s="158"/>
      <c r="T387" s="159"/>
      <c r="AT387" s="154" t="s">
        <v>141</v>
      </c>
      <c r="AU387" s="154" t="s">
        <v>86</v>
      </c>
      <c r="AV387" s="13" t="s">
        <v>86</v>
      </c>
      <c r="AW387" s="13" t="s">
        <v>32</v>
      </c>
      <c r="AX387" s="13" t="s">
        <v>84</v>
      </c>
      <c r="AY387" s="154" t="s">
        <v>132</v>
      </c>
    </row>
    <row r="388" spans="2:65" s="1" customFormat="1" ht="24.2" customHeight="1">
      <c r="B388" s="31"/>
      <c r="C388" s="132" t="s">
        <v>539</v>
      </c>
      <c r="D388" s="132" t="s">
        <v>135</v>
      </c>
      <c r="E388" s="133" t="s">
        <v>540</v>
      </c>
      <c r="F388" s="134" t="s">
        <v>541</v>
      </c>
      <c r="G388" s="135" t="s">
        <v>180</v>
      </c>
      <c r="H388" s="136">
        <v>65</v>
      </c>
      <c r="I388" s="137"/>
      <c r="J388" s="138">
        <f>ROUND(I388*H388,2)</f>
        <v>0</v>
      </c>
      <c r="K388" s="139"/>
      <c r="L388" s="31"/>
      <c r="M388" s="140" t="s">
        <v>1</v>
      </c>
      <c r="N388" s="141" t="s">
        <v>41</v>
      </c>
      <c r="P388" s="142">
        <f>O388*H388</f>
        <v>0</v>
      </c>
      <c r="Q388" s="142">
        <v>6.9999999999999994E-5</v>
      </c>
      <c r="R388" s="142">
        <f>Q388*H388</f>
        <v>4.5499999999999994E-3</v>
      </c>
      <c r="S388" s="142">
        <v>0</v>
      </c>
      <c r="T388" s="143">
        <f>S388*H388</f>
        <v>0</v>
      </c>
      <c r="AR388" s="144" t="s">
        <v>131</v>
      </c>
      <c r="AT388" s="144" t="s">
        <v>135</v>
      </c>
      <c r="AU388" s="144" t="s">
        <v>86</v>
      </c>
      <c r="AY388" s="16" t="s">
        <v>132</v>
      </c>
      <c r="BE388" s="145">
        <f>IF(N388="základní",J388,0)</f>
        <v>0</v>
      </c>
      <c r="BF388" s="145">
        <f>IF(N388="snížená",J388,0)</f>
        <v>0</v>
      </c>
      <c r="BG388" s="145">
        <f>IF(N388="zákl. přenesená",J388,0)</f>
        <v>0</v>
      </c>
      <c r="BH388" s="145">
        <f>IF(N388="sníž. přenesená",J388,0)</f>
        <v>0</v>
      </c>
      <c r="BI388" s="145">
        <f>IF(N388="nulová",J388,0)</f>
        <v>0</v>
      </c>
      <c r="BJ388" s="16" t="s">
        <v>84</v>
      </c>
      <c r="BK388" s="145">
        <f>ROUND(I388*H388,2)</f>
        <v>0</v>
      </c>
      <c r="BL388" s="16" t="s">
        <v>131</v>
      </c>
      <c r="BM388" s="144" t="s">
        <v>542</v>
      </c>
    </row>
    <row r="389" spans="2:65" s="1" customFormat="1" ht="11.25">
      <c r="B389" s="31"/>
      <c r="D389" s="163" t="s">
        <v>182</v>
      </c>
      <c r="F389" s="164" t="s">
        <v>543</v>
      </c>
      <c r="I389" s="165"/>
      <c r="L389" s="31"/>
      <c r="M389" s="166"/>
      <c r="T389" s="55"/>
      <c r="AT389" s="16" t="s">
        <v>182</v>
      </c>
      <c r="AU389" s="16" t="s">
        <v>86</v>
      </c>
    </row>
    <row r="390" spans="2:65" s="13" customFormat="1" ht="11.25">
      <c r="B390" s="153"/>
      <c r="D390" s="147" t="s">
        <v>141</v>
      </c>
      <c r="E390" s="154" t="s">
        <v>1</v>
      </c>
      <c r="F390" s="155" t="s">
        <v>544</v>
      </c>
      <c r="H390" s="156">
        <v>65</v>
      </c>
      <c r="I390" s="157"/>
      <c r="L390" s="153"/>
      <c r="M390" s="158"/>
      <c r="T390" s="159"/>
      <c r="AT390" s="154" t="s">
        <v>141</v>
      </c>
      <c r="AU390" s="154" t="s">
        <v>86</v>
      </c>
      <c r="AV390" s="13" t="s">
        <v>86</v>
      </c>
      <c r="AW390" s="13" t="s">
        <v>32</v>
      </c>
      <c r="AX390" s="13" t="s">
        <v>84</v>
      </c>
      <c r="AY390" s="154" t="s">
        <v>132</v>
      </c>
    </row>
    <row r="391" spans="2:65" s="1" customFormat="1" ht="24.2" customHeight="1">
      <c r="B391" s="31"/>
      <c r="C391" s="132" t="s">
        <v>545</v>
      </c>
      <c r="D391" s="132" t="s">
        <v>135</v>
      </c>
      <c r="E391" s="133" t="s">
        <v>546</v>
      </c>
      <c r="F391" s="134" t="s">
        <v>547</v>
      </c>
      <c r="G391" s="135" t="s">
        <v>265</v>
      </c>
      <c r="H391" s="136">
        <v>10</v>
      </c>
      <c r="I391" s="137"/>
      <c r="J391" s="138">
        <f>ROUND(I391*H391,2)</f>
        <v>0</v>
      </c>
      <c r="K391" s="139"/>
      <c r="L391" s="31"/>
      <c r="M391" s="140" t="s">
        <v>1</v>
      </c>
      <c r="N391" s="141" t="s">
        <v>41</v>
      </c>
      <c r="P391" s="142">
        <f>O391*H391</f>
        <v>0</v>
      </c>
      <c r="Q391" s="142">
        <v>1.3999999999999999E-4</v>
      </c>
      <c r="R391" s="142">
        <f>Q391*H391</f>
        <v>1.3999999999999998E-3</v>
      </c>
      <c r="S391" s="142">
        <v>0</v>
      </c>
      <c r="T391" s="143">
        <f>S391*H391</f>
        <v>0</v>
      </c>
      <c r="AR391" s="144" t="s">
        <v>131</v>
      </c>
      <c r="AT391" s="144" t="s">
        <v>135</v>
      </c>
      <c r="AU391" s="144" t="s">
        <v>86</v>
      </c>
      <c r="AY391" s="16" t="s">
        <v>132</v>
      </c>
      <c r="BE391" s="145">
        <f>IF(N391="základní",J391,0)</f>
        <v>0</v>
      </c>
      <c r="BF391" s="145">
        <f>IF(N391="snížená",J391,0)</f>
        <v>0</v>
      </c>
      <c r="BG391" s="145">
        <f>IF(N391="zákl. přenesená",J391,0)</f>
        <v>0</v>
      </c>
      <c r="BH391" s="145">
        <f>IF(N391="sníž. přenesená",J391,0)</f>
        <v>0</v>
      </c>
      <c r="BI391" s="145">
        <f>IF(N391="nulová",J391,0)</f>
        <v>0</v>
      </c>
      <c r="BJ391" s="16" t="s">
        <v>84</v>
      </c>
      <c r="BK391" s="145">
        <f>ROUND(I391*H391,2)</f>
        <v>0</v>
      </c>
      <c r="BL391" s="16" t="s">
        <v>131</v>
      </c>
      <c r="BM391" s="144" t="s">
        <v>548</v>
      </c>
    </row>
    <row r="392" spans="2:65" s="1" customFormat="1" ht="11.25">
      <c r="B392" s="31"/>
      <c r="D392" s="163" t="s">
        <v>182</v>
      </c>
      <c r="F392" s="164" t="s">
        <v>549</v>
      </c>
      <c r="I392" s="165"/>
      <c r="L392" s="31"/>
      <c r="M392" s="166"/>
      <c r="T392" s="55"/>
      <c r="AT392" s="16" t="s">
        <v>182</v>
      </c>
      <c r="AU392" s="16" t="s">
        <v>86</v>
      </c>
    </row>
    <row r="393" spans="2:65" s="13" customFormat="1" ht="11.25">
      <c r="B393" s="153"/>
      <c r="D393" s="147" t="s">
        <v>141</v>
      </c>
      <c r="E393" s="154" t="s">
        <v>1</v>
      </c>
      <c r="F393" s="155" t="s">
        <v>262</v>
      </c>
      <c r="H393" s="156">
        <v>10</v>
      </c>
      <c r="I393" s="157"/>
      <c r="L393" s="153"/>
      <c r="M393" s="158"/>
      <c r="T393" s="159"/>
      <c r="AT393" s="154" t="s">
        <v>141</v>
      </c>
      <c r="AU393" s="154" t="s">
        <v>86</v>
      </c>
      <c r="AV393" s="13" t="s">
        <v>86</v>
      </c>
      <c r="AW393" s="13" t="s">
        <v>32</v>
      </c>
      <c r="AX393" s="13" t="s">
        <v>84</v>
      </c>
      <c r="AY393" s="154" t="s">
        <v>132</v>
      </c>
    </row>
    <row r="394" spans="2:65" s="1" customFormat="1" ht="24.2" customHeight="1">
      <c r="B394" s="31"/>
      <c r="C394" s="132" t="s">
        <v>550</v>
      </c>
      <c r="D394" s="132" t="s">
        <v>135</v>
      </c>
      <c r="E394" s="133" t="s">
        <v>551</v>
      </c>
      <c r="F394" s="134" t="s">
        <v>552</v>
      </c>
      <c r="G394" s="135" t="s">
        <v>289</v>
      </c>
      <c r="H394" s="136">
        <v>72</v>
      </c>
      <c r="I394" s="137"/>
      <c r="J394" s="138">
        <f>ROUND(I394*H394,2)</f>
        <v>0</v>
      </c>
      <c r="K394" s="139"/>
      <c r="L394" s="31"/>
      <c r="M394" s="140" t="s">
        <v>1</v>
      </c>
      <c r="N394" s="141" t="s">
        <v>41</v>
      </c>
      <c r="P394" s="142">
        <f>O394*H394</f>
        <v>0</v>
      </c>
      <c r="Q394" s="142">
        <v>5.2999999999999998E-4</v>
      </c>
      <c r="R394" s="142">
        <f>Q394*H394</f>
        <v>3.8159999999999999E-2</v>
      </c>
      <c r="S394" s="142">
        <v>0</v>
      </c>
      <c r="T394" s="143">
        <f>S394*H394</f>
        <v>0</v>
      </c>
      <c r="AR394" s="144" t="s">
        <v>131</v>
      </c>
      <c r="AT394" s="144" t="s">
        <v>135</v>
      </c>
      <c r="AU394" s="144" t="s">
        <v>86</v>
      </c>
      <c r="AY394" s="16" t="s">
        <v>132</v>
      </c>
      <c r="BE394" s="145">
        <f>IF(N394="základní",J394,0)</f>
        <v>0</v>
      </c>
      <c r="BF394" s="145">
        <f>IF(N394="snížená",J394,0)</f>
        <v>0</v>
      </c>
      <c r="BG394" s="145">
        <f>IF(N394="zákl. přenesená",J394,0)</f>
        <v>0</v>
      </c>
      <c r="BH394" s="145">
        <f>IF(N394="sníž. přenesená",J394,0)</f>
        <v>0</v>
      </c>
      <c r="BI394" s="145">
        <f>IF(N394="nulová",J394,0)</f>
        <v>0</v>
      </c>
      <c r="BJ394" s="16" t="s">
        <v>84</v>
      </c>
      <c r="BK394" s="145">
        <f>ROUND(I394*H394,2)</f>
        <v>0</v>
      </c>
      <c r="BL394" s="16" t="s">
        <v>131</v>
      </c>
      <c r="BM394" s="144" t="s">
        <v>553</v>
      </c>
    </row>
    <row r="395" spans="2:65" s="1" customFormat="1" ht="11.25">
      <c r="B395" s="31"/>
      <c r="D395" s="163" t="s">
        <v>182</v>
      </c>
      <c r="F395" s="164" t="s">
        <v>554</v>
      </c>
      <c r="I395" s="165"/>
      <c r="L395" s="31"/>
      <c r="M395" s="166"/>
      <c r="T395" s="55"/>
      <c r="AT395" s="16" t="s">
        <v>182</v>
      </c>
      <c r="AU395" s="16" t="s">
        <v>86</v>
      </c>
    </row>
    <row r="396" spans="2:65" s="1" customFormat="1" ht="78">
      <c r="B396" s="31"/>
      <c r="D396" s="147" t="s">
        <v>195</v>
      </c>
      <c r="F396" s="174" t="s">
        <v>555</v>
      </c>
      <c r="I396" s="165"/>
      <c r="L396" s="31"/>
      <c r="M396" s="166"/>
      <c r="T396" s="55"/>
      <c r="AT396" s="16" t="s">
        <v>195</v>
      </c>
      <c r="AU396" s="16" t="s">
        <v>86</v>
      </c>
    </row>
    <row r="397" spans="2:65" s="13" customFormat="1" ht="11.25">
      <c r="B397" s="153"/>
      <c r="D397" s="147" t="s">
        <v>141</v>
      </c>
      <c r="E397" s="154" t="s">
        <v>1</v>
      </c>
      <c r="F397" s="155" t="s">
        <v>556</v>
      </c>
      <c r="H397" s="156">
        <v>72</v>
      </c>
      <c r="I397" s="157"/>
      <c r="L397" s="153"/>
      <c r="M397" s="158"/>
      <c r="T397" s="159"/>
      <c r="AT397" s="154" t="s">
        <v>141</v>
      </c>
      <c r="AU397" s="154" t="s">
        <v>86</v>
      </c>
      <c r="AV397" s="13" t="s">
        <v>86</v>
      </c>
      <c r="AW397" s="13" t="s">
        <v>32</v>
      </c>
      <c r="AX397" s="13" t="s">
        <v>84</v>
      </c>
      <c r="AY397" s="154" t="s">
        <v>132</v>
      </c>
    </row>
    <row r="398" spans="2:65" s="1" customFormat="1" ht="37.9" customHeight="1">
      <c r="B398" s="31"/>
      <c r="C398" s="132" t="s">
        <v>557</v>
      </c>
      <c r="D398" s="132" t="s">
        <v>135</v>
      </c>
      <c r="E398" s="133" t="s">
        <v>558</v>
      </c>
      <c r="F398" s="134" t="s">
        <v>559</v>
      </c>
      <c r="G398" s="135" t="s">
        <v>265</v>
      </c>
      <c r="H398" s="136">
        <v>4700</v>
      </c>
      <c r="I398" s="137"/>
      <c r="J398" s="138">
        <f>ROUND(I398*H398,2)</f>
        <v>0</v>
      </c>
      <c r="K398" s="139"/>
      <c r="L398" s="31"/>
      <c r="M398" s="140" t="s">
        <v>1</v>
      </c>
      <c r="N398" s="141" t="s">
        <v>41</v>
      </c>
      <c r="P398" s="142">
        <f>O398*H398</f>
        <v>0</v>
      </c>
      <c r="Q398" s="142">
        <v>1.0000000000000001E-5</v>
      </c>
      <c r="R398" s="142">
        <f>Q398*H398</f>
        <v>4.7000000000000007E-2</v>
      </c>
      <c r="S398" s="142">
        <v>0</v>
      </c>
      <c r="T398" s="143">
        <f>S398*H398</f>
        <v>0</v>
      </c>
      <c r="AR398" s="144" t="s">
        <v>131</v>
      </c>
      <c r="AT398" s="144" t="s">
        <v>135</v>
      </c>
      <c r="AU398" s="144" t="s">
        <v>86</v>
      </c>
      <c r="AY398" s="16" t="s">
        <v>132</v>
      </c>
      <c r="BE398" s="145">
        <f>IF(N398="základní",J398,0)</f>
        <v>0</v>
      </c>
      <c r="BF398" s="145">
        <f>IF(N398="snížená",J398,0)</f>
        <v>0</v>
      </c>
      <c r="BG398" s="145">
        <f>IF(N398="zákl. přenesená",J398,0)</f>
        <v>0</v>
      </c>
      <c r="BH398" s="145">
        <f>IF(N398="sníž. přenesená",J398,0)</f>
        <v>0</v>
      </c>
      <c r="BI398" s="145">
        <f>IF(N398="nulová",J398,0)</f>
        <v>0</v>
      </c>
      <c r="BJ398" s="16" t="s">
        <v>84</v>
      </c>
      <c r="BK398" s="145">
        <f>ROUND(I398*H398,2)</f>
        <v>0</v>
      </c>
      <c r="BL398" s="16" t="s">
        <v>131</v>
      </c>
      <c r="BM398" s="144" t="s">
        <v>560</v>
      </c>
    </row>
    <row r="399" spans="2:65" s="12" customFormat="1" ht="11.25">
      <c r="B399" s="146"/>
      <c r="D399" s="147" t="s">
        <v>141</v>
      </c>
      <c r="E399" s="148" t="s">
        <v>1</v>
      </c>
      <c r="F399" s="149" t="s">
        <v>561</v>
      </c>
      <c r="H399" s="148" t="s">
        <v>1</v>
      </c>
      <c r="I399" s="150"/>
      <c r="L399" s="146"/>
      <c r="M399" s="151"/>
      <c r="T399" s="152"/>
      <c r="AT399" s="148" t="s">
        <v>141</v>
      </c>
      <c r="AU399" s="148" t="s">
        <v>86</v>
      </c>
      <c r="AV399" s="12" t="s">
        <v>84</v>
      </c>
      <c r="AW399" s="12" t="s">
        <v>32</v>
      </c>
      <c r="AX399" s="12" t="s">
        <v>76</v>
      </c>
      <c r="AY399" s="148" t="s">
        <v>132</v>
      </c>
    </row>
    <row r="400" spans="2:65" s="12" customFormat="1" ht="11.25">
      <c r="B400" s="146"/>
      <c r="D400" s="147" t="s">
        <v>141</v>
      </c>
      <c r="E400" s="148" t="s">
        <v>1</v>
      </c>
      <c r="F400" s="149" t="s">
        <v>562</v>
      </c>
      <c r="H400" s="148" t="s">
        <v>1</v>
      </c>
      <c r="I400" s="150"/>
      <c r="L400" s="146"/>
      <c r="M400" s="151"/>
      <c r="T400" s="152"/>
      <c r="AT400" s="148" t="s">
        <v>141</v>
      </c>
      <c r="AU400" s="148" t="s">
        <v>86</v>
      </c>
      <c r="AV400" s="12" t="s">
        <v>84</v>
      </c>
      <c r="AW400" s="12" t="s">
        <v>32</v>
      </c>
      <c r="AX400" s="12" t="s">
        <v>76</v>
      </c>
      <c r="AY400" s="148" t="s">
        <v>132</v>
      </c>
    </row>
    <row r="401" spans="2:65" s="12" customFormat="1" ht="11.25">
      <c r="B401" s="146"/>
      <c r="D401" s="147" t="s">
        <v>141</v>
      </c>
      <c r="E401" s="148" t="s">
        <v>1</v>
      </c>
      <c r="F401" s="149" t="s">
        <v>563</v>
      </c>
      <c r="H401" s="148" t="s">
        <v>1</v>
      </c>
      <c r="I401" s="150"/>
      <c r="L401" s="146"/>
      <c r="M401" s="151"/>
      <c r="T401" s="152"/>
      <c r="AT401" s="148" t="s">
        <v>141</v>
      </c>
      <c r="AU401" s="148" t="s">
        <v>86</v>
      </c>
      <c r="AV401" s="12" t="s">
        <v>84</v>
      </c>
      <c r="AW401" s="12" t="s">
        <v>32</v>
      </c>
      <c r="AX401" s="12" t="s">
        <v>76</v>
      </c>
      <c r="AY401" s="148" t="s">
        <v>132</v>
      </c>
    </row>
    <row r="402" spans="2:65" s="12" customFormat="1" ht="11.25">
      <c r="B402" s="146"/>
      <c r="D402" s="147" t="s">
        <v>141</v>
      </c>
      <c r="E402" s="148" t="s">
        <v>1</v>
      </c>
      <c r="F402" s="149" t="s">
        <v>564</v>
      </c>
      <c r="H402" s="148" t="s">
        <v>1</v>
      </c>
      <c r="I402" s="150"/>
      <c r="L402" s="146"/>
      <c r="M402" s="151"/>
      <c r="T402" s="152"/>
      <c r="AT402" s="148" t="s">
        <v>141</v>
      </c>
      <c r="AU402" s="148" t="s">
        <v>86</v>
      </c>
      <c r="AV402" s="12" t="s">
        <v>84</v>
      </c>
      <c r="AW402" s="12" t="s">
        <v>32</v>
      </c>
      <c r="AX402" s="12" t="s">
        <v>76</v>
      </c>
      <c r="AY402" s="148" t="s">
        <v>132</v>
      </c>
    </row>
    <row r="403" spans="2:65" s="13" customFormat="1" ht="11.25">
      <c r="B403" s="153"/>
      <c r="D403" s="147" t="s">
        <v>141</v>
      </c>
      <c r="E403" s="154" t="s">
        <v>1</v>
      </c>
      <c r="F403" s="155" t="s">
        <v>565</v>
      </c>
      <c r="H403" s="156">
        <v>4700</v>
      </c>
      <c r="I403" s="157"/>
      <c r="L403" s="153"/>
      <c r="M403" s="158"/>
      <c r="T403" s="159"/>
      <c r="AT403" s="154" t="s">
        <v>141</v>
      </c>
      <c r="AU403" s="154" t="s">
        <v>86</v>
      </c>
      <c r="AV403" s="13" t="s">
        <v>86</v>
      </c>
      <c r="AW403" s="13" t="s">
        <v>32</v>
      </c>
      <c r="AX403" s="13" t="s">
        <v>84</v>
      </c>
      <c r="AY403" s="154" t="s">
        <v>132</v>
      </c>
    </row>
    <row r="404" spans="2:65" s="1" customFormat="1" ht="37.9" customHeight="1">
      <c r="B404" s="31"/>
      <c r="C404" s="132" t="s">
        <v>566</v>
      </c>
      <c r="D404" s="132" t="s">
        <v>135</v>
      </c>
      <c r="E404" s="133" t="s">
        <v>567</v>
      </c>
      <c r="F404" s="134" t="s">
        <v>568</v>
      </c>
      <c r="G404" s="135" t="s">
        <v>265</v>
      </c>
      <c r="H404" s="136">
        <v>1230.5999999999999</v>
      </c>
      <c r="I404" s="137"/>
      <c r="J404" s="138">
        <f>ROUND(I404*H404,2)</f>
        <v>0</v>
      </c>
      <c r="K404" s="139"/>
      <c r="L404" s="31"/>
      <c r="M404" s="140" t="s">
        <v>1</v>
      </c>
      <c r="N404" s="141" t="s">
        <v>41</v>
      </c>
      <c r="P404" s="142">
        <f>O404*H404</f>
        <v>0</v>
      </c>
      <c r="Q404" s="142">
        <v>0</v>
      </c>
      <c r="R404" s="142">
        <f>Q404*H404</f>
        <v>0</v>
      </c>
      <c r="S404" s="142">
        <v>0</v>
      </c>
      <c r="T404" s="143">
        <f>S404*H404</f>
        <v>0</v>
      </c>
      <c r="AR404" s="144" t="s">
        <v>131</v>
      </c>
      <c r="AT404" s="144" t="s">
        <v>135</v>
      </c>
      <c r="AU404" s="144" t="s">
        <v>86</v>
      </c>
      <c r="AY404" s="16" t="s">
        <v>132</v>
      </c>
      <c r="BE404" s="145">
        <f>IF(N404="základní",J404,0)</f>
        <v>0</v>
      </c>
      <c r="BF404" s="145">
        <f>IF(N404="snížená",J404,0)</f>
        <v>0</v>
      </c>
      <c r="BG404" s="145">
        <f>IF(N404="zákl. přenesená",J404,0)</f>
        <v>0</v>
      </c>
      <c r="BH404" s="145">
        <f>IF(N404="sníž. přenesená",J404,0)</f>
        <v>0</v>
      </c>
      <c r="BI404" s="145">
        <f>IF(N404="nulová",J404,0)</f>
        <v>0</v>
      </c>
      <c r="BJ404" s="16" t="s">
        <v>84</v>
      </c>
      <c r="BK404" s="145">
        <f>ROUND(I404*H404,2)</f>
        <v>0</v>
      </c>
      <c r="BL404" s="16" t="s">
        <v>131</v>
      </c>
      <c r="BM404" s="144" t="s">
        <v>569</v>
      </c>
    </row>
    <row r="405" spans="2:65" s="1" customFormat="1" ht="11.25">
      <c r="B405" s="31"/>
      <c r="D405" s="163" t="s">
        <v>182</v>
      </c>
      <c r="F405" s="164" t="s">
        <v>570</v>
      </c>
      <c r="I405" s="165"/>
      <c r="L405" s="31"/>
      <c r="M405" s="166"/>
      <c r="T405" s="55"/>
      <c r="AT405" s="16" t="s">
        <v>182</v>
      </c>
      <c r="AU405" s="16" t="s">
        <v>86</v>
      </c>
    </row>
    <row r="406" spans="2:65" s="12" customFormat="1" ht="11.25">
      <c r="B406" s="146"/>
      <c r="D406" s="147" t="s">
        <v>141</v>
      </c>
      <c r="E406" s="148" t="s">
        <v>1</v>
      </c>
      <c r="F406" s="149" t="s">
        <v>571</v>
      </c>
      <c r="H406" s="148" t="s">
        <v>1</v>
      </c>
      <c r="I406" s="150"/>
      <c r="L406" s="146"/>
      <c r="M406" s="151"/>
      <c r="T406" s="152"/>
      <c r="AT406" s="148" t="s">
        <v>141</v>
      </c>
      <c r="AU406" s="148" t="s">
        <v>86</v>
      </c>
      <c r="AV406" s="12" t="s">
        <v>84</v>
      </c>
      <c r="AW406" s="12" t="s">
        <v>32</v>
      </c>
      <c r="AX406" s="12" t="s">
        <v>76</v>
      </c>
      <c r="AY406" s="148" t="s">
        <v>132</v>
      </c>
    </row>
    <row r="407" spans="2:65" s="12" customFormat="1" ht="11.25">
      <c r="B407" s="146"/>
      <c r="D407" s="147" t="s">
        <v>141</v>
      </c>
      <c r="E407" s="148" t="s">
        <v>1</v>
      </c>
      <c r="F407" s="149" t="s">
        <v>572</v>
      </c>
      <c r="H407" s="148" t="s">
        <v>1</v>
      </c>
      <c r="I407" s="150"/>
      <c r="L407" s="146"/>
      <c r="M407" s="151"/>
      <c r="T407" s="152"/>
      <c r="AT407" s="148" t="s">
        <v>141</v>
      </c>
      <c r="AU407" s="148" t="s">
        <v>86</v>
      </c>
      <c r="AV407" s="12" t="s">
        <v>84</v>
      </c>
      <c r="AW407" s="12" t="s">
        <v>32</v>
      </c>
      <c r="AX407" s="12" t="s">
        <v>76</v>
      </c>
      <c r="AY407" s="148" t="s">
        <v>132</v>
      </c>
    </row>
    <row r="408" spans="2:65" s="12" customFormat="1" ht="11.25">
      <c r="B408" s="146"/>
      <c r="D408" s="147" t="s">
        <v>141</v>
      </c>
      <c r="E408" s="148" t="s">
        <v>1</v>
      </c>
      <c r="F408" s="149" t="s">
        <v>573</v>
      </c>
      <c r="H408" s="148" t="s">
        <v>1</v>
      </c>
      <c r="I408" s="150"/>
      <c r="L408" s="146"/>
      <c r="M408" s="151"/>
      <c r="T408" s="152"/>
      <c r="AT408" s="148" t="s">
        <v>141</v>
      </c>
      <c r="AU408" s="148" t="s">
        <v>86</v>
      </c>
      <c r="AV408" s="12" t="s">
        <v>84</v>
      </c>
      <c r="AW408" s="12" t="s">
        <v>32</v>
      </c>
      <c r="AX408" s="12" t="s">
        <v>76</v>
      </c>
      <c r="AY408" s="148" t="s">
        <v>132</v>
      </c>
    </row>
    <row r="409" spans="2:65" s="12" customFormat="1" ht="11.25">
      <c r="B409" s="146"/>
      <c r="D409" s="147" t="s">
        <v>141</v>
      </c>
      <c r="E409" s="148" t="s">
        <v>1</v>
      </c>
      <c r="F409" s="149" t="s">
        <v>574</v>
      </c>
      <c r="H409" s="148" t="s">
        <v>1</v>
      </c>
      <c r="I409" s="150"/>
      <c r="L409" s="146"/>
      <c r="M409" s="151"/>
      <c r="T409" s="152"/>
      <c r="AT409" s="148" t="s">
        <v>141</v>
      </c>
      <c r="AU409" s="148" t="s">
        <v>86</v>
      </c>
      <c r="AV409" s="12" t="s">
        <v>84</v>
      </c>
      <c r="AW409" s="12" t="s">
        <v>32</v>
      </c>
      <c r="AX409" s="12" t="s">
        <v>76</v>
      </c>
      <c r="AY409" s="148" t="s">
        <v>132</v>
      </c>
    </row>
    <row r="410" spans="2:65" s="12" customFormat="1" ht="11.25">
      <c r="B410" s="146"/>
      <c r="D410" s="147" t="s">
        <v>141</v>
      </c>
      <c r="E410" s="148" t="s">
        <v>1</v>
      </c>
      <c r="F410" s="149" t="s">
        <v>564</v>
      </c>
      <c r="H410" s="148" t="s">
        <v>1</v>
      </c>
      <c r="I410" s="150"/>
      <c r="L410" s="146"/>
      <c r="M410" s="151"/>
      <c r="T410" s="152"/>
      <c r="AT410" s="148" t="s">
        <v>141</v>
      </c>
      <c r="AU410" s="148" t="s">
        <v>86</v>
      </c>
      <c r="AV410" s="12" t="s">
        <v>84</v>
      </c>
      <c r="AW410" s="12" t="s">
        <v>32</v>
      </c>
      <c r="AX410" s="12" t="s">
        <v>76</v>
      </c>
      <c r="AY410" s="148" t="s">
        <v>132</v>
      </c>
    </row>
    <row r="411" spans="2:65" s="12" customFormat="1" ht="11.25">
      <c r="B411" s="146"/>
      <c r="D411" s="147" t="s">
        <v>141</v>
      </c>
      <c r="E411" s="148" t="s">
        <v>1</v>
      </c>
      <c r="F411" s="149" t="s">
        <v>269</v>
      </c>
      <c r="H411" s="148" t="s">
        <v>1</v>
      </c>
      <c r="I411" s="150"/>
      <c r="L411" s="146"/>
      <c r="M411" s="151"/>
      <c r="T411" s="152"/>
      <c r="AT411" s="148" t="s">
        <v>141</v>
      </c>
      <c r="AU411" s="148" t="s">
        <v>86</v>
      </c>
      <c r="AV411" s="12" t="s">
        <v>84</v>
      </c>
      <c r="AW411" s="12" t="s">
        <v>32</v>
      </c>
      <c r="AX411" s="12" t="s">
        <v>76</v>
      </c>
      <c r="AY411" s="148" t="s">
        <v>132</v>
      </c>
    </row>
    <row r="412" spans="2:65" s="13" customFormat="1" ht="11.25">
      <c r="B412" s="153"/>
      <c r="D412" s="147" t="s">
        <v>141</v>
      </c>
      <c r="E412" s="154" t="s">
        <v>1</v>
      </c>
      <c r="F412" s="155" t="s">
        <v>575</v>
      </c>
      <c r="H412" s="156">
        <v>989</v>
      </c>
      <c r="I412" s="157"/>
      <c r="L412" s="153"/>
      <c r="M412" s="158"/>
      <c r="T412" s="159"/>
      <c r="AT412" s="154" t="s">
        <v>141</v>
      </c>
      <c r="AU412" s="154" t="s">
        <v>86</v>
      </c>
      <c r="AV412" s="13" t="s">
        <v>86</v>
      </c>
      <c r="AW412" s="13" t="s">
        <v>32</v>
      </c>
      <c r="AX412" s="13" t="s">
        <v>76</v>
      </c>
      <c r="AY412" s="154" t="s">
        <v>132</v>
      </c>
    </row>
    <row r="413" spans="2:65" s="13" customFormat="1" ht="11.25">
      <c r="B413" s="153"/>
      <c r="D413" s="147" t="s">
        <v>141</v>
      </c>
      <c r="E413" s="154" t="s">
        <v>1</v>
      </c>
      <c r="F413" s="155" t="s">
        <v>576</v>
      </c>
      <c r="H413" s="156">
        <v>15.6</v>
      </c>
      <c r="I413" s="157"/>
      <c r="L413" s="153"/>
      <c r="M413" s="158"/>
      <c r="T413" s="159"/>
      <c r="AT413" s="154" t="s">
        <v>141</v>
      </c>
      <c r="AU413" s="154" t="s">
        <v>86</v>
      </c>
      <c r="AV413" s="13" t="s">
        <v>86</v>
      </c>
      <c r="AW413" s="13" t="s">
        <v>32</v>
      </c>
      <c r="AX413" s="13" t="s">
        <v>76</v>
      </c>
      <c r="AY413" s="154" t="s">
        <v>132</v>
      </c>
    </row>
    <row r="414" spans="2:65" s="13" customFormat="1" ht="11.25">
      <c r="B414" s="153"/>
      <c r="D414" s="147" t="s">
        <v>141</v>
      </c>
      <c r="E414" s="154" t="s">
        <v>1</v>
      </c>
      <c r="F414" s="155" t="s">
        <v>577</v>
      </c>
      <c r="H414" s="156">
        <v>186</v>
      </c>
      <c r="I414" s="157"/>
      <c r="L414" s="153"/>
      <c r="M414" s="158"/>
      <c r="T414" s="159"/>
      <c r="AT414" s="154" t="s">
        <v>141</v>
      </c>
      <c r="AU414" s="154" t="s">
        <v>86</v>
      </c>
      <c r="AV414" s="13" t="s">
        <v>86</v>
      </c>
      <c r="AW414" s="13" t="s">
        <v>32</v>
      </c>
      <c r="AX414" s="13" t="s">
        <v>76</v>
      </c>
      <c r="AY414" s="154" t="s">
        <v>132</v>
      </c>
    </row>
    <row r="415" spans="2:65" s="13" customFormat="1" ht="11.25">
      <c r="B415" s="153"/>
      <c r="D415" s="147" t="s">
        <v>141</v>
      </c>
      <c r="E415" s="154" t="s">
        <v>1</v>
      </c>
      <c r="F415" s="155" t="s">
        <v>578</v>
      </c>
      <c r="H415" s="156">
        <v>40</v>
      </c>
      <c r="I415" s="157"/>
      <c r="L415" s="153"/>
      <c r="M415" s="158"/>
      <c r="T415" s="159"/>
      <c r="AT415" s="154" t="s">
        <v>141</v>
      </c>
      <c r="AU415" s="154" t="s">
        <v>86</v>
      </c>
      <c r="AV415" s="13" t="s">
        <v>86</v>
      </c>
      <c r="AW415" s="13" t="s">
        <v>32</v>
      </c>
      <c r="AX415" s="13" t="s">
        <v>76</v>
      </c>
      <c r="AY415" s="154" t="s">
        <v>132</v>
      </c>
    </row>
    <row r="416" spans="2:65" s="14" customFormat="1" ht="11.25">
      <c r="B416" s="167"/>
      <c r="D416" s="147" t="s">
        <v>141</v>
      </c>
      <c r="E416" s="168" t="s">
        <v>1</v>
      </c>
      <c r="F416" s="169" t="s">
        <v>191</v>
      </c>
      <c r="H416" s="170">
        <v>1230.5999999999999</v>
      </c>
      <c r="I416" s="171"/>
      <c r="L416" s="167"/>
      <c r="M416" s="172"/>
      <c r="T416" s="173"/>
      <c r="AT416" s="168" t="s">
        <v>141</v>
      </c>
      <c r="AU416" s="168" t="s">
        <v>86</v>
      </c>
      <c r="AV416" s="14" t="s">
        <v>131</v>
      </c>
      <c r="AW416" s="14" t="s">
        <v>32</v>
      </c>
      <c r="AX416" s="14" t="s">
        <v>84</v>
      </c>
      <c r="AY416" s="168" t="s">
        <v>132</v>
      </c>
    </row>
    <row r="417" spans="2:65" s="1" customFormat="1" ht="55.5" customHeight="1">
      <c r="B417" s="31"/>
      <c r="C417" s="132" t="s">
        <v>579</v>
      </c>
      <c r="D417" s="132" t="s">
        <v>135</v>
      </c>
      <c r="E417" s="133" t="s">
        <v>580</v>
      </c>
      <c r="F417" s="134" t="s">
        <v>581</v>
      </c>
      <c r="G417" s="135" t="s">
        <v>265</v>
      </c>
      <c r="H417" s="136">
        <v>1230.5999999999999</v>
      </c>
      <c r="I417" s="137"/>
      <c r="J417" s="138">
        <f>ROUND(I417*H417,2)</f>
        <v>0</v>
      </c>
      <c r="K417" s="139"/>
      <c r="L417" s="31"/>
      <c r="M417" s="140" t="s">
        <v>1</v>
      </c>
      <c r="N417" s="141" t="s">
        <v>41</v>
      </c>
      <c r="P417" s="142">
        <f>O417*H417</f>
        <v>0</v>
      </c>
      <c r="Q417" s="142">
        <v>1.1E-4</v>
      </c>
      <c r="R417" s="142">
        <f>Q417*H417</f>
        <v>0.13536599999999999</v>
      </c>
      <c r="S417" s="142">
        <v>0</v>
      </c>
      <c r="T417" s="143">
        <f>S417*H417</f>
        <v>0</v>
      </c>
      <c r="AR417" s="144" t="s">
        <v>131</v>
      </c>
      <c r="AT417" s="144" t="s">
        <v>135</v>
      </c>
      <c r="AU417" s="144" t="s">
        <v>86</v>
      </c>
      <c r="AY417" s="16" t="s">
        <v>132</v>
      </c>
      <c r="BE417" s="145">
        <f>IF(N417="základní",J417,0)</f>
        <v>0</v>
      </c>
      <c r="BF417" s="145">
        <f>IF(N417="snížená",J417,0)</f>
        <v>0</v>
      </c>
      <c r="BG417" s="145">
        <f>IF(N417="zákl. přenesená",J417,0)</f>
        <v>0</v>
      </c>
      <c r="BH417" s="145">
        <f>IF(N417="sníž. přenesená",J417,0)</f>
        <v>0</v>
      </c>
      <c r="BI417" s="145">
        <f>IF(N417="nulová",J417,0)</f>
        <v>0</v>
      </c>
      <c r="BJ417" s="16" t="s">
        <v>84</v>
      </c>
      <c r="BK417" s="145">
        <f>ROUND(I417*H417,2)</f>
        <v>0</v>
      </c>
      <c r="BL417" s="16" t="s">
        <v>131</v>
      </c>
      <c r="BM417" s="144" t="s">
        <v>582</v>
      </c>
    </row>
    <row r="418" spans="2:65" s="1" customFormat="1" ht="11.25">
      <c r="B418" s="31"/>
      <c r="D418" s="163" t="s">
        <v>182</v>
      </c>
      <c r="F418" s="164" t="s">
        <v>583</v>
      </c>
      <c r="I418" s="165"/>
      <c r="L418" s="31"/>
      <c r="M418" s="166"/>
      <c r="T418" s="55"/>
      <c r="AT418" s="16" t="s">
        <v>182</v>
      </c>
      <c r="AU418" s="16" t="s">
        <v>86</v>
      </c>
    </row>
    <row r="419" spans="2:65" s="12" customFormat="1" ht="11.25">
      <c r="B419" s="146"/>
      <c r="D419" s="147" t="s">
        <v>141</v>
      </c>
      <c r="E419" s="148" t="s">
        <v>1</v>
      </c>
      <c r="F419" s="149" t="s">
        <v>584</v>
      </c>
      <c r="H419" s="148" t="s">
        <v>1</v>
      </c>
      <c r="I419" s="150"/>
      <c r="L419" s="146"/>
      <c r="M419" s="151"/>
      <c r="T419" s="152"/>
      <c r="AT419" s="148" t="s">
        <v>141</v>
      </c>
      <c r="AU419" s="148" t="s">
        <v>86</v>
      </c>
      <c r="AV419" s="12" t="s">
        <v>84</v>
      </c>
      <c r="AW419" s="12" t="s">
        <v>32</v>
      </c>
      <c r="AX419" s="12" t="s">
        <v>76</v>
      </c>
      <c r="AY419" s="148" t="s">
        <v>132</v>
      </c>
    </row>
    <row r="420" spans="2:65" s="12" customFormat="1" ht="11.25">
      <c r="B420" s="146"/>
      <c r="D420" s="147" t="s">
        <v>141</v>
      </c>
      <c r="E420" s="148" t="s">
        <v>1</v>
      </c>
      <c r="F420" s="149" t="s">
        <v>572</v>
      </c>
      <c r="H420" s="148" t="s">
        <v>1</v>
      </c>
      <c r="I420" s="150"/>
      <c r="L420" s="146"/>
      <c r="M420" s="151"/>
      <c r="T420" s="152"/>
      <c r="AT420" s="148" t="s">
        <v>141</v>
      </c>
      <c r="AU420" s="148" t="s">
        <v>86</v>
      </c>
      <c r="AV420" s="12" t="s">
        <v>84</v>
      </c>
      <c r="AW420" s="12" t="s">
        <v>32</v>
      </c>
      <c r="AX420" s="12" t="s">
        <v>76</v>
      </c>
      <c r="AY420" s="148" t="s">
        <v>132</v>
      </c>
    </row>
    <row r="421" spans="2:65" s="12" customFormat="1" ht="11.25">
      <c r="B421" s="146"/>
      <c r="D421" s="147" t="s">
        <v>141</v>
      </c>
      <c r="E421" s="148" t="s">
        <v>1</v>
      </c>
      <c r="F421" s="149" t="s">
        <v>573</v>
      </c>
      <c r="H421" s="148" t="s">
        <v>1</v>
      </c>
      <c r="I421" s="150"/>
      <c r="L421" s="146"/>
      <c r="M421" s="151"/>
      <c r="T421" s="152"/>
      <c r="AT421" s="148" t="s">
        <v>141</v>
      </c>
      <c r="AU421" s="148" t="s">
        <v>86</v>
      </c>
      <c r="AV421" s="12" t="s">
        <v>84</v>
      </c>
      <c r="AW421" s="12" t="s">
        <v>32</v>
      </c>
      <c r="AX421" s="12" t="s">
        <v>76</v>
      </c>
      <c r="AY421" s="148" t="s">
        <v>132</v>
      </c>
    </row>
    <row r="422" spans="2:65" s="12" customFormat="1" ht="11.25">
      <c r="B422" s="146"/>
      <c r="D422" s="147" t="s">
        <v>141</v>
      </c>
      <c r="E422" s="148" t="s">
        <v>1</v>
      </c>
      <c r="F422" s="149" t="s">
        <v>574</v>
      </c>
      <c r="H422" s="148" t="s">
        <v>1</v>
      </c>
      <c r="I422" s="150"/>
      <c r="L422" s="146"/>
      <c r="M422" s="151"/>
      <c r="T422" s="152"/>
      <c r="AT422" s="148" t="s">
        <v>141</v>
      </c>
      <c r="AU422" s="148" t="s">
        <v>86</v>
      </c>
      <c r="AV422" s="12" t="s">
        <v>84</v>
      </c>
      <c r="AW422" s="12" t="s">
        <v>32</v>
      </c>
      <c r="AX422" s="12" t="s">
        <v>76</v>
      </c>
      <c r="AY422" s="148" t="s">
        <v>132</v>
      </c>
    </row>
    <row r="423" spans="2:65" s="12" customFormat="1" ht="11.25">
      <c r="B423" s="146"/>
      <c r="D423" s="147" t="s">
        <v>141</v>
      </c>
      <c r="E423" s="148" t="s">
        <v>1</v>
      </c>
      <c r="F423" s="149" t="s">
        <v>564</v>
      </c>
      <c r="H423" s="148" t="s">
        <v>1</v>
      </c>
      <c r="I423" s="150"/>
      <c r="L423" s="146"/>
      <c r="M423" s="151"/>
      <c r="T423" s="152"/>
      <c r="AT423" s="148" t="s">
        <v>141</v>
      </c>
      <c r="AU423" s="148" t="s">
        <v>86</v>
      </c>
      <c r="AV423" s="12" t="s">
        <v>84</v>
      </c>
      <c r="AW423" s="12" t="s">
        <v>32</v>
      </c>
      <c r="AX423" s="12" t="s">
        <v>76</v>
      </c>
      <c r="AY423" s="148" t="s">
        <v>132</v>
      </c>
    </row>
    <row r="424" spans="2:65" s="12" customFormat="1" ht="11.25">
      <c r="B424" s="146"/>
      <c r="D424" s="147" t="s">
        <v>141</v>
      </c>
      <c r="E424" s="148" t="s">
        <v>1</v>
      </c>
      <c r="F424" s="149" t="s">
        <v>269</v>
      </c>
      <c r="H424" s="148" t="s">
        <v>1</v>
      </c>
      <c r="I424" s="150"/>
      <c r="L424" s="146"/>
      <c r="M424" s="151"/>
      <c r="T424" s="152"/>
      <c r="AT424" s="148" t="s">
        <v>141</v>
      </c>
      <c r="AU424" s="148" t="s">
        <v>86</v>
      </c>
      <c r="AV424" s="12" t="s">
        <v>84</v>
      </c>
      <c r="AW424" s="12" t="s">
        <v>32</v>
      </c>
      <c r="AX424" s="12" t="s">
        <v>76</v>
      </c>
      <c r="AY424" s="148" t="s">
        <v>132</v>
      </c>
    </row>
    <row r="425" spans="2:65" s="13" customFormat="1" ht="11.25">
      <c r="B425" s="153"/>
      <c r="D425" s="147" t="s">
        <v>141</v>
      </c>
      <c r="E425" s="154" t="s">
        <v>1</v>
      </c>
      <c r="F425" s="155" t="s">
        <v>585</v>
      </c>
      <c r="H425" s="156">
        <v>989</v>
      </c>
      <c r="I425" s="157"/>
      <c r="L425" s="153"/>
      <c r="M425" s="158"/>
      <c r="T425" s="159"/>
      <c r="AT425" s="154" t="s">
        <v>141</v>
      </c>
      <c r="AU425" s="154" t="s">
        <v>86</v>
      </c>
      <c r="AV425" s="13" t="s">
        <v>86</v>
      </c>
      <c r="AW425" s="13" t="s">
        <v>32</v>
      </c>
      <c r="AX425" s="13" t="s">
        <v>76</v>
      </c>
      <c r="AY425" s="154" t="s">
        <v>132</v>
      </c>
    </row>
    <row r="426" spans="2:65" s="13" customFormat="1" ht="11.25">
      <c r="B426" s="153"/>
      <c r="D426" s="147" t="s">
        <v>141</v>
      </c>
      <c r="E426" s="154" t="s">
        <v>1</v>
      </c>
      <c r="F426" s="155" t="s">
        <v>586</v>
      </c>
      <c r="H426" s="156">
        <v>15.6</v>
      </c>
      <c r="I426" s="157"/>
      <c r="L426" s="153"/>
      <c r="M426" s="158"/>
      <c r="T426" s="159"/>
      <c r="AT426" s="154" t="s">
        <v>141</v>
      </c>
      <c r="AU426" s="154" t="s">
        <v>86</v>
      </c>
      <c r="AV426" s="13" t="s">
        <v>86</v>
      </c>
      <c r="AW426" s="13" t="s">
        <v>32</v>
      </c>
      <c r="AX426" s="13" t="s">
        <v>76</v>
      </c>
      <c r="AY426" s="154" t="s">
        <v>132</v>
      </c>
    </row>
    <row r="427" spans="2:65" s="13" customFormat="1" ht="11.25">
      <c r="B427" s="153"/>
      <c r="D427" s="147" t="s">
        <v>141</v>
      </c>
      <c r="E427" s="154" t="s">
        <v>1</v>
      </c>
      <c r="F427" s="155" t="s">
        <v>578</v>
      </c>
      <c r="H427" s="156">
        <v>40</v>
      </c>
      <c r="I427" s="157"/>
      <c r="L427" s="153"/>
      <c r="M427" s="158"/>
      <c r="T427" s="159"/>
      <c r="AT427" s="154" t="s">
        <v>141</v>
      </c>
      <c r="AU427" s="154" t="s">
        <v>86</v>
      </c>
      <c r="AV427" s="13" t="s">
        <v>86</v>
      </c>
      <c r="AW427" s="13" t="s">
        <v>32</v>
      </c>
      <c r="AX427" s="13" t="s">
        <v>76</v>
      </c>
      <c r="AY427" s="154" t="s">
        <v>132</v>
      </c>
    </row>
    <row r="428" spans="2:65" s="13" customFormat="1" ht="11.25">
      <c r="B428" s="153"/>
      <c r="D428" s="147" t="s">
        <v>141</v>
      </c>
      <c r="E428" s="154" t="s">
        <v>1</v>
      </c>
      <c r="F428" s="155" t="s">
        <v>577</v>
      </c>
      <c r="H428" s="156">
        <v>186</v>
      </c>
      <c r="I428" s="157"/>
      <c r="L428" s="153"/>
      <c r="M428" s="158"/>
      <c r="T428" s="159"/>
      <c r="AT428" s="154" t="s">
        <v>141</v>
      </c>
      <c r="AU428" s="154" t="s">
        <v>86</v>
      </c>
      <c r="AV428" s="13" t="s">
        <v>86</v>
      </c>
      <c r="AW428" s="13" t="s">
        <v>32</v>
      </c>
      <c r="AX428" s="13" t="s">
        <v>76</v>
      </c>
      <c r="AY428" s="154" t="s">
        <v>132</v>
      </c>
    </row>
    <row r="429" spans="2:65" s="14" customFormat="1" ht="11.25">
      <c r="B429" s="167"/>
      <c r="D429" s="147" t="s">
        <v>141</v>
      </c>
      <c r="E429" s="168" t="s">
        <v>1</v>
      </c>
      <c r="F429" s="169" t="s">
        <v>191</v>
      </c>
      <c r="H429" s="170">
        <v>1230.5999999999999</v>
      </c>
      <c r="I429" s="171"/>
      <c r="L429" s="167"/>
      <c r="M429" s="172"/>
      <c r="T429" s="173"/>
      <c r="AT429" s="168" t="s">
        <v>141</v>
      </c>
      <c r="AU429" s="168" t="s">
        <v>86</v>
      </c>
      <c r="AV429" s="14" t="s">
        <v>131</v>
      </c>
      <c r="AW429" s="14" t="s">
        <v>32</v>
      </c>
      <c r="AX429" s="14" t="s">
        <v>84</v>
      </c>
      <c r="AY429" s="168" t="s">
        <v>132</v>
      </c>
    </row>
    <row r="430" spans="2:65" s="1" customFormat="1" ht="24.2" customHeight="1">
      <c r="B430" s="31"/>
      <c r="C430" s="132" t="s">
        <v>587</v>
      </c>
      <c r="D430" s="132" t="s">
        <v>135</v>
      </c>
      <c r="E430" s="133" t="s">
        <v>588</v>
      </c>
      <c r="F430" s="134" t="s">
        <v>589</v>
      </c>
      <c r="G430" s="135" t="s">
        <v>265</v>
      </c>
      <c r="H430" s="136">
        <v>1004.6</v>
      </c>
      <c r="I430" s="137"/>
      <c r="J430" s="138">
        <f>ROUND(I430*H430,2)</f>
        <v>0</v>
      </c>
      <c r="K430" s="139"/>
      <c r="L430" s="31"/>
      <c r="M430" s="140" t="s">
        <v>1</v>
      </c>
      <c r="N430" s="141" t="s">
        <v>41</v>
      </c>
      <c r="P430" s="142">
        <f>O430*H430</f>
        <v>0</v>
      </c>
      <c r="Q430" s="142">
        <v>0</v>
      </c>
      <c r="R430" s="142">
        <f>Q430*H430</f>
        <v>0</v>
      </c>
      <c r="S430" s="142">
        <v>0</v>
      </c>
      <c r="T430" s="143">
        <f>S430*H430</f>
        <v>0</v>
      </c>
      <c r="AR430" s="144" t="s">
        <v>131</v>
      </c>
      <c r="AT430" s="144" t="s">
        <v>135</v>
      </c>
      <c r="AU430" s="144" t="s">
        <v>86</v>
      </c>
      <c r="AY430" s="16" t="s">
        <v>132</v>
      </c>
      <c r="BE430" s="145">
        <f>IF(N430="základní",J430,0)</f>
        <v>0</v>
      </c>
      <c r="BF430" s="145">
        <f>IF(N430="snížená",J430,0)</f>
        <v>0</v>
      </c>
      <c r="BG430" s="145">
        <f>IF(N430="zákl. přenesená",J430,0)</f>
        <v>0</v>
      </c>
      <c r="BH430" s="145">
        <f>IF(N430="sníž. přenesená",J430,0)</f>
        <v>0</v>
      </c>
      <c r="BI430" s="145">
        <f>IF(N430="nulová",J430,0)</f>
        <v>0</v>
      </c>
      <c r="BJ430" s="16" t="s">
        <v>84</v>
      </c>
      <c r="BK430" s="145">
        <f>ROUND(I430*H430,2)</f>
        <v>0</v>
      </c>
      <c r="BL430" s="16" t="s">
        <v>131</v>
      </c>
      <c r="BM430" s="144" t="s">
        <v>590</v>
      </c>
    </row>
    <row r="431" spans="2:65" s="1" customFormat="1" ht="11.25">
      <c r="B431" s="31"/>
      <c r="D431" s="163" t="s">
        <v>182</v>
      </c>
      <c r="F431" s="164" t="s">
        <v>591</v>
      </c>
      <c r="I431" s="165"/>
      <c r="L431" s="31"/>
      <c r="M431" s="166"/>
      <c r="T431" s="55"/>
      <c r="AT431" s="16" t="s">
        <v>182</v>
      </c>
      <c r="AU431" s="16" t="s">
        <v>86</v>
      </c>
    </row>
    <row r="432" spans="2:65" s="12" customFormat="1" ht="11.25">
      <c r="B432" s="146"/>
      <c r="D432" s="147" t="s">
        <v>141</v>
      </c>
      <c r="E432" s="148" t="s">
        <v>1</v>
      </c>
      <c r="F432" s="149" t="s">
        <v>592</v>
      </c>
      <c r="H432" s="148" t="s">
        <v>1</v>
      </c>
      <c r="I432" s="150"/>
      <c r="L432" s="146"/>
      <c r="M432" s="151"/>
      <c r="T432" s="152"/>
      <c r="AT432" s="148" t="s">
        <v>141</v>
      </c>
      <c r="AU432" s="148" t="s">
        <v>86</v>
      </c>
      <c r="AV432" s="12" t="s">
        <v>84</v>
      </c>
      <c r="AW432" s="12" t="s">
        <v>32</v>
      </c>
      <c r="AX432" s="12" t="s">
        <v>76</v>
      </c>
      <c r="AY432" s="148" t="s">
        <v>132</v>
      </c>
    </row>
    <row r="433" spans="2:65" s="12" customFormat="1" ht="11.25">
      <c r="B433" s="146"/>
      <c r="D433" s="147" t="s">
        <v>141</v>
      </c>
      <c r="E433" s="148" t="s">
        <v>1</v>
      </c>
      <c r="F433" s="149" t="s">
        <v>564</v>
      </c>
      <c r="H433" s="148" t="s">
        <v>1</v>
      </c>
      <c r="I433" s="150"/>
      <c r="L433" s="146"/>
      <c r="M433" s="151"/>
      <c r="T433" s="152"/>
      <c r="AT433" s="148" t="s">
        <v>141</v>
      </c>
      <c r="AU433" s="148" t="s">
        <v>86</v>
      </c>
      <c r="AV433" s="12" t="s">
        <v>84</v>
      </c>
      <c r="AW433" s="12" t="s">
        <v>32</v>
      </c>
      <c r="AX433" s="12" t="s">
        <v>76</v>
      </c>
      <c r="AY433" s="148" t="s">
        <v>132</v>
      </c>
    </row>
    <row r="434" spans="2:65" s="12" customFormat="1" ht="11.25">
      <c r="B434" s="146"/>
      <c r="D434" s="147" t="s">
        <v>141</v>
      </c>
      <c r="E434" s="148" t="s">
        <v>1</v>
      </c>
      <c r="F434" s="149" t="s">
        <v>269</v>
      </c>
      <c r="H434" s="148" t="s">
        <v>1</v>
      </c>
      <c r="I434" s="150"/>
      <c r="L434" s="146"/>
      <c r="M434" s="151"/>
      <c r="T434" s="152"/>
      <c r="AT434" s="148" t="s">
        <v>141</v>
      </c>
      <c r="AU434" s="148" t="s">
        <v>86</v>
      </c>
      <c r="AV434" s="12" t="s">
        <v>84</v>
      </c>
      <c r="AW434" s="12" t="s">
        <v>32</v>
      </c>
      <c r="AX434" s="12" t="s">
        <v>76</v>
      </c>
      <c r="AY434" s="148" t="s">
        <v>132</v>
      </c>
    </row>
    <row r="435" spans="2:65" s="13" customFormat="1" ht="11.25">
      <c r="B435" s="153"/>
      <c r="D435" s="147" t="s">
        <v>141</v>
      </c>
      <c r="E435" s="154" t="s">
        <v>1</v>
      </c>
      <c r="F435" s="155" t="s">
        <v>593</v>
      </c>
      <c r="H435" s="156">
        <v>989</v>
      </c>
      <c r="I435" s="157"/>
      <c r="L435" s="153"/>
      <c r="M435" s="158"/>
      <c r="T435" s="159"/>
      <c r="AT435" s="154" t="s">
        <v>141</v>
      </c>
      <c r="AU435" s="154" t="s">
        <v>86</v>
      </c>
      <c r="AV435" s="13" t="s">
        <v>86</v>
      </c>
      <c r="AW435" s="13" t="s">
        <v>32</v>
      </c>
      <c r="AX435" s="13" t="s">
        <v>76</v>
      </c>
      <c r="AY435" s="154" t="s">
        <v>132</v>
      </c>
    </row>
    <row r="436" spans="2:65" s="13" customFormat="1" ht="11.25">
      <c r="B436" s="153"/>
      <c r="D436" s="147" t="s">
        <v>141</v>
      </c>
      <c r="E436" s="154" t="s">
        <v>1</v>
      </c>
      <c r="F436" s="155" t="s">
        <v>594</v>
      </c>
      <c r="H436" s="156">
        <v>15.6</v>
      </c>
      <c r="I436" s="157"/>
      <c r="L436" s="153"/>
      <c r="M436" s="158"/>
      <c r="T436" s="159"/>
      <c r="AT436" s="154" t="s">
        <v>141</v>
      </c>
      <c r="AU436" s="154" t="s">
        <v>86</v>
      </c>
      <c r="AV436" s="13" t="s">
        <v>86</v>
      </c>
      <c r="AW436" s="13" t="s">
        <v>32</v>
      </c>
      <c r="AX436" s="13" t="s">
        <v>76</v>
      </c>
      <c r="AY436" s="154" t="s">
        <v>132</v>
      </c>
    </row>
    <row r="437" spans="2:65" s="14" customFormat="1" ht="11.25">
      <c r="B437" s="167"/>
      <c r="D437" s="147" t="s">
        <v>141</v>
      </c>
      <c r="E437" s="168" t="s">
        <v>1</v>
      </c>
      <c r="F437" s="169" t="s">
        <v>191</v>
      </c>
      <c r="H437" s="170">
        <v>1004.6</v>
      </c>
      <c r="I437" s="171"/>
      <c r="L437" s="167"/>
      <c r="M437" s="172"/>
      <c r="T437" s="173"/>
      <c r="AT437" s="168" t="s">
        <v>141</v>
      </c>
      <c r="AU437" s="168" t="s">
        <v>86</v>
      </c>
      <c r="AV437" s="14" t="s">
        <v>131</v>
      </c>
      <c r="AW437" s="14" t="s">
        <v>32</v>
      </c>
      <c r="AX437" s="14" t="s">
        <v>84</v>
      </c>
      <c r="AY437" s="168" t="s">
        <v>132</v>
      </c>
    </row>
    <row r="438" spans="2:65" s="1" customFormat="1" ht="24.2" customHeight="1">
      <c r="B438" s="31"/>
      <c r="C438" s="132" t="s">
        <v>595</v>
      </c>
      <c r="D438" s="132" t="s">
        <v>135</v>
      </c>
      <c r="E438" s="133" t="s">
        <v>596</v>
      </c>
      <c r="F438" s="134" t="s">
        <v>597</v>
      </c>
      <c r="G438" s="135" t="s">
        <v>180</v>
      </c>
      <c r="H438" s="136">
        <v>2611.3960000000002</v>
      </c>
      <c r="I438" s="137"/>
      <c r="J438" s="138">
        <f>ROUND(I438*H438,2)</f>
        <v>0</v>
      </c>
      <c r="K438" s="139"/>
      <c r="L438" s="31"/>
      <c r="M438" s="140" t="s">
        <v>1</v>
      </c>
      <c r="N438" s="141" t="s">
        <v>41</v>
      </c>
      <c r="P438" s="142">
        <f>O438*H438</f>
        <v>0</v>
      </c>
      <c r="Q438" s="142">
        <v>0</v>
      </c>
      <c r="R438" s="142">
        <f>Q438*H438</f>
        <v>0</v>
      </c>
      <c r="S438" s="142">
        <v>0.34</v>
      </c>
      <c r="T438" s="143">
        <f>S438*H438</f>
        <v>887.87464000000011</v>
      </c>
      <c r="AR438" s="144" t="s">
        <v>131</v>
      </c>
      <c r="AT438" s="144" t="s">
        <v>135</v>
      </c>
      <c r="AU438" s="144" t="s">
        <v>86</v>
      </c>
      <c r="AY438" s="16" t="s">
        <v>132</v>
      </c>
      <c r="BE438" s="145">
        <f>IF(N438="základní",J438,0)</f>
        <v>0</v>
      </c>
      <c r="BF438" s="145">
        <f>IF(N438="snížená",J438,0)</f>
        <v>0</v>
      </c>
      <c r="BG438" s="145">
        <f>IF(N438="zákl. přenesená",J438,0)</f>
        <v>0</v>
      </c>
      <c r="BH438" s="145">
        <f>IF(N438="sníž. přenesená",J438,0)</f>
        <v>0</v>
      </c>
      <c r="BI438" s="145">
        <f>IF(N438="nulová",J438,0)</f>
        <v>0</v>
      </c>
      <c r="BJ438" s="16" t="s">
        <v>84</v>
      </c>
      <c r="BK438" s="145">
        <f>ROUND(I438*H438,2)</f>
        <v>0</v>
      </c>
      <c r="BL438" s="16" t="s">
        <v>131</v>
      </c>
      <c r="BM438" s="144" t="s">
        <v>598</v>
      </c>
    </row>
    <row r="439" spans="2:65" s="1" customFormat="1" ht="11.25">
      <c r="B439" s="31"/>
      <c r="D439" s="163" t="s">
        <v>182</v>
      </c>
      <c r="F439" s="164" t="s">
        <v>599</v>
      </c>
      <c r="I439" s="165"/>
      <c r="L439" s="31"/>
      <c r="M439" s="166"/>
      <c r="T439" s="55"/>
      <c r="AT439" s="16" t="s">
        <v>182</v>
      </c>
      <c r="AU439" s="16" t="s">
        <v>86</v>
      </c>
    </row>
    <row r="440" spans="2:65" s="13" customFormat="1" ht="11.25">
      <c r="B440" s="153"/>
      <c r="D440" s="147" t="s">
        <v>141</v>
      </c>
      <c r="E440" s="154" t="s">
        <v>1</v>
      </c>
      <c r="F440" s="155" t="s">
        <v>600</v>
      </c>
      <c r="H440" s="156">
        <v>1290.6769999999999</v>
      </c>
      <c r="I440" s="157"/>
      <c r="L440" s="153"/>
      <c r="M440" s="158"/>
      <c r="T440" s="159"/>
      <c r="AT440" s="154" t="s">
        <v>141</v>
      </c>
      <c r="AU440" s="154" t="s">
        <v>86</v>
      </c>
      <c r="AV440" s="13" t="s">
        <v>86</v>
      </c>
      <c r="AW440" s="13" t="s">
        <v>32</v>
      </c>
      <c r="AX440" s="13" t="s">
        <v>76</v>
      </c>
      <c r="AY440" s="154" t="s">
        <v>132</v>
      </c>
    </row>
    <row r="441" spans="2:65" s="13" customFormat="1" ht="11.25">
      <c r="B441" s="153"/>
      <c r="D441" s="147" t="s">
        <v>141</v>
      </c>
      <c r="E441" s="154" t="s">
        <v>1</v>
      </c>
      <c r="F441" s="155" t="s">
        <v>601</v>
      </c>
      <c r="H441" s="156">
        <v>1320.7190000000001</v>
      </c>
      <c r="I441" s="157"/>
      <c r="L441" s="153"/>
      <c r="M441" s="158"/>
      <c r="T441" s="159"/>
      <c r="AT441" s="154" t="s">
        <v>141</v>
      </c>
      <c r="AU441" s="154" t="s">
        <v>86</v>
      </c>
      <c r="AV441" s="13" t="s">
        <v>86</v>
      </c>
      <c r="AW441" s="13" t="s">
        <v>32</v>
      </c>
      <c r="AX441" s="13" t="s">
        <v>76</v>
      </c>
      <c r="AY441" s="154" t="s">
        <v>132</v>
      </c>
    </row>
    <row r="442" spans="2:65" s="14" customFormat="1" ht="11.25">
      <c r="B442" s="167"/>
      <c r="D442" s="147" t="s">
        <v>141</v>
      </c>
      <c r="E442" s="168" t="s">
        <v>1</v>
      </c>
      <c r="F442" s="169" t="s">
        <v>191</v>
      </c>
      <c r="H442" s="170">
        <v>2611.3960000000002</v>
      </c>
      <c r="I442" s="171"/>
      <c r="L442" s="167"/>
      <c r="M442" s="172"/>
      <c r="T442" s="173"/>
      <c r="AT442" s="168" t="s">
        <v>141</v>
      </c>
      <c r="AU442" s="168" t="s">
        <v>86</v>
      </c>
      <c r="AV442" s="14" t="s">
        <v>131</v>
      </c>
      <c r="AW442" s="14" t="s">
        <v>32</v>
      </c>
      <c r="AX442" s="14" t="s">
        <v>84</v>
      </c>
      <c r="AY442" s="168" t="s">
        <v>132</v>
      </c>
    </row>
    <row r="443" spans="2:65" s="1" customFormat="1" ht="24.2" customHeight="1">
      <c r="B443" s="31"/>
      <c r="C443" s="132" t="s">
        <v>602</v>
      </c>
      <c r="D443" s="132" t="s">
        <v>135</v>
      </c>
      <c r="E443" s="133" t="s">
        <v>603</v>
      </c>
      <c r="F443" s="134" t="s">
        <v>604</v>
      </c>
      <c r="G443" s="135" t="s">
        <v>265</v>
      </c>
      <c r="H443" s="136">
        <v>2350</v>
      </c>
      <c r="I443" s="137"/>
      <c r="J443" s="138">
        <f>ROUND(I443*H443,2)</f>
        <v>0</v>
      </c>
      <c r="K443" s="139"/>
      <c r="L443" s="31"/>
      <c r="M443" s="140" t="s">
        <v>1</v>
      </c>
      <c r="N443" s="141" t="s">
        <v>41</v>
      </c>
      <c r="P443" s="142">
        <f>O443*H443</f>
        <v>0</v>
      </c>
      <c r="Q443" s="142">
        <v>4.4999999999999999E-4</v>
      </c>
      <c r="R443" s="142">
        <f>Q443*H443</f>
        <v>1.0574999999999999</v>
      </c>
      <c r="S443" s="142">
        <v>0</v>
      </c>
      <c r="T443" s="143">
        <f>S443*H443</f>
        <v>0</v>
      </c>
      <c r="AR443" s="144" t="s">
        <v>131</v>
      </c>
      <c r="AT443" s="144" t="s">
        <v>135</v>
      </c>
      <c r="AU443" s="144" t="s">
        <v>86</v>
      </c>
      <c r="AY443" s="16" t="s">
        <v>132</v>
      </c>
      <c r="BE443" s="145">
        <f>IF(N443="základní",J443,0)</f>
        <v>0</v>
      </c>
      <c r="BF443" s="145">
        <f>IF(N443="snížená",J443,0)</f>
        <v>0</v>
      </c>
      <c r="BG443" s="145">
        <f>IF(N443="zákl. přenesená",J443,0)</f>
        <v>0</v>
      </c>
      <c r="BH443" s="145">
        <f>IF(N443="sníž. přenesená",J443,0)</f>
        <v>0</v>
      </c>
      <c r="BI443" s="145">
        <f>IF(N443="nulová",J443,0)</f>
        <v>0</v>
      </c>
      <c r="BJ443" s="16" t="s">
        <v>84</v>
      </c>
      <c r="BK443" s="145">
        <f>ROUND(I443*H443,2)</f>
        <v>0</v>
      </c>
      <c r="BL443" s="16" t="s">
        <v>131</v>
      </c>
      <c r="BM443" s="144" t="s">
        <v>605</v>
      </c>
    </row>
    <row r="444" spans="2:65" s="1" customFormat="1" ht="11.25">
      <c r="B444" s="31"/>
      <c r="D444" s="163" t="s">
        <v>182</v>
      </c>
      <c r="F444" s="164" t="s">
        <v>606</v>
      </c>
      <c r="I444" s="165"/>
      <c r="L444" s="31"/>
      <c r="M444" s="166"/>
      <c r="T444" s="55"/>
      <c r="AT444" s="16" t="s">
        <v>182</v>
      </c>
      <c r="AU444" s="16" t="s">
        <v>86</v>
      </c>
    </row>
    <row r="445" spans="2:65" s="13" customFormat="1" ht="11.25">
      <c r="B445" s="153"/>
      <c r="D445" s="147" t="s">
        <v>141</v>
      </c>
      <c r="E445" s="154" t="s">
        <v>1</v>
      </c>
      <c r="F445" s="155" t="s">
        <v>607</v>
      </c>
      <c r="H445" s="156">
        <v>2350</v>
      </c>
      <c r="I445" s="157"/>
      <c r="L445" s="153"/>
      <c r="M445" s="158"/>
      <c r="T445" s="159"/>
      <c r="AT445" s="154" t="s">
        <v>141</v>
      </c>
      <c r="AU445" s="154" t="s">
        <v>86</v>
      </c>
      <c r="AV445" s="13" t="s">
        <v>86</v>
      </c>
      <c r="AW445" s="13" t="s">
        <v>32</v>
      </c>
      <c r="AX445" s="13" t="s">
        <v>84</v>
      </c>
      <c r="AY445" s="154" t="s">
        <v>132</v>
      </c>
    </row>
    <row r="446" spans="2:65" s="1" customFormat="1" ht="21.75" customHeight="1">
      <c r="B446" s="31"/>
      <c r="C446" s="132" t="s">
        <v>608</v>
      </c>
      <c r="D446" s="132" t="s">
        <v>135</v>
      </c>
      <c r="E446" s="133" t="s">
        <v>316</v>
      </c>
      <c r="F446" s="134" t="s">
        <v>609</v>
      </c>
      <c r="G446" s="135" t="s">
        <v>289</v>
      </c>
      <c r="H446" s="136">
        <v>32</v>
      </c>
      <c r="I446" s="137"/>
      <c r="J446" s="138">
        <f>ROUND(I446*H446,2)</f>
        <v>0</v>
      </c>
      <c r="K446" s="139"/>
      <c r="L446" s="31"/>
      <c r="M446" s="140" t="s">
        <v>1</v>
      </c>
      <c r="N446" s="141" t="s">
        <v>41</v>
      </c>
      <c r="P446" s="142">
        <f>O446*H446</f>
        <v>0</v>
      </c>
      <c r="Q446" s="142">
        <v>0</v>
      </c>
      <c r="R446" s="142">
        <f>Q446*H446</f>
        <v>0</v>
      </c>
      <c r="S446" s="142">
        <v>0</v>
      </c>
      <c r="T446" s="143">
        <f>S446*H446</f>
        <v>0</v>
      </c>
      <c r="AR446" s="144" t="s">
        <v>131</v>
      </c>
      <c r="AT446" s="144" t="s">
        <v>135</v>
      </c>
      <c r="AU446" s="144" t="s">
        <v>86</v>
      </c>
      <c r="AY446" s="16" t="s">
        <v>132</v>
      </c>
      <c r="BE446" s="145">
        <f>IF(N446="základní",J446,0)</f>
        <v>0</v>
      </c>
      <c r="BF446" s="145">
        <f>IF(N446="snížená",J446,0)</f>
        <v>0</v>
      </c>
      <c r="BG446" s="145">
        <f>IF(N446="zákl. přenesená",J446,0)</f>
        <v>0</v>
      </c>
      <c r="BH446" s="145">
        <f>IF(N446="sníž. přenesená",J446,0)</f>
        <v>0</v>
      </c>
      <c r="BI446" s="145">
        <f>IF(N446="nulová",J446,0)</f>
        <v>0</v>
      </c>
      <c r="BJ446" s="16" t="s">
        <v>84</v>
      </c>
      <c r="BK446" s="145">
        <f>ROUND(I446*H446,2)</f>
        <v>0</v>
      </c>
      <c r="BL446" s="16" t="s">
        <v>131</v>
      </c>
      <c r="BM446" s="144" t="s">
        <v>610</v>
      </c>
    </row>
    <row r="447" spans="2:65" s="12" customFormat="1" ht="11.25">
      <c r="B447" s="146"/>
      <c r="D447" s="147" t="s">
        <v>141</v>
      </c>
      <c r="E447" s="148" t="s">
        <v>1</v>
      </c>
      <c r="F447" s="149" t="s">
        <v>611</v>
      </c>
      <c r="H447" s="148" t="s">
        <v>1</v>
      </c>
      <c r="I447" s="150"/>
      <c r="L447" s="146"/>
      <c r="M447" s="151"/>
      <c r="T447" s="152"/>
      <c r="AT447" s="148" t="s">
        <v>141</v>
      </c>
      <c r="AU447" s="148" t="s">
        <v>86</v>
      </c>
      <c r="AV447" s="12" t="s">
        <v>84</v>
      </c>
      <c r="AW447" s="12" t="s">
        <v>32</v>
      </c>
      <c r="AX447" s="12" t="s">
        <v>76</v>
      </c>
      <c r="AY447" s="148" t="s">
        <v>132</v>
      </c>
    </row>
    <row r="448" spans="2:65" s="13" customFormat="1" ht="11.25">
      <c r="B448" s="153"/>
      <c r="D448" s="147" t="s">
        <v>141</v>
      </c>
      <c r="E448" s="154" t="s">
        <v>1</v>
      </c>
      <c r="F448" s="155" t="s">
        <v>612</v>
      </c>
      <c r="H448" s="156">
        <v>16</v>
      </c>
      <c r="I448" s="157"/>
      <c r="L448" s="153"/>
      <c r="M448" s="158"/>
      <c r="T448" s="159"/>
      <c r="AT448" s="154" t="s">
        <v>141</v>
      </c>
      <c r="AU448" s="154" t="s">
        <v>86</v>
      </c>
      <c r="AV448" s="13" t="s">
        <v>86</v>
      </c>
      <c r="AW448" s="13" t="s">
        <v>32</v>
      </c>
      <c r="AX448" s="13" t="s">
        <v>76</v>
      </c>
      <c r="AY448" s="154" t="s">
        <v>132</v>
      </c>
    </row>
    <row r="449" spans="2:65" s="12" customFormat="1" ht="11.25">
      <c r="B449" s="146"/>
      <c r="D449" s="147" t="s">
        <v>141</v>
      </c>
      <c r="E449" s="148" t="s">
        <v>1</v>
      </c>
      <c r="F449" s="149" t="s">
        <v>613</v>
      </c>
      <c r="H449" s="148" t="s">
        <v>1</v>
      </c>
      <c r="I449" s="150"/>
      <c r="L449" s="146"/>
      <c r="M449" s="151"/>
      <c r="T449" s="152"/>
      <c r="AT449" s="148" t="s">
        <v>141</v>
      </c>
      <c r="AU449" s="148" t="s">
        <v>86</v>
      </c>
      <c r="AV449" s="12" t="s">
        <v>84</v>
      </c>
      <c r="AW449" s="12" t="s">
        <v>32</v>
      </c>
      <c r="AX449" s="12" t="s">
        <v>76</v>
      </c>
      <c r="AY449" s="148" t="s">
        <v>132</v>
      </c>
    </row>
    <row r="450" spans="2:65" s="13" customFormat="1" ht="11.25">
      <c r="B450" s="153"/>
      <c r="D450" s="147" t="s">
        <v>141</v>
      </c>
      <c r="E450" s="154" t="s">
        <v>1</v>
      </c>
      <c r="F450" s="155" t="s">
        <v>307</v>
      </c>
      <c r="H450" s="156">
        <v>16</v>
      </c>
      <c r="I450" s="157"/>
      <c r="L450" s="153"/>
      <c r="M450" s="158"/>
      <c r="T450" s="159"/>
      <c r="AT450" s="154" t="s">
        <v>141</v>
      </c>
      <c r="AU450" s="154" t="s">
        <v>86</v>
      </c>
      <c r="AV450" s="13" t="s">
        <v>86</v>
      </c>
      <c r="AW450" s="13" t="s">
        <v>32</v>
      </c>
      <c r="AX450" s="13" t="s">
        <v>76</v>
      </c>
      <c r="AY450" s="154" t="s">
        <v>132</v>
      </c>
    </row>
    <row r="451" spans="2:65" s="14" customFormat="1" ht="11.25">
      <c r="B451" s="167"/>
      <c r="D451" s="147" t="s">
        <v>141</v>
      </c>
      <c r="E451" s="168" t="s">
        <v>1</v>
      </c>
      <c r="F451" s="169" t="s">
        <v>191</v>
      </c>
      <c r="H451" s="170">
        <v>32</v>
      </c>
      <c r="I451" s="171"/>
      <c r="L451" s="167"/>
      <c r="M451" s="172"/>
      <c r="T451" s="173"/>
      <c r="AT451" s="168" t="s">
        <v>141</v>
      </c>
      <c r="AU451" s="168" t="s">
        <v>86</v>
      </c>
      <c r="AV451" s="14" t="s">
        <v>131</v>
      </c>
      <c r="AW451" s="14" t="s">
        <v>32</v>
      </c>
      <c r="AX451" s="14" t="s">
        <v>84</v>
      </c>
      <c r="AY451" s="168" t="s">
        <v>132</v>
      </c>
    </row>
    <row r="452" spans="2:65" s="1" customFormat="1" ht="24.2" customHeight="1">
      <c r="B452" s="31"/>
      <c r="C452" s="132" t="s">
        <v>614</v>
      </c>
      <c r="D452" s="132" t="s">
        <v>135</v>
      </c>
      <c r="E452" s="133" t="s">
        <v>615</v>
      </c>
      <c r="F452" s="134" t="s">
        <v>616</v>
      </c>
      <c r="G452" s="135" t="s">
        <v>138</v>
      </c>
      <c r="H452" s="136">
        <v>1</v>
      </c>
      <c r="I452" s="137"/>
      <c r="J452" s="138">
        <f>ROUND(I452*H452,2)</f>
        <v>0</v>
      </c>
      <c r="K452" s="139"/>
      <c r="L452" s="31"/>
      <c r="M452" s="140" t="s">
        <v>1</v>
      </c>
      <c r="N452" s="141" t="s">
        <v>41</v>
      </c>
      <c r="P452" s="142">
        <f>O452*H452</f>
        <v>0</v>
      </c>
      <c r="Q452" s="142">
        <v>0</v>
      </c>
      <c r="R452" s="142">
        <f>Q452*H452</f>
        <v>0</v>
      </c>
      <c r="S452" s="142">
        <v>0</v>
      </c>
      <c r="T452" s="143">
        <f>S452*H452</f>
        <v>0</v>
      </c>
      <c r="AR452" s="144" t="s">
        <v>131</v>
      </c>
      <c r="AT452" s="144" t="s">
        <v>135</v>
      </c>
      <c r="AU452" s="144" t="s">
        <v>86</v>
      </c>
      <c r="AY452" s="16" t="s">
        <v>132</v>
      </c>
      <c r="BE452" s="145">
        <f>IF(N452="základní",J452,0)</f>
        <v>0</v>
      </c>
      <c r="BF452" s="145">
        <f>IF(N452="snížená",J452,0)</f>
        <v>0</v>
      </c>
      <c r="BG452" s="145">
        <f>IF(N452="zákl. přenesená",J452,0)</f>
        <v>0</v>
      </c>
      <c r="BH452" s="145">
        <f>IF(N452="sníž. přenesená",J452,0)</f>
        <v>0</v>
      </c>
      <c r="BI452" s="145">
        <f>IF(N452="nulová",J452,0)</f>
        <v>0</v>
      </c>
      <c r="BJ452" s="16" t="s">
        <v>84</v>
      </c>
      <c r="BK452" s="145">
        <f>ROUND(I452*H452,2)</f>
        <v>0</v>
      </c>
      <c r="BL452" s="16" t="s">
        <v>131</v>
      </c>
      <c r="BM452" s="144" t="s">
        <v>617</v>
      </c>
    </row>
    <row r="453" spans="2:65" s="12" customFormat="1" ht="22.5">
      <c r="B453" s="146"/>
      <c r="D453" s="147" t="s">
        <v>141</v>
      </c>
      <c r="E453" s="148" t="s">
        <v>1</v>
      </c>
      <c r="F453" s="149" t="s">
        <v>618</v>
      </c>
      <c r="H453" s="148" t="s">
        <v>1</v>
      </c>
      <c r="I453" s="150"/>
      <c r="L453" s="146"/>
      <c r="M453" s="151"/>
      <c r="T453" s="152"/>
      <c r="AT453" s="148" t="s">
        <v>141</v>
      </c>
      <c r="AU453" s="148" t="s">
        <v>86</v>
      </c>
      <c r="AV453" s="12" t="s">
        <v>84</v>
      </c>
      <c r="AW453" s="12" t="s">
        <v>32</v>
      </c>
      <c r="AX453" s="12" t="s">
        <v>76</v>
      </c>
      <c r="AY453" s="148" t="s">
        <v>132</v>
      </c>
    </row>
    <row r="454" spans="2:65" s="12" customFormat="1" ht="11.25">
      <c r="B454" s="146"/>
      <c r="D454" s="147" t="s">
        <v>141</v>
      </c>
      <c r="E454" s="148" t="s">
        <v>1</v>
      </c>
      <c r="F454" s="149" t="s">
        <v>619</v>
      </c>
      <c r="H454" s="148" t="s">
        <v>1</v>
      </c>
      <c r="I454" s="150"/>
      <c r="L454" s="146"/>
      <c r="M454" s="151"/>
      <c r="T454" s="152"/>
      <c r="AT454" s="148" t="s">
        <v>141</v>
      </c>
      <c r="AU454" s="148" t="s">
        <v>86</v>
      </c>
      <c r="AV454" s="12" t="s">
        <v>84</v>
      </c>
      <c r="AW454" s="12" t="s">
        <v>32</v>
      </c>
      <c r="AX454" s="12" t="s">
        <v>76</v>
      </c>
      <c r="AY454" s="148" t="s">
        <v>132</v>
      </c>
    </row>
    <row r="455" spans="2:65" s="12" customFormat="1" ht="11.25">
      <c r="B455" s="146"/>
      <c r="D455" s="147" t="s">
        <v>141</v>
      </c>
      <c r="E455" s="148" t="s">
        <v>1</v>
      </c>
      <c r="F455" s="149" t="s">
        <v>620</v>
      </c>
      <c r="H455" s="148" t="s">
        <v>1</v>
      </c>
      <c r="I455" s="150"/>
      <c r="L455" s="146"/>
      <c r="M455" s="151"/>
      <c r="T455" s="152"/>
      <c r="AT455" s="148" t="s">
        <v>141</v>
      </c>
      <c r="AU455" s="148" t="s">
        <v>86</v>
      </c>
      <c r="AV455" s="12" t="s">
        <v>84</v>
      </c>
      <c r="AW455" s="12" t="s">
        <v>32</v>
      </c>
      <c r="AX455" s="12" t="s">
        <v>76</v>
      </c>
      <c r="AY455" s="148" t="s">
        <v>132</v>
      </c>
    </row>
    <row r="456" spans="2:65" s="12" customFormat="1" ht="11.25">
      <c r="B456" s="146"/>
      <c r="D456" s="147" t="s">
        <v>141</v>
      </c>
      <c r="E456" s="148" t="s">
        <v>1</v>
      </c>
      <c r="F456" s="149" t="s">
        <v>621</v>
      </c>
      <c r="H456" s="148" t="s">
        <v>1</v>
      </c>
      <c r="I456" s="150"/>
      <c r="L456" s="146"/>
      <c r="M456" s="151"/>
      <c r="T456" s="152"/>
      <c r="AT456" s="148" t="s">
        <v>141</v>
      </c>
      <c r="AU456" s="148" t="s">
        <v>86</v>
      </c>
      <c r="AV456" s="12" t="s">
        <v>84</v>
      </c>
      <c r="AW456" s="12" t="s">
        <v>32</v>
      </c>
      <c r="AX456" s="12" t="s">
        <v>76</v>
      </c>
      <c r="AY456" s="148" t="s">
        <v>132</v>
      </c>
    </row>
    <row r="457" spans="2:65" s="13" customFormat="1" ht="11.25">
      <c r="B457" s="153"/>
      <c r="D457" s="147" t="s">
        <v>141</v>
      </c>
      <c r="E457" s="154" t="s">
        <v>1</v>
      </c>
      <c r="F457" s="155" t="s">
        <v>84</v>
      </c>
      <c r="H457" s="156">
        <v>1</v>
      </c>
      <c r="I457" s="157"/>
      <c r="L457" s="153"/>
      <c r="M457" s="158"/>
      <c r="T457" s="159"/>
      <c r="AT457" s="154" t="s">
        <v>141</v>
      </c>
      <c r="AU457" s="154" t="s">
        <v>86</v>
      </c>
      <c r="AV457" s="13" t="s">
        <v>86</v>
      </c>
      <c r="AW457" s="13" t="s">
        <v>32</v>
      </c>
      <c r="AX457" s="13" t="s">
        <v>84</v>
      </c>
      <c r="AY457" s="154" t="s">
        <v>132</v>
      </c>
    </row>
    <row r="458" spans="2:65" s="1" customFormat="1" ht="44.25" customHeight="1">
      <c r="B458" s="31"/>
      <c r="C458" s="132" t="s">
        <v>622</v>
      </c>
      <c r="D458" s="132" t="s">
        <v>135</v>
      </c>
      <c r="E458" s="133" t="s">
        <v>623</v>
      </c>
      <c r="F458" s="134" t="s">
        <v>624</v>
      </c>
      <c r="G458" s="135" t="s">
        <v>289</v>
      </c>
      <c r="H458" s="136">
        <v>16</v>
      </c>
      <c r="I458" s="137"/>
      <c r="J458" s="138">
        <f>ROUND(I458*H458,2)</f>
        <v>0</v>
      </c>
      <c r="K458" s="139"/>
      <c r="L458" s="31"/>
      <c r="M458" s="140" t="s">
        <v>1</v>
      </c>
      <c r="N458" s="141" t="s">
        <v>41</v>
      </c>
      <c r="P458" s="142">
        <f>O458*H458</f>
        <v>0</v>
      </c>
      <c r="Q458" s="142">
        <v>4.7200000000000002E-3</v>
      </c>
      <c r="R458" s="142">
        <f>Q458*H458</f>
        <v>7.5520000000000004E-2</v>
      </c>
      <c r="S458" s="142">
        <v>0</v>
      </c>
      <c r="T458" s="143">
        <f>S458*H458</f>
        <v>0</v>
      </c>
      <c r="AR458" s="144" t="s">
        <v>131</v>
      </c>
      <c r="AT458" s="144" t="s">
        <v>135</v>
      </c>
      <c r="AU458" s="144" t="s">
        <v>86</v>
      </c>
      <c r="AY458" s="16" t="s">
        <v>132</v>
      </c>
      <c r="BE458" s="145">
        <f>IF(N458="základní",J458,0)</f>
        <v>0</v>
      </c>
      <c r="BF458" s="145">
        <f>IF(N458="snížená",J458,0)</f>
        <v>0</v>
      </c>
      <c r="BG458" s="145">
        <f>IF(N458="zákl. přenesená",J458,0)</f>
        <v>0</v>
      </c>
      <c r="BH458" s="145">
        <f>IF(N458="sníž. přenesená",J458,0)</f>
        <v>0</v>
      </c>
      <c r="BI458" s="145">
        <f>IF(N458="nulová",J458,0)</f>
        <v>0</v>
      </c>
      <c r="BJ458" s="16" t="s">
        <v>84</v>
      </c>
      <c r="BK458" s="145">
        <f>ROUND(I458*H458,2)</f>
        <v>0</v>
      </c>
      <c r="BL458" s="16" t="s">
        <v>131</v>
      </c>
      <c r="BM458" s="144" t="s">
        <v>625</v>
      </c>
    </row>
    <row r="459" spans="2:65" s="12" customFormat="1" ht="11.25">
      <c r="B459" s="146"/>
      <c r="D459" s="147" t="s">
        <v>141</v>
      </c>
      <c r="E459" s="148" t="s">
        <v>1</v>
      </c>
      <c r="F459" s="149" t="s">
        <v>626</v>
      </c>
      <c r="H459" s="148" t="s">
        <v>1</v>
      </c>
      <c r="I459" s="150"/>
      <c r="L459" s="146"/>
      <c r="M459" s="151"/>
      <c r="T459" s="152"/>
      <c r="AT459" s="148" t="s">
        <v>141</v>
      </c>
      <c r="AU459" s="148" t="s">
        <v>86</v>
      </c>
      <c r="AV459" s="12" t="s">
        <v>84</v>
      </c>
      <c r="AW459" s="12" t="s">
        <v>32</v>
      </c>
      <c r="AX459" s="12" t="s">
        <v>76</v>
      </c>
      <c r="AY459" s="148" t="s">
        <v>132</v>
      </c>
    </row>
    <row r="460" spans="2:65" s="12" customFormat="1" ht="11.25">
      <c r="B460" s="146"/>
      <c r="D460" s="147" t="s">
        <v>141</v>
      </c>
      <c r="E460" s="148" t="s">
        <v>1</v>
      </c>
      <c r="F460" s="149" t="s">
        <v>627</v>
      </c>
      <c r="H460" s="148" t="s">
        <v>1</v>
      </c>
      <c r="I460" s="150"/>
      <c r="L460" s="146"/>
      <c r="M460" s="151"/>
      <c r="T460" s="152"/>
      <c r="AT460" s="148" t="s">
        <v>141</v>
      </c>
      <c r="AU460" s="148" t="s">
        <v>86</v>
      </c>
      <c r="AV460" s="12" t="s">
        <v>84</v>
      </c>
      <c r="AW460" s="12" t="s">
        <v>32</v>
      </c>
      <c r="AX460" s="12" t="s">
        <v>76</v>
      </c>
      <c r="AY460" s="148" t="s">
        <v>132</v>
      </c>
    </row>
    <row r="461" spans="2:65" s="12" customFormat="1" ht="11.25">
      <c r="B461" s="146"/>
      <c r="D461" s="147" t="s">
        <v>141</v>
      </c>
      <c r="E461" s="148" t="s">
        <v>1</v>
      </c>
      <c r="F461" s="149" t="s">
        <v>628</v>
      </c>
      <c r="H461" s="148" t="s">
        <v>1</v>
      </c>
      <c r="I461" s="150"/>
      <c r="L461" s="146"/>
      <c r="M461" s="151"/>
      <c r="T461" s="152"/>
      <c r="AT461" s="148" t="s">
        <v>141</v>
      </c>
      <c r="AU461" s="148" t="s">
        <v>86</v>
      </c>
      <c r="AV461" s="12" t="s">
        <v>84</v>
      </c>
      <c r="AW461" s="12" t="s">
        <v>32</v>
      </c>
      <c r="AX461" s="12" t="s">
        <v>76</v>
      </c>
      <c r="AY461" s="148" t="s">
        <v>132</v>
      </c>
    </row>
    <row r="462" spans="2:65" s="13" customFormat="1" ht="11.25">
      <c r="B462" s="153"/>
      <c r="D462" s="147" t="s">
        <v>141</v>
      </c>
      <c r="E462" s="154" t="s">
        <v>1</v>
      </c>
      <c r="F462" s="155" t="s">
        <v>629</v>
      </c>
      <c r="H462" s="156">
        <v>16</v>
      </c>
      <c r="I462" s="157"/>
      <c r="L462" s="153"/>
      <c r="M462" s="158"/>
      <c r="T462" s="159"/>
      <c r="AT462" s="154" t="s">
        <v>141</v>
      </c>
      <c r="AU462" s="154" t="s">
        <v>86</v>
      </c>
      <c r="AV462" s="13" t="s">
        <v>86</v>
      </c>
      <c r="AW462" s="13" t="s">
        <v>32</v>
      </c>
      <c r="AX462" s="13" t="s">
        <v>84</v>
      </c>
      <c r="AY462" s="154" t="s">
        <v>132</v>
      </c>
    </row>
    <row r="463" spans="2:65" s="1" customFormat="1" ht="44.25" customHeight="1">
      <c r="B463" s="31"/>
      <c r="C463" s="132" t="s">
        <v>630</v>
      </c>
      <c r="D463" s="132" t="s">
        <v>135</v>
      </c>
      <c r="E463" s="133" t="s">
        <v>631</v>
      </c>
      <c r="F463" s="134" t="s">
        <v>632</v>
      </c>
      <c r="G463" s="135" t="s">
        <v>289</v>
      </c>
      <c r="H463" s="136">
        <v>16</v>
      </c>
      <c r="I463" s="137"/>
      <c r="J463" s="138">
        <f>ROUND(I463*H463,2)</f>
        <v>0</v>
      </c>
      <c r="K463" s="139"/>
      <c r="L463" s="31"/>
      <c r="M463" s="140" t="s">
        <v>1</v>
      </c>
      <c r="N463" s="141" t="s">
        <v>41</v>
      </c>
      <c r="P463" s="142">
        <f>O463*H463</f>
        <v>0</v>
      </c>
      <c r="Q463" s="142">
        <v>4.7200000000000002E-3</v>
      </c>
      <c r="R463" s="142">
        <f>Q463*H463</f>
        <v>7.5520000000000004E-2</v>
      </c>
      <c r="S463" s="142">
        <v>0</v>
      </c>
      <c r="T463" s="143">
        <f>S463*H463</f>
        <v>0</v>
      </c>
      <c r="AR463" s="144" t="s">
        <v>131</v>
      </c>
      <c r="AT463" s="144" t="s">
        <v>135</v>
      </c>
      <c r="AU463" s="144" t="s">
        <v>86</v>
      </c>
      <c r="AY463" s="16" t="s">
        <v>132</v>
      </c>
      <c r="BE463" s="145">
        <f>IF(N463="základní",J463,0)</f>
        <v>0</v>
      </c>
      <c r="BF463" s="145">
        <f>IF(N463="snížená",J463,0)</f>
        <v>0</v>
      </c>
      <c r="BG463" s="145">
        <f>IF(N463="zákl. přenesená",J463,0)</f>
        <v>0</v>
      </c>
      <c r="BH463" s="145">
        <f>IF(N463="sníž. přenesená",J463,0)</f>
        <v>0</v>
      </c>
      <c r="BI463" s="145">
        <f>IF(N463="nulová",J463,0)</f>
        <v>0</v>
      </c>
      <c r="BJ463" s="16" t="s">
        <v>84</v>
      </c>
      <c r="BK463" s="145">
        <f>ROUND(I463*H463,2)</f>
        <v>0</v>
      </c>
      <c r="BL463" s="16" t="s">
        <v>131</v>
      </c>
      <c r="BM463" s="144" t="s">
        <v>633</v>
      </c>
    </row>
    <row r="464" spans="2:65" s="11" customFormat="1" ht="20.85" customHeight="1">
      <c r="B464" s="120"/>
      <c r="D464" s="121" t="s">
        <v>75</v>
      </c>
      <c r="E464" s="130" t="s">
        <v>634</v>
      </c>
      <c r="F464" s="130" t="s">
        <v>635</v>
      </c>
      <c r="I464" s="123"/>
      <c r="J464" s="131">
        <f>BK464</f>
        <v>0</v>
      </c>
      <c r="L464" s="120"/>
      <c r="M464" s="125"/>
      <c r="P464" s="126">
        <f>SUM(P465:P497)</f>
        <v>0</v>
      </c>
      <c r="R464" s="126">
        <f>SUM(R465:R497)</f>
        <v>649.62961599999994</v>
      </c>
      <c r="T464" s="127">
        <f>SUM(T465:T497)</f>
        <v>0</v>
      </c>
      <c r="AR464" s="121" t="s">
        <v>84</v>
      </c>
      <c r="AT464" s="128" t="s">
        <v>75</v>
      </c>
      <c r="AU464" s="128" t="s">
        <v>86</v>
      </c>
      <c r="AY464" s="121" t="s">
        <v>132</v>
      </c>
      <c r="BK464" s="129">
        <f>SUM(BK465:BK497)</f>
        <v>0</v>
      </c>
    </row>
    <row r="465" spans="2:65" s="1" customFormat="1" ht="37.9" customHeight="1">
      <c r="B465" s="31"/>
      <c r="C465" s="132" t="s">
        <v>408</v>
      </c>
      <c r="D465" s="132" t="s">
        <v>135</v>
      </c>
      <c r="E465" s="133" t="s">
        <v>636</v>
      </c>
      <c r="F465" s="134" t="s">
        <v>637</v>
      </c>
      <c r="G465" s="135" t="s">
        <v>265</v>
      </c>
      <c r="H465" s="136">
        <v>1130.4449999999999</v>
      </c>
      <c r="I465" s="137"/>
      <c r="J465" s="138">
        <f>ROUND(I465*H465,2)</f>
        <v>0</v>
      </c>
      <c r="K465" s="139"/>
      <c r="L465" s="31"/>
      <c r="M465" s="140" t="s">
        <v>1</v>
      </c>
      <c r="N465" s="141" t="s">
        <v>41</v>
      </c>
      <c r="P465" s="142">
        <f>O465*H465</f>
        <v>0</v>
      </c>
      <c r="Q465" s="142">
        <v>0</v>
      </c>
      <c r="R465" s="142">
        <f>Q465*H465</f>
        <v>0</v>
      </c>
      <c r="S465" s="142">
        <v>0</v>
      </c>
      <c r="T465" s="143">
        <f>S465*H465</f>
        <v>0</v>
      </c>
      <c r="AR465" s="144" t="s">
        <v>131</v>
      </c>
      <c r="AT465" s="144" t="s">
        <v>135</v>
      </c>
      <c r="AU465" s="144" t="s">
        <v>203</v>
      </c>
      <c r="AY465" s="16" t="s">
        <v>132</v>
      </c>
      <c r="BE465" s="145">
        <f>IF(N465="základní",J465,0)</f>
        <v>0</v>
      </c>
      <c r="BF465" s="145">
        <f>IF(N465="snížená",J465,0)</f>
        <v>0</v>
      </c>
      <c r="BG465" s="145">
        <f>IF(N465="zákl. přenesená",J465,0)</f>
        <v>0</v>
      </c>
      <c r="BH465" s="145">
        <f>IF(N465="sníž. přenesená",J465,0)</f>
        <v>0</v>
      </c>
      <c r="BI465" s="145">
        <f>IF(N465="nulová",J465,0)</f>
        <v>0</v>
      </c>
      <c r="BJ465" s="16" t="s">
        <v>84</v>
      </c>
      <c r="BK465" s="145">
        <f>ROUND(I465*H465,2)</f>
        <v>0</v>
      </c>
      <c r="BL465" s="16" t="s">
        <v>131</v>
      </c>
      <c r="BM465" s="144" t="s">
        <v>638</v>
      </c>
    </row>
    <row r="466" spans="2:65" s="12" customFormat="1" ht="11.25">
      <c r="B466" s="146"/>
      <c r="D466" s="147" t="s">
        <v>141</v>
      </c>
      <c r="E466" s="148" t="s">
        <v>1</v>
      </c>
      <c r="F466" s="149" t="s">
        <v>639</v>
      </c>
      <c r="H466" s="148" t="s">
        <v>1</v>
      </c>
      <c r="I466" s="150"/>
      <c r="L466" s="146"/>
      <c r="M466" s="151"/>
      <c r="T466" s="152"/>
      <c r="AT466" s="148" t="s">
        <v>141</v>
      </c>
      <c r="AU466" s="148" t="s">
        <v>203</v>
      </c>
      <c r="AV466" s="12" t="s">
        <v>84</v>
      </c>
      <c r="AW466" s="12" t="s">
        <v>32</v>
      </c>
      <c r="AX466" s="12" t="s">
        <v>76</v>
      </c>
      <c r="AY466" s="148" t="s">
        <v>132</v>
      </c>
    </row>
    <row r="467" spans="2:65" s="12" customFormat="1" ht="11.25">
      <c r="B467" s="146"/>
      <c r="D467" s="147" t="s">
        <v>141</v>
      </c>
      <c r="E467" s="148" t="s">
        <v>1</v>
      </c>
      <c r="F467" s="149" t="s">
        <v>640</v>
      </c>
      <c r="H467" s="148" t="s">
        <v>1</v>
      </c>
      <c r="I467" s="150"/>
      <c r="L467" s="146"/>
      <c r="M467" s="151"/>
      <c r="T467" s="152"/>
      <c r="AT467" s="148" t="s">
        <v>141</v>
      </c>
      <c r="AU467" s="148" t="s">
        <v>203</v>
      </c>
      <c r="AV467" s="12" t="s">
        <v>84</v>
      </c>
      <c r="AW467" s="12" t="s">
        <v>32</v>
      </c>
      <c r="AX467" s="12" t="s">
        <v>76</v>
      </c>
      <c r="AY467" s="148" t="s">
        <v>132</v>
      </c>
    </row>
    <row r="468" spans="2:65" s="12" customFormat="1" ht="11.25">
      <c r="B468" s="146"/>
      <c r="D468" s="147" t="s">
        <v>141</v>
      </c>
      <c r="E468" s="148" t="s">
        <v>1</v>
      </c>
      <c r="F468" s="149" t="s">
        <v>641</v>
      </c>
      <c r="H468" s="148" t="s">
        <v>1</v>
      </c>
      <c r="I468" s="150"/>
      <c r="L468" s="146"/>
      <c r="M468" s="151"/>
      <c r="T468" s="152"/>
      <c r="AT468" s="148" t="s">
        <v>141</v>
      </c>
      <c r="AU468" s="148" t="s">
        <v>203</v>
      </c>
      <c r="AV468" s="12" t="s">
        <v>84</v>
      </c>
      <c r="AW468" s="12" t="s">
        <v>32</v>
      </c>
      <c r="AX468" s="12" t="s">
        <v>76</v>
      </c>
      <c r="AY468" s="148" t="s">
        <v>132</v>
      </c>
    </row>
    <row r="469" spans="2:65" s="12" customFormat="1" ht="11.25">
      <c r="B469" s="146"/>
      <c r="D469" s="147" t="s">
        <v>141</v>
      </c>
      <c r="E469" s="148" t="s">
        <v>1</v>
      </c>
      <c r="F469" s="149" t="s">
        <v>642</v>
      </c>
      <c r="H469" s="148" t="s">
        <v>1</v>
      </c>
      <c r="I469" s="150"/>
      <c r="L469" s="146"/>
      <c r="M469" s="151"/>
      <c r="T469" s="152"/>
      <c r="AT469" s="148" t="s">
        <v>141</v>
      </c>
      <c r="AU469" s="148" t="s">
        <v>203</v>
      </c>
      <c r="AV469" s="12" t="s">
        <v>84</v>
      </c>
      <c r="AW469" s="12" t="s">
        <v>32</v>
      </c>
      <c r="AX469" s="12" t="s">
        <v>76</v>
      </c>
      <c r="AY469" s="148" t="s">
        <v>132</v>
      </c>
    </row>
    <row r="470" spans="2:65" s="12" customFormat="1" ht="11.25">
      <c r="B470" s="146"/>
      <c r="D470" s="147" t="s">
        <v>141</v>
      </c>
      <c r="E470" s="148" t="s">
        <v>1</v>
      </c>
      <c r="F470" s="149" t="s">
        <v>643</v>
      </c>
      <c r="H470" s="148" t="s">
        <v>1</v>
      </c>
      <c r="I470" s="150"/>
      <c r="L470" s="146"/>
      <c r="M470" s="151"/>
      <c r="T470" s="152"/>
      <c r="AT470" s="148" t="s">
        <v>141</v>
      </c>
      <c r="AU470" s="148" t="s">
        <v>203</v>
      </c>
      <c r="AV470" s="12" t="s">
        <v>84</v>
      </c>
      <c r="AW470" s="12" t="s">
        <v>32</v>
      </c>
      <c r="AX470" s="12" t="s">
        <v>76</v>
      </c>
      <c r="AY470" s="148" t="s">
        <v>132</v>
      </c>
    </row>
    <row r="471" spans="2:65" s="12" customFormat="1" ht="11.25">
      <c r="B471" s="146"/>
      <c r="D471" s="147" t="s">
        <v>141</v>
      </c>
      <c r="E471" s="148" t="s">
        <v>1</v>
      </c>
      <c r="F471" s="149" t="s">
        <v>644</v>
      </c>
      <c r="H471" s="148" t="s">
        <v>1</v>
      </c>
      <c r="I471" s="150"/>
      <c r="L471" s="146"/>
      <c r="M471" s="151"/>
      <c r="T471" s="152"/>
      <c r="AT471" s="148" t="s">
        <v>141</v>
      </c>
      <c r="AU471" s="148" t="s">
        <v>203</v>
      </c>
      <c r="AV471" s="12" t="s">
        <v>84</v>
      </c>
      <c r="AW471" s="12" t="s">
        <v>32</v>
      </c>
      <c r="AX471" s="12" t="s">
        <v>76</v>
      </c>
      <c r="AY471" s="148" t="s">
        <v>132</v>
      </c>
    </row>
    <row r="472" spans="2:65" s="12" customFormat="1" ht="11.25">
      <c r="B472" s="146"/>
      <c r="D472" s="147" t="s">
        <v>141</v>
      </c>
      <c r="E472" s="148" t="s">
        <v>1</v>
      </c>
      <c r="F472" s="149" t="s">
        <v>269</v>
      </c>
      <c r="H472" s="148" t="s">
        <v>1</v>
      </c>
      <c r="I472" s="150"/>
      <c r="L472" s="146"/>
      <c r="M472" s="151"/>
      <c r="T472" s="152"/>
      <c r="AT472" s="148" t="s">
        <v>141</v>
      </c>
      <c r="AU472" s="148" t="s">
        <v>203</v>
      </c>
      <c r="AV472" s="12" t="s">
        <v>84</v>
      </c>
      <c r="AW472" s="12" t="s">
        <v>32</v>
      </c>
      <c r="AX472" s="12" t="s">
        <v>76</v>
      </c>
      <c r="AY472" s="148" t="s">
        <v>132</v>
      </c>
    </row>
    <row r="473" spans="2:65" s="13" customFormat="1" ht="11.25">
      <c r="B473" s="153"/>
      <c r="D473" s="147" t="s">
        <v>141</v>
      </c>
      <c r="E473" s="154" t="s">
        <v>1</v>
      </c>
      <c r="F473" s="155" t="s">
        <v>645</v>
      </c>
      <c r="H473" s="156">
        <v>563.45399999999995</v>
      </c>
      <c r="I473" s="157"/>
      <c r="L473" s="153"/>
      <c r="M473" s="158"/>
      <c r="T473" s="159"/>
      <c r="AT473" s="154" t="s">
        <v>141</v>
      </c>
      <c r="AU473" s="154" t="s">
        <v>203</v>
      </c>
      <c r="AV473" s="13" t="s">
        <v>86</v>
      </c>
      <c r="AW473" s="13" t="s">
        <v>32</v>
      </c>
      <c r="AX473" s="13" t="s">
        <v>76</v>
      </c>
      <c r="AY473" s="154" t="s">
        <v>132</v>
      </c>
    </row>
    <row r="474" spans="2:65" s="13" customFormat="1" ht="11.25">
      <c r="B474" s="153"/>
      <c r="D474" s="147" t="s">
        <v>141</v>
      </c>
      <c r="E474" s="154" t="s">
        <v>1</v>
      </c>
      <c r="F474" s="155" t="s">
        <v>646</v>
      </c>
      <c r="H474" s="156">
        <v>562.98599999999999</v>
      </c>
      <c r="I474" s="157"/>
      <c r="L474" s="153"/>
      <c r="M474" s="158"/>
      <c r="T474" s="159"/>
      <c r="AT474" s="154" t="s">
        <v>141</v>
      </c>
      <c r="AU474" s="154" t="s">
        <v>203</v>
      </c>
      <c r="AV474" s="13" t="s">
        <v>86</v>
      </c>
      <c r="AW474" s="13" t="s">
        <v>32</v>
      </c>
      <c r="AX474" s="13" t="s">
        <v>76</v>
      </c>
      <c r="AY474" s="154" t="s">
        <v>132</v>
      </c>
    </row>
    <row r="475" spans="2:65" s="13" customFormat="1" ht="11.25">
      <c r="B475" s="153"/>
      <c r="D475" s="147" t="s">
        <v>141</v>
      </c>
      <c r="E475" s="154" t="s">
        <v>1</v>
      </c>
      <c r="F475" s="155" t="s">
        <v>647</v>
      </c>
      <c r="H475" s="156">
        <v>4.0049999999999999</v>
      </c>
      <c r="I475" s="157"/>
      <c r="L475" s="153"/>
      <c r="M475" s="158"/>
      <c r="T475" s="159"/>
      <c r="AT475" s="154" t="s">
        <v>141</v>
      </c>
      <c r="AU475" s="154" t="s">
        <v>203</v>
      </c>
      <c r="AV475" s="13" t="s">
        <v>86</v>
      </c>
      <c r="AW475" s="13" t="s">
        <v>32</v>
      </c>
      <c r="AX475" s="13" t="s">
        <v>76</v>
      </c>
      <c r="AY475" s="154" t="s">
        <v>132</v>
      </c>
    </row>
    <row r="476" spans="2:65" s="14" customFormat="1" ht="11.25">
      <c r="B476" s="167"/>
      <c r="D476" s="147" t="s">
        <v>141</v>
      </c>
      <c r="E476" s="168" t="s">
        <v>1</v>
      </c>
      <c r="F476" s="169" t="s">
        <v>191</v>
      </c>
      <c r="H476" s="170">
        <v>1130.4449999999999</v>
      </c>
      <c r="I476" s="171"/>
      <c r="L476" s="167"/>
      <c r="M476" s="172"/>
      <c r="T476" s="173"/>
      <c r="AT476" s="168" t="s">
        <v>141</v>
      </c>
      <c r="AU476" s="168" t="s">
        <v>203</v>
      </c>
      <c r="AV476" s="14" t="s">
        <v>131</v>
      </c>
      <c r="AW476" s="14" t="s">
        <v>32</v>
      </c>
      <c r="AX476" s="14" t="s">
        <v>84</v>
      </c>
      <c r="AY476" s="168" t="s">
        <v>132</v>
      </c>
    </row>
    <row r="477" spans="2:65" s="1" customFormat="1" ht="55.5" customHeight="1">
      <c r="B477" s="31"/>
      <c r="C477" s="132" t="s">
        <v>648</v>
      </c>
      <c r="D477" s="132" t="s">
        <v>135</v>
      </c>
      <c r="E477" s="133" t="s">
        <v>649</v>
      </c>
      <c r="F477" s="134" t="s">
        <v>650</v>
      </c>
      <c r="G477" s="135" t="s">
        <v>265</v>
      </c>
      <c r="H477" s="136">
        <v>2490</v>
      </c>
      <c r="I477" s="137"/>
      <c r="J477" s="138">
        <f>ROUND(I477*H477,2)</f>
        <v>0</v>
      </c>
      <c r="K477" s="139"/>
      <c r="L477" s="31"/>
      <c r="M477" s="140" t="s">
        <v>1</v>
      </c>
      <c r="N477" s="141" t="s">
        <v>41</v>
      </c>
      <c r="P477" s="142">
        <f>O477*H477</f>
        <v>0</v>
      </c>
      <c r="Q477" s="142">
        <v>2.1000000000000001E-4</v>
      </c>
      <c r="R477" s="142">
        <f>Q477*H477</f>
        <v>0.52290000000000003</v>
      </c>
      <c r="S477" s="142">
        <v>0</v>
      </c>
      <c r="T477" s="143">
        <f>S477*H477</f>
        <v>0</v>
      </c>
      <c r="AR477" s="144" t="s">
        <v>131</v>
      </c>
      <c r="AT477" s="144" t="s">
        <v>135</v>
      </c>
      <c r="AU477" s="144" t="s">
        <v>203</v>
      </c>
      <c r="AY477" s="16" t="s">
        <v>132</v>
      </c>
      <c r="BE477" s="145">
        <f>IF(N477="základní",J477,0)</f>
        <v>0</v>
      </c>
      <c r="BF477" s="145">
        <f>IF(N477="snížená",J477,0)</f>
        <v>0</v>
      </c>
      <c r="BG477" s="145">
        <f>IF(N477="zákl. přenesená",J477,0)</f>
        <v>0</v>
      </c>
      <c r="BH477" s="145">
        <f>IF(N477="sníž. přenesená",J477,0)</f>
        <v>0</v>
      </c>
      <c r="BI477" s="145">
        <f>IF(N477="nulová",J477,0)</f>
        <v>0</v>
      </c>
      <c r="BJ477" s="16" t="s">
        <v>84</v>
      </c>
      <c r="BK477" s="145">
        <f>ROUND(I477*H477,2)</f>
        <v>0</v>
      </c>
      <c r="BL477" s="16" t="s">
        <v>131</v>
      </c>
      <c r="BM477" s="144" t="s">
        <v>651</v>
      </c>
    </row>
    <row r="478" spans="2:65" s="12" customFormat="1" ht="11.25">
      <c r="B478" s="146"/>
      <c r="D478" s="147" t="s">
        <v>141</v>
      </c>
      <c r="E478" s="148" t="s">
        <v>1</v>
      </c>
      <c r="F478" s="149" t="s">
        <v>652</v>
      </c>
      <c r="H478" s="148" t="s">
        <v>1</v>
      </c>
      <c r="I478" s="150"/>
      <c r="L478" s="146"/>
      <c r="M478" s="151"/>
      <c r="T478" s="152"/>
      <c r="AT478" s="148" t="s">
        <v>141</v>
      </c>
      <c r="AU478" s="148" t="s">
        <v>203</v>
      </c>
      <c r="AV478" s="12" t="s">
        <v>84</v>
      </c>
      <c r="AW478" s="12" t="s">
        <v>32</v>
      </c>
      <c r="AX478" s="12" t="s">
        <v>76</v>
      </c>
      <c r="AY478" s="148" t="s">
        <v>132</v>
      </c>
    </row>
    <row r="479" spans="2:65" s="12" customFormat="1" ht="11.25">
      <c r="B479" s="146"/>
      <c r="D479" s="147" t="s">
        <v>141</v>
      </c>
      <c r="E479" s="148" t="s">
        <v>1</v>
      </c>
      <c r="F479" s="149" t="s">
        <v>653</v>
      </c>
      <c r="H479" s="148" t="s">
        <v>1</v>
      </c>
      <c r="I479" s="150"/>
      <c r="L479" s="146"/>
      <c r="M479" s="151"/>
      <c r="T479" s="152"/>
      <c r="AT479" s="148" t="s">
        <v>141</v>
      </c>
      <c r="AU479" s="148" t="s">
        <v>203</v>
      </c>
      <c r="AV479" s="12" t="s">
        <v>84</v>
      </c>
      <c r="AW479" s="12" t="s">
        <v>32</v>
      </c>
      <c r="AX479" s="12" t="s">
        <v>76</v>
      </c>
      <c r="AY479" s="148" t="s">
        <v>132</v>
      </c>
    </row>
    <row r="480" spans="2:65" s="12" customFormat="1" ht="11.25">
      <c r="B480" s="146"/>
      <c r="D480" s="147" t="s">
        <v>141</v>
      </c>
      <c r="E480" s="148" t="s">
        <v>1</v>
      </c>
      <c r="F480" s="149" t="s">
        <v>654</v>
      </c>
      <c r="H480" s="148" t="s">
        <v>1</v>
      </c>
      <c r="I480" s="150"/>
      <c r="L480" s="146"/>
      <c r="M480" s="151"/>
      <c r="T480" s="152"/>
      <c r="AT480" s="148" t="s">
        <v>141</v>
      </c>
      <c r="AU480" s="148" t="s">
        <v>203</v>
      </c>
      <c r="AV480" s="12" t="s">
        <v>84</v>
      </c>
      <c r="AW480" s="12" t="s">
        <v>32</v>
      </c>
      <c r="AX480" s="12" t="s">
        <v>76</v>
      </c>
      <c r="AY480" s="148" t="s">
        <v>132</v>
      </c>
    </row>
    <row r="481" spans="2:65" s="12" customFormat="1" ht="11.25">
      <c r="B481" s="146"/>
      <c r="D481" s="147" t="s">
        <v>141</v>
      </c>
      <c r="E481" s="148" t="s">
        <v>1</v>
      </c>
      <c r="F481" s="149" t="s">
        <v>655</v>
      </c>
      <c r="H481" s="148" t="s">
        <v>1</v>
      </c>
      <c r="I481" s="150"/>
      <c r="L481" s="146"/>
      <c r="M481" s="151"/>
      <c r="T481" s="152"/>
      <c r="AT481" s="148" t="s">
        <v>141</v>
      </c>
      <c r="AU481" s="148" t="s">
        <v>203</v>
      </c>
      <c r="AV481" s="12" t="s">
        <v>84</v>
      </c>
      <c r="AW481" s="12" t="s">
        <v>32</v>
      </c>
      <c r="AX481" s="12" t="s">
        <v>76</v>
      </c>
      <c r="AY481" s="148" t="s">
        <v>132</v>
      </c>
    </row>
    <row r="482" spans="2:65" s="12" customFormat="1" ht="22.5">
      <c r="B482" s="146"/>
      <c r="D482" s="147" t="s">
        <v>141</v>
      </c>
      <c r="E482" s="148" t="s">
        <v>1</v>
      </c>
      <c r="F482" s="149" t="s">
        <v>656</v>
      </c>
      <c r="H482" s="148" t="s">
        <v>1</v>
      </c>
      <c r="I482" s="150"/>
      <c r="L482" s="146"/>
      <c r="M482" s="151"/>
      <c r="T482" s="152"/>
      <c r="AT482" s="148" t="s">
        <v>141</v>
      </c>
      <c r="AU482" s="148" t="s">
        <v>203</v>
      </c>
      <c r="AV482" s="12" t="s">
        <v>84</v>
      </c>
      <c r="AW482" s="12" t="s">
        <v>32</v>
      </c>
      <c r="AX482" s="12" t="s">
        <v>76</v>
      </c>
      <c r="AY482" s="148" t="s">
        <v>132</v>
      </c>
    </row>
    <row r="483" spans="2:65" s="12" customFormat="1" ht="11.25">
      <c r="B483" s="146"/>
      <c r="D483" s="147" t="s">
        <v>141</v>
      </c>
      <c r="E483" s="148" t="s">
        <v>1</v>
      </c>
      <c r="F483" s="149" t="s">
        <v>269</v>
      </c>
      <c r="H483" s="148" t="s">
        <v>1</v>
      </c>
      <c r="I483" s="150"/>
      <c r="L483" s="146"/>
      <c r="M483" s="151"/>
      <c r="T483" s="152"/>
      <c r="AT483" s="148" t="s">
        <v>141</v>
      </c>
      <c r="AU483" s="148" t="s">
        <v>203</v>
      </c>
      <c r="AV483" s="12" t="s">
        <v>84</v>
      </c>
      <c r="AW483" s="12" t="s">
        <v>32</v>
      </c>
      <c r="AX483" s="12" t="s">
        <v>76</v>
      </c>
      <c r="AY483" s="148" t="s">
        <v>132</v>
      </c>
    </row>
    <row r="484" spans="2:65" s="13" customFormat="1" ht="11.25">
      <c r="B484" s="153"/>
      <c r="D484" s="147" t="s">
        <v>141</v>
      </c>
      <c r="E484" s="154" t="s">
        <v>1</v>
      </c>
      <c r="F484" s="155" t="s">
        <v>657</v>
      </c>
      <c r="H484" s="156">
        <v>2350</v>
      </c>
      <c r="I484" s="157"/>
      <c r="L484" s="153"/>
      <c r="M484" s="158"/>
      <c r="T484" s="159"/>
      <c r="AT484" s="154" t="s">
        <v>141</v>
      </c>
      <c r="AU484" s="154" t="s">
        <v>203</v>
      </c>
      <c r="AV484" s="13" t="s">
        <v>86</v>
      </c>
      <c r="AW484" s="13" t="s">
        <v>32</v>
      </c>
      <c r="AX484" s="13" t="s">
        <v>76</v>
      </c>
      <c r="AY484" s="154" t="s">
        <v>132</v>
      </c>
    </row>
    <row r="485" spans="2:65" s="13" customFormat="1" ht="22.5">
      <c r="B485" s="153"/>
      <c r="D485" s="147" t="s">
        <v>141</v>
      </c>
      <c r="E485" s="154" t="s">
        <v>1</v>
      </c>
      <c r="F485" s="155" t="s">
        <v>658</v>
      </c>
      <c r="H485" s="156">
        <v>140</v>
      </c>
      <c r="I485" s="157"/>
      <c r="L485" s="153"/>
      <c r="M485" s="158"/>
      <c r="T485" s="159"/>
      <c r="AT485" s="154" t="s">
        <v>141</v>
      </c>
      <c r="AU485" s="154" t="s">
        <v>203</v>
      </c>
      <c r="AV485" s="13" t="s">
        <v>86</v>
      </c>
      <c r="AW485" s="13" t="s">
        <v>32</v>
      </c>
      <c r="AX485" s="13" t="s">
        <v>76</v>
      </c>
      <c r="AY485" s="154" t="s">
        <v>132</v>
      </c>
    </row>
    <row r="486" spans="2:65" s="14" customFormat="1" ht="11.25">
      <c r="B486" s="167"/>
      <c r="D486" s="147" t="s">
        <v>141</v>
      </c>
      <c r="E486" s="168" t="s">
        <v>1</v>
      </c>
      <c r="F486" s="169" t="s">
        <v>191</v>
      </c>
      <c r="H486" s="170">
        <v>2490</v>
      </c>
      <c r="I486" s="171"/>
      <c r="L486" s="167"/>
      <c r="M486" s="172"/>
      <c r="T486" s="173"/>
      <c r="AT486" s="168" t="s">
        <v>141</v>
      </c>
      <c r="AU486" s="168" t="s">
        <v>203</v>
      </c>
      <c r="AV486" s="14" t="s">
        <v>131</v>
      </c>
      <c r="AW486" s="14" t="s">
        <v>32</v>
      </c>
      <c r="AX486" s="14" t="s">
        <v>84</v>
      </c>
      <c r="AY486" s="168" t="s">
        <v>132</v>
      </c>
    </row>
    <row r="487" spans="2:65" s="1" customFormat="1" ht="33" customHeight="1">
      <c r="B487" s="31"/>
      <c r="C487" s="132" t="s">
        <v>659</v>
      </c>
      <c r="D487" s="132" t="s">
        <v>135</v>
      </c>
      <c r="E487" s="133" t="s">
        <v>660</v>
      </c>
      <c r="F487" s="134" t="s">
        <v>661</v>
      </c>
      <c r="G487" s="135" t="s">
        <v>265</v>
      </c>
      <c r="H487" s="136">
        <v>1123.0219999999999</v>
      </c>
      <c r="I487" s="137"/>
      <c r="J487" s="138">
        <f>ROUND(I487*H487,2)</f>
        <v>0</v>
      </c>
      <c r="K487" s="139"/>
      <c r="L487" s="31"/>
      <c r="M487" s="140" t="s">
        <v>1</v>
      </c>
      <c r="N487" s="141" t="s">
        <v>41</v>
      </c>
      <c r="P487" s="142">
        <f>O487*H487</f>
        <v>0</v>
      </c>
      <c r="Q487" s="142">
        <v>0.57799999999999996</v>
      </c>
      <c r="R487" s="142">
        <f>Q487*H487</f>
        <v>649.10671599999989</v>
      </c>
      <c r="S487" s="142">
        <v>0</v>
      </c>
      <c r="T487" s="143">
        <f>S487*H487</f>
        <v>0</v>
      </c>
      <c r="AR487" s="144" t="s">
        <v>131</v>
      </c>
      <c r="AT487" s="144" t="s">
        <v>135</v>
      </c>
      <c r="AU487" s="144" t="s">
        <v>203</v>
      </c>
      <c r="AY487" s="16" t="s">
        <v>132</v>
      </c>
      <c r="BE487" s="145">
        <f>IF(N487="základní",J487,0)</f>
        <v>0</v>
      </c>
      <c r="BF487" s="145">
        <f>IF(N487="snížená",J487,0)</f>
        <v>0</v>
      </c>
      <c r="BG487" s="145">
        <f>IF(N487="zákl. přenesená",J487,0)</f>
        <v>0</v>
      </c>
      <c r="BH487" s="145">
        <f>IF(N487="sníž. přenesená",J487,0)</f>
        <v>0</v>
      </c>
      <c r="BI487" s="145">
        <f>IF(N487="nulová",J487,0)</f>
        <v>0</v>
      </c>
      <c r="BJ487" s="16" t="s">
        <v>84</v>
      </c>
      <c r="BK487" s="145">
        <f>ROUND(I487*H487,2)</f>
        <v>0</v>
      </c>
      <c r="BL487" s="16" t="s">
        <v>131</v>
      </c>
      <c r="BM487" s="144" t="s">
        <v>662</v>
      </c>
    </row>
    <row r="488" spans="2:65" s="12" customFormat="1" ht="11.25">
      <c r="B488" s="146"/>
      <c r="D488" s="147" t="s">
        <v>141</v>
      </c>
      <c r="E488" s="148" t="s">
        <v>1</v>
      </c>
      <c r="F488" s="149" t="s">
        <v>663</v>
      </c>
      <c r="H488" s="148" t="s">
        <v>1</v>
      </c>
      <c r="I488" s="150"/>
      <c r="L488" s="146"/>
      <c r="M488" s="151"/>
      <c r="T488" s="152"/>
      <c r="AT488" s="148" t="s">
        <v>141</v>
      </c>
      <c r="AU488" s="148" t="s">
        <v>203</v>
      </c>
      <c r="AV488" s="12" t="s">
        <v>84</v>
      </c>
      <c r="AW488" s="12" t="s">
        <v>32</v>
      </c>
      <c r="AX488" s="12" t="s">
        <v>76</v>
      </c>
      <c r="AY488" s="148" t="s">
        <v>132</v>
      </c>
    </row>
    <row r="489" spans="2:65" s="12" customFormat="1" ht="11.25">
      <c r="B489" s="146"/>
      <c r="D489" s="147" t="s">
        <v>141</v>
      </c>
      <c r="E489" s="148" t="s">
        <v>1</v>
      </c>
      <c r="F489" s="149" t="s">
        <v>664</v>
      </c>
      <c r="H489" s="148" t="s">
        <v>1</v>
      </c>
      <c r="I489" s="150"/>
      <c r="L489" s="146"/>
      <c r="M489" s="151"/>
      <c r="T489" s="152"/>
      <c r="AT489" s="148" t="s">
        <v>141</v>
      </c>
      <c r="AU489" s="148" t="s">
        <v>203</v>
      </c>
      <c r="AV489" s="12" t="s">
        <v>84</v>
      </c>
      <c r="AW489" s="12" t="s">
        <v>32</v>
      </c>
      <c r="AX489" s="12" t="s">
        <v>76</v>
      </c>
      <c r="AY489" s="148" t="s">
        <v>132</v>
      </c>
    </row>
    <row r="490" spans="2:65" s="12" customFormat="1" ht="11.25">
      <c r="B490" s="146"/>
      <c r="D490" s="147" t="s">
        <v>141</v>
      </c>
      <c r="E490" s="148" t="s">
        <v>1</v>
      </c>
      <c r="F490" s="149" t="s">
        <v>665</v>
      </c>
      <c r="H490" s="148" t="s">
        <v>1</v>
      </c>
      <c r="I490" s="150"/>
      <c r="L490" s="146"/>
      <c r="M490" s="151"/>
      <c r="T490" s="152"/>
      <c r="AT490" s="148" t="s">
        <v>141</v>
      </c>
      <c r="AU490" s="148" t="s">
        <v>203</v>
      </c>
      <c r="AV490" s="12" t="s">
        <v>84</v>
      </c>
      <c r="AW490" s="12" t="s">
        <v>32</v>
      </c>
      <c r="AX490" s="12" t="s">
        <v>76</v>
      </c>
      <c r="AY490" s="148" t="s">
        <v>132</v>
      </c>
    </row>
    <row r="491" spans="2:65" s="12" customFormat="1" ht="22.5">
      <c r="B491" s="146"/>
      <c r="D491" s="147" t="s">
        <v>141</v>
      </c>
      <c r="E491" s="148" t="s">
        <v>1</v>
      </c>
      <c r="F491" s="149" t="s">
        <v>666</v>
      </c>
      <c r="H491" s="148" t="s">
        <v>1</v>
      </c>
      <c r="I491" s="150"/>
      <c r="L491" s="146"/>
      <c r="M491" s="151"/>
      <c r="T491" s="152"/>
      <c r="AT491" s="148" t="s">
        <v>141</v>
      </c>
      <c r="AU491" s="148" t="s">
        <v>203</v>
      </c>
      <c r="AV491" s="12" t="s">
        <v>84</v>
      </c>
      <c r="AW491" s="12" t="s">
        <v>32</v>
      </c>
      <c r="AX491" s="12" t="s">
        <v>76</v>
      </c>
      <c r="AY491" s="148" t="s">
        <v>132</v>
      </c>
    </row>
    <row r="492" spans="2:65" s="12" customFormat="1" ht="11.25">
      <c r="B492" s="146"/>
      <c r="D492" s="147" t="s">
        <v>141</v>
      </c>
      <c r="E492" s="148" t="s">
        <v>1</v>
      </c>
      <c r="F492" s="149" t="s">
        <v>667</v>
      </c>
      <c r="H492" s="148" t="s">
        <v>1</v>
      </c>
      <c r="I492" s="150"/>
      <c r="L492" s="146"/>
      <c r="M492" s="151"/>
      <c r="T492" s="152"/>
      <c r="AT492" s="148" t="s">
        <v>141</v>
      </c>
      <c r="AU492" s="148" t="s">
        <v>203</v>
      </c>
      <c r="AV492" s="12" t="s">
        <v>84</v>
      </c>
      <c r="AW492" s="12" t="s">
        <v>32</v>
      </c>
      <c r="AX492" s="12" t="s">
        <v>76</v>
      </c>
      <c r="AY492" s="148" t="s">
        <v>132</v>
      </c>
    </row>
    <row r="493" spans="2:65" s="12" customFormat="1" ht="11.25">
      <c r="B493" s="146"/>
      <c r="D493" s="147" t="s">
        <v>141</v>
      </c>
      <c r="E493" s="148" t="s">
        <v>1</v>
      </c>
      <c r="F493" s="149" t="s">
        <v>668</v>
      </c>
      <c r="H493" s="148" t="s">
        <v>1</v>
      </c>
      <c r="I493" s="150"/>
      <c r="L493" s="146"/>
      <c r="M493" s="151"/>
      <c r="T493" s="152"/>
      <c r="AT493" s="148" t="s">
        <v>141</v>
      </c>
      <c r="AU493" s="148" t="s">
        <v>203</v>
      </c>
      <c r="AV493" s="12" t="s">
        <v>84</v>
      </c>
      <c r="AW493" s="12" t="s">
        <v>32</v>
      </c>
      <c r="AX493" s="12" t="s">
        <v>76</v>
      </c>
      <c r="AY493" s="148" t="s">
        <v>132</v>
      </c>
    </row>
    <row r="494" spans="2:65" s="12" customFormat="1" ht="11.25">
      <c r="B494" s="146"/>
      <c r="D494" s="147" t="s">
        <v>141</v>
      </c>
      <c r="E494" s="148" t="s">
        <v>1</v>
      </c>
      <c r="F494" s="149" t="s">
        <v>453</v>
      </c>
      <c r="H494" s="148" t="s">
        <v>1</v>
      </c>
      <c r="I494" s="150"/>
      <c r="L494" s="146"/>
      <c r="M494" s="151"/>
      <c r="T494" s="152"/>
      <c r="AT494" s="148" t="s">
        <v>141</v>
      </c>
      <c r="AU494" s="148" t="s">
        <v>203</v>
      </c>
      <c r="AV494" s="12" t="s">
        <v>84</v>
      </c>
      <c r="AW494" s="12" t="s">
        <v>32</v>
      </c>
      <c r="AX494" s="12" t="s">
        <v>76</v>
      </c>
      <c r="AY494" s="148" t="s">
        <v>132</v>
      </c>
    </row>
    <row r="495" spans="2:65" s="13" customFormat="1" ht="11.25">
      <c r="B495" s="153"/>
      <c r="D495" s="147" t="s">
        <v>141</v>
      </c>
      <c r="E495" s="154" t="s">
        <v>1</v>
      </c>
      <c r="F495" s="155" t="s">
        <v>669</v>
      </c>
      <c r="H495" s="156">
        <v>561.85699999999997</v>
      </c>
      <c r="I495" s="157"/>
      <c r="L495" s="153"/>
      <c r="M495" s="158"/>
      <c r="T495" s="159"/>
      <c r="AT495" s="154" t="s">
        <v>141</v>
      </c>
      <c r="AU495" s="154" t="s">
        <v>203</v>
      </c>
      <c r="AV495" s="13" t="s">
        <v>86</v>
      </c>
      <c r="AW495" s="13" t="s">
        <v>32</v>
      </c>
      <c r="AX495" s="13" t="s">
        <v>76</v>
      </c>
      <c r="AY495" s="154" t="s">
        <v>132</v>
      </c>
    </row>
    <row r="496" spans="2:65" s="13" customFormat="1" ht="11.25">
      <c r="B496" s="153"/>
      <c r="D496" s="147" t="s">
        <v>141</v>
      </c>
      <c r="E496" s="154" t="s">
        <v>1</v>
      </c>
      <c r="F496" s="155" t="s">
        <v>670</v>
      </c>
      <c r="H496" s="156">
        <v>561.16499999999996</v>
      </c>
      <c r="I496" s="157"/>
      <c r="L496" s="153"/>
      <c r="M496" s="158"/>
      <c r="T496" s="159"/>
      <c r="AT496" s="154" t="s">
        <v>141</v>
      </c>
      <c r="AU496" s="154" t="s">
        <v>203</v>
      </c>
      <c r="AV496" s="13" t="s">
        <v>86</v>
      </c>
      <c r="AW496" s="13" t="s">
        <v>32</v>
      </c>
      <c r="AX496" s="13" t="s">
        <v>76</v>
      </c>
      <c r="AY496" s="154" t="s">
        <v>132</v>
      </c>
    </row>
    <row r="497" spans="2:65" s="14" customFormat="1" ht="11.25">
      <c r="B497" s="167"/>
      <c r="D497" s="147" t="s">
        <v>141</v>
      </c>
      <c r="E497" s="168" t="s">
        <v>1</v>
      </c>
      <c r="F497" s="169" t="s">
        <v>191</v>
      </c>
      <c r="H497" s="170">
        <v>1123.0219999999999</v>
      </c>
      <c r="I497" s="171"/>
      <c r="L497" s="167"/>
      <c r="M497" s="172"/>
      <c r="T497" s="173"/>
      <c r="AT497" s="168" t="s">
        <v>141</v>
      </c>
      <c r="AU497" s="168" t="s">
        <v>203</v>
      </c>
      <c r="AV497" s="14" t="s">
        <v>131</v>
      </c>
      <c r="AW497" s="14" t="s">
        <v>32</v>
      </c>
      <c r="AX497" s="14" t="s">
        <v>84</v>
      </c>
      <c r="AY497" s="168" t="s">
        <v>132</v>
      </c>
    </row>
    <row r="498" spans="2:65" s="11" customFormat="1" ht="22.9" customHeight="1">
      <c r="B498" s="120"/>
      <c r="D498" s="121" t="s">
        <v>75</v>
      </c>
      <c r="E498" s="130" t="s">
        <v>671</v>
      </c>
      <c r="F498" s="130" t="s">
        <v>672</v>
      </c>
      <c r="I498" s="123"/>
      <c r="J498" s="131">
        <f>BK498</f>
        <v>0</v>
      </c>
      <c r="L498" s="120"/>
      <c r="M498" s="125"/>
      <c r="P498" s="126">
        <f>SUM(P499:P588)</f>
        <v>0</v>
      </c>
      <c r="R498" s="126">
        <f>SUM(R499:R588)</f>
        <v>0</v>
      </c>
      <c r="T498" s="127">
        <f>SUM(T499:T588)</f>
        <v>0</v>
      </c>
      <c r="AR498" s="121" t="s">
        <v>84</v>
      </c>
      <c r="AT498" s="128" t="s">
        <v>75</v>
      </c>
      <c r="AU498" s="128" t="s">
        <v>84</v>
      </c>
      <c r="AY498" s="121" t="s">
        <v>132</v>
      </c>
      <c r="BK498" s="129">
        <f>SUM(BK499:BK588)</f>
        <v>0</v>
      </c>
    </row>
    <row r="499" spans="2:65" s="1" customFormat="1" ht="37.9" customHeight="1">
      <c r="B499" s="31"/>
      <c r="C499" s="132" t="s">
        <v>673</v>
      </c>
      <c r="D499" s="132" t="s">
        <v>135</v>
      </c>
      <c r="E499" s="133" t="s">
        <v>674</v>
      </c>
      <c r="F499" s="134" t="s">
        <v>675</v>
      </c>
      <c r="G499" s="135" t="s">
        <v>225</v>
      </c>
      <c r="H499" s="136">
        <v>887.875</v>
      </c>
      <c r="I499" s="137"/>
      <c r="J499" s="138">
        <f>ROUND(I499*H499,2)</f>
        <v>0</v>
      </c>
      <c r="K499" s="139"/>
      <c r="L499" s="31"/>
      <c r="M499" s="140" t="s">
        <v>1</v>
      </c>
      <c r="N499" s="141" t="s">
        <v>41</v>
      </c>
      <c r="P499" s="142">
        <f>O499*H499</f>
        <v>0</v>
      </c>
      <c r="Q499" s="142">
        <v>0</v>
      </c>
      <c r="R499" s="142">
        <f>Q499*H499</f>
        <v>0</v>
      </c>
      <c r="S499" s="142">
        <v>0</v>
      </c>
      <c r="T499" s="143">
        <f>S499*H499</f>
        <v>0</v>
      </c>
      <c r="AR499" s="144" t="s">
        <v>131</v>
      </c>
      <c r="AT499" s="144" t="s">
        <v>135</v>
      </c>
      <c r="AU499" s="144" t="s">
        <v>86</v>
      </c>
      <c r="AY499" s="16" t="s">
        <v>132</v>
      </c>
      <c r="BE499" s="145">
        <f>IF(N499="základní",J499,0)</f>
        <v>0</v>
      </c>
      <c r="BF499" s="145">
        <f>IF(N499="snížená",J499,0)</f>
        <v>0</v>
      </c>
      <c r="BG499" s="145">
        <f>IF(N499="zákl. přenesená",J499,0)</f>
        <v>0</v>
      </c>
      <c r="BH499" s="145">
        <f>IF(N499="sníž. přenesená",J499,0)</f>
        <v>0</v>
      </c>
      <c r="BI499" s="145">
        <f>IF(N499="nulová",J499,0)</f>
        <v>0</v>
      </c>
      <c r="BJ499" s="16" t="s">
        <v>84</v>
      </c>
      <c r="BK499" s="145">
        <f>ROUND(I499*H499,2)</f>
        <v>0</v>
      </c>
      <c r="BL499" s="16" t="s">
        <v>131</v>
      </c>
      <c r="BM499" s="144" t="s">
        <v>676</v>
      </c>
    </row>
    <row r="500" spans="2:65" s="1" customFormat="1" ht="11.25">
      <c r="B500" s="31"/>
      <c r="D500" s="163" t="s">
        <v>182</v>
      </c>
      <c r="F500" s="164" t="s">
        <v>677</v>
      </c>
      <c r="I500" s="165"/>
      <c r="L500" s="31"/>
      <c r="M500" s="166"/>
      <c r="T500" s="55"/>
      <c r="AT500" s="16" t="s">
        <v>182</v>
      </c>
      <c r="AU500" s="16" t="s">
        <v>86</v>
      </c>
    </row>
    <row r="501" spans="2:65" s="12" customFormat="1" ht="11.25">
      <c r="B501" s="146"/>
      <c r="D501" s="147" t="s">
        <v>141</v>
      </c>
      <c r="E501" s="148" t="s">
        <v>1</v>
      </c>
      <c r="F501" s="149" t="s">
        <v>678</v>
      </c>
      <c r="H501" s="148" t="s">
        <v>1</v>
      </c>
      <c r="I501" s="150"/>
      <c r="L501" s="146"/>
      <c r="M501" s="151"/>
      <c r="T501" s="152"/>
      <c r="AT501" s="148" t="s">
        <v>141</v>
      </c>
      <c r="AU501" s="148" t="s">
        <v>86</v>
      </c>
      <c r="AV501" s="12" t="s">
        <v>84</v>
      </c>
      <c r="AW501" s="12" t="s">
        <v>32</v>
      </c>
      <c r="AX501" s="12" t="s">
        <v>76</v>
      </c>
      <c r="AY501" s="148" t="s">
        <v>132</v>
      </c>
    </row>
    <row r="502" spans="2:65" s="12" customFormat="1" ht="11.25">
      <c r="B502" s="146"/>
      <c r="D502" s="147" t="s">
        <v>141</v>
      </c>
      <c r="E502" s="148" t="s">
        <v>1</v>
      </c>
      <c r="F502" s="149" t="s">
        <v>679</v>
      </c>
      <c r="H502" s="148" t="s">
        <v>1</v>
      </c>
      <c r="I502" s="150"/>
      <c r="L502" s="146"/>
      <c r="M502" s="151"/>
      <c r="T502" s="152"/>
      <c r="AT502" s="148" t="s">
        <v>141</v>
      </c>
      <c r="AU502" s="148" t="s">
        <v>86</v>
      </c>
      <c r="AV502" s="12" t="s">
        <v>84</v>
      </c>
      <c r="AW502" s="12" t="s">
        <v>32</v>
      </c>
      <c r="AX502" s="12" t="s">
        <v>76</v>
      </c>
      <c r="AY502" s="148" t="s">
        <v>132</v>
      </c>
    </row>
    <row r="503" spans="2:65" s="13" customFormat="1" ht="11.25">
      <c r="B503" s="153"/>
      <c r="D503" s="147" t="s">
        <v>141</v>
      </c>
      <c r="E503" s="154" t="s">
        <v>1</v>
      </c>
      <c r="F503" s="155" t="s">
        <v>680</v>
      </c>
      <c r="H503" s="156">
        <v>887.875</v>
      </c>
      <c r="I503" s="157"/>
      <c r="L503" s="153"/>
      <c r="M503" s="158"/>
      <c r="T503" s="159"/>
      <c r="AT503" s="154" t="s">
        <v>141</v>
      </c>
      <c r="AU503" s="154" t="s">
        <v>86</v>
      </c>
      <c r="AV503" s="13" t="s">
        <v>86</v>
      </c>
      <c r="AW503" s="13" t="s">
        <v>32</v>
      </c>
      <c r="AX503" s="13" t="s">
        <v>76</v>
      </c>
      <c r="AY503" s="154" t="s">
        <v>132</v>
      </c>
    </row>
    <row r="504" spans="2:65" s="14" customFormat="1" ht="11.25">
      <c r="B504" s="167"/>
      <c r="D504" s="147" t="s">
        <v>141</v>
      </c>
      <c r="E504" s="168" t="s">
        <v>1</v>
      </c>
      <c r="F504" s="169" t="s">
        <v>191</v>
      </c>
      <c r="H504" s="170">
        <v>887.875</v>
      </c>
      <c r="I504" s="171"/>
      <c r="L504" s="167"/>
      <c r="M504" s="172"/>
      <c r="T504" s="173"/>
      <c r="AT504" s="168" t="s">
        <v>141</v>
      </c>
      <c r="AU504" s="168" t="s">
        <v>86</v>
      </c>
      <c r="AV504" s="14" t="s">
        <v>131</v>
      </c>
      <c r="AW504" s="14" t="s">
        <v>32</v>
      </c>
      <c r="AX504" s="14" t="s">
        <v>84</v>
      </c>
      <c r="AY504" s="168" t="s">
        <v>132</v>
      </c>
    </row>
    <row r="505" spans="2:65" s="1" customFormat="1" ht="37.9" customHeight="1">
      <c r="B505" s="31"/>
      <c r="C505" s="132" t="s">
        <v>681</v>
      </c>
      <c r="D505" s="132" t="s">
        <v>135</v>
      </c>
      <c r="E505" s="133" t="s">
        <v>682</v>
      </c>
      <c r="F505" s="134" t="s">
        <v>683</v>
      </c>
      <c r="G505" s="135" t="s">
        <v>225</v>
      </c>
      <c r="H505" s="136">
        <v>9766.625</v>
      </c>
      <c r="I505" s="137"/>
      <c r="J505" s="138">
        <f>ROUND(I505*H505,2)</f>
        <v>0</v>
      </c>
      <c r="K505" s="139"/>
      <c r="L505" s="31"/>
      <c r="M505" s="140" t="s">
        <v>1</v>
      </c>
      <c r="N505" s="141" t="s">
        <v>41</v>
      </c>
      <c r="P505" s="142">
        <f>O505*H505</f>
        <v>0</v>
      </c>
      <c r="Q505" s="142">
        <v>0</v>
      </c>
      <c r="R505" s="142">
        <f>Q505*H505</f>
        <v>0</v>
      </c>
      <c r="S505" s="142">
        <v>0</v>
      </c>
      <c r="T505" s="143">
        <f>S505*H505</f>
        <v>0</v>
      </c>
      <c r="AR505" s="144" t="s">
        <v>131</v>
      </c>
      <c r="AT505" s="144" t="s">
        <v>135</v>
      </c>
      <c r="AU505" s="144" t="s">
        <v>86</v>
      </c>
      <c r="AY505" s="16" t="s">
        <v>132</v>
      </c>
      <c r="BE505" s="145">
        <f>IF(N505="základní",J505,0)</f>
        <v>0</v>
      </c>
      <c r="BF505" s="145">
        <f>IF(N505="snížená",J505,0)</f>
        <v>0</v>
      </c>
      <c r="BG505" s="145">
        <f>IF(N505="zákl. přenesená",J505,0)</f>
        <v>0</v>
      </c>
      <c r="BH505" s="145">
        <f>IF(N505="sníž. přenesená",J505,0)</f>
        <v>0</v>
      </c>
      <c r="BI505" s="145">
        <f>IF(N505="nulová",J505,0)</f>
        <v>0</v>
      </c>
      <c r="BJ505" s="16" t="s">
        <v>84</v>
      </c>
      <c r="BK505" s="145">
        <f>ROUND(I505*H505,2)</f>
        <v>0</v>
      </c>
      <c r="BL505" s="16" t="s">
        <v>131</v>
      </c>
      <c r="BM505" s="144" t="s">
        <v>684</v>
      </c>
    </row>
    <row r="506" spans="2:65" s="1" customFormat="1" ht="11.25">
      <c r="B506" s="31"/>
      <c r="D506" s="163" t="s">
        <v>182</v>
      </c>
      <c r="F506" s="164" t="s">
        <v>685</v>
      </c>
      <c r="I506" s="165"/>
      <c r="L506" s="31"/>
      <c r="M506" s="166"/>
      <c r="T506" s="55"/>
      <c r="AT506" s="16" t="s">
        <v>182</v>
      </c>
      <c r="AU506" s="16" t="s">
        <v>86</v>
      </c>
    </row>
    <row r="507" spans="2:65" s="12" customFormat="1" ht="11.25">
      <c r="B507" s="146"/>
      <c r="D507" s="147" t="s">
        <v>141</v>
      </c>
      <c r="E507" s="148" t="s">
        <v>1</v>
      </c>
      <c r="F507" s="149" t="s">
        <v>678</v>
      </c>
      <c r="H507" s="148" t="s">
        <v>1</v>
      </c>
      <c r="I507" s="150"/>
      <c r="L507" s="146"/>
      <c r="M507" s="151"/>
      <c r="T507" s="152"/>
      <c r="AT507" s="148" t="s">
        <v>141</v>
      </c>
      <c r="AU507" s="148" t="s">
        <v>86</v>
      </c>
      <c r="AV507" s="12" t="s">
        <v>84</v>
      </c>
      <c r="AW507" s="12" t="s">
        <v>32</v>
      </c>
      <c r="AX507" s="12" t="s">
        <v>76</v>
      </c>
      <c r="AY507" s="148" t="s">
        <v>132</v>
      </c>
    </row>
    <row r="508" spans="2:65" s="12" customFormat="1" ht="11.25">
      <c r="B508" s="146"/>
      <c r="D508" s="147" t="s">
        <v>141</v>
      </c>
      <c r="E508" s="148" t="s">
        <v>1</v>
      </c>
      <c r="F508" s="149" t="s">
        <v>686</v>
      </c>
      <c r="H508" s="148" t="s">
        <v>1</v>
      </c>
      <c r="I508" s="150"/>
      <c r="L508" s="146"/>
      <c r="M508" s="151"/>
      <c r="T508" s="152"/>
      <c r="AT508" s="148" t="s">
        <v>141</v>
      </c>
      <c r="AU508" s="148" t="s">
        <v>86</v>
      </c>
      <c r="AV508" s="12" t="s">
        <v>84</v>
      </c>
      <c r="AW508" s="12" t="s">
        <v>32</v>
      </c>
      <c r="AX508" s="12" t="s">
        <v>76</v>
      </c>
      <c r="AY508" s="148" t="s">
        <v>132</v>
      </c>
    </row>
    <row r="509" spans="2:65" s="13" customFormat="1" ht="11.25">
      <c r="B509" s="153"/>
      <c r="D509" s="147" t="s">
        <v>141</v>
      </c>
      <c r="E509" s="154" t="s">
        <v>1</v>
      </c>
      <c r="F509" s="155" t="s">
        <v>687</v>
      </c>
      <c r="H509" s="156">
        <v>9766.625</v>
      </c>
      <c r="I509" s="157"/>
      <c r="L509" s="153"/>
      <c r="M509" s="158"/>
      <c r="T509" s="159"/>
      <c r="AT509" s="154" t="s">
        <v>141</v>
      </c>
      <c r="AU509" s="154" t="s">
        <v>86</v>
      </c>
      <c r="AV509" s="13" t="s">
        <v>86</v>
      </c>
      <c r="AW509" s="13" t="s">
        <v>32</v>
      </c>
      <c r="AX509" s="13" t="s">
        <v>84</v>
      </c>
      <c r="AY509" s="154" t="s">
        <v>132</v>
      </c>
    </row>
    <row r="510" spans="2:65" s="1" customFormat="1" ht="37.9" customHeight="1">
      <c r="B510" s="31"/>
      <c r="C510" s="132" t="s">
        <v>688</v>
      </c>
      <c r="D510" s="132" t="s">
        <v>135</v>
      </c>
      <c r="E510" s="133" t="s">
        <v>689</v>
      </c>
      <c r="F510" s="134" t="s">
        <v>690</v>
      </c>
      <c r="G510" s="135" t="s">
        <v>225</v>
      </c>
      <c r="H510" s="136">
        <v>3214.933</v>
      </c>
      <c r="I510" s="137"/>
      <c r="J510" s="138">
        <f>ROUND(I510*H510,2)</f>
        <v>0</v>
      </c>
      <c r="K510" s="139"/>
      <c r="L510" s="31"/>
      <c r="M510" s="140" t="s">
        <v>1</v>
      </c>
      <c r="N510" s="141" t="s">
        <v>41</v>
      </c>
      <c r="P510" s="142">
        <f>O510*H510</f>
        <v>0</v>
      </c>
      <c r="Q510" s="142">
        <v>0</v>
      </c>
      <c r="R510" s="142">
        <f>Q510*H510</f>
        <v>0</v>
      </c>
      <c r="S510" s="142">
        <v>0</v>
      </c>
      <c r="T510" s="143">
        <f>S510*H510</f>
        <v>0</v>
      </c>
      <c r="AR510" s="144" t="s">
        <v>131</v>
      </c>
      <c r="AT510" s="144" t="s">
        <v>135</v>
      </c>
      <c r="AU510" s="144" t="s">
        <v>86</v>
      </c>
      <c r="AY510" s="16" t="s">
        <v>132</v>
      </c>
      <c r="BE510" s="145">
        <f>IF(N510="základní",J510,0)</f>
        <v>0</v>
      </c>
      <c r="BF510" s="145">
        <f>IF(N510="snížená",J510,0)</f>
        <v>0</v>
      </c>
      <c r="BG510" s="145">
        <f>IF(N510="zákl. přenesená",J510,0)</f>
        <v>0</v>
      </c>
      <c r="BH510" s="145">
        <f>IF(N510="sníž. přenesená",J510,0)</f>
        <v>0</v>
      </c>
      <c r="BI510" s="145">
        <f>IF(N510="nulová",J510,0)</f>
        <v>0</v>
      </c>
      <c r="BJ510" s="16" t="s">
        <v>84</v>
      </c>
      <c r="BK510" s="145">
        <f>ROUND(I510*H510,2)</f>
        <v>0</v>
      </c>
      <c r="BL510" s="16" t="s">
        <v>131</v>
      </c>
      <c r="BM510" s="144" t="s">
        <v>691</v>
      </c>
    </row>
    <row r="511" spans="2:65" s="1" customFormat="1" ht="11.25">
      <c r="B511" s="31"/>
      <c r="D511" s="163" t="s">
        <v>182</v>
      </c>
      <c r="F511" s="164" t="s">
        <v>692</v>
      </c>
      <c r="I511" s="165"/>
      <c r="L511" s="31"/>
      <c r="M511" s="166"/>
      <c r="T511" s="55"/>
      <c r="AT511" s="16" t="s">
        <v>182</v>
      </c>
      <c r="AU511" s="16" t="s">
        <v>86</v>
      </c>
    </row>
    <row r="512" spans="2:65" s="12" customFormat="1" ht="11.25">
      <c r="B512" s="146"/>
      <c r="D512" s="147" t="s">
        <v>141</v>
      </c>
      <c r="E512" s="148" t="s">
        <v>1</v>
      </c>
      <c r="F512" s="149" t="s">
        <v>693</v>
      </c>
      <c r="H512" s="148" t="s">
        <v>1</v>
      </c>
      <c r="I512" s="150"/>
      <c r="L512" s="146"/>
      <c r="M512" s="151"/>
      <c r="T512" s="152"/>
      <c r="AT512" s="148" t="s">
        <v>141</v>
      </c>
      <c r="AU512" s="148" t="s">
        <v>86</v>
      </c>
      <c r="AV512" s="12" t="s">
        <v>84</v>
      </c>
      <c r="AW512" s="12" t="s">
        <v>32</v>
      </c>
      <c r="AX512" s="12" t="s">
        <v>76</v>
      </c>
      <c r="AY512" s="148" t="s">
        <v>132</v>
      </c>
    </row>
    <row r="513" spans="2:65" s="12" customFormat="1" ht="11.25">
      <c r="B513" s="146"/>
      <c r="D513" s="147" t="s">
        <v>141</v>
      </c>
      <c r="E513" s="148" t="s">
        <v>1</v>
      </c>
      <c r="F513" s="149" t="s">
        <v>679</v>
      </c>
      <c r="H513" s="148" t="s">
        <v>1</v>
      </c>
      <c r="I513" s="150"/>
      <c r="L513" s="146"/>
      <c r="M513" s="151"/>
      <c r="T513" s="152"/>
      <c r="AT513" s="148" t="s">
        <v>141</v>
      </c>
      <c r="AU513" s="148" t="s">
        <v>86</v>
      </c>
      <c r="AV513" s="12" t="s">
        <v>84</v>
      </c>
      <c r="AW513" s="12" t="s">
        <v>32</v>
      </c>
      <c r="AX513" s="12" t="s">
        <v>76</v>
      </c>
      <c r="AY513" s="148" t="s">
        <v>132</v>
      </c>
    </row>
    <row r="514" spans="2:65" s="13" customFormat="1" ht="22.5">
      <c r="B514" s="153"/>
      <c r="D514" s="147" t="s">
        <v>141</v>
      </c>
      <c r="E514" s="154" t="s">
        <v>1</v>
      </c>
      <c r="F514" s="155" t="s">
        <v>694</v>
      </c>
      <c r="H514" s="156">
        <v>2334.3789999999999</v>
      </c>
      <c r="I514" s="157"/>
      <c r="L514" s="153"/>
      <c r="M514" s="158"/>
      <c r="T514" s="159"/>
      <c r="AT514" s="154" t="s">
        <v>141</v>
      </c>
      <c r="AU514" s="154" t="s">
        <v>86</v>
      </c>
      <c r="AV514" s="13" t="s">
        <v>86</v>
      </c>
      <c r="AW514" s="13" t="s">
        <v>32</v>
      </c>
      <c r="AX514" s="13" t="s">
        <v>76</v>
      </c>
      <c r="AY514" s="154" t="s">
        <v>132</v>
      </c>
    </row>
    <row r="515" spans="2:65" s="13" customFormat="1" ht="22.5">
      <c r="B515" s="153"/>
      <c r="D515" s="147" t="s">
        <v>141</v>
      </c>
      <c r="E515" s="154" t="s">
        <v>1</v>
      </c>
      <c r="F515" s="155" t="s">
        <v>695</v>
      </c>
      <c r="H515" s="156">
        <v>299.66800000000001</v>
      </c>
      <c r="I515" s="157"/>
      <c r="L515" s="153"/>
      <c r="M515" s="158"/>
      <c r="T515" s="159"/>
      <c r="AT515" s="154" t="s">
        <v>141</v>
      </c>
      <c r="AU515" s="154" t="s">
        <v>86</v>
      </c>
      <c r="AV515" s="13" t="s">
        <v>86</v>
      </c>
      <c r="AW515" s="13" t="s">
        <v>32</v>
      </c>
      <c r="AX515" s="13" t="s">
        <v>76</v>
      </c>
      <c r="AY515" s="154" t="s">
        <v>132</v>
      </c>
    </row>
    <row r="516" spans="2:65" s="13" customFormat="1" ht="22.5">
      <c r="B516" s="153"/>
      <c r="D516" s="147" t="s">
        <v>141</v>
      </c>
      <c r="E516" s="154" t="s">
        <v>1</v>
      </c>
      <c r="F516" s="155" t="s">
        <v>696</v>
      </c>
      <c r="H516" s="156">
        <v>399.04700000000003</v>
      </c>
      <c r="I516" s="157"/>
      <c r="L516" s="153"/>
      <c r="M516" s="158"/>
      <c r="T516" s="159"/>
      <c r="AT516" s="154" t="s">
        <v>141</v>
      </c>
      <c r="AU516" s="154" t="s">
        <v>86</v>
      </c>
      <c r="AV516" s="13" t="s">
        <v>86</v>
      </c>
      <c r="AW516" s="13" t="s">
        <v>32</v>
      </c>
      <c r="AX516" s="13" t="s">
        <v>76</v>
      </c>
      <c r="AY516" s="154" t="s">
        <v>132</v>
      </c>
    </row>
    <row r="517" spans="2:65" s="13" customFormat="1" ht="22.5">
      <c r="B517" s="153"/>
      <c r="D517" s="147" t="s">
        <v>141</v>
      </c>
      <c r="E517" s="154" t="s">
        <v>1</v>
      </c>
      <c r="F517" s="155" t="s">
        <v>697</v>
      </c>
      <c r="H517" s="156">
        <v>181.839</v>
      </c>
      <c r="I517" s="157"/>
      <c r="L517" s="153"/>
      <c r="M517" s="158"/>
      <c r="T517" s="159"/>
      <c r="AT517" s="154" t="s">
        <v>141</v>
      </c>
      <c r="AU517" s="154" t="s">
        <v>86</v>
      </c>
      <c r="AV517" s="13" t="s">
        <v>86</v>
      </c>
      <c r="AW517" s="13" t="s">
        <v>32</v>
      </c>
      <c r="AX517" s="13" t="s">
        <v>76</v>
      </c>
      <c r="AY517" s="154" t="s">
        <v>132</v>
      </c>
    </row>
    <row r="518" spans="2:65" s="14" customFormat="1" ht="11.25">
      <c r="B518" s="167"/>
      <c r="D518" s="147" t="s">
        <v>141</v>
      </c>
      <c r="E518" s="168" t="s">
        <v>1</v>
      </c>
      <c r="F518" s="169" t="s">
        <v>191</v>
      </c>
      <c r="H518" s="170">
        <v>3214.933</v>
      </c>
      <c r="I518" s="171"/>
      <c r="L518" s="167"/>
      <c r="M518" s="172"/>
      <c r="T518" s="173"/>
      <c r="AT518" s="168" t="s">
        <v>141</v>
      </c>
      <c r="AU518" s="168" t="s">
        <v>86</v>
      </c>
      <c r="AV518" s="14" t="s">
        <v>131</v>
      </c>
      <c r="AW518" s="14" t="s">
        <v>32</v>
      </c>
      <c r="AX518" s="14" t="s">
        <v>84</v>
      </c>
      <c r="AY518" s="168" t="s">
        <v>132</v>
      </c>
    </row>
    <row r="519" spans="2:65" s="1" customFormat="1" ht="49.15" customHeight="1">
      <c r="B519" s="31"/>
      <c r="C519" s="132" t="s">
        <v>698</v>
      </c>
      <c r="D519" s="132" t="s">
        <v>135</v>
      </c>
      <c r="E519" s="133" t="s">
        <v>699</v>
      </c>
      <c r="F519" s="134" t="s">
        <v>700</v>
      </c>
      <c r="G519" s="135" t="s">
        <v>225</v>
      </c>
      <c r="H519" s="136">
        <v>35364.262999999999</v>
      </c>
      <c r="I519" s="137"/>
      <c r="J519" s="138">
        <f>ROUND(I519*H519,2)</f>
        <v>0</v>
      </c>
      <c r="K519" s="139"/>
      <c r="L519" s="31"/>
      <c r="M519" s="140" t="s">
        <v>1</v>
      </c>
      <c r="N519" s="141" t="s">
        <v>41</v>
      </c>
      <c r="P519" s="142">
        <f>O519*H519</f>
        <v>0</v>
      </c>
      <c r="Q519" s="142">
        <v>0</v>
      </c>
      <c r="R519" s="142">
        <f>Q519*H519</f>
        <v>0</v>
      </c>
      <c r="S519" s="142">
        <v>0</v>
      </c>
      <c r="T519" s="143">
        <f>S519*H519</f>
        <v>0</v>
      </c>
      <c r="AR519" s="144" t="s">
        <v>131</v>
      </c>
      <c r="AT519" s="144" t="s">
        <v>135</v>
      </c>
      <c r="AU519" s="144" t="s">
        <v>86</v>
      </c>
      <c r="AY519" s="16" t="s">
        <v>132</v>
      </c>
      <c r="BE519" s="145">
        <f>IF(N519="základní",J519,0)</f>
        <v>0</v>
      </c>
      <c r="BF519" s="145">
        <f>IF(N519="snížená",J519,0)</f>
        <v>0</v>
      </c>
      <c r="BG519" s="145">
        <f>IF(N519="zákl. přenesená",J519,0)</f>
        <v>0</v>
      </c>
      <c r="BH519" s="145">
        <f>IF(N519="sníž. přenesená",J519,0)</f>
        <v>0</v>
      </c>
      <c r="BI519" s="145">
        <f>IF(N519="nulová",J519,0)</f>
        <v>0</v>
      </c>
      <c r="BJ519" s="16" t="s">
        <v>84</v>
      </c>
      <c r="BK519" s="145">
        <f>ROUND(I519*H519,2)</f>
        <v>0</v>
      </c>
      <c r="BL519" s="16" t="s">
        <v>131</v>
      </c>
      <c r="BM519" s="144" t="s">
        <v>701</v>
      </c>
    </row>
    <row r="520" spans="2:65" s="1" customFormat="1" ht="11.25">
      <c r="B520" s="31"/>
      <c r="D520" s="163" t="s">
        <v>182</v>
      </c>
      <c r="F520" s="164" t="s">
        <v>702</v>
      </c>
      <c r="I520" s="165"/>
      <c r="L520" s="31"/>
      <c r="M520" s="166"/>
      <c r="T520" s="55"/>
      <c r="AT520" s="16" t="s">
        <v>182</v>
      </c>
      <c r="AU520" s="16" t="s">
        <v>86</v>
      </c>
    </row>
    <row r="521" spans="2:65" s="13" customFormat="1" ht="22.5">
      <c r="B521" s="153"/>
      <c r="D521" s="147" t="s">
        <v>141</v>
      </c>
      <c r="E521" s="154" t="s">
        <v>1</v>
      </c>
      <c r="F521" s="155" t="s">
        <v>703</v>
      </c>
      <c r="H521" s="156">
        <v>35364.262999999999</v>
      </c>
      <c r="I521" s="157"/>
      <c r="L521" s="153"/>
      <c r="M521" s="158"/>
      <c r="T521" s="159"/>
      <c r="AT521" s="154" t="s">
        <v>141</v>
      </c>
      <c r="AU521" s="154" t="s">
        <v>86</v>
      </c>
      <c r="AV521" s="13" t="s">
        <v>86</v>
      </c>
      <c r="AW521" s="13" t="s">
        <v>32</v>
      </c>
      <c r="AX521" s="13" t="s">
        <v>84</v>
      </c>
      <c r="AY521" s="154" t="s">
        <v>132</v>
      </c>
    </row>
    <row r="522" spans="2:65" s="1" customFormat="1" ht="44.25" customHeight="1">
      <c r="B522" s="31"/>
      <c r="C522" s="132" t="s">
        <v>704</v>
      </c>
      <c r="D522" s="132" t="s">
        <v>135</v>
      </c>
      <c r="E522" s="133" t="s">
        <v>705</v>
      </c>
      <c r="F522" s="134" t="s">
        <v>706</v>
      </c>
      <c r="G522" s="135" t="s">
        <v>225</v>
      </c>
      <c r="H522" s="136">
        <v>887.875</v>
      </c>
      <c r="I522" s="137"/>
      <c r="J522" s="138">
        <f>ROUND(I522*H522,2)</f>
        <v>0</v>
      </c>
      <c r="K522" s="139"/>
      <c r="L522" s="31"/>
      <c r="M522" s="140" t="s">
        <v>1</v>
      </c>
      <c r="N522" s="141" t="s">
        <v>41</v>
      </c>
      <c r="P522" s="142">
        <f>O522*H522</f>
        <v>0</v>
      </c>
      <c r="Q522" s="142">
        <v>0</v>
      </c>
      <c r="R522" s="142">
        <f>Q522*H522</f>
        <v>0</v>
      </c>
      <c r="S522" s="142">
        <v>0</v>
      </c>
      <c r="T522" s="143">
        <f>S522*H522</f>
        <v>0</v>
      </c>
      <c r="AR522" s="144" t="s">
        <v>131</v>
      </c>
      <c r="AT522" s="144" t="s">
        <v>135</v>
      </c>
      <c r="AU522" s="144" t="s">
        <v>86</v>
      </c>
      <c r="AY522" s="16" t="s">
        <v>132</v>
      </c>
      <c r="BE522" s="145">
        <f>IF(N522="základní",J522,0)</f>
        <v>0</v>
      </c>
      <c r="BF522" s="145">
        <f>IF(N522="snížená",J522,0)</f>
        <v>0</v>
      </c>
      <c r="BG522" s="145">
        <f>IF(N522="zákl. přenesená",J522,0)</f>
        <v>0</v>
      </c>
      <c r="BH522" s="145">
        <f>IF(N522="sníž. přenesená",J522,0)</f>
        <v>0</v>
      </c>
      <c r="BI522" s="145">
        <f>IF(N522="nulová",J522,0)</f>
        <v>0</v>
      </c>
      <c r="BJ522" s="16" t="s">
        <v>84</v>
      </c>
      <c r="BK522" s="145">
        <f>ROUND(I522*H522,2)</f>
        <v>0</v>
      </c>
      <c r="BL522" s="16" t="s">
        <v>131</v>
      </c>
      <c r="BM522" s="144" t="s">
        <v>707</v>
      </c>
    </row>
    <row r="523" spans="2:65" s="1" customFormat="1" ht="11.25">
      <c r="B523" s="31"/>
      <c r="D523" s="163" t="s">
        <v>182</v>
      </c>
      <c r="F523" s="164" t="s">
        <v>708</v>
      </c>
      <c r="I523" s="165"/>
      <c r="L523" s="31"/>
      <c r="M523" s="166"/>
      <c r="T523" s="55"/>
      <c r="AT523" s="16" t="s">
        <v>182</v>
      </c>
      <c r="AU523" s="16" t="s">
        <v>86</v>
      </c>
    </row>
    <row r="524" spans="2:65" s="13" customFormat="1" ht="11.25">
      <c r="B524" s="153"/>
      <c r="D524" s="147" t="s">
        <v>141</v>
      </c>
      <c r="E524" s="154" t="s">
        <v>1</v>
      </c>
      <c r="F524" s="155" t="s">
        <v>680</v>
      </c>
      <c r="H524" s="156">
        <v>887.875</v>
      </c>
      <c r="I524" s="157"/>
      <c r="L524" s="153"/>
      <c r="M524" s="158"/>
      <c r="T524" s="159"/>
      <c r="AT524" s="154" t="s">
        <v>141</v>
      </c>
      <c r="AU524" s="154" t="s">
        <v>86</v>
      </c>
      <c r="AV524" s="13" t="s">
        <v>86</v>
      </c>
      <c r="AW524" s="13" t="s">
        <v>32</v>
      </c>
      <c r="AX524" s="13" t="s">
        <v>76</v>
      </c>
      <c r="AY524" s="154" t="s">
        <v>132</v>
      </c>
    </row>
    <row r="525" spans="2:65" s="14" customFormat="1" ht="11.25">
      <c r="B525" s="167"/>
      <c r="D525" s="147" t="s">
        <v>141</v>
      </c>
      <c r="E525" s="168" t="s">
        <v>1</v>
      </c>
      <c r="F525" s="169" t="s">
        <v>191</v>
      </c>
      <c r="H525" s="170">
        <v>887.875</v>
      </c>
      <c r="I525" s="171"/>
      <c r="L525" s="167"/>
      <c r="M525" s="172"/>
      <c r="T525" s="173"/>
      <c r="AT525" s="168" t="s">
        <v>141</v>
      </c>
      <c r="AU525" s="168" t="s">
        <v>86</v>
      </c>
      <c r="AV525" s="14" t="s">
        <v>131</v>
      </c>
      <c r="AW525" s="14" t="s">
        <v>32</v>
      </c>
      <c r="AX525" s="14" t="s">
        <v>84</v>
      </c>
      <c r="AY525" s="168" t="s">
        <v>132</v>
      </c>
    </row>
    <row r="526" spans="2:65" s="1" customFormat="1" ht="44.25" customHeight="1">
      <c r="B526" s="31"/>
      <c r="C526" s="132" t="s">
        <v>709</v>
      </c>
      <c r="D526" s="132" t="s">
        <v>135</v>
      </c>
      <c r="E526" s="133" t="s">
        <v>710</v>
      </c>
      <c r="F526" s="134" t="s">
        <v>711</v>
      </c>
      <c r="G526" s="135" t="s">
        <v>225</v>
      </c>
      <c r="H526" s="136">
        <v>880.55399999999997</v>
      </c>
      <c r="I526" s="137"/>
      <c r="J526" s="138">
        <f>ROUND(I526*H526,2)</f>
        <v>0</v>
      </c>
      <c r="K526" s="139"/>
      <c r="L526" s="31"/>
      <c r="M526" s="140" t="s">
        <v>1</v>
      </c>
      <c r="N526" s="141" t="s">
        <v>41</v>
      </c>
      <c r="P526" s="142">
        <f>O526*H526</f>
        <v>0</v>
      </c>
      <c r="Q526" s="142">
        <v>0</v>
      </c>
      <c r="R526" s="142">
        <f>Q526*H526</f>
        <v>0</v>
      </c>
      <c r="S526" s="142">
        <v>0</v>
      </c>
      <c r="T526" s="143">
        <f>S526*H526</f>
        <v>0</v>
      </c>
      <c r="AR526" s="144" t="s">
        <v>131</v>
      </c>
      <c r="AT526" s="144" t="s">
        <v>135</v>
      </c>
      <c r="AU526" s="144" t="s">
        <v>86</v>
      </c>
      <c r="AY526" s="16" t="s">
        <v>132</v>
      </c>
      <c r="BE526" s="145">
        <f>IF(N526="základní",J526,0)</f>
        <v>0</v>
      </c>
      <c r="BF526" s="145">
        <f>IF(N526="snížená",J526,0)</f>
        <v>0</v>
      </c>
      <c r="BG526" s="145">
        <f>IF(N526="zákl. přenesená",J526,0)</f>
        <v>0</v>
      </c>
      <c r="BH526" s="145">
        <f>IF(N526="sníž. přenesená",J526,0)</f>
        <v>0</v>
      </c>
      <c r="BI526" s="145">
        <f>IF(N526="nulová",J526,0)</f>
        <v>0</v>
      </c>
      <c r="BJ526" s="16" t="s">
        <v>84</v>
      </c>
      <c r="BK526" s="145">
        <f>ROUND(I526*H526,2)</f>
        <v>0</v>
      </c>
      <c r="BL526" s="16" t="s">
        <v>131</v>
      </c>
      <c r="BM526" s="144" t="s">
        <v>712</v>
      </c>
    </row>
    <row r="527" spans="2:65" s="13" customFormat="1" ht="22.5">
      <c r="B527" s="153"/>
      <c r="D527" s="147" t="s">
        <v>141</v>
      </c>
      <c r="E527" s="154" t="s">
        <v>1</v>
      </c>
      <c r="F527" s="155" t="s">
        <v>713</v>
      </c>
      <c r="H527" s="156">
        <v>299.66800000000001</v>
      </c>
      <c r="I527" s="157"/>
      <c r="L527" s="153"/>
      <c r="M527" s="158"/>
      <c r="T527" s="159"/>
      <c r="AT527" s="154" t="s">
        <v>141</v>
      </c>
      <c r="AU527" s="154" t="s">
        <v>86</v>
      </c>
      <c r="AV527" s="13" t="s">
        <v>86</v>
      </c>
      <c r="AW527" s="13" t="s">
        <v>32</v>
      </c>
      <c r="AX527" s="13" t="s">
        <v>76</v>
      </c>
      <c r="AY527" s="154" t="s">
        <v>132</v>
      </c>
    </row>
    <row r="528" spans="2:65" s="13" customFormat="1" ht="22.5">
      <c r="B528" s="153"/>
      <c r="D528" s="147" t="s">
        <v>141</v>
      </c>
      <c r="E528" s="154" t="s">
        <v>1</v>
      </c>
      <c r="F528" s="155" t="s">
        <v>696</v>
      </c>
      <c r="H528" s="156">
        <v>399.04700000000003</v>
      </c>
      <c r="I528" s="157"/>
      <c r="L528" s="153"/>
      <c r="M528" s="158"/>
      <c r="T528" s="159"/>
      <c r="AT528" s="154" t="s">
        <v>141</v>
      </c>
      <c r="AU528" s="154" t="s">
        <v>86</v>
      </c>
      <c r="AV528" s="13" t="s">
        <v>86</v>
      </c>
      <c r="AW528" s="13" t="s">
        <v>32</v>
      </c>
      <c r="AX528" s="13" t="s">
        <v>76</v>
      </c>
      <c r="AY528" s="154" t="s">
        <v>132</v>
      </c>
    </row>
    <row r="529" spans="2:65" s="13" customFormat="1" ht="22.5">
      <c r="B529" s="153"/>
      <c r="D529" s="147" t="s">
        <v>141</v>
      </c>
      <c r="E529" s="154" t="s">
        <v>1</v>
      </c>
      <c r="F529" s="155" t="s">
        <v>697</v>
      </c>
      <c r="H529" s="156">
        <v>181.839</v>
      </c>
      <c r="I529" s="157"/>
      <c r="L529" s="153"/>
      <c r="M529" s="158"/>
      <c r="T529" s="159"/>
      <c r="AT529" s="154" t="s">
        <v>141</v>
      </c>
      <c r="AU529" s="154" t="s">
        <v>86</v>
      </c>
      <c r="AV529" s="13" t="s">
        <v>86</v>
      </c>
      <c r="AW529" s="13" t="s">
        <v>32</v>
      </c>
      <c r="AX529" s="13" t="s">
        <v>76</v>
      </c>
      <c r="AY529" s="154" t="s">
        <v>132</v>
      </c>
    </row>
    <row r="530" spans="2:65" s="14" customFormat="1" ht="11.25">
      <c r="B530" s="167"/>
      <c r="D530" s="147" t="s">
        <v>141</v>
      </c>
      <c r="E530" s="168" t="s">
        <v>1</v>
      </c>
      <c r="F530" s="169" t="s">
        <v>191</v>
      </c>
      <c r="H530" s="170">
        <v>880.55399999999997</v>
      </c>
      <c r="I530" s="171"/>
      <c r="L530" s="167"/>
      <c r="M530" s="172"/>
      <c r="T530" s="173"/>
      <c r="AT530" s="168" t="s">
        <v>141</v>
      </c>
      <c r="AU530" s="168" t="s">
        <v>86</v>
      </c>
      <c r="AV530" s="14" t="s">
        <v>131</v>
      </c>
      <c r="AW530" s="14" t="s">
        <v>32</v>
      </c>
      <c r="AX530" s="14" t="s">
        <v>84</v>
      </c>
      <c r="AY530" s="168" t="s">
        <v>132</v>
      </c>
    </row>
    <row r="531" spans="2:65" s="1" customFormat="1" ht="44.25" customHeight="1">
      <c r="B531" s="31"/>
      <c r="C531" s="132" t="s">
        <v>714</v>
      </c>
      <c r="D531" s="132" t="s">
        <v>135</v>
      </c>
      <c r="E531" s="133" t="s">
        <v>715</v>
      </c>
      <c r="F531" s="134" t="s">
        <v>716</v>
      </c>
      <c r="G531" s="135" t="s">
        <v>225</v>
      </c>
      <c r="H531" s="136">
        <v>2334.3789999999999</v>
      </c>
      <c r="I531" s="137"/>
      <c r="J531" s="138">
        <f>ROUND(I531*H531,2)</f>
        <v>0</v>
      </c>
      <c r="K531" s="139"/>
      <c r="L531" s="31"/>
      <c r="M531" s="140" t="s">
        <v>1</v>
      </c>
      <c r="N531" s="141" t="s">
        <v>41</v>
      </c>
      <c r="P531" s="142">
        <f>O531*H531</f>
        <v>0</v>
      </c>
      <c r="Q531" s="142">
        <v>0</v>
      </c>
      <c r="R531" s="142">
        <f>Q531*H531</f>
        <v>0</v>
      </c>
      <c r="S531" s="142">
        <v>0</v>
      </c>
      <c r="T531" s="143">
        <f>S531*H531</f>
        <v>0</v>
      </c>
      <c r="AR531" s="144" t="s">
        <v>131</v>
      </c>
      <c r="AT531" s="144" t="s">
        <v>135</v>
      </c>
      <c r="AU531" s="144" t="s">
        <v>86</v>
      </c>
      <c r="AY531" s="16" t="s">
        <v>132</v>
      </c>
      <c r="BE531" s="145">
        <f>IF(N531="základní",J531,0)</f>
        <v>0</v>
      </c>
      <c r="BF531" s="145">
        <f>IF(N531="snížená",J531,0)</f>
        <v>0</v>
      </c>
      <c r="BG531" s="145">
        <f>IF(N531="zákl. přenesená",J531,0)</f>
        <v>0</v>
      </c>
      <c r="BH531" s="145">
        <f>IF(N531="sníž. přenesená",J531,0)</f>
        <v>0</v>
      </c>
      <c r="BI531" s="145">
        <f>IF(N531="nulová",J531,0)</f>
        <v>0</v>
      </c>
      <c r="BJ531" s="16" t="s">
        <v>84</v>
      </c>
      <c r="BK531" s="145">
        <f>ROUND(I531*H531,2)</f>
        <v>0</v>
      </c>
      <c r="BL531" s="16" t="s">
        <v>131</v>
      </c>
      <c r="BM531" s="144" t="s">
        <v>717</v>
      </c>
    </row>
    <row r="532" spans="2:65" s="13" customFormat="1" ht="22.5">
      <c r="B532" s="153"/>
      <c r="D532" s="147" t="s">
        <v>141</v>
      </c>
      <c r="E532" s="154" t="s">
        <v>1</v>
      </c>
      <c r="F532" s="155" t="s">
        <v>718</v>
      </c>
      <c r="H532" s="156">
        <v>2334.3789999999999</v>
      </c>
      <c r="I532" s="157"/>
      <c r="L532" s="153"/>
      <c r="M532" s="158"/>
      <c r="T532" s="159"/>
      <c r="AT532" s="154" t="s">
        <v>141</v>
      </c>
      <c r="AU532" s="154" t="s">
        <v>86</v>
      </c>
      <c r="AV532" s="13" t="s">
        <v>86</v>
      </c>
      <c r="AW532" s="13" t="s">
        <v>32</v>
      </c>
      <c r="AX532" s="13" t="s">
        <v>76</v>
      </c>
      <c r="AY532" s="154" t="s">
        <v>132</v>
      </c>
    </row>
    <row r="533" spans="2:65" s="14" customFormat="1" ht="11.25">
      <c r="B533" s="167"/>
      <c r="D533" s="147" t="s">
        <v>141</v>
      </c>
      <c r="E533" s="168" t="s">
        <v>1</v>
      </c>
      <c r="F533" s="169" t="s">
        <v>191</v>
      </c>
      <c r="H533" s="170">
        <v>2334.3789999999999</v>
      </c>
      <c r="I533" s="171"/>
      <c r="L533" s="167"/>
      <c r="M533" s="172"/>
      <c r="T533" s="173"/>
      <c r="AT533" s="168" t="s">
        <v>141</v>
      </c>
      <c r="AU533" s="168" t="s">
        <v>86</v>
      </c>
      <c r="AV533" s="14" t="s">
        <v>131</v>
      </c>
      <c r="AW533" s="14" t="s">
        <v>32</v>
      </c>
      <c r="AX533" s="14" t="s">
        <v>84</v>
      </c>
      <c r="AY533" s="168" t="s">
        <v>132</v>
      </c>
    </row>
    <row r="534" spans="2:65" s="1" customFormat="1" ht="37.9" customHeight="1">
      <c r="B534" s="31"/>
      <c r="C534" s="132" t="s">
        <v>719</v>
      </c>
      <c r="D534" s="132" t="s">
        <v>135</v>
      </c>
      <c r="E534" s="133" t="s">
        <v>720</v>
      </c>
      <c r="F534" s="134" t="s">
        <v>721</v>
      </c>
      <c r="G534" s="135" t="s">
        <v>722</v>
      </c>
      <c r="H534" s="136">
        <v>0.28699999999999998</v>
      </c>
      <c r="I534" s="137"/>
      <c r="J534" s="138">
        <f>ROUND(I534*H534,2)</f>
        <v>0</v>
      </c>
      <c r="K534" s="139"/>
      <c r="L534" s="31"/>
      <c r="M534" s="140" t="s">
        <v>1</v>
      </c>
      <c r="N534" s="141" t="s">
        <v>41</v>
      </c>
      <c r="P534" s="142">
        <f>O534*H534</f>
        <v>0</v>
      </c>
      <c r="Q534" s="142">
        <v>0</v>
      </c>
      <c r="R534" s="142">
        <f>Q534*H534</f>
        <v>0</v>
      </c>
      <c r="S534" s="142">
        <v>0</v>
      </c>
      <c r="T534" s="143">
        <f>S534*H534</f>
        <v>0</v>
      </c>
      <c r="AR534" s="144" t="s">
        <v>139</v>
      </c>
      <c r="AT534" s="144" t="s">
        <v>135</v>
      </c>
      <c r="AU534" s="144" t="s">
        <v>86</v>
      </c>
      <c r="AY534" s="16" t="s">
        <v>132</v>
      </c>
      <c r="BE534" s="145">
        <f>IF(N534="základní",J534,0)</f>
        <v>0</v>
      </c>
      <c r="BF534" s="145">
        <f>IF(N534="snížená",J534,0)</f>
        <v>0</v>
      </c>
      <c r="BG534" s="145">
        <f>IF(N534="zákl. přenesená",J534,0)</f>
        <v>0</v>
      </c>
      <c r="BH534" s="145">
        <f>IF(N534="sníž. přenesená",J534,0)</f>
        <v>0</v>
      </c>
      <c r="BI534" s="145">
        <f>IF(N534="nulová",J534,0)</f>
        <v>0</v>
      </c>
      <c r="BJ534" s="16" t="s">
        <v>84</v>
      </c>
      <c r="BK534" s="145">
        <f>ROUND(I534*H534,2)</f>
        <v>0</v>
      </c>
      <c r="BL534" s="16" t="s">
        <v>139</v>
      </c>
      <c r="BM534" s="144" t="s">
        <v>723</v>
      </c>
    </row>
    <row r="535" spans="2:65" s="1" customFormat="1" ht="97.5">
      <c r="B535" s="31"/>
      <c r="D535" s="147" t="s">
        <v>195</v>
      </c>
      <c r="F535" s="174" t="s">
        <v>724</v>
      </c>
      <c r="I535" s="165"/>
      <c r="L535" s="31"/>
      <c r="M535" s="166"/>
      <c r="T535" s="55"/>
      <c r="AT535" s="16" t="s">
        <v>195</v>
      </c>
      <c r="AU535" s="16" t="s">
        <v>86</v>
      </c>
    </row>
    <row r="536" spans="2:65" s="13" customFormat="1" ht="11.25">
      <c r="B536" s="153"/>
      <c r="D536" s="147" t="s">
        <v>141</v>
      </c>
      <c r="E536" s="154" t="s">
        <v>1</v>
      </c>
      <c r="F536" s="155" t="s">
        <v>725</v>
      </c>
      <c r="H536" s="156">
        <v>0.14000000000000001</v>
      </c>
      <c r="I536" s="157"/>
      <c r="L536" s="153"/>
      <c r="M536" s="158"/>
      <c r="T536" s="159"/>
      <c r="AT536" s="154" t="s">
        <v>141</v>
      </c>
      <c r="AU536" s="154" t="s">
        <v>86</v>
      </c>
      <c r="AV536" s="13" t="s">
        <v>86</v>
      </c>
      <c r="AW536" s="13" t="s">
        <v>32</v>
      </c>
      <c r="AX536" s="13" t="s">
        <v>76</v>
      </c>
      <c r="AY536" s="154" t="s">
        <v>132</v>
      </c>
    </row>
    <row r="537" spans="2:65" s="13" customFormat="1" ht="11.25">
      <c r="B537" s="153"/>
      <c r="D537" s="147" t="s">
        <v>141</v>
      </c>
      <c r="E537" s="154" t="s">
        <v>1</v>
      </c>
      <c r="F537" s="155" t="s">
        <v>726</v>
      </c>
      <c r="H537" s="156">
        <v>0.14299999999999999</v>
      </c>
      <c r="I537" s="157"/>
      <c r="L537" s="153"/>
      <c r="M537" s="158"/>
      <c r="T537" s="159"/>
      <c r="AT537" s="154" t="s">
        <v>141</v>
      </c>
      <c r="AU537" s="154" t="s">
        <v>86</v>
      </c>
      <c r="AV537" s="13" t="s">
        <v>86</v>
      </c>
      <c r="AW537" s="13" t="s">
        <v>32</v>
      </c>
      <c r="AX537" s="13" t="s">
        <v>76</v>
      </c>
      <c r="AY537" s="154" t="s">
        <v>132</v>
      </c>
    </row>
    <row r="538" spans="2:65" s="13" customFormat="1" ht="11.25">
      <c r="B538" s="153"/>
      <c r="D538" s="147" t="s">
        <v>141</v>
      </c>
      <c r="E538" s="154" t="s">
        <v>1</v>
      </c>
      <c r="F538" s="155" t="s">
        <v>727</v>
      </c>
      <c r="H538" s="156">
        <v>4.0000000000000001E-3</v>
      </c>
      <c r="I538" s="157"/>
      <c r="L538" s="153"/>
      <c r="M538" s="158"/>
      <c r="T538" s="159"/>
      <c r="AT538" s="154" t="s">
        <v>141</v>
      </c>
      <c r="AU538" s="154" t="s">
        <v>86</v>
      </c>
      <c r="AV538" s="13" t="s">
        <v>86</v>
      </c>
      <c r="AW538" s="13" t="s">
        <v>32</v>
      </c>
      <c r="AX538" s="13" t="s">
        <v>76</v>
      </c>
      <c r="AY538" s="154" t="s">
        <v>132</v>
      </c>
    </row>
    <row r="539" spans="2:65" s="14" customFormat="1" ht="11.25">
      <c r="B539" s="167"/>
      <c r="D539" s="147" t="s">
        <v>141</v>
      </c>
      <c r="E539" s="168" t="s">
        <v>1</v>
      </c>
      <c r="F539" s="169" t="s">
        <v>191</v>
      </c>
      <c r="H539" s="170">
        <v>0.28699999999999998</v>
      </c>
      <c r="I539" s="171"/>
      <c r="L539" s="167"/>
      <c r="M539" s="172"/>
      <c r="T539" s="173"/>
      <c r="AT539" s="168" t="s">
        <v>141</v>
      </c>
      <c r="AU539" s="168" t="s">
        <v>86</v>
      </c>
      <c r="AV539" s="14" t="s">
        <v>131</v>
      </c>
      <c r="AW539" s="14" t="s">
        <v>32</v>
      </c>
      <c r="AX539" s="14" t="s">
        <v>84</v>
      </c>
      <c r="AY539" s="168" t="s">
        <v>132</v>
      </c>
    </row>
    <row r="540" spans="2:65" s="1" customFormat="1" ht="37.9" customHeight="1">
      <c r="B540" s="31"/>
      <c r="C540" s="132" t="s">
        <v>728</v>
      </c>
      <c r="D540" s="132" t="s">
        <v>135</v>
      </c>
      <c r="E540" s="133" t="s">
        <v>729</v>
      </c>
      <c r="F540" s="134" t="s">
        <v>730</v>
      </c>
      <c r="G540" s="135" t="s">
        <v>722</v>
      </c>
      <c r="H540" s="136">
        <v>0.64400000000000002</v>
      </c>
      <c r="I540" s="137"/>
      <c r="J540" s="138">
        <f>ROUND(I540*H540,2)</f>
        <v>0</v>
      </c>
      <c r="K540" s="139"/>
      <c r="L540" s="31"/>
      <c r="M540" s="140" t="s">
        <v>1</v>
      </c>
      <c r="N540" s="141" t="s">
        <v>41</v>
      </c>
      <c r="P540" s="142">
        <f>O540*H540</f>
        <v>0</v>
      </c>
      <c r="Q540" s="142">
        <v>0</v>
      </c>
      <c r="R540" s="142">
        <f>Q540*H540</f>
        <v>0</v>
      </c>
      <c r="S540" s="142">
        <v>0</v>
      </c>
      <c r="T540" s="143">
        <f>S540*H540</f>
        <v>0</v>
      </c>
      <c r="AR540" s="144" t="s">
        <v>139</v>
      </c>
      <c r="AT540" s="144" t="s">
        <v>135</v>
      </c>
      <c r="AU540" s="144" t="s">
        <v>86</v>
      </c>
      <c r="AY540" s="16" t="s">
        <v>132</v>
      </c>
      <c r="BE540" s="145">
        <f>IF(N540="základní",J540,0)</f>
        <v>0</v>
      </c>
      <c r="BF540" s="145">
        <f>IF(N540="snížená",J540,0)</f>
        <v>0</v>
      </c>
      <c r="BG540" s="145">
        <f>IF(N540="zákl. přenesená",J540,0)</f>
        <v>0</v>
      </c>
      <c r="BH540" s="145">
        <f>IF(N540="sníž. přenesená",J540,0)</f>
        <v>0</v>
      </c>
      <c r="BI540" s="145">
        <f>IF(N540="nulová",J540,0)</f>
        <v>0</v>
      </c>
      <c r="BJ540" s="16" t="s">
        <v>84</v>
      </c>
      <c r="BK540" s="145">
        <f>ROUND(I540*H540,2)</f>
        <v>0</v>
      </c>
      <c r="BL540" s="16" t="s">
        <v>139</v>
      </c>
      <c r="BM540" s="144" t="s">
        <v>731</v>
      </c>
    </row>
    <row r="541" spans="2:65" s="1" customFormat="1" ht="97.5">
      <c r="B541" s="31"/>
      <c r="D541" s="147" t="s">
        <v>195</v>
      </c>
      <c r="F541" s="174" t="s">
        <v>724</v>
      </c>
      <c r="I541" s="165"/>
      <c r="L541" s="31"/>
      <c r="M541" s="166"/>
      <c r="T541" s="55"/>
      <c r="AT541" s="16" t="s">
        <v>195</v>
      </c>
      <c r="AU541" s="16" t="s">
        <v>86</v>
      </c>
    </row>
    <row r="542" spans="2:65" s="13" customFormat="1" ht="11.25">
      <c r="B542" s="153"/>
      <c r="D542" s="147" t="s">
        <v>141</v>
      </c>
      <c r="E542" s="154" t="s">
        <v>1</v>
      </c>
      <c r="F542" s="155" t="s">
        <v>732</v>
      </c>
      <c r="H542" s="156">
        <v>0.314</v>
      </c>
      <c r="I542" s="157"/>
      <c r="L542" s="153"/>
      <c r="M542" s="158"/>
      <c r="T542" s="159"/>
      <c r="AT542" s="154" t="s">
        <v>141</v>
      </c>
      <c r="AU542" s="154" t="s">
        <v>86</v>
      </c>
      <c r="AV542" s="13" t="s">
        <v>86</v>
      </c>
      <c r="AW542" s="13" t="s">
        <v>32</v>
      </c>
      <c r="AX542" s="13" t="s">
        <v>76</v>
      </c>
      <c r="AY542" s="154" t="s">
        <v>132</v>
      </c>
    </row>
    <row r="543" spans="2:65" s="13" customFormat="1" ht="11.25">
      <c r="B543" s="153"/>
      <c r="D543" s="147" t="s">
        <v>141</v>
      </c>
      <c r="E543" s="154" t="s">
        <v>1</v>
      </c>
      <c r="F543" s="155" t="s">
        <v>733</v>
      </c>
      <c r="H543" s="156">
        <v>0.32100000000000001</v>
      </c>
      <c r="I543" s="157"/>
      <c r="L543" s="153"/>
      <c r="M543" s="158"/>
      <c r="T543" s="159"/>
      <c r="AT543" s="154" t="s">
        <v>141</v>
      </c>
      <c r="AU543" s="154" t="s">
        <v>86</v>
      </c>
      <c r="AV543" s="13" t="s">
        <v>86</v>
      </c>
      <c r="AW543" s="13" t="s">
        <v>32</v>
      </c>
      <c r="AX543" s="13" t="s">
        <v>76</v>
      </c>
      <c r="AY543" s="154" t="s">
        <v>132</v>
      </c>
    </row>
    <row r="544" spans="2:65" s="13" customFormat="1" ht="11.25">
      <c r="B544" s="153"/>
      <c r="D544" s="147" t="s">
        <v>141</v>
      </c>
      <c r="E544" s="154" t="s">
        <v>1</v>
      </c>
      <c r="F544" s="155" t="s">
        <v>734</v>
      </c>
      <c r="H544" s="156">
        <v>8.9999999999999993E-3</v>
      </c>
      <c r="I544" s="157"/>
      <c r="L544" s="153"/>
      <c r="M544" s="158"/>
      <c r="T544" s="159"/>
      <c r="AT544" s="154" t="s">
        <v>141</v>
      </c>
      <c r="AU544" s="154" t="s">
        <v>86</v>
      </c>
      <c r="AV544" s="13" t="s">
        <v>86</v>
      </c>
      <c r="AW544" s="13" t="s">
        <v>32</v>
      </c>
      <c r="AX544" s="13" t="s">
        <v>76</v>
      </c>
      <c r="AY544" s="154" t="s">
        <v>132</v>
      </c>
    </row>
    <row r="545" spans="2:65" s="14" customFormat="1" ht="11.25">
      <c r="B545" s="167"/>
      <c r="D545" s="147" t="s">
        <v>141</v>
      </c>
      <c r="E545" s="168" t="s">
        <v>1</v>
      </c>
      <c r="F545" s="169" t="s">
        <v>191</v>
      </c>
      <c r="H545" s="170">
        <v>0.64400000000000002</v>
      </c>
      <c r="I545" s="171"/>
      <c r="L545" s="167"/>
      <c r="M545" s="172"/>
      <c r="T545" s="173"/>
      <c r="AT545" s="168" t="s">
        <v>141</v>
      </c>
      <c r="AU545" s="168" t="s">
        <v>86</v>
      </c>
      <c r="AV545" s="14" t="s">
        <v>131</v>
      </c>
      <c r="AW545" s="14" t="s">
        <v>32</v>
      </c>
      <c r="AX545" s="14" t="s">
        <v>84</v>
      </c>
      <c r="AY545" s="168" t="s">
        <v>132</v>
      </c>
    </row>
    <row r="546" spans="2:65" s="1" customFormat="1" ht="33" customHeight="1">
      <c r="B546" s="31"/>
      <c r="C546" s="132" t="s">
        <v>735</v>
      </c>
      <c r="D546" s="132" t="s">
        <v>135</v>
      </c>
      <c r="E546" s="133" t="s">
        <v>736</v>
      </c>
      <c r="F546" s="134" t="s">
        <v>737</v>
      </c>
      <c r="G546" s="135" t="s">
        <v>722</v>
      </c>
      <c r="H546" s="136">
        <v>178.91499999999999</v>
      </c>
      <c r="I546" s="137"/>
      <c r="J546" s="138">
        <f>ROUND(I546*H546,2)</f>
        <v>0</v>
      </c>
      <c r="K546" s="139"/>
      <c r="L546" s="31"/>
      <c r="M546" s="140" t="s">
        <v>1</v>
      </c>
      <c r="N546" s="141" t="s">
        <v>41</v>
      </c>
      <c r="P546" s="142">
        <f>O546*H546</f>
        <v>0</v>
      </c>
      <c r="Q546" s="142">
        <v>0</v>
      </c>
      <c r="R546" s="142">
        <f>Q546*H546</f>
        <v>0</v>
      </c>
      <c r="S546" s="142">
        <v>0</v>
      </c>
      <c r="T546" s="143">
        <f>S546*H546</f>
        <v>0</v>
      </c>
      <c r="AR546" s="144" t="s">
        <v>139</v>
      </c>
      <c r="AT546" s="144" t="s">
        <v>135</v>
      </c>
      <c r="AU546" s="144" t="s">
        <v>86</v>
      </c>
      <c r="AY546" s="16" t="s">
        <v>132</v>
      </c>
      <c r="BE546" s="145">
        <f>IF(N546="základní",J546,0)</f>
        <v>0</v>
      </c>
      <c r="BF546" s="145">
        <f>IF(N546="snížená",J546,0)</f>
        <v>0</v>
      </c>
      <c r="BG546" s="145">
        <f>IF(N546="zákl. přenesená",J546,0)</f>
        <v>0</v>
      </c>
      <c r="BH546" s="145">
        <f>IF(N546="sníž. přenesená",J546,0)</f>
        <v>0</v>
      </c>
      <c r="BI546" s="145">
        <f>IF(N546="nulová",J546,0)</f>
        <v>0</v>
      </c>
      <c r="BJ546" s="16" t="s">
        <v>84</v>
      </c>
      <c r="BK546" s="145">
        <f>ROUND(I546*H546,2)</f>
        <v>0</v>
      </c>
      <c r="BL546" s="16" t="s">
        <v>139</v>
      </c>
      <c r="BM546" s="144" t="s">
        <v>738</v>
      </c>
    </row>
    <row r="547" spans="2:65" s="1" customFormat="1" ht="97.5">
      <c r="B547" s="31"/>
      <c r="D547" s="147" t="s">
        <v>195</v>
      </c>
      <c r="F547" s="174" t="s">
        <v>724</v>
      </c>
      <c r="I547" s="165"/>
      <c r="L547" s="31"/>
      <c r="M547" s="166"/>
      <c r="T547" s="55"/>
      <c r="AT547" s="16" t="s">
        <v>195</v>
      </c>
      <c r="AU547" s="16" t="s">
        <v>86</v>
      </c>
    </row>
    <row r="548" spans="2:65" s="13" customFormat="1" ht="11.25">
      <c r="B548" s="153"/>
      <c r="D548" s="147" t="s">
        <v>141</v>
      </c>
      <c r="E548" s="154" t="s">
        <v>1</v>
      </c>
      <c r="F548" s="155" t="s">
        <v>739</v>
      </c>
      <c r="H548" s="156">
        <v>87.191000000000003</v>
      </c>
      <c r="I548" s="157"/>
      <c r="L548" s="153"/>
      <c r="M548" s="158"/>
      <c r="T548" s="159"/>
      <c r="AT548" s="154" t="s">
        <v>141</v>
      </c>
      <c r="AU548" s="154" t="s">
        <v>86</v>
      </c>
      <c r="AV548" s="13" t="s">
        <v>86</v>
      </c>
      <c r="AW548" s="13" t="s">
        <v>32</v>
      </c>
      <c r="AX548" s="13" t="s">
        <v>76</v>
      </c>
      <c r="AY548" s="154" t="s">
        <v>132</v>
      </c>
    </row>
    <row r="549" spans="2:65" s="13" customFormat="1" ht="11.25">
      <c r="B549" s="153"/>
      <c r="D549" s="147" t="s">
        <v>141</v>
      </c>
      <c r="E549" s="154" t="s">
        <v>1</v>
      </c>
      <c r="F549" s="155" t="s">
        <v>740</v>
      </c>
      <c r="H549" s="156">
        <v>89.221999999999994</v>
      </c>
      <c r="I549" s="157"/>
      <c r="L549" s="153"/>
      <c r="M549" s="158"/>
      <c r="T549" s="159"/>
      <c r="AT549" s="154" t="s">
        <v>141</v>
      </c>
      <c r="AU549" s="154" t="s">
        <v>86</v>
      </c>
      <c r="AV549" s="13" t="s">
        <v>86</v>
      </c>
      <c r="AW549" s="13" t="s">
        <v>32</v>
      </c>
      <c r="AX549" s="13" t="s">
        <v>76</v>
      </c>
      <c r="AY549" s="154" t="s">
        <v>132</v>
      </c>
    </row>
    <row r="550" spans="2:65" s="13" customFormat="1" ht="11.25">
      <c r="B550" s="153"/>
      <c r="D550" s="147" t="s">
        <v>141</v>
      </c>
      <c r="E550" s="154" t="s">
        <v>1</v>
      </c>
      <c r="F550" s="155" t="s">
        <v>741</v>
      </c>
      <c r="H550" s="156">
        <v>2.5019999999999998</v>
      </c>
      <c r="I550" s="157"/>
      <c r="L550" s="153"/>
      <c r="M550" s="158"/>
      <c r="T550" s="159"/>
      <c r="AT550" s="154" t="s">
        <v>141</v>
      </c>
      <c r="AU550" s="154" t="s">
        <v>86</v>
      </c>
      <c r="AV550" s="13" t="s">
        <v>86</v>
      </c>
      <c r="AW550" s="13" t="s">
        <v>32</v>
      </c>
      <c r="AX550" s="13" t="s">
        <v>76</v>
      </c>
      <c r="AY550" s="154" t="s">
        <v>132</v>
      </c>
    </row>
    <row r="551" spans="2:65" s="14" customFormat="1" ht="11.25">
      <c r="B551" s="167"/>
      <c r="D551" s="147" t="s">
        <v>141</v>
      </c>
      <c r="E551" s="168" t="s">
        <v>1</v>
      </c>
      <c r="F551" s="169" t="s">
        <v>191</v>
      </c>
      <c r="H551" s="170">
        <v>178.91499999999999</v>
      </c>
      <c r="I551" s="171"/>
      <c r="L551" s="167"/>
      <c r="M551" s="172"/>
      <c r="T551" s="173"/>
      <c r="AT551" s="168" t="s">
        <v>141</v>
      </c>
      <c r="AU551" s="168" t="s">
        <v>86</v>
      </c>
      <c r="AV551" s="14" t="s">
        <v>131</v>
      </c>
      <c r="AW551" s="14" t="s">
        <v>32</v>
      </c>
      <c r="AX551" s="14" t="s">
        <v>84</v>
      </c>
      <c r="AY551" s="168" t="s">
        <v>132</v>
      </c>
    </row>
    <row r="552" spans="2:65" s="1" customFormat="1" ht="37.9" customHeight="1">
      <c r="B552" s="31"/>
      <c r="C552" s="132" t="s">
        <v>742</v>
      </c>
      <c r="D552" s="132" t="s">
        <v>135</v>
      </c>
      <c r="E552" s="133" t="s">
        <v>743</v>
      </c>
      <c r="F552" s="134" t="s">
        <v>744</v>
      </c>
      <c r="G552" s="135" t="s">
        <v>225</v>
      </c>
      <c r="H552" s="136">
        <v>742.94399999999996</v>
      </c>
      <c r="I552" s="137"/>
      <c r="J552" s="138">
        <f>ROUND(I552*H552,2)</f>
        <v>0</v>
      </c>
      <c r="K552" s="139"/>
      <c r="L552" s="31"/>
      <c r="M552" s="140" t="s">
        <v>1</v>
      </c>
      <c r="N552" s="141" t="s">
        <v>41</v>
      </c>
      <c r="P552" s="142">
        <f>O552*H552</f>
        <v>0</v>
      </c>
      <c r="Q552" s="142">
        <v>0</v>
      </c>
      <c r="R552" s="142">
        <f>Q552*H552</f>
        <v>0</v>
      </c>
      <c r="S552" s="142">
        <v>0</v>
      </c>
      <c r="T552" s="143">
        <f>S552*H552</f>
        <v>0</v>
      </c>
      <c r="AR552" s="144" t="s">
        <v>131</v>
      </c>
      <c r="AT552" s="144" t="s">
        <v>135</v>
      </c>
      <c r="AU552" s="144" t="s">
        <v>86</v>
      </c>
      <c r="AY552" s="16" t="s">
        <v>132</v>
      </c>
      <c r="BE552" s="145">
        <f>IF(N552="základní",J552,0)</f>
        <v>0</v>
      </c>
      <c r="BF552" s="145">
        <f>IF(N552="snížená",J552,0)</f>
        <v>0</v>
      </c>
      <c r="BG552" s="145">
        <f>IF(N552="zákl. přenesená",J552,0)</f>
        <v>0</v>
      </c>
      <c r="BH552" s="145">
        <f>IF(N552="sníž. přenesená",J552,0)</f>
        <v>0</v>
      </c>
      <c r="BI552" s="145">
        <f>IF(N552="nulová",J552,0)</f>
        <v>0</v>
      </c>
      <c r="BJ552" s="16" t="s">
        <v>84</v>
      </c>
      <c r="BK552" s="145">
        <f>ROUND(I552*H552,2)</f>
        <v>0</v>
      </c>
      <c r="BL552" s="16" t="s">
        <v>131</v>
      </c>
      <c r="BM552" s="144" t="s">
        <v>745</v>
      </c>
    </row>
    <row r="553" spans="2:65" s="13" customFormat="1" ht="22.5">
      <c r="B553" s="153"/>
      <c r="D553" s="147" t="s">
        <v>141</v>
      </c>
      <c r="E553" s="154" t="s">
        <v>1</v>
      </c>
      <c r="F553" s="155" t="s">
        <v>746</v>
      </c>
      <c r="H553" s="156">
        <v>366.07</v>
      </c>
      <c r="I553" s="157"/>
      <c r="L553" s="153"/>
      <c r="M553" s="158"/>
      <c r="T553" s="159"/>
      <c r="AT553" s="154" t="s">
        <v>141</v>
      </c>
      <c r="AU553" s="154" t="s">
        <v>86</v>
      </c>
      <c r="AV553" s="13" t="s">
        <v>86</v>
      </c>
      <c r="AW553" s="13" t="s">
        <v>32</v>
      </c>
      <c r="AX553" s="13" t="s">
        <v>76</v>
      </c>
      <c r="AY553" s="154" t="s">
        <v>132</v>
      </c>
    </row>
    <row r="554" spans="2:65" s="13" customFormat="1" ht="22.5">
      <c r="B554" s="153"/>
      <c r="D554" s="147" t="s">
        <v>141</v>
      </c>
      <c r="E554" s="154" t="s">
        <v>1</v>
      </c>
      <c r="F554" s="155" t="s">
        <v>747</v>
      </c>
      <c r="H554" s="156">
        <v>366.07</v>
      </c>
      <c r="I554" s="157"/>
      <c r="L554" s="153"/>
      <c r="M554" s="158"/>
      <c r="T554" s="159"/>
      <c r="AT554" s="154" t="s">
        <v>141</v>
      </c>
      <c r="AU554" s="154" t="s">
        <v>86</v>
      </c>
      <c r="AV554" s="13" t="s">
        <v>86</v>
      </c>
      <c r="AW554" s="13" t="s">
        <v>32</v>
      </c>
      <c r="AX554" s="13" t="s">
        <v>76</v>
      </c>
      <c r="AY554" s="154" t="s">
        <v>132</v>
      </c>
    </row>
    <row r="555" spans="2:65" s="13" customFormat="1" ht="22.5">
      <c r="B555" s="153"/>
      <c r="D555" s="147" t="s">
        <v>141</v>
      </c>
      <c r="E555" s="154" t="s">
        <v>1</v>
      </c>
      <c r="F555" s="155" t="s">
        <v>748</v>
      </c>
      <c r="H555" s="156">
        <v>5.4020000000000001</v>
      </c>
      <c r="I555" s="157"/>
      <c r="L555" s="153"/>
      <c r="M555" s="158"/>
      <c r="T555" s="159"/>
      <c r="AT555" s="154" t="s">
        <v>141</v>
      </c>
      <c r="AU555" s="154" t="s">
        <v>86</v>
      </c>
      <c r="AV555" s="13" t="s">
        <v>86</v>
      </c>
      <c r="AW555" s="13" t="s">
        <v>32</v>
      </c>
      <c r="AX555" s="13" t="s">
        <v>76</v>
      </c>
      <c r="AY555" s="154" t="s">
        <v>132</v>
      </c>
    </row>
    <row r="556" spans="2:65" s="13" customFormat="1" ht="22.5">
      <c r="B556" s="153"/>
      <c r="D556" s="147" t="s">
        <v>141</v>
      </c>
      <c r="E556" s="154" t="s">
        <v>1</v>
      </c>
      <c r="F556" s="155" t="s">
        <v>749</v>
      </c>
      <c r="H556" s="156">
        <v>5.4020000000000001</v>
      </c>
      <c r="I556" s="157"/>
      <c r="L556" s="153"/>
      <c r="M556" s="158"/>
      <c r="T556" s="159"/>
      <c r="AT556" s="154" t="s">
        <v>141</v>
      </c>
      <c r="AU556" s="154" t="s">
        <v>86</v>
      </c>
      <c r="AV556" s="13" t="s">
        <v>86</v>
      </c>
      <c r="AW556" s="13" t="s">
        <v>32</v>
      </c>
      <c r="AX556" s="13" t="s">
        <v>76</v>
      </c>
      <c r="AY556" s="154" t="s">
        <v>132</v>
      </c>
    </row>
    <row r="557" spans="2:65" s="14" customFormat="1" ht="11.25">
      <c r="B557" s="167"/>
      <c r="D557" s="147" t="s">
        <v>141</v>
      </c>
      <c r="E557" s="168" t="s">
        <v>1</v>
      </c>
      <c r="F557" s="169" t="s">
        <v>191</v>
      </c>
      <c r="H557" s="170">
        <v>742.94399999999996</v>
      </c>
      <c r="I557" s="171"/>
      <c r="L557" s="167"/>
      <c r="M557" s="172"/>
      <c r="T557" s="173"/>
      <c r="AT557" s="168" t="s">
        <v>141</v>
      </c>
      <c r="AU557" s="168" t="s">
        <v>86</v>
      </c>
      <c r="AV557" s="14" t="s">
        <v>131</v>
      </c>
      <c r="AW557" s="14" t="s">
        <v>32</v>
      </c>
      <c r="AX557" s="14" t="s">
        <v>84</v>
      </c>
      <c r="AY557" s="168" t="s">
        <v>132</v>
      </c>
    </row>
    <row r="558" spans="2:65" s="1" customFormat="1" ht="49.15" customHeight="1">
      <c r="B558" s="31"/>
      <c r="C558" s="132" t="s">
        <v>750</v>
      </c>
      <c r="D558" s="132" t="s">
        <v>135</v>
      </c>
      <c r="E558" s="133" t="s">
        <v>751</v>
      </c>
      <c r="F558" s="134" t="s">
        <v>752</v>
      </c>
      <c r="G558" s="135" t="s">
        <v>225</v>
      </c>
      <c r="H558" s="136">
        <v>4086.192</v>
      </c>
      <c r="I558" s="137"/>
      <c r="J558" s="138">
        <f>ROUND(I558*H558,2)</f>
        <v>0</v>
      </c>
      <c r="K558" s="139"/>
      <c r="L558" s="31"/>
      <c r="M558" s="140" t="s">
        <v>1</v>
      </c>
      <c r="N558" s="141" t="s">
        <v>41</v>
      </c>
      <c r="P558" s="142">
        <f>O558*H558</f>
        <v>0</v>
      </c>
      <c r="Q558" s="142">
        <v>0</v>
      </c>
      <c r="R558" s="142">
        <f>Q558*H558</f>
        <v>0</v>
      </c>
      <c r="S558" s="142">
        <v>0</v>
      </c>
      <c r="T558" s="143">
        <f>S558*H558</f>
        <v>0</v>
      </c>
      <c r="AR558" s="144" t="s">
        <v>131</v>
      </c>
      <c r="AT558" s="144" t="s">
        <v>135</v>
      </c>
      <c r="AU558" s="144" t="s">
        <v>86</v>
      </c>
      <c r="AY558" s="16" t="s">
        <v>132</v>
      </c>
      <c r="BE558" s="145">
        <f>IF(N558="základní",J558,0)</f>
        <v>0</v>
      </c>
      <c r="BF558" s="145">
        <f>IF(N558="snížená",J558,0)</f>
        <v>0</v>
      </c>
      <c r="BG558" s="145">
        <f>IF(N558="zákl. přenesená",J558,0)</f>
        <v>0</v>
      </c>
      <c r="BH558" s="145">
        <f>IF(N558="sníž. přenesená",J558,0)</f>
        <v>0</v>
      </c>
      <c r="BI558" s="145">
        <f>IF(N558="nulová",J558,0)</f>
        <v>0</v>
      </c>
      <c r="BJ558" s="16" t="s">
        <v>84</v>
      </c>
      <c r="BK558" s="145">
        <f>ROUND(I558*H558,2)</f>
        <v>0</v>
      </c>
      <c r="BL558" s="16" t="s">
        <v>131</v>
      </c>
      <c r="BM558" s="144" t="s">
        <v>753</v>
      </c>
    </row>
    <row r="559" spans="2:65" s="1" customFormat="1" ht="11.25">
      <c r="B559" s="31"/>
      <c r="D559" s="163" t="s">
        <v>182</v>
      </c>
      <c r="F559" s="164" t="s">
        <v>754</v>
      </c>
      <c r="I559" s="165"/>
      <c r="L559" s="31"/>
      <c r="M559" s="166"/>
      <c r="T559" s="55"/>
      <c r="AT559" s="16" t="s">
        <v>182</v>
      </c>
      <c r="AU559" s="16" t="s">
        <v>86</v>
      </c>
    </row>
    <row r="560" spans="2:65" s="13" customFormat="1" ht="22.5">
      <c r="B560" s="153"/>
      <c r="D560" s="147" t="s">
        <v>141</v>
      </c>
      <c r="E560" s="154" t="s">
        <v>1</v>
      </c>
      <c r="F560" s="155" t="s">
        <v>755</v>
      </c>
      <c r="H560" s="156">
        <v>4026.77</v>
      </c>
      <c r="I560" s="157"/>
      <c r="L560" s="153"/>
      <c r="M560" s="158"/>
      <c r="T560" s="159"/>
      <c r="AT560" s="154" t="s">
        <v>141</v>
      </c>
      <c r="AU560" s="154" t="s">
        <v>86</v>
      </c>
      <c r="AV560" s="13" t="s">
        <v>86</v>
      </c>
      <c r="AW560" s="13" t="s">
        <v>32</v>
      </c>
      <c r="AX560" s="13" t="s">
        <v>76</v>
      </c>
      <c r="AY560" s="154" t="s">
        <v>132</v>
      </c>
    </row>
    <row r="561" spans="2:65" s="13" customFormat="1" ht="22.5">
      <c r="B561" s="153"/>
      <c r="D561" s="147" t="s">
        <v>141</v>
      </c>
      <c r="E561" s="154" t="s">
        <v>1</v>
      </c>
      <c r="F561" s="155" t="s">
        <v>756</v>
      </c>
      <c r="H561" s="156">
        <v>59.421999999999997</v>
      </c>
      <c r="I561" s="157"/>
      <c r="L561" s="153"/>
      <c r="M561" s="158"/>
      <c r="T561" s="159"/>
      <c r="AT561" s="154" t="s">
        <v>141</v>
      </c>
      <c r="AU561" s="154" t="s">
        <v>86</v>
      </c>
      <c r="AV561" s="13" t="s">
        <v>86</v>
      </c>
      <c r="AW561" s="13" t="s">
        <v>32</v>
      </c>
      <c r="AX561" s="13" t="s">
        <v>76</v>
      </c>
      <c r="AY561" s="154" t="s">
        <v>132</v>
      </c>
    </row>
    <row r="562" spans="2:65" s="14" customFormat="1" ht="11.25">
      <c r="B562" s="167"/>
      <c r="D562" s="147" t="s">
        <v>141</v>
      </c>
      <c r="E562" s="168" t="s">
        <v>1</v>
      </c>
      <c r="F562" s="169" t="s">
        <v>191</v>
      </c>
      <c r="H562" s="170">
        <v>4086.192</v>
      </c>
      <c r="I562" s="171"/>
      <c r="L562" s="167"/>
      <c r="M562" s="172"/>
      <c r="T562" s="173"/>
      <c r="AT562" s="168" t="s">
        <v>141</v>
      </c>
      <c r="AU562" s="168" t="s">
        <v>86</v>
      </c>
      <c r="AV562" s="14" t="s">
        <v>131</v>
      </c>
      <c r="AW562" s="14" t="s">
        <v>32</v>
      </c>
      <c r="AX562" s="14" t="s">
        <v>84</v>
      </c>
      <c r="AY562" s="168" t="s">
        <v>132</v>
      </c>
    </row>
    <row r="563" spans="2:65" s="1" customFormat="1" ht="16.5" customHeight="1">
      <c r="B563" s="31"/>
      <c r="C563" s="132" t="s">
        <v>757</v>
      </c>
      <c r="D563" s="132" t="s">
        <v>135</v>
      </c>
      <c r="E563" s="133" t="s">
        <v>758</v>
      </c>
      <c r="F563" s="134" t="s">
        <v>759</v>
      </c>
      <c r="G563" s="135" t="s">
        <v>225</v>
      </c>
      <c r="H563" s="136">
        <v>178.91499999999999</v>
      </c>
      <c r="I563" s="137"/>
      <c r="J563" s="138">
        <f>ROUND(I563*H563,2)</f>
        <v>0</v>
      </c>
      <c r="K563" s="139"/>
      <c r="L563" s="31"/>
      <c r="M563" s="140" t="s">
        <v>1</v>
      </c>
      <c r="N563" s="141" t="s">
        <v>41</v>
      </c>
      <c r="P563" s="142">
        <f>O563*H563</f>
        <v>0</v>
      </c>
      <c r="Q563" s="142">
        <v>0</v>
      </c>
      <c r="R563" s="142">
        <f>Q563*H563</f>
        <v>0</v>
      </c>
      <c r="S563" s="142">
        <v>0</v>
      </c>
      <c r="T563" s="143">
        <f>S563*H563</f>
        <v>0</v>
      </c>
      <c r="AR563" s="144" t="s">
        <v>131</v>
      </c>
      <c r="AT563" s="144" t="s">
        <v>135</v>
      </c>
      <c r="AU563" s="144" t="s">
        <v>86</v>
      </c>
      <c r="AY563" s="16" t="s">
        <v>132</v>
      </c>
      <c r="BE563" s="145">
        <f>IF(N563="základní",J563,0)</f>
        <v>0</v>
      </c>
      <c r="BF563" s="145">
        <f>IF(N563="snížená",J563,0)</f>
        <v>0</v>
      </c>
      <c r="BG563" s="145">
        <f>IF(N563="zákl. přenesená",J563,0)</f>
        <v>0</v>
      </c>
      <c r="BH563" s="145">
        <f>IF(N563="sníž. přenesená",J563,0)</f>
        <v>0</v>
      </c>
      <c r="BI563" s="145">
        <f>IF(N563="nulová",J563,0)</f>
        <v>0</v>
      </c>
      <c r="BJ563" s="16" t="s">
        <v>84</v>
      </c>
      <c r="BK563" s="145">
        <f>ROUND(I563*H563,2)</f>
        <v>0</v>
      </c>
      <c r="BL563" s="16" t="s">
        <v>131</v>
      </c>
      <c r="BM563" s="144" t="s">
        <v>760</v>
      </c>
    </row>
    <row r="564" spans="2:65" s="12" customFormat="1" ht="22.5">
      <c r="B564" s="146"/>
      <c r="D564" s="147" t="s">
        <v>141</v>
      </c>
      <c r="E564" s="148" t="s">
        <v>1</v>
      </c>
      <c r="F564" s="149" t="s">
        <v>761</v>
      </c>
      <c r="H564" s="148" t="s">
        <v>1</v>
      </c>
      <c r="I564" s="150"/>
      <c r="L564" s="146"/>
      <c r="M564" s="151"/>
      <c r="T564" s="152"/>
      <c r="AT564" s="148" t="s">
        <v>141</v>
      </c>
      <c r="AU564" s="148" t="s">
        <v>86</v>
      </c>
      <c r="AV564" s="12" t="s">
        <v>84</v>
      </c>
      <c r="AW564" s="12" t="s">
        <v>32</v>
      </c>
      <c r="AX564" s="12" t="s">
        <v>76</v>
      </c>
      <c r="AY564" s="148" t="s">
        <v>132</v>
      </c>
    </row>
    <row r="565" spans="2:65" s="13" customFormat="1" ht="11.25">
      <c r="B565" s="153"/>
      <c r="D565" s="147" t="s">
        <v>141</v>
      </c>
      <c r="E565" s="154" t="s">
        <v>1</v>
      </c>
      <c r="F565" s="155" t="s">
        <v>739</v>
      </c>
      <c r="H565" s="156">
        <v>87.191000000000003</v>
      </c>
      <c r="I565" s="157"/>
      <c r="L565" s="153"/>
      <c r="M565" s="158"/>
      <c r="T565" s="159"/>
      <c r="AT565" s="154" t="s">
        <v>141</v>
      </c>
      <c r="AU565" s="154" t="s">
        <v>86</v>
      </c>
      <c r="AV565" s="13" t="s">
        <v>86</v>
      </c>
      <c r="AW565" s="13" t="s">
        <v>32</v>
      </c>
      <c r="AX565" s="13" t="s">
        <v>76</v>
      </c>
      <c r="AY565" s="154" t="s">
        <v>132</v>
      </c>
    </row>
    <row r="566" spans="2:65" s="13" customFormat="1" ht="11.25">
      <c r="B566" s="153"/>
      <c r="D566" s="147" t="s">
        <v>141</v>
      </c>
      <c r="E566" s="154" t="s">
        <v>1</v>
      </c>
      <c r="F566" s="155" t="s">
        <v>740</v>
      </c>
      <c r="H566" s="156">
        <v>89.221999999999994</v>
      </c>
      <c r="I566" s="157"/>
      <c r="L566" s="153"/>
      <c r="M566" s="158"/>
      <c r="T566" s="159"/>
      <c r="AT566" s="154" t="s">
        <v>141</v>
      </c>
      <c r="AU566" s="154" t="s">
        <v>86</v>
      </c>
      <c r="AV566" s="13" t="s">
        <v>86</v>
      </c>
      <c r="AW566" s="13" t="s">
        <v>32</v>
      </c>
      <c r="AX566" s="13" t="s">
        <v>76</v>
      </c>
      <c r="AY566" s="154" t="s">
        <v>132</v>
      </c>
    </row>
    <row r="567" spans="2:65" s="13" customFormat="1" ht="11.25">
      <c r="B567" s="153"/>
      <c r="D567" s="147" t="s">
        <v>141</v>
      </c>
      <c r="E567" s="154" t="s">
        <v>1</v>
      </c>
      <c r="F567" s="155" t="s">
        <v>741</v>
      </c>
      <c r="H567" s="156">
        <v>2.5019999999999998</v>
      </c>
      <c r="I567" s="157"/>
      <c r="L567" s="153"/>
      <c r="M567" s="158"/>
      <c r="T567" s="159"/>
      <c r="AT567" s="154" t="s">
        <v>141</v>
      </c>
      <c r="AU567" s="154" t="s">
        <v>86</v>
      </c>
      <c r="AV567" s="13" t="s">
        <v>86</v>
      </c>
      <c r="AW567" s="13" t="s">
        <v>32</v>
      </c>
      <c r="AX567" s="13" t="s">
        <v>76</v>
      </c>
      <c r="AY567" s="154" t="s">
        <v>132</v>
      </c>
    </row>
    <row r="568" spans="2:65" s="14" customFormat="1" ht="11.25">
      <c r="B568" s="167"/>
      <c r="D568" s="147" t="s">
        <v>141</v>
      </c>
      <c r="E568" s="168" t="s">
        <v>1</v>
      </c>
      <c r="F568" s="169" t="s">
        <v>191</v>
      </c>
      <c r="H568" s="170">
        <v>178.91499999999999</v>
      </c>
      <c r="I568" s="171"/>
      <c r="L568" s="167"/>
      <c r="M568" s="172"/>
      <c r="T568" s="173"/>
      <c r="AT568" s="168" t="s">
        <v>141</v>
      </c>
      <c r="AU568" s="168" t="s">
        <v>86</v>
      </c>
      <c r="AV568" s="14" t="s">
        <v>131</v>
      </c>
      <c r="AW568" s="14" t="s">
        <v>32</v>
      </c>
      <c r="AX568" s="14" t="s">
        <v>84</v>
      </c>
      <c r="AY568" s="168" t="s">
        <v>132</v>
      </c>
    </row>
    <row r="569" spans="2:65" s="1" customFormat="1" ht="16.5" customHeight="1">
      <c r="B569" s="31"/>
      <c r="C569" s="132" t="s">
        <v>762</v>
      </c>
      <c r="D569" s="132" t="s">
        <v>135</v>
      </c>
      <c r="E569" s="133" t="s">
        <v>763</v>
      </c>
      <c r="F569" s="134" t="s">
        <v>764</v>
      </c>
      <c r="G569" s="135" t="s">
        <v>225</v>
      </c>
      <c r="H569" s="136">
        <v>136.10300000000001</v>
      </c>
      <c r="I569" s="137"/>
      <c r="J569" s="138">
        <f>ROUND(I569*H569,2)</f>
        <v>0</v>
      </c>
      <c r="K569" s="139"/>
      <c r="L569" s="31"/>
      <c r="M569" s="140" t="s">
        <v>1</v>
      </c>
      <c r="N569" s="141" t="s">
        <v>41</v>
      </c>
      <c r="P569" s="142">
        <f>O569*H569</f>
        <v>0</v>
      </c>
      <c r="Q569" s="142">
        <v>0</v>
      </c>
      <c r="R569" s="142">
        <f>Q569*H569</f>
        <v>0</v>
      </c>
      <c r="S569" s="142">
        <v>0</v>
      </c>
      <c r="T569" s="143">
        <f>S569*H569</f>
        <v>0</v>
      </c>
      <c r="AR569" s="144" t="s">
        <v>131</v>
      </c>
      <c r="AT569" s="144" t="s">
        <v>135</v>
      </c>
      <c r="AU569" s="144" t="s">
        <v>86</v>
      </c>
      <c r="AY569" s="16" t="s">
        <v>132</v>
      </c>
      <c r="BE569" s="145">
        <f>IF(N569="základní",J569,0)</f>
        <v>0</v>
      </c>
      <c r="BF569" s="145">
        <f>IF(N569="snížená",J569,0)</f>
        <v>0</v>
      </c>
      <c r="BG569" s="145">
        <f>IF(N569="zákl. přenesená",J569,0)</f>
        <v>0</v>
      </c>
      <c r="BH569" s="145">
        <f>IF(N569="sníž. přenesená",J569,0)</f>
        <v>0</v>
      </c>
      <c r="BI569" s="145">
        <f>IF(N569="nulová",J569,0)</f>
        <v>0</v>
      </c>
      <c r="BJ569" s="16" t="s">
        <v>84</v>
      </c>
      <c r="BK569" s="145">
        <f>ROUND(I569*H569,2)</f>
        <v>0</v>
      </c>
      <c r="BL569" s="16" t="s">
        <v>131</v>
      </c>
      <c r="BM569" s="144" t="s">
        <v>765</v>
      </c>
    </row>
    <row r="570" spans="2:65" s="12" customFormat="1" ht="22.5">
      <c r="B570" s="146"/>
      <c r="D570" s="147" t="s">
        <v>141</v>
      </c>
      <c r="E570" s="148" t="s">
        <v>1</v>
      </c>
      <c r="F570" s="149" t="s">
        <v>766</v>
      </c>
      <c r="H570" s="148" t="s">
        <v>1</v>
      </c>
      <c r="I570" s="150"/>
      <c r="L570" s="146"/>
      <c r="M570" s="151"/>
      <c r="T570" s="152"/>
      <c r="AT570" s="148" t="s">
        <v>141</v>
      </c>
      <c r="AU570" s="148" t="s">
        <v>86</v>
      </c>
      <c r="AV570" s="12" t="s">
        <v>84</v>
      </c>
      <c r="AW570" s="12" t="s">
        <v>32</v>
      </c>
      <c r="AX570" s="12" t="s">
        <v>76</v>
      </c>
      <c r="AY570" s="148" t="s">
        <v>132</v>
      </c>
    </row>
    <row r="571" spans="2:65" s="13" customFormat="1" ht="11.25">
      <c r="B571" s="153"/>
      <c r="D571" s="147" t="s">
        <v>141</v>
      </c>
      <c r="E571" s="154" t="s">
        <v>1</v>
      </c>
      <c r="F571" s="155" t="s">
        <v>767</v>
      </c>
      <c r="H571" s="156">
        <v>64.866</v>
      </c>
      <c r="I571" s="157"/>
      <c r="L571" s="153"/>
      <c r="M571" s="158"/>
      <c r="T571" s="159"/>
      <c r="AT571" s="154" t="s">
        <v>141</v>
      </c>
      <c r="AU571" s="154" t="s">
        <v>86</v>
      </c>
      <c r="AV571" s="13" t="s">
        <v>86</v>
      </c>
      <c r="AW571" s="13" t="s">
        <v>32</v>
      </c>
      <c r="AX571" s="13" t="s">
        <v>76</v>
      </c>
      <c r="AY571" s="154" t="s">
        <v>132</v>
      </c>
    </row>
    <row r="572" spans="2:65" s="13" customFormat="1" ht="11.25">
      <c r="B572" s="153"/>
      <c r="D572" s="147" t="s">
        <v>141</v>
      </c>
      <c r="E572" s="154" t="s">
        <v>1</v>
      </c>
      <c r="F572" s="155" t="s">
        <v>768</v>
      </c>
      <c r="H572" s="156">
        <v>66.376000000000005</v>
      </c>
      <c r="I572" s="157"/>
      <c r="L572" s="153"/>
      <c r="M572" s="158"/>
      <c r="T572" s="159"/>
      <c r="AT572" s="154" t="s">
        <v>141</v>
      </c>
      <c r="AU572" s="154" t="s">
        <v>86</v>
      </c>
      <c r="AV572" s="13" t="s">
        <v>86</v>
      </c>
      <c r="AW572" s="13" t="s">
        <v>32</v>
      </c>
      <c r="AX572" s="13" t="s">
        <v>76</v>
      </c>
      <c r="AY572" s="154" t="s">
        <v>132</v>
      </c>
    </row>
    <row r="573" spans="2:65" s="13" customFormat="1" ht="11.25">
      <c r="B573" s="153"/>
      <c r="D573" s="147" t="s">
        <v>141</v>
      </c>
      <c r="E573" s="154" t="s">
        <v>1</v>
      </c>
      <c r="F573" s="155" t="s">
        <v>769</v>
      </c>
      <c r="H573" s="156">
        <v>1.861</v>
      </c>
      <c r="I573" s="157"/>
      <c r="L573" s="153"/>
      <c r="M573" s="158"/>
      <c r="T573" s="159"/>
      <c r="AT573" s="154" t="s">
        <v>141</v>
      </c>
      <c r="AU573" s="154" t="s">
        <v>86</v>
      </c>
      <c r="AV573" s="13" t="s">
        <v>86</v>
      </c>
      <c r="AW573" s="13" t="s">
        <v>32</v>
      </c>
      <c r="AX573" s="13" t="s">
        <v>76</v>
      </c>
      <c r="AY573" s="154" t="s">
        <v>132</v>
      </c>
    </row>
    <row r="574" spans="2:65" s="13" customFormat="1" ht="11.25">
      <c r="B574" s="153"/>
      <c r="D574" s="147" t="s">
        <v>141</v>
      </c>
      <c r="E574" s="154" t="s">
        <v>1</v>
      </c>
      <c r="F574" s="155" t="s">
        <v>770</v>
      </c>
      <c r="H574" s="156">
        <v>3</v>
      </c>
      <c r="I574" s="157"/>
      <c r="L574" s="153"/>
      <c r="M574" s="158"/>
      <c r="T574" s="159"/>
      <c r="AT574" s="154" t="s">
        <v>141</v>
      </c>
      <c r="AU574" s="154" t="s">
        <v>86</v>
      </c>
      <c r="AV574" s="13" t="s">
        <v>86</v>
      </c>
      <c r="AW574" s="13" t="s">
        <v>32</v>
      </c>
      <c r="AX574" s="13" t="s">
        <v>76</v>
      </c>
      <c r="AY574" s="154" t="s">
        <v>132</v>
      </c>
    </row>
    <row r="575" spans="2:65" s="14" customFormat="1" ht="11.25">
      <c r="B575" s="167"/>
      <c r="D575" s="147" t="s">
        <v>141</v>
      </c>
      <c r="E575" s="168" t="s">
        <v>1</v>
      </c>
      <c r="F575" s="169" t="s">
        <v>191</v>
      </c>
      <c r="H575" s="170">
        <v>136.10300000000001</v>
      </c>
      <c r="I575" s="171"/>
      <c r="L575" s="167"/>
      <c r="M575" s="172"/>
      <c r="T575" s="173"/>
      <c r="AT575" s="168" t="s">
        <v>141</v>
      </c>
      <c r="AU575" s="168" t="s">
        <v>86</v>
      </c>
      <c r="AV575" s="14" t="s">
        <v>131</v>
      </c>
      <c r="AW575" s="14" t="s">
        <v>32</v>
      </c>
      <c r="AX575" s="14" t="s">
        <v>84</v>
      </c>
      <c r="AY575" s="168" t="s">
        <v>132</v>
      </c>
    </row>
    <row r="576" spans="2:65" s="1" customFormat="1" ht="16.5" customHeight="1">
      <c r="B576" s="31"/>
      <c r="C576" s="132" t="s">
        <v>771</v>
      </c>
      <c r="D576" s="132" t="s">
        <v>135</v>
      </c>
      <c r="E576" s="133" t="s">
        <v>772</v>
      </c>
      <c r="F576" s="134" t="s">
        <v>773</v>
      </c>
      <c r="G576" s="135" t="s">
        <v>225</v>
      </c>
      <c r="H576" s="136">
        <v>39.289000000000001</v>
      </c>
      <c r="I576" s="137"/>
      <c r="J576" s="138">
        <f>ROUND(I576*H576,2)</f>
        <v>0</v>
      </c>
      <c r="K576" s="139"/>
      <c r="L576" s="31"/>
      <c r="M576" s="140" t="s">
        <v>1</v>
      </c>
      <c r="N576" s="141" t="s">
        <v>41</v>
      </c>
      <c r="P576" s="142">
        <f>O576*H576</f>
        <v>0</v>
      </c>
      <c r="Q576" s="142">
        <v>0</v>
      </c>
      <c r="R576" s="142">
        <f>Q576*H576</f>
        <v>0</v>
      </c>
      <c r="S576" s="142">
        <v>0</v>
      </c>
      <c r="T576" s="143">
        <f>S576*H576</f>
        <v>0</v>
      </c>
      <c r="AR576" s="144" t="s">
        <v>131</v>
      </c>
      <c r="AT576" s="144" t="s">
        <v>135</v>
      </c>
      <c r="AU576" s="144" t="s">
        <v>86</v>
      </c>
      <c r="AY576" s="16" t="s">
        <v>132</v>
      </c>
      <c r="BE576" s="145">
        <f>IF(N576="základní",J576,0)</f>
        <v>0</v>
      </c>
      <c r="BF576" s="145">
        <f>IF(N576="snížená",J576,0)</f>
        <v>0</v>
      </c>
      <c r="BG576" s="145">
        <f>IF(N576="zákl. přenesená",J576,0)</f>
        <v>0</v>
      </c>
      <c r="BH576" s="145">
        <f>IF(N576="sníž. přenesená",J576,0)</f>
        <v>0</v>
      </c>
      <c r="BI576" s="145">
        <f>IF(N576="nulová",J576,0)</f>
        <v>0</v>
      </c>
      <c r="BJ576" s="16" t="s">
        <v>84</v>
      </c>
      <c r="BK576" s="145">
        <f>ROUND(I576*H576,2)</f>
        <v>0</v>
      </c>
      <c r="BL576" s="16" t="s">
        <v>131</v>
      </c>
      <c r="BM576" s="144" t="s">
        <v>774</v>
      </c>
    </row>
    <row r="577" spans="2:65" s="12" customFormat="1" ht="22.5">
      <c r="B577" s="146"/>
      <c r="D577" s="147" t="s">
        <v>141</v>
      </c>
      <c r="E577" s="148" t="s">
        <v>1</v>
      </c>
      <c r="F577" s="149" t="s">
        <v>766</v>
      </c>
      <c r="H577" s="148" t="s">
        <v>1</v>
      </c>
      <c r="I577" s="150"/>
      <c r="L577" s="146"/>
      <c r="M577" s="151"/>
      <c r="T577" s="152"/>
      <c r="AT577" s="148" t="s">
        <v>141</v>
      </c>
      <c r="AU577" s="148" t="s">
        <v>86</v>
      </c>
      <c r="AV577" s="12" t="s">
        <v>84</v>
      </c>
      <c r="AW577" s="12" t="s">
        <v>32</v>
      </c>
      <c r="AX577" s="12" t="s">
        <v>76</v>
      </c>
      <c r="AY577" s="148" t="s">
        <v>132</v>
      </c>
    </row>
    <row r="578" spans="2:65" s="12" customFormat="1" ht="11.25">
      <c r="B578" s="146"/>
      <c r="D578" s="147" t="s">
        <v>141</v>
      </c>
      <c r="E578" s="148" t="s">
        <v>1</v>
      </c>
      <c r="F578" s="149" t="s">
        <v>775</v>
      </c>
      <c r="H578" s="148" t="s">
        <v>1</v>
      </c>
      <c r="I578" s="150"/>
      <c r="L578" s="146"/>
      <c r="M578" s="151"/>
      <c r="T578" s="152"/>
      <c r="AT578" s="148" t="s">
        <v>141</v>
      </c>
      <c r="AU578" s="148" t="s">
        <v>86</v>
      </c>
      <c r="AV578" s="12" t="s">
        <v>84</v>
      </c>
      <c r="AW578" s="12" t="s">
        <v>32</v>
      </c>
      <c r="AX578" s="12" t="s">
        <v>76</v>
      </c>
      <c r="AY578" s="148" t="s">
        <v>132</v>
      </c>
    </row>
    <row r="579" spans="2:65" s="13" customFormat="1" ht="11.25">
      <c r="B579" s="153"/>
      <c r="D579" s="147" t="s">
        <v>141</v>
      </c>
      <c r="E579" s="154" t="s">
        <v>1</v>
      </c>
      <c r="F579" s="155" t="s">
        <v>776</v>
      </c>
      <c r="H579" s="156">
        <v>19.146999999999998</v>
      </c>
      <c r="I579" s="157"/>
      <c r="L579" s="153"/>
      <c r="M579" s="158"/>
      <c r="T579" s="159"/>
      <c r="AT579" s="154" t="s">
        <v>141</v>
      </c>
      <c r="AU579" s="154" t="s">
        <v>86</v>
      </c>
      <c r="AV579" s="13" t="s">
        <v>86</v>
      </c>
      <c r="AW579" s="13" t="s">
        <v>32</v>
      </c>
      <c r="AX579" s="13" t="s">
        <v>76</v>
      </c>
      <c r="AY579" s="154" t="s">
        <v>132</v>
      </c>
    </row>
    <row r="580" spans="2:65" s="13" customFormat="1" ht="11.25">
      <c r="B580" s="153"/>
      <c r="D580" s="147" t="s">
        <v>141</v>
      </c>
      <c r="E580" s="154" t="s">
        <v>1</v>
      </c>
      <c r="F580" s="155" t="s">
        <v>777</v>
      </c>
      <c r="H580" s="156">
        <v>19.593</v>
      </c>
      <c r="I580" s="157"/>
      <c r="L580" s="153"/>
      <c r="M580" s="158"/>
      <c r="T580" s="159"/>
      <c r="AT580" s="154" t="s">
        <v>141</v>
      </c>
      <c r="AU580" s="154" t="s">
        <v>86</v>
      </c>
      <c r="AV580" s="13" t="s">
        <v>86</v>
      </c>
      <c r="AW580" s="13" t="s">
        <v>32</v>
      </c>
      <c r="AX580" s="13" t="s">
        <v>76</v>
      </c>
      <c r="AY580" s="154" t="s">
        <v>132</v>
      </c>
    </row>
    <row r="581" spans="2:65" s="13" customFormat="1" ht="11.25">
      <c r="B581" s="153"/>
      <c r="D581" s="147" t="s">
        <v>141</v>
      </c>
      <c r="E581" s="154" t="s">
        <v>1</v>
      </c>
      <c r="F581" s="155" t="s">
        <v>778</v>
      </c>
      <c r="H581" s="156">
        <v>0.54900000000000004</v>
      </c>
      <c r="I581" s="157"/>
      <c r="L581" s="153"/>
      <c r="M581" s="158"/>
      <c r="T581" s="159"/>
      <c r="AT581" s="154" t="s">
        <v>141</v>
      </c>
      <c r="AU581" s="154" t="s">
        <v>86</v>
      </c>
      <c r="AV581" s="13" t="s">
        <v>86</v>
      </c>
      <c r="AW581" s="13" t="s">
        <v>32</v>
      </c>
      <c r="AX581" s="13" t="s">
        <v>76</v>
      </c>
      <c r="AY581" s="154" t="s">
        <v>132</v>
      </c>
    </row>
    <row r="582" spans="2:65" s="14" customFormat="1" ht="11.25">
      <c r="B582" s="167"/>
      <c r="D582" s="147" t="s">
        <v>141</v>
      </c>
      <c r="E582" s="168" t="s">
        <v>1</v>
      </c>
      <c r="F582" s="169" t="s">
        <v>191</v>
      </c>
      <c r="H582" s="170">
        <v>39.289000000000001</v>
      </c>
      <c r="I582" s="171"/>
      <c r="L582" s="167"/>
      <c r="M582" s="172"/>
      <c r="T582" s="173"/>
      <c r="AT582" s="168" t="s">
        <v>141</v>
      </c>
      <c r="AU582" s="168" t="s">
        <v>86</v>
      </c>
      <c r="AV582" s="14" t="s">
        <v>131</v>
      </c>
      <c r="AW582" s="14" t="s">
        <v>32</v>
      </c>
      <c r="AX582" s="14" t="s">
        <v>84</v>
      </c>
      <c r="AY582" s="168" t="s">
        <v>132</v>
      </c>
    </row>
    <row r="583" spans="2:65" s="1" customFormat="1" ht="16.5" customHeight="1">
      <c r="B583" s="31"/>
      <c r="C583" s="132" t="s">
        <v>779</v>
      </c>
      <c r="D583" s="132" t="s">
        <v>135</v>
      </c>
      <c r="E583" s="133" t="s">
        <v>780</v>
      </c>
      <c r="F583" s="134" t="s">
        <v>781</v>
      </c>
      <c r="G583" s="135" t="s">
        <v>225</v>
      </c>
      <c r="H583" s="136">
        <v>3240.511</v>
      </c>
      <c r="I583" s="137"/>
      <c r="J583" s="138">
        <f>ROUND(I583*H583,2)</f>
        <v>0</v>
      </c>
      <c r="K583" s="139"/>
      <c r="L583" s="31"/>
      <c r="M583" s="140" t="s">
        <v>1</v>
      </c>
      <c r="N583" s="141" t="s">
        <v>41</v>
      </c>
      <c r="P583" s="142">
        <f>O583*H583</f>
        <v>0</v>
      </c>
      <c r="Q583" s="142">
        <v>0</v>
      </c>
      <c r="R583" s="142">
        <f>Q583*H583</f>
        <v>0</v>
      </c>
      <c r="S583" s="142">
        <v>0</v>
      </c>
      <c r="T583" s="143">
        <f>S583*H583</f>
        <v>0</v>
      </c>
      <c r="AR583" s="144" t="s">
        <v>131</v>
      </c>
      <c r="AT583" s="144" t="s">
        <v>135</v>
      </c>
      <c r="AU583" s="144" t="s">
        <v>86</v>
      </c>
      <c r="AY583" s="16" t="s">
        <v>132</v>
      </c>
      <c r="BE583" s="145">
        <f>IF(N583="základní",J583,0)</f>
        <v>0</v>
      </c>
      <c r="BF583" s="145">
        <f>IF(N583="snížená",J583,0)</f>
        <v>0</v>
      </c>
      <c r="BG583" s="145">
        <f>IF(N583="zákl. přenesená",J583,0)</f>
        <v>0</v>
      </c>
      <c r="BH583" s="145">
        <f>IF(N583="sníž. přenesená",J583,0)</f>
        <v>0</v>
      </c>
      <c r="BI583" s="145">
        <f>IF(N583="nulová",J583,0)</f>
        <v>0</v>
      </c>
      <c r="BJ583" s="16" t="s">
        <v>84</v>
      </c>
      <c r="BK583" s="145">
        <f>ROUND(I583*H583,2)</f>
        <v>0</v>
      </c>
      <c r="BL583" s="16" t="s">
        <v>131</v>
      </c>
      <c r="BM583" s="144" t="s">
        <v>782</v>
      </c>
    </row>
    <row r="584" spans="2:65" s="12" customFormat="1" ht="22.5">
      <c r="B584" s="146"/>
      <c r="D584" s="147" t="s">
        <v>141</v>
      </c>
      <c r="E584" s="148" t="s">
        <v>1</v>
      </c>
      <c r="F584" s="149" t="s">
        <v>761</v>
      </c>
      <c r="H584" s="148" t="s">
        <v>1</v>
      </c>
      <c r="I584" s="150"/>
      <c r="L584" s="146"/>
      <c r="M584" s="151"/>
      <c r="T584" s="152"/>
      <c r="AT584" s="148" t="s">
        <v>141</v>
      </c>
      <c r="AU584" s="148" t="s">
        <v>86</v>
      </c>
      <c r="AV584" s="12" t="s">
        <v>84</v>
      </c>
      <c r="AW584" s="12" t="s">
        <v>32</v>
      </c>
      <c r="AX584" s="12" t="s">
        <v>76</v>
      </c>
      <c r="AY584" s="148" t="s">
        <v>132</v>
      </c>
    </row>
    <row r="585" spans="2:65" s="13" customFormat="1" ht="22.5">
      <c r="B585" s="153"/>
      <c r="D585" s="147" t="s">
        <v>141</v>
      </c>
      <c r="E585" s="154" t="s">
        <v>1</v>
      </c>
      <c r="F585" s="155" t="s">
        <v>783</v>
      </c>
      <c r="H585" s="156">
        <v>3240.511</v>
      </c>
      <c r="I585" s="157"/>
      <c r="L585" s="153"/>
      <c r="M585" s="158"/>
      <c r="T585" s="159"/>
      <c r="AT585" s="154" t="s">
        <v>141</v>
      </c>
      <c r="AU585" s="154" t="s">
        <v>86</v>
      </c>
      <c r="AV585" s="13" t="s">
        <v>86</v>
      </c>
      <c r="AW585" s="13" t="s">
        <v>32</v>
      </c>
      <c r="AX585" s="13" t="s">
        <v>84</v>
      </c>
      <c r="AY585" s="154" t="s">
        <v>132</v>
      </c>
    </row>
    <row r="586" spans="2:65" s="1" customFormat="1" ht="16.5" customHeight="1">
      <c r="B586" s="31"/>
      <c r="C586" s="132" t="s">
        <v>784</v>
      </c>
      <c r="D586" s="132" t="s">
        <v>135</v>
      </c>
      <c r="E586" s="133" t="s">
        <v>785</v>
      </c>
      <c r="F586" s="134" t="s">
        <v>786</v>
      </c>
      <c r="G586" s="135" t="s">
        <v>225</v>
      </c>
      <c r="H586" s="136">
        <v>887.875</v>
      </c>
      <c r="I586" s="137"/>
      <c r="J586" s="138">
        <f>ROUND(I586*H586,2)</f>
        <v>0</v>
      </c>
      <c r="K586" s="139"/>
      <c r="L586" s="31"/>
      <c r="M586" s="140" t="s">
        <v>1</v>
      </c>
      <c r="N586" s="141" t="s">
        <v>41</v>
      </c>
      <c r="P586" s="142">
        <f>O586*H586</f>
        <v>0</v>
      </c>
      <c r="Q586" s="142">
        <v>0</v>
      </c>
      <c r="R586" s="142">
        <f>Q586*H586</f>
        <v>0</v>
      </c>
      <c r="S586" s="142">
        <v>0</v>
      </c>
      <c r="T586" s="143">
        <f>S586*H586</f>
        <v>0</v>
      </c>
      <c r="AR586" s="144" t="s">
        <v>131</v>
      </c>
      <c r="AT586" s="144" t="s">
        <v>135</v>
      </c>
      <c r="AU586" s="144" t="s">
        <v>86</v>
      </c>
      <c r="AY586" s="16" t="s">
        <v>132</v>
      </c>
      <c r="BE586" s="145">
        <f>IF(N586="základní",J586,0)</f>
        <v>0</v>
      </c>
      <c r="BF586" s="145">
        <f>IF(N586="snížená",J586,0)</f>
        <v>0</v>
      </c>
      <c r="BG586" s="145">
        <f>IF(N586="zákl. přenesená",J586,0)</f>
        <v>0</v>
      </c>
      <c r="BH586" s="145">
        <f>IF(N586="sníž. přenesená",J586,0)</f>
        <v>0</v>
      </c>
      <c r="BI586" s="145">
        <f>IF(N586="nulová",J586,0)</f>
        <v>0</v>
      </c>
      <c r="BJ586" s="16" t="s">
        <v>84</v>
      </c>
      <c r="BK586" s="145">
        <f>ROUND(I586*H586,2)</f>
        <v>0</v>
      </c>
      <c r="BL586" s="16" t="s">
        <v>131</v>
      </c>
      <c r="BM586" s="144" t="s">
        <v>787</v>
      </c>
    </row>
    <row r="587" spans="2:65" s="12" customFormat="1" ht="22.5">
      <c r="B587" s="146"/>
      <c r="D587" s="147" t="s">
        <v>141</v>
      </c>
      <c r="E587" s="148" t="s">
        <v>1</v>
      </c>
      <c r="F587" s="149" t="s">
        <v>761</v>
      </c>
      <c r="H587" s="148" t="s">
        <v>1</v>
      </c>
      <c r="I587" s="150"/>
      <c r="L587" s="146"/>
      <c r="M587" s="151"/>
      <c r="T587" s="152"/>
      <c r="AT587" s="148" t="s">
        <v>141</v>
      </c>
      <c r="AU587" s="148" t="s">
        <v>86</v>
      </c>
      <c r="AV587" s="12" t="s">
        <v>84</v>
      </c>
      <c r="AW587" s="12" t="s">
        <v>32</v>
      </c>
      <c r="AX587" s="12" t="s">
        <v>76</v>
      </c>
      <c r="AY587" s="148" t="s">
        <v>132</v>
      </c>
    </row>
    <row r="588" spans="2:65" s="13" customFormat="1" ht="11.25">
      <c r="B588" s="153"/>
      <c r="D588" s="147" t="s">
        <v>141</v>
      </c>
      <c r="E588" s="154" t="s">
        <v>1</v>
      </c>
      <c r="F588" s="155" t="s">
        <v>680</v>
      </c>
      <c r="H588" s="156">
        <v>887.875</v>
      </c>
      <c r="I588" s="157"/>
      <c r="L588" s="153"/>
      <c r="M588" s="158"/>
      <c r="T588" s="159"/>
      <c r="AT588" s="154" t="s">
        <v>141</v>
      </c>
      <c r="AU588" s="154" t="s">
        <v>86</v>
      </c>
      <c r="AV588" s="13" t="s">
        <v>86</v>
      </c>
      <c r="AW588" s="13" t="s">
        <v>32</v>
      </c>
      <c r="AX588" s="13" t="s">
        <v>84</v>
      </c>
      <c r="AY588" s="154" t="s">
        <v>132</v>
      </c>
    </row>
    <row r="589" spans="2:65" s="11" customFormat="1" ht="25.9" customHeight="1">
      <c r="B589" s="120"/>
      <c r="D589" s="121" t="s">
        <v>75</v>
      </c>
      <c r="E589" s="122" t="s">
        <v>788</v>
      </c>
      <c r="F589" s="122" t="s">
        <v>789</v>
      </c>
      <c r="I589" s="123"/>
      <c r="J589" s="124">
        <f>BK589</f>
        <v>0</v>
      </c>
      <c r="L589" s="120"/>
      <c r="M589" s="125"/>
      <c r="P589" s="126">
        <f>SUM(P590:P591)</f>
        <v>0</v>
      </c>
      <c r="R589" s="126">
        <f>SUM(R590:R591)</f>
        <v>0</v>
      </c>
      <c r="T589" s="127">
        <f>SUM(T590:T591)</f>
        <v>0</v>
      </c>
      <c r="AR589" s="121" t="s">
        <v>84</v>
      </c>
      <c r="AT589" s="128" t="s">
        <v>75</v>
      </c>
      <c r="AU589" s="128" t="s">
        <v>76</v>
      </c>
      <c r="AY589" s="121" t="s">
        <v>132</v>
      </c>
      <c r="BK589" s="129">
        <f>SUM(BK590:BK591)</f>
        <v>0</v>
      </c>
    </row>
    <row r="590" spans="2:65" s="1" customFormat="1" ht="37.9" customHeight="1">
      <c r="B590" s="31"/>
      <c r="C590" s="132" t="s">
        <v>790</v>
      </c>
      <c r="D590" s="132" t="s">
        <v>135</v>
      </c>
      <c r="E590" s="133" t="s">
        <v>791</v>
      </c>
      <c r="F590" s="134" t="s">
        <v>792</v>
      </c>
      <c r="G590" s="135" t="s">
        <v>225</v>
      </c>
      <c r="H590" s="136">
        <v>1434.078</v>
      </c>
      <c r="I590" s="137"/>
      <c r="J590" s="138">
        <f>ROUND(I590*H590,2)</f>
        <v>0</v>
      </c>
      <c r="K590" s="139"/>
      <c r="L590" s="31"/>
      <c r="M590" s="140" t="s">
        <v>1</v>
      </c>
      <c r="N590" s="141" t="s">
        <v>41</v>
      </c>
      <c r="P590" s="142">
        <f>O590*H590</f>
        <v>0</v>
      </c>
      <c r="Q590" s="142">
        <v>0</v>
      </c>
      <c r="R590" s="142">
        <f>Q590*H590</f>
        <v>0</v>
      </c>
      <c r="S590" s="142">
        <v>0</v>
      </c>
      <c r="T590" s="143">
        <f>S590*H590</f>
        <v>0</v>
      </c>
      <c r="AR590" s="144" t="s">
        <v>131</v>
      </c>
      <c r="AT590" s="144" t="s">
        <v>135</v>
      </c>
      <c r="AU590" s="144" t="s">
        <v>84</v>
      </c>
      <c r="AY590" s="16" t="s">
        <v>132</v>
      </c>
      <c r="BE590" s="145">
        <f>IF(N590="základní",J590,0)</f>
        <v>0</v>
      </c>
      <c r="BF590" s="145">
        <f>IF(N590="snížená",J590,0)</f>
        <v>0</v>
      </c>
      <c r="BG590" s="145">
        <f>IF(N590="zákl. přenesená",J590,0)</f>
        <v>0</v>
      </c>
      <c r="BH590" s="145">
        <f>IF(N590="sníž. přenesená",J590,0)</f>
        <v>0</v>
      </c>
      <c r="BI590" s="145">
        <f>IF(N590="nulová",J590,0)</f>
        <v>0</v>
      </c>
      <c r="BJ590" s="16" t="s">
        <v>84</v>
      </c>
      <c r="BK590" s="145">
        <f>ROUND(I590*H590,2)</f>
        <v>0</v>
      </c>
      <c r="BL590" s="16" t="s">
        <v>131</v>
      </c>
      <c r="BM590" s="144" t="s">
        <v>793</v>
      </c>
    </row>
    <row r="591" spans="2:65" s="1" customFormat="1" ht="11.25">
      <c r="B591" s="31"/>
      <c r="D591" s="163" t="s">
        <v>182</v>
      </c>
      <c r="F591" s="164" t="s">
        <v>794</v>
      </c>
      <c r="I591" s="165"/>
      <c r="L591" s="31"/>
      <c r="M591" s="166"/>
      <c r="T591" s="55"/>
      <c r="AT591" s="16" t="s">
        <v>182</v>
      </c>
      <c r="AU591" s="16" t="s">
        <v>84</v>
      </c>
    </row>
    <row r="592" spans="2:65" s="11" customFormat="1" ht="25.9" customHeight="1">
      <c r="B592" s="120"/>
      <c r="D592" s="121" t="s">
        <v>75</v>
      </c>
      <c r="E592" s="122" t="s">
        <v>795</v>
      </c>
      <c r="F592" s="122" t="s">
        <v>796</v>
      </c>
      <c r="I592" s="123"/>
      <c r="J592" s="124">
        <f>BK592</f>
        <v>0</v>
      </c>
      <c r="L592" s="120"/>
      <c r="M592" s="125"/>
      <c r="P592" s="126">
        <f>P593</f>
        <v>0</v>
      </c>
      <c r="R592" s="126">
        <f>R593</f>
        <v>77.707145250000011</v>
      </c>
      <c r="T592" s="127">
        <f>T593</f>
        <v>0</v>
      </c>
      <c r="AR592" s="121" t="s">
        <v>86</v>
      </c>
      <c r="AT592" s="128" t="s">
        <v>75</v>
      </c>
      <c r="AU592" s="128" t="s">
        <v>76</v>
      </c>
      <c r="AY592" s="121" t="s">
        <v>132</v>
      </c>
      <c r="BK592" s="129">
        <f>BK593</f>
        <v>0</v>
      </c>
    </row>
    <row r="593" spans="2:65" s="11" customFormat="1" ht="22.9" customHeight="1">
      <c r="B593" s="120"/>
      <c r="D593" s="121" t="s">
        <v>75</v>
      </c>
      <c r="E593" s="130" t="s">
        <v>797</v>
      </c>
      <c r="F593" s="130" t="s">
        <v>798</v>
      </c>
      <c r="I593" s="123"/>
      <c r="J593" s="131">
        <f>BK593</f>
        <v>0</v>
      </c>
      <c r="L593" s="120"/>
      <c r="M593" s="125"/>
      <c r="P593" s="126">
        <f>SUM(P594:P606)</f>
        <v>0</v>
      </c>
      <c r="R593" s="126">
        <f>SUM(R594:R606)</f>
        <v>77.707145250000011</v>
      </c>
      <c r="T593" s="127">
        <f>SUM(T594:T606)</f>
        <v>0</v>
      </c>
      <c r="AR593" s="121" t="s">
        <v>86</v>
      </c>
      <c r="AT593" s="128" t="s">
        <v>75</v>
      </c>
      <c r="AU593" s="128" t="s">
        <v>84</v>
      </c>
      <c r="AY593" s="121" t="s">
        <v>132</v>
      </c>
      <c r="BK593" s="129">
        <f>SUM(BK594:BK606)</f>
        <v>0</v>
      </c>
    </row>
    <row r="594" spans="2:65" s="1" customFormat="1" ht="37.9" customHeight="1">
      <c r="B594" s="31"/>
      <c r="C594" s="132" t="s">
        <v>799</v>
      </c>
      <c r="D594" s="132" t="s">
        <v>135</v>
      </c>
      <c r="E594" s="133" t="s">
        <v>800</v>
      </c>
      <c r="F594" s="134" t="s">
        <v>801</v>
      </c>
      <c r="G594" s="135" t="s">
        <v>180</v>
      </c>
      <c r="H594" s="136">
        <v>4475.09</v>
      </c>
      <c r="I594" s="137"/>
      <c r="J594" s="138">
        <f>ROUND(I594*H594,2)</f>
        <v>0</v>
      </c>
      <c r="K594" s="139"/>
      <c r="L594" s="31"/>
      <c r="M594" s="140" t="s">
        <v>1</v>
      </c>
      <c r="N594" s="141" t="s">
        <v>41</v>
      </c>
      <c r="P594" s="142">
        <f>O594*H594</f>
        <v>0</v>
      </c>
      <c r="Q594" s="142">
        <v>0</v>
      </c>
      <c r="R594" s="142">
        <f>Q594*H594</f>
        <v>0</v>
      </c>
      <c r="S594" s="142">
        <v>0</v>
      </c>
      <c r="T594" s="143">
        <f>S594*H594</f>
        <v>0</v>
      </c>
      <c r="AR594" s="144" t="s">
        <v>307</v>
      </c>
      <c r="AT594" s="144" t="s">
        <v>135</v>
      </c>
      <c r="AU594" s="144" t="s">
        <v>86</v>
      </c>
      <c r="AY594" s="16" t="s">
        <v>132</v>
      </c>
      <c r="BE594" s="145">
        <f>IF(N594="základní",J594,0)</f>
        <v>0</v>
      </c>
      <c r="BF594" s="145">
        <f>IF(N594="snížená",J594,0)</f>
        <v>0</v>
      </c>
      <c r="BG594" s="145">
        <f>IF(N594="zákl. přenesená",J594,0)</f>
        <v>0</v>
      </c>
      <c r="BH594" s="145">
        <f>IF(N594="sníž. přenesená",J594,0)</f>
        <v>0</v>
      </c>
      <c r="BI594" s="145">
        <f>IF(N594="nulová",J594,0)</f>
        <v>0</v>
      </c>
      <c r="BJ594" s="16" t="s">
        <v>84</v>
      </c>
      <c r="BK594" s="145">
        <f>ROUND(I594*H594,2)</f>
        <v>0</v>
      </c>
      <c r="BL594" s="16" t="s">
        <v>307</v>
      </c>
      <c r="BM594" s="144" t="s">
        <v>802</v>
      </c>
    </row>
    <row r="595" spans="2:65" s="1" customFormat="1" ht="11.25">
      <c r="B595" s="31"/>
      <c r="D595" s="163" t="s">
        <v>182</v>
      </c>
      <c r="F595" s="164" t="s">
        <v>803</v>
      </c>
      <c r="I595" s="165"/>
      <c r="L595" s="31"/>
      <c r="M595" s="166"/>
      <c r="T595" s="55"/>
      <c r="AT595" s="16" t="s">
        <v>182</v>
      </c>
      <c r="AU595" s="16" t="s">
        <v>86</v>
      </c>
    </row>
    <row r="596" spans="2:65" s="13" customFormat="1" ht="11.25">
      <c r="B596" s="153"/>
      <c r="D596" s="147" t="s">
        <v>141</v>
      </c>
      <c r="E596" s="154" t="s">
        <v>1</v>
      </c>
      <c r="F596" s="155" t="s">
        <v>804</v>
      </c>
      <c r="H596" s="156">
        <v>3742.5650000000001</v>
      </c>
      <c r="I596" s="157"/>
      <c r="L596" s="153"/>
      <c r="M596" s="158"/>
      <c r="T596" s="159"/>
      <c r="AT596" s="154" t="s">
        <v>141</v>
      </c>
      <c r="AU596" s="154" t="s">
        <v>86</v>
      </c>
      <c r="AV596" s="13" t="s">
        <v>86</v>
      </c>
      <c r="AW596" s="13" t="s">
        <v>32</v>
      </c>
      <c r="AX596" s="13" t="s">
        <v>76</v>
      </c>
      <c r="AY596" s="154" t="s">
        <v>132</v>
      </c>
    </row>
    <row r="597" spans="2:65" s="13" customFormat="1" ht="11.25">
      <c r="B597" s="153"/>
      <c r="D597" s="147" t="s">
        <v>141</v>
      </c>
      <c r="E597" s="154" t="s">
        <v>1</v>
      </c>
      <c r="F597" s="155" t="s">
        <v>805</v>
      </c>
      <c r="H597" s="156">
        <v>30.375</v>
      </c>
      <c r="I597" s="157"/>
      <c r="L597" s="153"/>
      <c r="M597" s="158"/>
      <c r="T597" s="159"/>
      <c r="AT597" s="154" t="s">
        <v>141</v>
      </c>
      <c r="AU597" s="154" t="s">
        <v>86</v>
      </c>
      <c r="AV597" s="13" t="s">
        <v>86</v>
      </c>
      <c r="AW597" s="13" t="s">
        <v>32</v>
      </c>
      <c r="AX597" s="13" t="s">
        <v>76</v>
      </c>
      <c r="AY597" s="154" t="s">
        <v>132</v>
      </c>
    </row>
    <row r="598" spans="2:65" s="13" customFormat="1" ht="11.25">
      <c r="B598" s="153"/>
      <c r="D598" s="147" t="s">
        <v>141</v>
      </c>
      <c r="E598" s="154" t="s">
        <v>1</v>
      </c>
      <c r="F598" s="155" t="s">
        <v>806</v>
      </c>
      <c r="H598" s="156">
        <v>702.15</v>
      </c>
      <c r="I598" s="157"/>
      <c r="L598" s="153"/>
      <c r="M598" s="158"/>
      <c r="T598" s="159"/>
      <c r="AT598" s="154" t="s">
        <v>141</v>
      </c>
      <c r="AU598" s="154" t="s">
        <v>86</v>
      </c>
      <c r="AV598" s="13" t="s">
        <v>86</v>
      </c>
      <c r="AW598" s="13" t="s">
        <v>32</v>
      </c>
      <c r="AX598" s="13" t="s">
        <v>76</v>
      </c>
      <c r="AY598" s="154" t="s">
        <v>132</v>
      </c>
    </row>
    <row r="599" spans="2:65" s="14" customFormat="1" ht="11.25">
      <c r="B599" s="167"/>
      <c r="D599" s="147" t="s">
        <v>141</v>
      </c>
      <c r="E599" s="168" t="s">
        <v>1</v>
      </c>
      <c r="F599" s="169" t="s">
        <v>191</v>
      </c>
      <c r="H599" s="170">
        <v>4475.09</v>
      </c>
      <c r="I599" s="171"/>
      <c r="L599" s="167"/>
      <c r="M599" s="172"/>
      <c r="T599" s="173"/>
      <c r="AT599" s="168" t="s">
        <v>141</v>
      </c>
      <c r="AU599" s="168" t="s">
        <v>86</v>
      </c>
      <c r="AV599" s="14" t="s">
        <v>131</v>
      </c>
      <c r="AW599" s="14" t="s">
        <v>32</v>
      </c>
      <c r="AX599" s="14" t="s">
        <v>84</v>
      </c>
      <c r="AY599" s="168" t="s">
        <v>132</v>
      </c>
    </row>
    <row r="600" spans="2:65" s="1" customFormat="1" ht="24.2" customHeight="1">
      <c r="B600" s="31"/>
      <c r="C600" s="175" t="s">
        <v>807</v>
      </c>
      <c r="D600" s="175" t="s">
        <v>222</v>
      </c>
      <c r="E600" s="176" t="s">
        <v>808</v>
      </c>
      <c r="F600" s="177" t="s">
        <v>809</v>
      </c>
      <c r="G600" s="178" t="s">
        <v>180</v>
      </c>
      <c r="H600" s="179">
        <v>4933.7870000000003</v>
      </c>
      <c r="I600" s="180"/>
      <c r="J600" s="181">
        <f>ROUND(I600*H600,2)</f>
        <v>0</v>
      </c>
      <c r="K600" s="182"/>
      <c r="L600" s="183"/>
      <c r="M600" s="184" t="s">
        <v>1</v>
      </c>
      <c r="N600" s="185" t="s">
        <v>41</v>
      </c>
      <c r="P600" s="142">
        <f>O600*H600</f>
        <v>0</v>
      </c>
      <c r="Q600" s="142">
        <v>1.575E-2</v>
      </c>
      <c r="R600" s="142">
        <f>Q600*H600</f>
        <v>77.707145250000011</v>
      </c>
      <c r="S600" s="142">
        <v>0</v>
      </c>
      <c r="T600" s="143">
        <f>S600*H600</f>
        <v>0</v>
      </c>
      <c r="AR600" s="144" t="s">
        <v>427</v>
      </c>
      <c r="AT600" s="144" t="s">
        <v>222</v>
      </c>
      <c r="AU600" s="144" t="s">
        <v>86</v>
      </c>
      <c r="AY600" s="16" t="s">
        <v>132</v>
      </c>
      <c r="BE600" s="145">
        <f>IF(N600="základní",J600,0)</f>
        <v>0</v>
      </c>
      <c r="BF600" s="145">
        <f>IF(N600="snížená",J600,0)</f>
        <v>0</v>
      </c>
      <c r="BG600" s="145">
        <f>IF(N600="zákl. přenesená",J600,0)</f>
        <v>0</v>
      </c>
      <c r="BH600" s="145">
        <f>IF(N600="sníž. přenesená",J600,0)</f>
        <v>0</v>
      </c>
      <c r="BI600" s="145">
        <f>IF(N600="nulová",J600,0)</f>
        <v>0</v>
      </c>
      <c r="BJ600" s="16" t="s">
        <v>84</v>
      </c>
      <c r="BK600" s="145">
        <f>ROUND(I600*H600,2)</f>
        <v>0</v>
      </c>
      <c r="BL600" s="16" t="s">
        <v>307</v>
      </c>
      <c r="BM600" s="144" t="s">
        <v>810</v>
      </c>
    </row>
    <row r="601" spans="2:65" s="13" customFormat="1" ht="11.25">
      <c r="B601" s="153"/>
      <c r="D601" s="147" t="s">
        <v>141</v>
      </c>
      <c r="E601" s="154" t="s">
        <v>1</v>
      </c>
      <c r="F601" s="155" t="s">
        <v>811</v>
      </c>
      <c r="H601" s="156">
        <v>3929.6930000000002</v>
      </c>
      <c r="I601" s="157"/>
      <c r="L601" s="153"/>
      <c r="M601" s="158"/>
      <c r="T601" s="159"/>
      <c r="AT601" s="154" t="s">
        <v>141</v>
      </c>
      <c r="AU601" s="154" t="s">
        <v>86</v>
      </c>
      <c r="AV601" s="13" t="s">
        <v>86</v>
      </c>
      <c r="AW601" s="13" t="s">
        <v>32</v>
      </c>
      <c r="AX601" s="13" t="s">
        <v>76</v>
      </c>
      <c r="AY601" s="154" t="s">
        <v>132</v>
      </c>
    </row>
    <row r="602" spans="2:65" s="13" customFormat="1" ht="11.25">
      <c r="B602" s="153"/>
      <c r="D602" s="147" t="s">
        <v>141</v>
      </c>
      <c r="E602" s="154" t="s">
        <v>1</v>
      </c>
      <c r="F602" s="155" t="s">
        <v>812</v>
      </c>
      <c r="H602" s="156">
        <v>31.893999999999998</v>
      </c>
      <c r="I602" s="157"/>
      <c r="L602" s="153"/>
      <c r="M602" s="158"/>
      <c r="T602" s="159"/>
      <c r="AT602" s="154" t="s">
        <v>141</v>
      </c>
      <c r="AU602" s="154" t="s">
        <v>86</v>
      </c>
      <c r="AV602" s="13" t="s">
        <v>86</v>
      </c>
      <c r="AW602" s="13" t="s">
        <v>32</v>
      </c>
      <c r="AX602" s="13" t="s">
        <v>76</v>
      </c>
      <c r="AY602" s="154" t="s">
        <v>132</v>
      </c>
    </row>
    <row r="603" spans="2:65" s="13" customFormat="1" ht="11.25">
      <c r="B603" s="153"/>
      <c r="D603" s="147" t="s">
        <v>141</v>
      </c>
      <c r="E603" s="154" t="s">
        <v>1</v>
      </c>
      <c r="F603" s="155" t="s">
        <v>813</v>
      </c>
      <c r="H603" s="156">
        <v>737.25800000000004</v>
      </c>
      <c r="I603" s="157"/>
      <c r="L603" s="153"/>
      <c r="M603" s="158"/>
      <c r="T603" s="159"/>
      <c r="AT603" s="154" t="s">
        <v>141</v>
      </c>
      <c r="AU603" s="154" t="s">
        <v>86</v>
      </c>
      <c r="AV603" s="13" t="s">
        <v>86</v>
      </c>
      <c r="AW603" s="13" t="s">
        <v>32</v>
      </c>
      <c r="AX603" s="13" t="s">
        <v>76</v>
      </c>
      <c r="AY603" s="154" t="s">
        <v>132</v>
      </c>
    </row>
    <row r="604" spans="2:65" s="12" customFormat="1" ht="11.25">
      <c r="B604" s="146"/>
      <c r="D604" s="147" t="s">
        <v>141</v>
      </c>
      <c r="E604" s="148" t="s">
        <v>1</v>
      </c>
      <c r="F604" s="149" t="s">
        <v>814</v>
      </c>
      <c r="H604" s="148" t="s">
        <v>1</v>
      </c>
      <c r="I604" s="150"/>
      <c r="L604" s="146"/>
      <c r="M604" s="151"/>
      <c r="T604" s="152"/>
      <c r="AT604" s="148" t="s">
        <v>141</v>
      </c>
      <c r="AU604" s="148" t="s">
        <v>86</v>
      </c>
      <c r="AV604" s="12" t="s">
        <v>84</v>
      </c>
      <c r="AW604" s="12" t="s">
        <v>32</v>
      </c>
      <c r="AX604" s="12" t="s">
        <v>76</v>
      </c>
      <c r="AY604" s="148" t="s">
        <v>132</v>
      </c>
    </row>
    <row r="605" spans="2:65" s="14" customFormat="1" ht="11.25">
      <c r="B605" s="167"/>
      <c r="D605" s="147" t="s">
        <v>141</v>
      </c>
      <c r="E605" s="168" t="s">
        <v>1</v>
      </c>
      <c r="F605" s="169" t="s">
        <v>191</v>
      </c>
      <c r="H605" s="170">
        <v>4698.8450000000003</v>
      </c>
      <c r="I605" s="171"/>
      <c r="L605" s="167"/>
      <c r="M605" s="172"/>
      <c r="T605" s="173"/>
      <c r="AT605" s="168" t="s">
        <v>141</v>
      </c>
      <c r="AU605" s="168" t="s">
        <v>86</v>
      </c>
      <c r="AV605" s="14" t="s">
        <v>131</v>
      </c>
      <c r="AW605" s="14" t="s">
        <v>32</v>
      </c>
      <c r="AX605" s="14" t="s">
        <v>84</v>
      </c>
      <c r="AY605" s="168" t="s">
        <v>132</v>
      </c>
    </row>
    <row r="606" spans="2:65" s="13" customFormat="1" ht="11.25">
      <c r="B606" s="153"/>
      <c r="D606" s="147" t="s">
        <v>141</v>
      </c>
      <c r="F606" s="155" t="s">
        <v>815</v>
      </c>
      <c r="H606" s="156">
        <v>4933.7870000000003</v>
      </c>
      <c r="I606" s="157"/>
      <c r="L606" s="153"/>
      <c r="M606" s="158"/>
      <c r="T606" s="159"/>
      <c r="AT606" s="154" t="s">
        <v>141</v>
      </c>
      <c r="AU606" s="154" t="s">
        <v>86</v>
      </c>
      <c r="AV606" s="13" t="s">
        <v>86</v>
      </c>
      <c r="AW606" s="13" t="s">
        <v>4</v>
      </c>
      <c r="AX606" s="13" t="s">
        <v>84</v>
      </c>
      <c r="AY606" s="154" t="s">
        <v>132</v>
      </c>
    </row>
    <row r="607" spans="2:65" s="11" customFormat="1" ht="25.9" customHeight="1">
      <c r="B607" s="120"/>
      <c r="D607" s="121" t="s">
        <v>75</v>
      </c>
      <c r="E607" s="122" t="s">
        <v>129</v>
      </c>
      <c r="F607" s="122" t="s">
        <v>130</v>
      </c>
      <c r="I607" s="123"/>
      <c r="J607" s="124">
        <f>BK607</f>
        <v>0</v>
      </c>
      <c r="L607" s="120"/>
      <c r="M607" s="125"/>
      <c r="P607" s="126">
        <f>P608</f>
        <v>0</v>
      </c>
      <c r="R607" s="126">
        <f>R608</f>
        <v>0</v>
      </c>
      <c r="T607" s="127">
        <f>T608</f>
        <v>0</v>
      </c>
      <c r="AR607" s="121" t="s">
        <v>131</v>
      </c>
      <c r="AT607" s="128" t="s">
        <v>75</v>
      </c>
      <c r="AU607" s="128" t="s">
        <v>76</v>
      </c>
      <c r="AY607" s="121" t="s">
        <v>132</v>
      </c>
      <c r="BK607" s="129">
        <f>BK608</f>
        <v>0</v>
      </c>
    </row>
    <row r="608" spans="2:65" s="11" customFormat="1" ht="22.9" customHeight="1">
      <c r="B608" s="120"/>
      <c r="D608" s="121" t="s">
        <v>75</v>
      </c>
      <c r="E608" s="130" t="s">
        <v>133</v>
      </c>
      <c r="F608" s="130" t="s">
        <v>134</v>
      </c>
      <c r="I608" s="123"/>
      <c r="J608" s="131">
        <f>BK608</f>
        <v>0</v>
      </c>
      <c r="L608" s="120"/>
      <c r="M608" s="125"/>
      <c r="P608" s="126">
        <f>SUM(P609:P633)</f>
        <v>0</v>
      </c>
      <c r="R608" s="126">
        <f>SUM(R609:R633)</f>
        <v>0</v>
      </c>
      <c r="T608" s="127">
        <f>SUM(T609:T633)</f>
        <v>0</v>
      </c>
      <c r="AR608" s="121" t="s">
        <v>131</v>
      </c>
      <c r="AT608" s="128" t="s">
        <v>75</v>
      </c>
      <c r="AU608" s="128" t="s">
        <v>84</v>
      </c>
      <c r="AY608" s="121" t="s">
        <v>132</v>
      </c>
      <c r="BK608" s="129">
        <f>SUM(BK609:BK633)</f>
        <v>0</v>
      </c>
    </row>
    <row r="609" spans="2:65" s="1" customFormat="1" ht="24.2" customHeight="1">
      <c r="B609" s="31"/>
      <c r="C609" s="132" t="s">
        <v>816</v>
      </c>
      <c r="D609" s="132" t="s">
        <v>135</v>
      </c>
      <c r="E609" s="133" t="s">
        <v>817</v>
      </c>
      <c r="F609" s="134" t="s">
        <v>818</v>
      </c>
      <c r="G609" s="135" t="s">
        <v>265</v>
      </c>
      <c r="H609" s="136">
        <v>2381.6799999999998</v>
      </c>
      <c r="I609" s="137"/>
      <c r="J609" s="138">
        <f>ROUND(I609*H609,2)</f>
        <v>0</v>
      </c>
      <c r="K609" s="139"/>
      <c r="L609" s="31"/>
      <c r="M609" s="140" t="s">
        <v>1</v>
      </c>
      <c r="N609" s="141" t="s">
        <v>41</v>
      </c>
      <c r="P609" s="142">
        <f>O609*H609</f>
        <v>0</v>
      </c>
      <c r="Q609" s="142">
        <v>0</v>
      </c>
      <c r="R609" s="142">
        <f>Q609*H609</f>
        <v>0</v>
      </c>
      <c r="S609" s="142">
        <v>0</v>
      </c>
      <c r="T609" s="143">
        <f>S609*H609</f>
        <v>0</v>
      </c>
      <c r="AR609" s="144" t="s">
        <v>139</v>
      </c>
      <c r="AT609" s="144" t="s">
        <v>135</v>
      </c>
      <c r="AU609" s="144" t="s">
        <v>86</v>
      </c>
      <c r="AY609" s="16" t="s">
        <v>132</v>
      </c>
      <c r="BE609" s="145">
        <f>IF(N609="základní",J609,0)</f>
        <v>0</v>
      </c>
      <c r="BF609" s="145">
        <f>IF(N609="snížená",J609,0)</f>
        <v>0</v>
      </c>
      <c r="BG609" s="145">
        <f>IF(N609="zákl. přenesená",J609,0)</f>
        <v>0</v>
      </c>
      <c r="BH609" s="145">
        <f>IF(N609="sníž. přenesená",J609,0)</f>
        <v>0</v>
      </c>
      <c r="BI609" s="145">
        <f>IF(N609="nulová",J609,0)</f>
        <v>0</v>
      </c>
      <c r="BJ609" s="16" t="s">
        <v>84</v>
      </c>
      <c r="BK609" s="145">
        <f>ROUND(I609*H609,2)</f>
        <v>0</v>
      </c>
      <c r="BL609" s="16" t="s">
        <v>139</v>
      </c>
      <c r="BM609" s="144" t="s">
        <v>819</v>
      </c>
    </row>
    <row r="610" spans="2:65" s="12" customFormat="1" ht="11.25">
      <c r="B610" s="146"/>
      <c r="D610" s="147" t="s">
        <v>141</v>
      </c>
      <c r="E610" s="148" t="s">
        <v>1</v>
      </c>
      <c r="F610" s="149" t="s">
        <v>820</v>
      </c>
      <c r="H610" s="148" t="s">
        <v>1</v>
      </c>
      <c r="I610" s="150"/>
      <c r="L610" s="146"/>
      <c r="M610" s="151"/>
      <c r="T610" s="152"/>
      <c r="AT610" s="148" t="s">
        <v>141</v>
      </c>
      <c r="AU610" s="148" t="s">
        <v>86</v>
      </c>
      <c r="AV610" s="12" t="s">
        <v>84</v>
      </c>
      <c r="AW610" s="12" t="s">
        <v>32</v>
      </c>
      <c r="AX610" s="12" t="s">
        <v>76</v>
      </c>
      <c r="AY610" s="148" t="s">
        <v>132</v>
      </c>
    </row>
    <row r="611" spans="2:65" s="12" customFormat="1" ht="11.25">
      <c r="B611" s="146"/>
      <c r="D611" s="147" t="s">
        <v>141</v>
      </c>
      <c r="E611" s="148" t="s">
        <v>1</v>
      </c>
      <c r="F611" s="149" t="s">
        <v>821</v>
      </c>
      <c r="H611" s="148" t="s">
        <v>1</v>
      </c>
      <c r="I611" s="150"/>
      <c r="L611" s="146"/>
      <c r="M611" s="151"/>
      <c r="T611" s="152"/>
      <c r="AT611" s="148" t="s">
        <v>141</v>
      </c>
      <c r="AU611" s="148" t="s">
        <v>86</v>
      </c>
      <c r="AV611" s="12" t="s">
        <v>84</v>
      </c>
      <c r="AW611" s="12" t="s">
        <v>32</v>
      </c>
      <c r="AX611" s="12" t="s">
        <v>76</v>
      </c>
      <c r="AY611" s="148" t="s">
        <v>132</v>
      </c>
    </row>
    <row r="612" spans="2:65" s="12" customFormat="1" ht="11.25">
      <c r="B612" s="146"/>
      <c r="D612" s="147" t="s">
        <v>141</v>
      </c>
      <c r="E612" s="148" t="s">
        <v>1</v>
      </c>
      <c r="F612" s="149" t="s">
        <v>822</v>
      </c>
      <c r="H612" s="148" t="s">
        <v>1</v>
      </c>
      <c r="I612" s="150"/>
      <c r="L612" s="146"/>
      <c r="M612" s="151"/>
      <c r="T612" s="152"/>
      <c r="AT612" s="148" t="s">
        <v>141</v>
      </c>
      <c r="AU612" s="148" t="s">
        <v>86</v>
      </c>
      <c r="AV612" s="12" t="s">
        <v>84</v>
      </c>
      <c r="AW612" s="12" t="s">
        <v>32</v>
      </c>
      <c r="AX612" s="12" t="s">
        <v>76</v>
      </c>
      <c r="AY612" s="148" t="s">
        <v>132</v>
      </c>
    </row>
    <row r="613" spans="2:65" s="12" customFormat="1" ht="11.25">
      <c r="B613" s="146"/>
      <c r="D613" s="147" t="s">
        <v>141</v>
      </c>
      <c r="E613" s="148" t="s">
        <v>1</v>
      </c>
      <c r="F613" s="149" t="s">
        <v>484</v>
      </c>
      <c r="H613" s="148" t="s">
        <v>1</v>
      </c>
      <c r="I613" s="150"/>
      <c r="L613" s="146"/>
      <c r="M613" s="151"/>
      <c r="T613" s="152"/>
      <c r="AT613" s="148" t="s">
        <v>141</v>
      </c>
      <c r="AU613" s="148" t="s">
        <v>86</v>
      </c>
      <c r="AV613" s="12" t="s">
        <v>84</v>
      </c>
      <c r="AW613" s="12" t="s">
        <v>32</v>
      </c>
      <c r="AX613" s="12" t="s">
        <v>76</v>
      </c>
      <c r="AY613" s="148" t="s">
        <v>132</v>
      </c>
    </row>
    <row r="614" spans="2:65" s="12" customFormat="1" ht="11.25">
      <c r="B614" s="146"/>
      <c r="D614" s="147" t="s">
        <v>141</v>
      </c>
      <c r="E614" s="148" t="s">
        <v>1</v>
      </c>
      <c r="F614" s="149" t="s">
        <v>269</v>
      </c>
      <c r="H614" s="148" t="s">
        <v>1</v>
      </c>
      <c r="I614" s="150"/>
      <c r="L614" s="146"/>
      <c r="M614" s="151"/>
      <c r="T614" s="152"/>
      <c r="AT614" s="148" t="s">
        <v>141</v>
      </c>
      <c r="AU614" s="148" t="s">
        <v>86</v>
      </c>
      <c r="AV614" s="12" t="s">
        <v>84</v>
      </c>
      <c r="AW614" s="12" t="s">
        <v>32</v>
      </c>
      <c r="AX614" s="12" t="s">
        <v>76</v>
      </c>
      <c r="AY614" s="148" t="s">
        <v>132</v>
      </c>
    </row>
    <row r="615" spans="2:65" s="12" customFormat="1" ht="11.25">
      <c r="B615" s="146"/>
      <c r="D615" s="147" t="s">
        <v>141</v>
      </c>
      <c r="E615" s="148" t="s">
        <v>1</v>
      </c>
      <c r="F615" s="149" t="s">
        <v>823</v>
      </c>
      <c r="H615" s="148" t="s">
        <v>1</v>
      </c>
      <c r="I615" s="150"/>
      <c r="L615" s="146"/>
      <c r="M615" s="151"/>
      <c r="T615" s="152"/>
      <c r="AT615" s="148" t="s">
        <v>141</v>
      </c>
      <c r="AU615" s="148" t="s">
        <v>86</v>
      </c>
      <c r="AV615" s="12" t="s">
        <v>84</v>
      </c>
      <c r="AW615" s="12" t="s">
        <v>32</v>
      </c>
      <c r="AX615" s="12" t="s">
        <v>76</v>
      </c>
      <c r="AY615" s="148" t="s">
        <v>132</v>
      </c>
    </row>
    <row r="616" spans="2:65" s="13" customFormat="1" ht="11.25">
      <c r="B616" s="153"/>
      <c r="D616" s="147" t="s">
        <v>141</v>
      </c>
      <c r="E616" s="154" t="s">
        <v>1</v>
      </c>
      <c r="F616" s="155" t="s">
        <v>824</v>
      </c>
      <c r="H616" s="156">
        <v>1174.9079999999999</v>
      </c>
      <c r="I616" s="157"/>
      <c r="L616" s="153"/>
      <c r="M616" s="158"/>
      <c r="T616" s="159"/>
      <c r="AT616" s="154" t="s">
        <v>141</v>
      </c>
      <c r="AU616" s="154" t="s">
        <v>86</v>
      </c>
      <c r="AV616" s="13" t="s">
        <v>86</v>
      </c>
      <c r="AW616" s="13" t="s">
        <v>32</v>
      </c>
      <c r="AX616" s="13" t="s">
        <v>76</v>
      </c>
      <c r="AY616" s="154" t="s">
        <v>132</v>
      </c>
    </row>
    <row r="617" spans="2:65" s="13" customFormat="1" ht="11.25">
      <c r="B617" s="153"/>
      <c r="D617" s="147" t="s">
        <v>141</v>
      </c>
      <c r="E617" s="154" t="s">
        <v>1</v>
      </c>
      <c r="F617" s="155" t="s">
        <v>825</v>
      </c>
      <c r="H617" s="156">
        <v>1173.972</v>
      </c>
      <c r="I617" s="157"/>
      <c r="L617" s="153"/>
      <c r="M617" s="158"/>
      <c r="T617" s="159"/>
      <c r="AT617" s="154" t="s">
        <v>141</v>
      </c>
      <c r="AU617" s="154" t="s">
        <v>86</v>
      </c>
      <c r="AV617" s="13" t="s">
        <v>86</v>
      </c>
      <c r="AW617" s="13" t="s">
        <v>32</v>
      </c>
      <c r="AX617" s="13" t="s">
        <v>76</v>
      </c>
      <c r="AY617" s="154" t="s">
        <v>132</v>
      </c>
    </row>
    <row r="618" spans="2:65" s="13" customFormat="1" ht="11.25">
      <c r="B618" s="153"/>
      <c r="D618" s="147" t="s">
        <v>141</v>
      </c>
      <c r="E618" s="154" t="s">
        <v>1</v>
      </c>
      <c r="F618" s="155" t="s">
        <v>826</v>
      </c>
      <c r="H618" s="156">
        <v>32.799999999999997</v>
      </c>
      <c r="I618" s="157"/>
      <c r="L618" s="153"/>
      <c r="M618" s="158"/>
      <c r="T618" s="159"/>
      <c r="AT618" s="154" t="s">
        <v>141</v>
      </c>
      <c r="AU618" s="154" t="s">
        <v>86</v>
      </c>
      <c r="AV618" s="13" t="s">
        <v>86</v>
      </c>
      <c r="AW618" s="13" t="s">
        <v>32</v>
      </c>
      <c r="AX618" s="13" t="s">
        <v>76</v>
      </c>
      <c r="AY618" s="154" t="s">
        <v>132</v>
      </c>
    </row>
    <row r="619" spans="2:65" s="14" customFormat="1" ht="11.25">
      <c r="B619" s="167"/>
      <c r="D619" s="147" t="s">
        <v>141</v>
      </c>
      <c r="E619" s="168" t="s">
        <v>1</v>
      </c>
      <c r="F619" s="169" t="s">
        <v>191</v>
      </c>
      <c r="H619" s="170">
        <v>2381.6799999999998</v>
      </c>
      <c r="I619" s="171"/>
      <c r="L619" s="167"/>
      <c r="M619" s="172"/>
      <c r="T619" s="173"/>
      <c r="AT619" s="168" t="s">
        <v>141</v>
      </c>
      <c r="AU619" s="168" t="s">
        <v>86</v>
      </c>
      <c r="AV619" s="14" t="s">
        <v>131</v>
      </c>
      <c r="AW619" s="14" t="s">
        <v>32</v>
      </c>
      <c r="AX619" s="14" t="s">
        <v>84</v>
      </c>
      <c r="AY619" s="168" t="s">
        <v>132</v>
      </c>
    </row>
    <row r="620" spans="2:65" s="1" customFormat="1" ht="24.2" customHeight="1">
      <c r="B620" s="31"/>
      <c r="C620" s="132" t="s">
        <v>827</v>
      </c>
      <c r="D620" s="132" t="s">
        <v>135</v>
      </c>
      <c r="E620" s="133" t="s">
        <v>828</v>
      </c>
      <c r="F620" s="134" t="s">
        <v>829</v>
      </c>
      <c r="G620" s="135" t="s">
        <v>265</v>
      </c>
      <c r="H620" s="136">
        <v>2381.6799999999998</v>
      </c>
      <c r="I620" s="137"/>
      <c r="J620" s="138">
        <f>ROUND(I620*H620,2)</f>
        <v>0</v>
      </c>
      <c r="K620" s="139"/>
      <c r="L620" s="31"/>
      <c r="M620" s="140" t="s">
        <v>1</v>
      </c>
      <c r="N620" s="141" t="s">
        <v>41</v>
      </c>
      <c r="P620" s="142">
        <f>O620*H620</f>
        <v>0</v>
      </c>
      <c r="Q620" s="142">
        <v>0</v>
      </c>
      <c r="R620" s="142">
        <f>Q620*H620</f>
        <v>0</v>
      </c>
      <c r="S620" s="142">
        <v>0</v>
      </c>
      <c r="T620" s="143">
        <f>S620*H620</f>
        <v>0</v>
      </c>
      <c r="AR620" s="144" t="s">
        <v>139</v>
      </c>
      <c r="AT620" s="144" t="s">
        <v>135</v>
      </c>
      <c r="AU620" s="144" t="s">
        <v>86</v>
      </c>
      <c r="AY620" s="16" t="s">
        <v>132</v>
      </c>
      <c r="BE620" s="145">
        <f>IF(N620="základní",J620,0)</f>
        <v>0</v>
      </c>
      <c r="BF620" s="145">
        <f>IF(N620="snížená",J620,0)</f>
        <v>0</v>
      </c>
      <c r="BG620" s="145">
        <f>IF(N620="zákl. přenesená",J620,0)</f>
        <v>0</v>
      </c>
      <c r="BH620" s="145">
        <f>IF(N620="sníž. přenesená",J620,0)</f>
        <v>0</v>
      </c>
      <c r="BI620" s="145">
        <f>IF(N620="nulová",J620,0)</f>
        <v>0</v>
      </c>
      <c r="BJ620" s="16" t="s">
        <v>84</v>
      </c>
      <c r="BK620" s="145">
        <f>ROUND(I620*H620,2)</f>
        <v>0</v>
      </c>
      <c r="BL620" s="16" t="s">
        <v>139</v>
      </c>
      <c r="BM620" s="144" t="s">
        <v>830</v>
      </c>
    </row>
    <row r="621" spans="2:65" s="12" customFormat="1" ht="11.25">
      <c r="B621" s="146"/>
      <c r="D621" s="147" t="s">
        <v>141</v>
      </c>
      <c r="E621" s="148" t="s">
        <v>1</v>
      </c>
      <c r="F621" s="149" t="s">
        <v>831</v>
      </c>
      <c r="H621" s="148" t="s">
        <v>1</v>
      </c>
      <c r="I621" s="150"/>
      <c r="L621" s="146"/>
      <c r="M621" s="151"/>
      <c r="T621" s="152"/>
      <c r="AT621" s="148" t="s">
        <v>141</v>
      </c>
      <c r="AU621" s="148" t="s">
        <v>86</v>
      </c>
      <c r="AV621" s="12" t="s">
        <v>84</v>
      </c>
      <c r="AW621" s="12" t="s">
        <v>32</v>
      </c>
      <c r="AX621" s="12" t="s">
        <v>76</v>
      </c>
      <c r="AY621" s="148" t="s">
        <v>132</v>
      </c>
    </row>
    <row r="622" spans="2:65" s="12" customFormat="1" ht="11.25">
      <c r="B622" s="146"/>
      <c r="D622" s="147" t="s">
        <v>141</v>
      </c>
      <c r="E622" s="148" t="s">
        <v>1</v>
      </c>
      <c r="F622" s="149" t="s">
        <v>832</v>
      </c>
      <c r="H622" s="148" t="s">
        <v>1</v>
      </c>
      <c r="I622" s="150"/>
      <c r="L622" s="146"/>
      <c r="M622" s="151"/>
      <c r="T622" s="152"/>
      <c r="AT622" s="148" t="s">
        <v>141</v>
      </c>
      <c r="AU622" s="148" t="s">
        <v>86</v>
      </c>
      <c r="AV622" s="12" t="s">
        <v>84</v>
      </c>
      <c r="AW622" s="12" t="s">
        <v>32</v>
      </c>
      <c r="AX622" s="12" t="s">
        <v>76</v>
      </c>
      <c r="AY622" s="148" t="s">
        <v>132</v>
      </c>
    </row>
    <row r="623" spans="2:65" s="12" customFormat="1" ht="11.25">
      <c r="B623" s="146"/>
      <c r="D623" s="147" t="s">
        <v>141</v>
      </c>
      <c r="E623" s="148" t="s">
        <v>1</v>
      </c>
      <c r="F623" s="149" t="s">
        <v>833</v>
      </c>
      <c r="H623" s="148" t="s">
        <v>1</v>
      </c>
      <c r="I623" s="150"/>
      <c r="L623" s="146"/>
      <c r="M623" s="151"/>
      <c r="T623" s="152"/>
      <c r="AT623" s="148" t="s">
        <v>141</v>
      </c>
      <c r="AU623" s="148" t="s">
        <v>86</v>
      </c>
      <c r="AV623" s="12" t="s">
        <v>84</v>
      </c>
      <c r="AW623" s="12" t="s">
        <v>32</v>
      </c>
      <c r="AX623" s="12" t="s">
        <v>76</v>
      </c>
      <c r="AY623" s="148" t="s">
        <v>132</v>
      </c>
    </row>
    <row r="624" spans="2:65" s="12" customFormat="1" ht="11.25">
      <c r="B624" s="146"/>
      <c r="D624" s="147" t="s">
        <v>141</v>
      </c>
      <c r="E624" s="148" t="s">
        <v>1</v>
      </c>
      <c r="F624" s="149" t="s">
        <v>484</v>
      </c>
      <c r="H624" s="148" t="s">
        <v>1</v>
      </c>
      <c r="I624" s="150"/>
      <c r="L624" s="146"/>
      <c r="M624" s="151"/>
      <c r="T624" s="152"/>
      <c r="AT624" s="148" t="s">
        <v>141</v>
      </c>
      <c r="AU624" s="148" t="s">
        <v>86</v>
      </c>
      <c r="AV624" s="12" t="s">
        <v>84</v>
      </c>
      <c r="AW624" s="12" t="s">
        <v>32</v>
      </c>
      <c r="AX624" s="12" t="s">
        <v>76</v>
      </c>
      <c r="AY624" s="148" t="s">
        <v>132</v>
      </c>
    </row>
    <row r="625" spans="2:65" s="12" customFormat="1" ht="11.25">
      <c r="B625" s="146"/>
      <c r="D625" s="147" t="s">
        <v>141</v>
      </c>
      <c r="E625" s="148" t="s">
        <v>1</v>
      </c>
      <c r="F625" s="149" t="s">
        <v>269</v>
      </c>
      <c r="H625" s="148" t="s">
        <v>1</v>
      </c>
      <c r="I625" s="150"/>
      <c r="L625" s="146"/>
      <c r="M625" s="151"/>
      <c r="T625" s="152"/>
      <c r="AT625" s="148" t="s">
        <v>141</v>
      </c>
      <c r="AU625" s="148" t="s">
        <v>86</v>
      </c>
      <c r="AV625" s="12" t="s">
        <v>84</v>
      </c>
      <c r="AW625" s="12" t="s">
        <v>32</v>
      </c>
      <c r="AX625" s="12" t="s">
        <v>76</v>
      </c>
      <c r="AY625" s="148" t="s">
        <v>132</v>
      </c>
    </row>
    <row r="626" spans="2:65" s="12" customFormat="1" ht="11.25">
      <c r="B626" s="146"/>
      <c r="D626" s="147" t="s">
        <v>141</v>
      </c>
      <c r="E626" s="148" t="s">
        <v>1</v>
      </c>
      <c r="F626" s="149" t="s">
        <v>834</v>
      </c>
      <c r="H626" s="148" t="s">
        <v>1</v>
      </c>
      <c r="I626" s="150"/>
      <c r="L626" s="146"/>
      <c r="M626" s="151"/>
      <c r="T626" s="152"/>
      <c r="AT626" s="148" t="s">
        <v>141</v>
      </c>
      <c r="AU626" s="148" t="s">
        <v>86</v>
      </c>
      <c r="AV626" s="12" t="s">
        <v>84</v>
      </c>
      <c r="AW626" s="12" t="s">
        <v>32</v>
      </c>
      <c r="AX626" s="12" t="s">
        <v>76</v>
      </c>
      <c r="AY626" s="148" t="s">
        <v>132</v>
      </c>
    </row>
    <row r="627" spans="2:65" s="13" customFormat="1" ht="11.25">
      <c r="B627" s="153"/>
      <c r="D627" s="147" t="s">
        <v>141</v>
      </c>
      <c r="E627" s="154" t="s">
        <v>1</v>
      </c>
      <c r="F627" s="155" t="s">
        <v>824</v>
      </c>
      <c r="H627" s="156">
        <v>1174.9079999999999</v>
      </c>
      <c r="I627" s="157"/>
      <c r="L627" s="153"/>
      <c r="M627" s="158"/>
      <c r="T627" s="159"/>
      <c r="AT627" s="154" t="s">
        <v>141</v>
      </c>
      <c r="AU627" s="154" t="s">
        <v>86</v>
      </c>
      <c r="AV627" s="13" t="s">
        <v>86</v>
      </c>
      <c r="AW627" s="13" t="s">
        <v>32</v>
      </c>
      <c r="AX627" s="13" t="s">
        <v>76</v>
      </c>
      <c r="AY627" s="154" t="s">
        <v>132</v>
      </c>
    </row>
    <row r="628" spans="2:65" s="13" customFormat="1" ht="11.25">
      <c r="B628" s="153"/>
      <c r="D628" s="147" t="s">
        <v>141</v>
      </c>
      <c r="E628" s="154" t="s">
        <v>1</v>
      </c>
      <c r="F628" s="155" t="s">
        <v>825</v>
      </c>
      <c r="H628" s="156">
        <v>1173.972</v>
      </c>
      <c r="I628" s="157"/>
      <c r="L628" s="153"/>
      <c r="M628" s="158"/>
      <c r="T628" s="159"/>
      <c r="AT628" s="154" t="s">
        <v>141</v>
      </c>
      <c r="AU628" s="154" t="s">
        <v>86</v>
      </c>
      <c r="AV628" s="13" t="s">
        <v>86</v>
      </c>
      <c r="AW628" s="13" t="s">
        <v>32</v>
      </c>
      <c r="AX628" s="13" t="s">
        <v>76</v>
      </c>
      <c r="AY628" s="154" t="s">
        <v>132</v>
      </c>
    </row>
    <row r="629" spans="2:65" s="13" customFormat="1" ht="11.25">
      <c r="B629" s="153"/>
      <c r="D629" s="147" t="s">
        <v>141</v>
      </c>
      <c r="E629" s="154" t="s">
        <v>1</v>
      </c>
      <c r="F629" s="155" t="s">
        <v>826</v>
      </c>
      <c r="H629" s="156">
        <v>32.799999999999997</v>
      </c>
      <c r="I629" s="157"/>
      <c r="L629" s="153"/>
      <c r="M629" s="158"/>
      <c r="T629" s="159"/>
      <c r="AT629" s="154" t="s">
        <v>141</v>
      </c>
      <c r="AU629" s="154" t="s">
        <v>86</v>
      </c>
      <c r="AV629" s="13" t="s">
        <v>86</v>
      </c>
      <c r="AW629" s="13" t="s">
        <v>32</v>
      </c>
      <c r="AX629" s="13" t="s">
        <v>76</v>
      </c>
      <c r="AY629" s="154" t="s">
        <v>132</v>
      </c>
    </row>
    <row r="630" spans="2:65" s="14" customFormat="1" ht="11.25">
      <c r="B630" s="167"/>
      <c r="D630" s="147" t="s">
        <v>141</v>
      </c>
      <c r="E630" s="168" t="s">
        <v>1</v>
      </c>
      <c r="F630" s="169" t="s">
        <v>191</v>
      </c>
      <c r="H630" s="170">
        <v>2381.6799999999998</v>
      </c>
      <c r="I630" s="171"/>
      <c r="L630" s="167"/>
      <c r="M630" s="172"/>
      <c r="T630" s="173"/>
      <c r="AT630" s="168" t="s">
        <v>141</v>
      </c>
      <c r="AU630" s="168" t="s">
        <v>86</v>
      </c>
      <c r="AV630" s="14" t="s">
        <v>131</v>
      </c>
      <c r="AW630" s="14" t="s">
        <v>32</v>
      </c>
      <c r="AX630" s="14" t="s">
        <v>84</v>
      </c>
      <c r="AY630" s="168" t="s">
        <v>132</v>
      </c>
    </row>
    <row r="631" spans="2:65" s="1" customFormat="1" ht="24.2" customHeight="1">
      <c r="B631" s="31"/>
      <c r="C631" s="132" t="s">
        <v>835</v>
      </c>
      <c r="D631" s="132" t="s">
        <v>135</v>
      </c>
      <c r="E631" s="133" t="s">
        <v>836</v>
      </c>
      <c r="F631" s="134" t="s">
        <v>837</v>
      </c>
      <c r="G631" s="135" t="s">
        <v>289</v>
      </c>
      <c r="H631" s="136">
        <v>3724</v>
      </c>
      <c r="I631" s="137"/>
      <c r="J631" s="138">
        <f>ROUND(I631*H631,2)</f>
        <v>0</v>
      </c>
      <c r="K631" s="139"/>
      <c r="L631" s="31"/>
      <c r="M631" s="140" t="s">
        <v>1</v>
      </c>
      <c r="N631" s="141" t="s">
        <v>41</v>
      </c>
      <c r="P631" s="142">
        <f>O631*H631</f>
        <v>0</v>
      </c>
      <c r="Q631" s="142">
        <v>0</v>
      </c>
      <c r="R631" s="142">
        <f>Q631*H631</f>
        <v>0</v>
      </c>
      <c r="S631" s="142">
        <v>0</v>
      </c>
      <c r="T631" s="143">
        <f>S631*H631</f>
        <v>0</v>
      </c>
      <c r="AR631" s="144" t="s">
        <v>139</v>
      </c>
      <c r="AT631" s="144" t="s">
        <v>135</v>
      </c>
      <c r="AU631" s="144" t="s">
        <v>86</v>
      </c>
      <c r="AY631" s="16" t="s">
        <v>132</v>
      </c>
      <c r="BE631" s="145">
        <f>IF(N631="základní",J631,0)</f>
        <v>0</v>
      </c>
      <c r="BF631" s="145">
        <f>IF(N631="snížená",J631,0)</f>
        <v>0</v>
      </c>
      <c r="BG631" s="145">
        <f>IF(N631="zákl. přenesená",J631,0)</f>
        <v>0</v>
      </c>
      <c r="BH631" s="145">
        <f>IF(N631="sníž. přenesená",J631,0)</f>
        <v>0</v>
      </c>
      <c r="BI631" s="145">
        <f>IF(N631="nulová",J631,0)</f>
        <v>0</v>
      </c>
      <c r="BJ631" s="16" t="s">
        <v>84</v>
      </c>
      <c r="BK631" s="145">
        <f>ROUND(I631*H631,2)</f>
        <v>0</v>
      </c>
      <c r="BL631" s="16" t="s">
        <v>139</v>
      </c>
      <c r="BM631" s="144" t="s">
        <v>838</v>
      </c>
    </row>
    <row r="632" spans="2:65" s="1" customFormat="1" ht="16.5" customHeight="1">
      <c r="B632" s="31"/>
      <c r="C632" s="132" t="s">
        <v>839</v>
      </c>
      <c r="D632" s="132" t="s">
        <v>135</v>
      </c>
      <c r="E632" s="133" t="s">
        <v>840</v>
      </c>
      <c r="F632" s="134" t="s">
        <v>841</v>
      </c>
      <c r="G632" s="135" t="s">
        <v>289</v>
      </c>
      <c r="H632" s="136">
        <v>32</v>
      </c>
      <c r="I632" s="137"/>
      <c r="J632" s="138">
        <f>ROUND(I632*H632,2)</f>
        <v>0</v>
      </c>
      <c r="K632" s="139"/>
      <c r="L632" s="31"/>
      <c r="M632" s="140" t="s">
        <v>1</v>
      </c>
      <c r="N632" s="141" t="s">
        <v>41</v>
      </c>
      <c r="P632" s="142">
        <f>O632*H632</f>
        <v>0</v>
      </c>
      <c r="Q632" s="142">
        <v>0</v>
      </c>
      <c r="R632" s="142">
        <f>Q632*H632</f>
        <v>0</v>
      </c>
      <c r="S632" s="142">
        <v>0</v>
      </c>
      <c r="T632" s="143">
        <f>S632*H632</f>
        <v>0</v>
      </c>
      <c r="AR632" s="144" t="s">
        <v>139</v>
      </c>
      <c r="AT632" s="144" t="s">
        <v>135</v>
      </c>
      <c r="AU632" s="144" t="s">
        <v>86</v>
      </c>
      <c r="AY632" s="16" t="s">
        <v>132</v>
      </c>
      <c r="BE632" s="145">
        <f>IF(N632="základní",J632,0)</f>
        <v>0</v>
      </c>
      <c r="BF632" s="145">
        <f>IF(N632="snížená",J632,0)</f>
        <v>0</v>
      </c>
      <c r="BG632" s="145">
        <f>IF(N632="zákl. přenesená",J632,0)</f>
        <v>0</v>
      </c>
      <c r="BH632" s="145">
        <f>IF(N632="sníž. přenesená",J632,0)</f>
        <v>0</v>
      </c>
      <c r="BI632" s="145">
        <f>IF(N632="nulová",J632,0)</f>
        <v>0</v>
      </c>
      <c r="BJ632" s="16" t="s">
        <v>84</v>
      </c>
      <c r="BK632" s="145">
        <f>ROUND(I632*H632,2)</f>
        <v>0</v>
      </c>
      <c r="BL632" s="16" t="s">
        <v>139</v>
      </c>
      <c r="BM632" s="144" t="s">
        <v>842</v>
      </c>
    </row>
    <row r="633" spans="2:65" s="13" customFormat="1" ht="11.25">
      <c r="B633" s="153"/>
      <c r="D633" s="147" t="s">
        <v>141</v>
      </c>
      <c r="E633" s="154" t="s">
        <v>1</v>
      </c>
      <c r="F633" s="155" t="s">
        <v>843</v>
      </c>
      <c r="H633" s="156">
        <v>32</v>
      </c>
      <c r="I633" s="157"/>
      <c r="L633" s="153"/>
      <c r="M633" s="160"/>
      <c r="N633" s="161"/>
      <c r="O633" s="161"/>
      <c r="P633" s="161"/>
      <c r="Q633" s="161"/>
      <c r="R633" s="161"/>
      <c r="S633" s="161"/>
      <c r="T633" s="162"/>
      <c r="AT633" s="154" t="s">
        <v>141</v>
      </c>
      <c r="AU633" s="154" t="s">
        <v>86</v>
      </c>
      <c r="AV633" s="13" t="s">
        <v>86</v>
      </c>
      <c r="AW633" s="13" t="s">
        <v>32</v>
      </c>
      <c r="AX633" s="13" t="s">
        <v>84</v>
      </c>
      <c r="AY633" s="154" t="s">
        <v>132</v>
      </c>
    </row>
    <row r="634" spans="2:65" s="1" customFormat="1" ht="6.95" customHeight="1">
      <c r="B634" s="43"/>
      <c r="C634" s="44"/>
      <c r="D634" s="44"/>
      <c r="E634" s="44"/>
      <c r="F634" s="44"/>
      <c r="G634" s="44"/>
      <c r="H634" s="44"/>
      <c r="I634" s="44"/>
      <c r="J634" s="44"/>
      <c r="K634" s="44"/>
      <c r="L634" s="31"/>
    </row>
  </sheetData>
  <sheetProtection algorithmName="SHA-512" hashValue="QRZm3HvEE0iCufkRYdRRrGe5SV3vUev5iXxXLtYvh+jMfAxETyCJGu6jQJ4b4HSbHCF/kisrMFMiyGEIW9lI6Q==" saltValue="UJXnTDhqJV1XrbyFvIoxs+duk4CVdfkC6DyKPzYEuCFBcTm2/r/IRjTJoYC2tisnqOH9TSpZVxtaQosS7NQCEw==" spinCount="100000" sheet="1" objects="1" scenarios="1" formatColumns="0" formatRows="0" autoFilter="0"/>
  <autoFilter ref="C127:K633" xr:uid="{00000000-0009-0000-0000-000002000000}"/>
  <mergeCells count="9">
    <mergeCell ref="E87:H87"/>
    <mergeCell ref="E118:H118"/>
    <mergeCell ref="E120:H120"/>
    <mergeCell ref="L2:V2"/>
    <mergeCell ref="E7:H7"/>
    <mergeCell ref="E9:H9"/>
    <mergeCell ref="E18:H18"/>
    <mergeCell ref="E27:H27"/>
    <mergeCell ref="E85:H85"/>
  </mergeCells>
  <hyperlinks>
    <hyperlink ref="F132" r:id="rId1" xr:uid="{00000000-0004-0000-0200-000000000000}"/>
    <hyperlink ref="F163" r:id="rId2" xr:uid="{00000000-0004-0000-0200-000001000000}"/>
    <hyperlink ref="F169" r:id="rId3" xr:uid="{00000000-0004-0000-0200-000002000000}"/>
    <hyperlink ref="F181" r:id="rId4" xr:uid="{00000000-0004-0000-0200-000003000000}"/>
    <hyperlink ref="F190" r:id="rId5" xr:uid="{00000000-0004-0000-0200-000004000000}"/>
    <hyperlink ref="F242" r:id="rId6" xr:uid="{00000000-0004-0000-0200-000005000000}"/>
    <hyperlink ref="F245" r:id="rId7" xr:uid="{00000000-0004-0000-0200-000006000000}"/>
    <hyperlink ref="F254" r:id="rId8" xr:uid="{00000000-0004-0000-0200-000007000000}"/>
    <hyperlink ref="F256" r:id="rId9" xr:uid="{00000000-0004-0000-0200-000008000000}"/>
    <hyperlink ref="F261" r:id="rId10" xr:uid="{00000000-0004-0000-0200-000009000000}"/>
    <hyperlink ref="F268" r:id="rId11" xr:uid="{00000000-0004-0000-0200-00000A000000}"/>
    <hyperlink ref="F280" r:id="rId12" xr:uid="{00000000-0004-0000-0200-00000B000000}"/>
    <hyperlink ref="F283" r:id="rId13" xr:uid="{00000000-0004-0000-0200-00000C000000}"/>
    <hyperlink ref="F294" r:id="rId14" xr:uid="{00000000-0004-0000-0200-00000D000000}"/>
    <hyperlink ref="F301" r:id="rId15" xr:uid="{00000000-0004-0000-0200-00000E000000}"/>
    <hyperlink ref="F349" r:id="rId16" xr:uid="{00000000-0004-0000-0200-00000F000000}"/>
    <hyperlink ref="F370" r:id="rId17" xr:uid="{00000000-0004-0000-0200-000010000000}"/>
    <hyperlink ref="F376" r:id="rId18" xr:uid="{00000000-0004-0000-0200-000011000000}"/>
    <hyperlink ref="F380" r:id="rId19" xr:uid="{00000000-0004-0000-0200-000012000000}"/>
    <hyperlink ref="F386" r:id="rId20" xr:uid="{00000000-0004-0000-0200-000013000000}"/>
    <hyperlink ref="F389" r:id="rId21" xr:uid="{00000000-0004-0000-0200-000014000000}"/>
    <hyperlink ref="F392" r:id="rId22" xr:uid="{00000000-0004-0000-0200-000015000000}"/>
    <hyperlink ref="F395" r:id="rId23" xr:uid="{00000000-0004-0000-0200-000016000000}"/>
    <hyperlink ref="F405" r:id="rId24" xr:uid="{00000000-0004-0000-0200-000017000000}"/>
    <hyperlink ref="F418" r:id="rId25" xr:uid="{00000000-0004-0000-0200-000018000000}"/>
    <hyperlink ref="F431" r:id="rId26" xr:uid="{00000000-0004-0000-0200-000019000000}"/>
    <hyperlink ref="F439" r:id="rId27" xr:uid="{00000000-0004-0000-0200-00001A000000}"/>
    <hyperlink ref="F444" r:id="rId28" xr:uid="{00000000-0004-0000-0200-00001B000000}"/>
    <hyperlink ref="F500" r:id="rId29" xr:uid="{00000000-0004-0000-0200-00001C000000}"/>
    <hyperlink ref="F506" r:id="rId30" xr:uid="{00000000-0004-0000-0200-00001D000000}"/>
    <hyperlink ref="F511" r:id="rId31" xr:uid="{00000000-0004-0000-0200-00001E000000}"/>
    <hyperlink ref="F520" r:id="rId32" xr:uid="{00000000-0004-0000-0200-00001F000000}"/>
    <hyperlink ref="F523" r:id="rId33" xr:uid="{00000000-0004-0000-0200-000020000000}"/>
    <hyperlink ref="F559" r:id="rId34" xr:uid="{00000000-0004-0000-0200-000021000000}"/>
    <hyperlink ref="F591" r:id="rId35" xr:uid="{00000000-0004-0000-0200-000022000000}"/>
    <hyperlink ref="F595" r:id="rId36" xr:uid="{00000000-0004-0000-0200-000023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3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435"/>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15"/>
      <c r="M2" s="215"/>
      <c r="N2" s="215"/>
      <c r="O2" s="215"/>
      <c r="P2" s="215"/>
      <c r="Q2" s="215"/>
      <c r="R2" s="215"/>
      <c r="S2" s="215"/>
      <c r="T2" s="215"/>
      <c r="U2" s="215"/>
      <c r="V2" s="215"/>
      <c r="AT2" s="16" t="s">
        <v>93</v>
      </c>
    </row>
    <row r="3" spans="2:46" ht="6.95" customHeight="1">
      <c r="B3" s="17"/>
      <c r="C3" s="18"/>
      <c r="D3" s="18"/>
      <c r="E3" s="18"/>
      <c r="F3" s="18"/>
      <c r="G3" s="18"/>
      <c r="H3" s="18"/>
      <c r="I3" s="18"/>
      <c r="J3" s="18"/>
      <c r="K3" s="18"/>
      <c r="L3" s="19"/>
      <c r="AT3" s="16" t="s">
        <v>86</v>
      </c>
    </row>
    <row r="4" spans="2:46" ht="24.95" customHeight="1">
      <c r="B4" s="19"/>
      <c r="D4" s="20" t="s">
        <v>101</v>
      </c>
      <c r="L4" s="19"/>
      <c r="M4" s="87" t="s">
        <v>10</v>
      </c>
      <c r="AT4" s="16" t="s">
        <v>4</v>
      </c>
    </row>
    <row r="5" spans="2:46" ht="6.95" customHeight="1">
      <c r="B5" s="19"/>
      <c r="L5" s="19"/>
    </row>
    <row r="6" spans="2:46" ht="12" customHeight="1">
      <c r="B6" s="19"/>
      <c r="D6" s="26" t="s">
        <v>16</v>
      </c>
      <c r="L6" s="19"/>
    </row>
    <row r="7" spans="2:46" ht="26.25" customHeight="1">
      <c r="B7" s="19"/>
      <c r="E7" s="230" t="str">
        <f>'Rekapitulace stavby'!K6</f>
        <v>MODERNIZACE TT NA UL. NÁDRAŽNÍ V ÚSEKU UL. 30. DUBNA - UL. VALCHAŘSKÁ</v>
      </c>
      <c r="F7" s="231"/>
      <c r="G7" s="231"/>
      <c r="H7" s="231"/>
      <c r="L7" s="19"/>
    </row>
    <row r="8" spans="2:46" s="1" customFormat="1" ht="12" customHeight="1">
      <c r="B8" s="31"/>
      <c r="D8" s="26" t="s">
        <v>102</v>
      </c>
      <c r="L8" s="31"/>
    </row>
    <row r="9" spans="2:46" s="1" customFormat="1" ht="16.5" customHeight="1">
      <c r="B9" s="31"/>
      <c r="E9" s="192" t="s">
        <v>844</v>
      </c>
      <c r="F9" s="232"/>
      <c r="G9" s="232"/>
      <c r="H9" s="232"/>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2. 3. 2022</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3" t="str">
        <f>'Rekapitulace stavby'!E14</f>
        <v>Vyplň údaj</v>
      </c>
      <c r="F18" s="214"/>
      <c r="G18" s="214"/>
      <c r="H18" s="214"/>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1</v>
      </c>
      <c r="L20" s="31"/>
    </row>
    <row r="21" spans="2:12" s="1" customFormat="1" ht="18" customHeight="1">
      <c r="B21" s="31"/>
      <c r="E21" s="24" t="s">
        <v>31</v>
      </c>
      <c r="I21" s="26" t="s">
        <v>27</v>
      </c>
      <c r="J21" s="24" t="s">
        <v>1</v>
      </c>
      <c r="L21" s="31"/>
    </row>
    <row r="22" spans="2:12" s="1" customFormat="1" ht="6.95" customHeight="1">
      <c r="B22" s="31"/>
      <c r="L22" s="31"/>
    </row>
    <row r="23" spans="2:12" s="1" customFormat="1" ht="12" customHeight="1">
      <c r="B23" s="31"/>
      <c r="D23" s="26" t="s">
        <v>33</v>
      </c>
      <c r="I23" s="26" t="s">
        <v>25</v>
      </c>
      <c r="J23" s="24" t="s">
        <v>1</v>
      </c>
      <c r="L23" s="31"/>
    </row>
    <row r="24" spans="2:12" s="1" customFormat="1" ht="18" customHeight="1">
      <c r="B24" s="31"/>
      <c r="E24" s="24" t="s">
        <v>34</v>
      </c>
      <c r="I24" s="26" t="s">
        <v>27</v>
      </c>
      <c r="J24" s="24" t="s">
        <v>1</v>
      </c>
      <c r="L24" s="31"/>
    </row>
    <row r="25" spans="2:12" s="1" customFormat="1" ht="6.95" customHeight="1">
      <c r="B25" s="31"/>
      <c r="L25" s="31"/>
    </row>
    <row r="26" spans="2:12" s="1" customFormat="1" ht="12" customHeight="1">
      <c r="B26" s="31"/>
      <c r="D26" s="26" t="s">
        <v>35</v>
      </c>
      <c r="L26" s="31"/>
    </row>
    <row r="27" spans="2:12" s="7" customFormat="1" ht="16.5" customHeight="1">
      <c r="B27" s="88"/>
      <c r="E27" s="219" t="s">
        <v>1</v>
      </c>
      <c r="F27" s="219"/>
      <c r="G27" s="219"/>
      <c r="H27" s="219"/>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36</v>
      </c>
      <c r="J30" s="65">
        <f>ROUND(J126, 2)</f>
        <v>0</v>
      </c>
      <c r="L30" s="31"/>
    </row>
    <row r="31" spans="2:12" s="1" customFormat="1" ht="6.95" customHeight="1">
      <c r="B31" s="31"/>
      <c r="D31" s="52"/>
      <c r="E31" s="52"/>
      <c r="F31" s="52"/>
      <c r="G31" s="52"/>
      <c r="H31" s="52"/>
      <c r="I31" s="52"/>
      <c r="J31" s="52"/>
      <c r="K31" s="52"/>
      <c r="L31" s="31"/>
    </row>
    <row r="32" spans="2:12" s="1" customFormat="1" ht="14.45" customHeight="1">
      <c r="B32" s="31"/>
      <c r="F32" s="34" t="s">
        <v>38</v>
      </c>
      <c r="I32" s="34" t="s">
        <v>37</v>
      </c>
      <c r="J32" s="34" t="s">
        <v>39</v>
      </c>
      <c r="L32" s="31"/>
    </row>
    <row r="33" spans="2:12" s="1" customFormat="1" ht="14.45" customHeight="1">
      <c r="B33" s="31"/>
      <c r="D33" s="54" t="s">
        <v>40</v>
      </c>
      <c r="E33" s="26" t="s">
        <v>41</v>
      </c>
      <c r="F33" s="90">
        <f>ROUND((SUM(BE126:BE434)),  2)</f>
        <v>0</v>
      </c>
      <c r="I33" s="91">
        <v>0.21</v>
      </c>
      <c r="J33" s="90">
        <f>ROUND(((SUM(BE126:BE434))*I33),  2)</f>
        <v>0</v>
      </c>
      <c r="L33" s="31"/>
    </row>
    <row r="34" spans="2:12" s="1" customFormat="1" ht="14.45" customHeight="1">
      <c r="B34" s="31"/>
      <c r="E34" s="26" t="s">
        <v>42</v>
      </c>
      <c r="F34" s="90">
        <f>ROUND((SUM(BF126:BF434)),  2)</f>
        <v>0</v>
      </c>
      <c r="I34" s="91">
        <v>0.15</v>
      </c>
      <c r="J34" s="90">
        <f>ROUND(((SUM(BF126:BF434))*I34),  2)</f>
        <v>0</v>
      </c>
      <c r="L34" s="31"/>
    </row>
    <row r="35" spans="2:12" s="1" customFormat="1" ht="14.45" hidden="1" customHeight="1">
      <c r="B35" s="31"/>
      <c r="E35" s="26" t="s">
        <v>43</v>
      </c>
      <c r="F35" s="90">
        <f>ROUND((SUM(BG126:BG434)),  2)</f>
        <v>0</v>
      </c>
      <c r="I35" s="91">
        <v>0.21</v>
      </c>
      <c r="J35" s="90">
        <f>0</f>
        <v>0</v>
      </c>
      <c r="L35" s="31"/>
    </row>
    <row r="36" spans="2:12" s="1" customFormat="1" ht="14.45" hidden="1" customHeight="1">
      <c r="B36" s="31"/>
      <c r="E36" s="26" t="s">
        <v>44</v>
      </c>
      <c r="F36" s="90">
        <f>ROUND((SUM(BH126:BH434)),  2)</f>
        <v>0</v>
      </c>
      <c r="I36" s="91">
        <v>0.15</v>
      </c>
      <c r="J36" s="90">
        <f>0</f>
        <v>0</v>
      </c>
      <c r="L36" s="31"/>
    </row>
    <row r="37" spans="2:12" s="1" customFormat="1" ht="14.45" hidden="1" customHeight="1">
      <c r="B37" s="31"/>
      <c r="E37" s="26" t="s">
        <v>45</v>
      </c>
      <c r="F37" s="90">
        <f>ROUND((SUM(BI126:BI434)),  2)</f>
        <v>0</v>
      </c>
      <c r="I37" s="91">
        <v>0</v>
      </c>
      <c r="J37" s="90">
        <f>0</f>
        <v>0</v>
      </c>
      <c r="L37" s="31"/>
    </row>
    <row r="38" spans="2:12" s="1" customFormat="1" ht="6.95" customHeight="1">
      <c r="B38" s="31"/>
      <c r="L38" s="31"/>
    </row>
    <row r="39" spans="2:12" s="1" customFormat="1" ht="25.35" customHeight="1">
      <c r="B39" s="31"/>
      <c r="C39" s="92"/>
      <c r="D39" s="93" t="s">
        <v>46</v>
      </c>
      <c r="E39" s="56"/>
      <c r="F39" s="56"/>
      <c r="G39" s="94" t="s">
        <v>47</v>
      </c>
      <c r="H39" s="95" t="s">
        <v>48</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49</v>
      </c>
      <c r="E50" s="41"/>
      <c r="F50" s="41"/>
      <c r="G50" s="40" t="s">
        <v>50</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51</v>
      </c>
      <c r="E61" s="33"/>
      <c r="F61" s="98" t="s">
        <v>52</v>
      </c>
      <c r="G61" s="42" t="s">
        <v>51</v>
      </c>
      <c r="H61" s="33"/>
      <c r="I61" s="33"/>
      <c r="J61" s="99" t="s">
        <v>52</v>
      </c>
      <c r="K61" s="33"/>
      <c r="L61" s="31"/>
    </row>
    <row r="62" spans="2:12" ht="11.25">
      <c r="B62" s="19"/>
      <c r="L62" s="19"/>
    </row>
    <row r="63" spans="2:12" ht="11.25">
      <c r="B63" s="19"/>
      <c r="L63" s="19"/>
    </row>
    <row r="64" spans="2:12" ht="11.25">
      <c r="B64" s="19"/>
      <c r="L64" s="19"/>
    </row>
    <row r="65" spans="2:12" s="1" customFormat="1" ht="12.75">
      <c r="B65" s="31"/>
      <c r="D65" s="40" t="s">
        <v>53</v>
      </c>
      <c r="E65" s="41"/>
      <c r="F65" s="41"/>
      <c r="G65" s="40" t="s">
        <v>54</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51</v>
      </c>
      <c r="E76" s="33"/>
      <c r="F76" s="98" t="s">
        <v>52</v>
      </c>
      <c r="G76" s="42" t="s">
        <v>51</v>
      </c>
      <c r="H76" s="33"/>
      <c r="I76" s="33"/>
      <c r="J76" s="99" t="s">
        <v>52</v>
      </c>
      <c r="K76" s="33"/>
      <c r="L76" s="31"/>
    </row>
    <row r="77" spans="2:12" s="1" customFormat="1" ht="14.45" customHeight="1">
      <c r="B77" s="43"/>
      <c r="C77" s="44"/>
      <c r="D77" s="44"/>
      <c r="E77" s="44"/>
      <c r="F77" s="44"/>
      <c r="G77" s="44"/>
      <c r="H77" s="44"/>
      <c r="I77" s="44"/>
      <c r="J77" s="44"/>
      <c r="K77" s="44"/>
      <c r="L77" s="31"/>
    </row>
    <row r="81" spans="2:47" s="1" customFormat="1" ht="6.95" customHeight="1">
      <c r="B81" s="45"/>
      <c r="C81" s="46"/>
      <c r="D81" s="46"/>
      <c r="E81" s="46"/>
      <c r="F81" s="46"/>
      <c r="G81" s="46"/>
      <c r="H81" s="46"/>
      <c r="I81" s="46"/>
      <c r="J81" s="46"/>
      <c r="K81" s="46"/>
      <c r="L81" s="31"/>
    </row>
    <row r="82" spans="2:47" s="1" customFormat="1" ht="24.95" customHeight="1">
      <c r="B82" s="31"/>
      <c r="C82" s="20" t="s">
        <v>109</v>
      </c>
      <c r="L82" s="31"/>
    </row>
    <row r="83" spans="2:47" s="1" customFormat="1" ht="6.95" customHeight="1">
      <c r="B83" s="31"/>
      <c r="L83" s="31"/>
    </row>
    <row r="84" spans="2:47" s="1" customFormat="1" ht="12" customHeight="1">
      <c r="B84" s="31"/>
      <c r="C84" s="26" t="s">
        <v>16</v>
      </c>
      <c r="L84" s="31"/>
    </row>
    <row r="85" spans="2:47" s="1" customFormat="1" ht="26.25" customHeight="1">
      <c r="B85" s="31"/>
      <c r="E85" s="230" t="str">
        <f>E7</f>
        <v>MODERNIZACE TT NA UL. NÁDRAŽNÍ V ÚSEKU UL. 30. DUBNA - UL. VALCHAŘSKÁ</v>
      </c>
      <c r="F85" s="231"/>
      <c r="G85" s="231"/>
      <c r="H85" s="231"/>
      <c r="L85" s="31"/>
    </row>
    <row r="86" spans="2:47" s="1" customFormat="1" ht="12" customHeight="1">
      <c r="B86" s="31"/>
      <c r="C86" s="26" t="s">
        <v>102</v>
      </c>
      <c r="L86" s="31"/>
    </row>
    <row r="87" spans="2:47" s="1" customFormat="1" ht="16.5" customHeight="1">
      <c r="B87" s="31"/>
      <c r="E87" s="192" t="str">
        <f>E9</f>
        <v>SO 662 -  Tramvajový spodek</v>
      </c>
      <c r="F87" s="232"/>
      <c r="G87" s="232"/>
      <c r="H87" s="232"/>
      <c r="L87" s="31"/>
    </row>
    <row r="88" spans="2:47" s="1" customFormat="1" ht="6.95" customHeight="1">
      <c r="B88" s="31"/>
      <c r="L88" s="31"/>
    </row>
    <row r="89" spans="2:47" s="1" customFormat="1" ht="12" customHeight="1">
      <c r="B89" s="31"/>
      <c r="C89" s="26" t="s">
        <v>20</v>
      </c>
      <c r="F89" s="24" t="str">
        <f>F12</f>
        <v>Ostrava</v>
      </c>
      <c r="I89" s="26" t="s">
        <v>22</v>
      </c>
      <c r="J89" s="51" t="str">
        <f>IF(J12="","",J12)</f>
        <v>2. 3. 2022</v>
      </c>
      <c r="L89" s="31"/>
    </row>
    <row r="90" spans="2:47" s="1" customFormat="1" ht="6.95" customHeight="1">
      <c r="B90" s="31"/>
      <c r="L90" s="31"/>
    </row>
    <row r="91" spans="2:47" s="1" customFormat="1" ht="25.7" customHeight="1">
      <c r="B91" s="31"/>
      <c r="C91" s="26" t="s">
        <v>24</v>
      </c>
      <c r="F91" s="24" t="str">
        <f>E15</f>
        <v>Dopravní podnik Ostrava, a.s.</v>
      </c>
      <c r="I91" s="26" t="s">
        <v>30</v>
      </c>
      <c r="J91" s="29" t="str">
        <f>E21</f>
        <v>Dopravní projektování spol. s r.o.</v>
      </c>
      <c r="L91" s="31"/>
    </row>
    <row r="92" spans="2:47" s="1" customFormat="1" ht="15.2" customHeight="1">
      <c r="B92" s="31"/>
      <c r="C92" s="26" t="s">
        <v>28</v>
      </c>
      <c r="F92" s="24" t="str">
        <f>IF(E18="","",E18)</f>
        <v>Vyplň údaj</v>
      </c>
      <c r="I92" s="26" t="s">
        <v>33</v>
      </c>
      <c r="J92" s="29" t="str">
        <f>E24</f>
        <v>Šenkýř Vlastislav</v>
      </c>
      <c r="L92" s="31"/>
    </row>
    <row r="93" spans="2:47" s="1" customFormat="1" ht="10.35" customHeight="1">
      <c r="B93" s="31"/>
      <c r="L93" s="31"/>
    </row>
    <row r="94" spans="2:47" s="1" customFormat="1" ht="29.25" customHeight="1">
      <c r="B94" s="31"/>
      <c r="C94" s="100" t="s">
        <v>110</v>
      </c>
      <c r="D94" s="92"/>
      <c r="E94" s="92"/>
      <c r="F94" s="92"/>
      <c r="G94" s="92"/>
      <c r="H94" s="92"/>
      <c r="I94" s="92"/>
      <c r="J94" s="101" t="s">
        <v>111</v>
      </c>
      <c r="K94" s="92"/>
      <c r="L94" s="31"/>
    </row>
    <row r="95" spans="2:47" s="1" customFormat="1" ht="10.35" customHeight="1">
      <c r="B95" s="31"/>
      <c r="L95" s="31"/>
    </row>
    <row r="96" spans="2:47" s="1" customFormat="1" ht="22.9" customHeight="1">
      <c r="B96" s="31"/>
      <c r="C96" s="102" t="s">
        <v>112</v>
      </c>
      <c r="J96" s="65">
        <f>J126</f>
        <v>0</v>
      </c>
      <c r="L96" s="31"/>
      <c r="AU96" s="16" t="s">
        <v>113</v>
      </c>
    </row>
    <row r="97" spans="2:12" s="8" customFormat="1" ht="24.95" customHeight="1">
      <c r="B97" s="103"/>
      <c r="D97" s="104" t="s">
        <v>165</v>
      </c>
      <c r="E97" s="105"/>
      <c r="F97" s="105"/>
      <c r="G97" s="105"/>
      <c r="H97" s="105"/>
      <c r="I97" s="105"/>
      <c r="J97" s="106">
        <f>J127</f>
        <v>0</v>
      </c>
      <c r="L97" s="103"/>
    </row>
    <row r="98" spans="2:12" s="9" customFormat="1" ht="19.899999999999999" customHeight="1">
      <c r="B98" s="107"/>
      <c r="D98" s="108" t="s">
        <v>166</v>
      </c>
      <c r="E98" s="109"/>
      <c r="F98" s="109"/>
      <c r="G98" s="109"/>
      <c r="H98" s="109"/>
      <c r="I98" s="109"/>
      <c r="J98" s="110">
        <f>J128</f>
        <v>0</v>
      </c>
      <c r="L98" s="107"/>
    </row>
    <row r="99" spans="2:12" s="9" customFormat="1" ht="19.899999999999999" customHeight="1">
      <c r="B99" s="107"/>
      <c r="D99" s="108" t="s">
        <v>845</v>
      </c>
      <c r="E99" s="109"/>
      <c r="F99" s="109"/>
      <c r="G99" s="109"/>
      <c r="H99" s="109"/>
      <c r="I99" s="109"/>
      <c r="J99" s="110">
        <f>J220</f>
        <v>0</v>
      </c>
      <c r="L99" s="107"/>
    </row>
    <row r="100" spans="2:12" s="9" customFormat="1" ht="19.899999999999999" customHeight="1">
      <c r="B100" s="107"/>
      <c r="D100" s="108" t="s">
        <v>846</v>
      </c>
      <c r="E100" s="109"/>
      <c r="F100" s="109"/>
      <c r="G100" s="109"/>
      <c r="H100" s="109"/>
      <c r="I100" s="109"/>
      <c r="J100" s="110">
        <f>J260</f>
        <v>0</v>
      </c>
      <c r="L100" s="107"/>
    </row>
    <row r="101" spans="2:12" s="9" customFormat="1" ht="19.899999999999999" customHeight="1">
      <c r="B101" s="107"/>
      <c r="D101" s="108" t="s">
        <v>847</v>
      </c>
      <c r="E101" s="109"/>
      <c r="F101" s="109"/>
      <c r="G101" s="109"/>
      <c r="H101" s="109"/>
      <c r="I101" s="109"/>
      <c r="J101" s="110">
        <f>J265</f>
        <v>0</v>
      </c>
      <c r="L101" s="107"/>
    </row>
    <row r="102" spans="2:12" s="9" customFormat="1" ht="19.899999999999999" customHeight="1">
      <c r="B102" s="107"/>
      <c r="D102" s="108" t="s">
        <v>167</v>
      </c>
      <c r="E102" s="109"/>
      <c r="F102" s="109"/>
      <c r="G102" s="109"/>
      <c r="H102" s="109"/>
      <c r="I102" s="109"/>
      <c r="J102" s="110">
        <f>J285</f>
        <v>0</v>
      </c>
      <c r="L102" s="107"/>
    </row>
    <row r="103" spans="2:12" s="9" customFormat="1" ht="19.899999999999999" customHeight="1">
      <c r="B103" s="107"/>
      <c r="D103" s="108" t="s">
        <v>848</v>
      </c>
      <c r="E103" s="109"/>
      <c r="F103" s="109"/>
      <c r="G103" s="109"/>
      <c r="H103" s="109"/>
      <c r="I103" s="109"/>
      <c r="J103" s="110">
        <f>J336</f>
        <v>0</v>
      </c>
      <c r="L103" s="107"/>
    </row>
    <row r="104" spans="2:12" s="9" customFormat="1" ht="19.899999999999999" customHeight="1">
      <c r="B104" s="107"/>
      <c r="D104" s="108" t="s">
        <v>169</v>
      </c>
      <c r="E104" s="109"/>
      <c r="F104" s="109"/>
      <c r="G104" s="109"/>
      <c r="H104" s="109"/>
      <c r="I104" s="109"/>
      <c r="J104" s="110">
        <f>J352</f>
        <v>0</v>
      </c>
      <c r="L104" s="107"/>
    </row>
    <row r="105" spans="2:12" s="9" customFormat="1" ht="19.899999999999999" customHeight="1">
      <c r="B105" s="107"/>
      <c r="D105" s="108" t="s">
        <v>171</v>
      </c>
      <c r="E105" s="109"/>
      <c r="F105" s="109"/>
      <c r="G105" s="109"/>
      <c r="H105" s="109"/>
      <c r="I105" s="109"/>
      <c r="J105" s="110">
        <f>J371</f>
        <v>0</v>
      </c>
      <c r="L105" s="107"/>
    </row>
    <row r="106" spans="2:12" s="8" customFormat="1" ht="24.95" customHeight="1">
      <c r="B106" s="103"/>
      <c r="D106" s="104" t="s">
        <v>172</v>
      </c>
      <c r="E106" s="105"/>
      <c r="F106" s="105"/>
      <c r="G106" s="105"/>
      <c r="H106" s="105"/>
      <c r="I106" s="105"/>
      <c r="J106" s="106">
        <f>J433</f>
        <v>0</v>
      </c>
      <c r="L106" s="103"/>
    </row>
    <row r="107" spans="2:12" s="1" customFormat="1" ht="21.75" customHeight="1">
      <c r="B107" s="31"/>
      <c r="L107" s="31"/>
    </row>
    <row r="108" spans="2:12" s="1" customFormat="1" ht="6.95" customHeight="1">
      <c r="B108" s="43"/>
      <c r="C108" s="44"/>
      <c r="D108" s="44"/>
      <c r="E108" s="44"/>
      <c r="F108" s="44"/>
      <c r="G108" s="44"/>
      <c r="H108" s="44"/>
      <c r="I108" s="44"/>
      <c r="J108" s="44"/>
      <c r="K108" s="44"/>
      <c r="L108" s="31"/>
    </row>
    <row r="112" spans="2:12" s="1" customFormat="1" ht="6.95" customHeight="1">
      <c r="B112" s="45"/>
      <c r="C112" s="46"/>
      <c r="D112" s="46"/>
      <c r="E112" s="46"/>
      <c r="F112" s="46"/>
      <c r="G112" s="46"/>
      <c r="H112" s="46"/>
      <c r="I112" s="46"/>
      <c r="J112" s="46"/>
      <c r="K112" s="46"/>
      <c r="L112" s="31"/>
    </row>
    <row r="113" spans="2:63" s="1" customFormat="1" ht="24.95" customHeight="1">
      <c r="B113" s="31"/>
      <c r="C113" s="20" t="s">
        <v>116</v>
      </c>
      <c r="L113" s="31"/>
    </row>
    <row r="114" spans="2:63" s="1" customFormat="1" ht="6.95" customHeight="1">
      <c r="B114" s="31"/>
      <c r="L114" s="31"/>
    </row>
    <row r="115" spans="2:63" s="1" customFormat="1" ht="12" customHeight="1">
      <c r="B115" s="31"/>
      <c r="C115" s="26" t="s">
        <v>16</v>
      </c>
      <c r="L115" s="31"/>
    </row>
    <row r="116" spans="2:63" s="1" customFormat="1" ht="26.25" customHeight="1">
      <c r="B116" s="31"/>
      <c r="E116" s="230" t="str">
        <f>E7</f>
        <v>MODERNIZACE TT NA UL. NÁDRAŽNÍ V ÚSEKU UL. 30. DUBNA - UL. VALCHAŘSKÁ</v>
      </c>
      <c r="F116" s="231"/>
      <c r="G116" s="231"/>
      <c r="H116" s="231"/>
      <c r="L116" s="31"/>
    </row>
    <row r="117" spans="2:63" s="1" customFormat="1" ht="12" customHeight="1">
      <c r="B117" s="31"/>
      <c r="C117" s="26" t="s">
        <v>102</v>
      </c>
      <c r="L117" s="31"/>
    </row>
    <row r="118" spans="2:63" s="1" customFormat="1" ht="16.5" customHeight="1">
      <c r="B118" s="31"/>
      <c r="E118" s="192" t="str">
        <f>E9</f>
        <v>SO 662 -  Tramvajový spodek</v>
      </c>
      <c r="F118" s="232"/>
      <c r="G118" s="232"/>
      <c r="H118" s="232"/>
      <c r="L118" s="31"/>
    </row>
    <row r="119" spans="2:63" s="1" customFormat="1" ht="6.95" customHeight="1">
      <c r="B119" s="31"/>
      <c r="L119" s="31"/>
    </row>
    <row r="120" spans="2:63" s="1" customFormat="1" ht="12" customHeight="1">
      <c r="B120" s="31"/>
      <c r="C120" s="26" t="s">
        <v>20</v>
      </c>
      <c r="F120" s="24" t="str">
        <f>F12</f>
        <v>Ostrava</v>
      </c>
      <c r="I120" s="26" t="s">
        <v>22</v>
      </c>
      <c r="J120" s="51" t="str">
        <f>IF(J12="","",J12)</f>
        <v>2. 3. 2022</v>
      </c>
      <c r="L120" s="31"/>
    </row>
    <row r="121" spans="2:63" s="1" customFormat="1" ht="6.95" customHeight="1">
      <c r="B121" s="31"/>
      <c r="L121" s="31"/>
    </row>
    <row r="122" spans="2:63" s="1" customFormat="1" ht="25.7" customHeight="1">
      <c r="B122" s="31"/>
      <c r="C122" s="26" t="s">
        <v>24</v>
      </c>
      <c r="F122" s="24" t="str">
        <f>E15</f>
        <v>Dopravní podnik Ostrava, a.s.</v>
      </c>
      <c r="I122" s="26" t="s">
        <v>30</v>
      </c>
      <c r="J122" s="29" t="str">
        <f>E21</f>
        <v>Dopravní projektování spol. s r.o.</v>
      </c>
      <c r="L122" s="31"/>
    </row>
    <row r="123" spans="2:63" s="1" customFormat="1" ht="15.2" customHeight="1">
      <c r="B123" s="31"/>
      <c r="C123" s="26" t="s">
        <v>28</v>
      </c>
      <c r="F123" s="24" t="str">
        <f>IF(E18="","",E18)</f>
        <v>Vyplň údaj</v>
      </c>
      <c r="I123" s="26" t="s">
        <v>33</v>
      </c>
      <c r="J123" s="29" t="str">
        <f>E24</f>
        <v>Šenkýř Vlastislav</v>
      </c>
      <c r="L123" s="31"/>
    </row>
    <row r="124" spans="2:63" s="1" customFormat="1" ht="10.35" customHeight="1">
      <c r="B124" s="31"/>
      <c r="L124" s="31"/>
    </row>
    <row r="125" spans="2:63" s="10" customFormat="1" ht="29.25" customHeight="1">
      <c r="B125" s="111"/>
      <c r="C125" s="112" t="s">
        <v>117</v>
      </c>
      <c r="D125" s="113" t="s">
        <v>61</v>
      </c>
      <c r="E125" s="113" t="s">
        <v>57</v>
      </c>
      <c r="F125" s="113" t="s">
        <v>58</v>
      </c>
      <c r="G125" s="113" t="s">
        <v>118</v>
      </c>
      <c r="H125" s="113" t="s">
        <v>119</v>
      </c>
      <c r="I125" s="113" t="s">
        <v>120</v>
      </c>
      <c r="J125" s="114" t="s">
        <v>111</v>
      </c>
      <c r="K125" s="115" t="s">
        <v>121</v>
      </c>
      <c r="L125" s="111"/>
      <c r="M125" s="58" t="s">
        <v>1</v>
      </c>
      <c r="N125" s="59" t="s">
        <v>40</v>
      </c>
      <c r="O125" s="59" t="s">
        <v>122</v>
      </c>
      <c r="P125" s="59" t="s">
        <v>123</v>
      </c>
      <c r="Q125" s="59" t="s">
        <v>124</v>
      </c>
      <c r="R125" s="59" t="s">
        <v>125</v>
      </c>
      <c r="S125" s="59" t="s">
        <v>126</v>
      </c>
      <c r="T125" s="60" t="s">
        <v>127</v>
      </c>
    </row>
    <row r="126" spans="2:63" s="1" customFormat="1" ht="22.9" customHeight="1">
      <c r="B126" s="31"/>
      <c r="C126" s="63" t="s">
        <v>128</v>
      </c>
      <c r="J126" s="116">
        <f>BK126</f>
        <v>0</v>
      </c>
      <c r="L126" s="31"/>
      <c r="M126" s="61"/>
      <c r="N126" s="52"/>
      <c r="O126" s="52"/>
      <c r="P126" s="117">
        <f>P127+P433</f>
        <v>0</v>
      </c>
      <c r="Q126" s="52"/>
      <c r="R126" s="117">
        <f>R127+R433</f>
        <v>481.85067999999995</v>
      </c>
      <c r="S126" s="52"/>
      <c r="T126" s="118">
        <f>T127+T433</f>
        <v>249.10049999999995</v>
      </c>
      <c r="AT126" s="16" t="s">
        <v>75</v>
      </c>
      <c r="AU126" s="16" t="s">
        <v>113</v>
      </c>
      <c r="BK126" s="119">
        <f>BK127+BK433</f>
        <v>0</v>
      </c>
    </row>
    <row r="127" spans="2:63" s="11" customFormat="1" ht="25.9" customHeight="1">
      <c r="B127" s="120"/>
      <c r="D127" s="121" t="s">
        <v>75</v>
      </c>
      <c r="E127" s="122" t="s">
        <v>175</v>
      </c>
      <c r="F127" s="122" t="s">
        <v>176</v>
      </c>
      <c r="I127" s="123"/>
      <c r="J127" s="124">
        <f>BK127</f>
        <v>0</v>
      </c>
      <c r="L127" s="120"/>
      <c r="M127" s="125"/>
      <c r="P127" s="126">
        <f>P128+P220+P260+P265+P285+P336+P352+P371</f>
        <v>0</v>
      </c>
      <c r="R127" s="126">
        <f>R128+R220+R260+R265+R285+R336+R352+R371</f>
        <v>481.85067999999995</v>
      </c>
      <c r="T127" s="127">
        <f>T128+T220+T260+T265+T285+T336+T352+T371</f>
        <v>249.10049999999995</v>
      </c>
      <c r="AR127" s="121" t="s">
        <v>84</v>
      </c>
      <c r="AT127" s="128" t="s">
        <v>75</v>
      </c>
      <c r="AU127" s="128" t="s">
        <v>76</v>
      </c>
      <c r="AY127" s="121" t="s">
        <v>132</v>
      </c>
      <c r="BK127" s="129">
        <f>BK128+BK220+BK260+BK265+BK285+BK336+BK352+BK371</f>
        <v>0</v>
      </c>
    </row>
    <row r="128" spans="2:63" s="11" customFormat="1" ht="22.9" customHeight="1">
      <c r="B128" s="120"/>
      <c r="D128" s="121" t="s">
        <v>75</v>
      </c>
      <c r="E128" s="130" t="s">
        <v>84</v>
      </c>
      <c r="F128" s="130" t="s">
        <v>177</v>
      </c>
      <c r="I128" s="123"/>
      <c r="J128" s="131">
        <f>BK128</f>
        <v>0</v>
      </c>
      <c r="L128" s="120"/>
      <c r="M128" s="125"/>
      <c r="P128" s="126">
        <f>SUM(P129:P219)</f>
        <v>0</v>
      </c>
      <c r="R128" s="126">
        <f>SUM(R129:R219)</f>
        <v>2E-3</v>
      </c>
      <c r="T128" s="127">
        <f>SUM(T129:T219)</f>
        <v>55.622399999999992</v>
      </c>
      <c r="AR128" s="121" t="s">
        <v>84</v>
      </c>
      <c r="AT128" s="128" t="s">
        <v>75</v>
      </c>
      <c r="AU128" s="128" t="s">
        <v>84</v>
      </c>
      <c r="AY128" s="121" t="s">
        <v>132</v>
      </c>
      <c r="BK128" s="129">
        <f>SUM(BK129:BK219)</f>
        <v>0</v>
      </c>
    </row>
    <row r="129" spans="2:65" s="1" customFormat="1" ht="62.65" customHeight="1">
      <c r="B129" s="31"/>
      <c r="C129" s="132" t="s">
        <v>84</v>
      </c>
      <c r="D129" s="132" t="s">
        <v>135</v>
      </c>
      <c r="E129" s="133" t="s">
        <v>849</v>
      </c>
      <c r="F129" s="134" t="s">
        <v>850</v>
      </c>
      <c r="G129" s="135" t="s">
        <v>180</v>
      </c>
      <c r="H129" s="136">
        <v>23</v>
      </c>
      <c r="I129" s="137"/>
      <c r="J129" s="138">
        <f>ROUND(I129*H129,2)</f>
        <v>0</v>
      </c>
      <c r="K129" s="139"/>
      <c r="L129" s="31"/>
      <c r="M129" s="140" t="s">
        <v>1</v>
      </c>
      <c r="N129" s="141" t="s">
        <v>41</v>
      </c>
      <c r="P129" s="142">
        <f>O129*H129</f>
        <v>0</v>
      </c>
      <c r="Q129" s="142">
        <v>0</v>
      </c>
      <c r="R129" s="142">
        <f>Q129*H129</f>
        <v>0</v>
      </c>
      <c r="S129" s="142">
        <v>0</v>
      </c>
      <c r="T129" s="143">
        <f>S129*H129</f>
        <v>0</v>
      </c>
      <c r="AR129" s="144" t="s">
        <v>131</v>
      </c>
      <c r="AT129" s="144" t="s">
        <v>135</v>
      </c>
      <c r="AU129" s="144" t="s">
        <v>86</v>
      </c>
      <c r="AY129" s="16" t="s">
        <v>132</v>
      </c>
      <c r="BE129" s="145">
        <f>IF(N129="základní",J129,0)</f>
        <v>0</v>
      </c>
      <c r="BF129" s="145">
        <f>IF(N129="snížená",J129,0)</f>
        <v>0</v>
      </c>
      <c r="BG129" s="145">
        <f>IF(N129="zákl. přenesená",J129,0)</f>
        <v>0</v>
      </c>
      <c r="BH129" s="145">
        <f>IF(N129="sníž. přenesená",J129,0)</f>
        <v>0</v>
      </c>
      <c r="BI129" s="145">
        <f>IF(N129="nulová",J129,0)</f>
        <v>0</v>
      </c>
      <c r="BJ129" s="16" t="s">
        <v>84</v>
      </c>
      <c r="BK129" s="145">
        <f>ROUND(I129*H129,2)</f>
        <v>0</v>
      </c>
      <c r="BL129" s="16" t="s">
        <v>131</v>
      </c>
      <c r="BM129" s="144" t="s">
        <v>851</v>
      </c>
    </row>
    <row r="130" spans="2:65" s="1" customFormat="1" ht="11.25">
      <c r="B130" s="31"/>
      <c r="D130" s="163" t="s">
        <v>182</v>
      </c>
      <c r="F130" s="164" t="s">
        <v>852</v>
      </c>
      <c r="I130" s="165"/>
      <c r="L130" s="31"/>
      <c r="M130" s="166"/>
      <c r="T130" s="55"/>
      <c r="AT130" s="16" t="s">
        <v>182</v>
      </c>
      <c r="AU130" s="16" t="s">
        <v>86</v>
      </c>
    </row>
    <row r="131" spans="2:65" s="13" customFormat="1" ht="11.25">
      <c r="B131" s="153"/>
      <c r="D131" s="147" t="s">
        <v>141</v>
      </c>
      <c r="E131" s="154" t="s">
        <v>1</v>
      </c>
      <c r="F131" s="155" t="s">
        <v>356</v>
      </c>
      <c r="H131" s="156">
        <v>23</v>
      </c>
      <c r="I131" s="157"/>
      <c r="L131" s="153"/>
      <c r="M131" s="158"/>
      <c r="T131" s="159"/>
      <c r="AT131" s="154" t="s">
        <v>141</v>
      </c>
      <c r="AU131" s="154" t="s">
        <v>86</v>
      </c>
      <c r="AV131" s="13" t="s">
        <v>86</v>
      </c>
      <c r="AW131" s="13" t="s">
        <v>32</v>
      </c>
      <c r="AX131" s="13" t="s">
        <v>84</v>
      </c>
      <c r="AY131" s="154" t="s">
        <v>132</v>
      </c>
    </row>
    <row r="132" spans="2:65" s="1" customFormat="1" ht="49.15" customHeight="1">
      <c r="B132" s="31"/>
      <c r="C132" s="132" t="s">
        <v>86</v>
      </c>
      <c r="D132" s="132" t="s">
        <v>135</v>
      </c>
      <c r="E132" s="133" t="s">
        <v>853</v>
      </c>
      <c r="F132" s="134" t="s">
        <v>854</v>
      </c>
      <c r="G132" s="135" t="s">
        <v>289</v>
      </c>
      <c r="H132" s="136">
        <v>4</v>
      </c>
      <c r="I132" s="137"/>
      <c r="J132" s="138">
        <f>ROUND(I132*H132,2)</f>
        <v>0</v>
      </c>
      <c r="K132" s="139"/>
      <c r="L132" s="31"/>
      <c r="M132" s="140" t="s">
        <v>1</v>
      </c>
      <c r="N132" s="141" t="s">
        <v>41</v>
      </c>
      <c r="P132" s="142">
        <f>O132*H132</f>
        <v>0</v>
      </c>
      <c r="Q132" s="142">
        <v>0</v>
      </c>
      <c r="R132" s="142">
        <f>Q132*H132</f>
        <v>0</v>
      </c>
      <c r="S132" s="142">
        <v>0</v>
      </c>
      <c r="T132" s="143">
        <f>S132*H132</f>
        <v>0</v>
      </c>
      <c r="AR132" s="144" t="s">
        <v>131</v>
      </c>
      <c r="AT132" s="144" t="s">
        <v>135</v>
      </c>
      <c r="AU132" s="144" t="s">
        <v>86</v>
      </c>
      <c r="AY132" s="16" t="s">
        <v>132</v>
      </c>
      <c r="BE132" s="145">
        <f>IF(N132="základní",J132,0)</f>
        <v>0</v>
      </c>
      <c r="BF132" s="145">
        <f>IF(N132="snížená",J132,0)</f>
        <v>0</v>
      </c>
      <c r="BG132" s="145">
        <f>IF(N132="zákl. přenesená",J132,0)</f>
        <v>0</v>
      </c>
      <c r="BH132" s="145">
        <f>IF(N132="sníž. přenesená",J132,0)</f>
        <v>0</v>
      </c>
      <c r="BI132" s="145">
        <f>IF(N132="nulová",J132,0)</f>
        <v>0</v>
      </c>
      <c r="BJ132" s="16" t="s">
        <v>84</v>
      </c>
      <c r="BK132" s="145">
        <f>ROUND(I132*H132,2)</f>
        <v>0</v>
      </c>
      <c r="BL132" s="16" t="s">
        <v>131</v>
      </c>
      <c r="BM132" s="144" t="s">
        <v>855</v>
      </c>
    </row>
    <row r="133" spans="2:65" s="13" customFormat="1" ht="11.25">
      <c r="B133" s="153"/>
      <c r="D133" s="147" t="s">
        <v>141</v>
      </c>
      <c r="E133" s="154" t="s">
        <v>1</v>
      </c>
      <c r="F133" s="155" t="s">
        <v>131</v>
      </c>
      <c r="H133" s="156">
        <v>4</v>
      </c>
      <c r="I133" s="157"/>
      <c r="L133" s="153"/>
      <c r="M133" s="158"/>
      <c r="T133" s="159"/>
      <c r="AT133" s="154" t="s">
        <v>141</v>
      </c>
      <c r="AU133" s="154" t="s">
        <v>86</v>
      </c>
      <c r="AV133" s="13" t="s">
        <v>86</v>
      </c>
      <c r="AW133" s="13" t="s">
        <v>32</v>
      </c>
      <c r="AX133" s="13" t="s">
        <v>84</v>
      </c>
      <c r="AY133" s="154" t="s">
        <v>132</v>
      </c>
    </row>
    <row r="134" spans="2:65" s="1" customFormat="1" ht="49.15" customHeight="1">
      <c r="B134" s="31"/>
      <c r="C134" s="132" t="s">
        <v>203</v>
      </c>
      <c r="D134" s="132" t="s">
        <v>135</v>
      </c>
      <c r="E134" s="133" t="s">
        <v>856</v>
      </c>
      <c r="F134" s="134" t="s">
        <v>857</v>
      </c>
      <c r="G134" s="135" t="s">
        <v>289</v>
      </c>
      <c r="H134" s="136">
        <v>9</v>
      </c>
      <c r="I134" s="137"/>
      <c r="J134" s="138">
        <f>ROUND(I134*H134,2)</f>
        <v>0</v>
      </c>
      <c r="K134" s="139"/>
      <c r="L134" s="31"/>
      <c r="M134" s="140" t="s">
        <v>1</v>
      </c>
      <c r="N134" s="141" t="s">
        <v>41</v>
      </c>
      <c r="P134" s="142">
        <f>O134*H134</f>
        <v>0</v>
      </c>
      <c r="Q134" s="142">
        <v>0</v>
      </c>
      <c r="R134" s="142">
        <f>Q134*H134</f>
        <v>0</v>
      </c>
      <c r="S134" s="142">
        <v>0</v>
      </c>
      <c r="T134" s="143">
        <f>S134*H134</f>
        <v>0</v>
      </c>
      <c r="AR134" s="144" t="s">
        <v>131</v>
      </c>
      <c r="AT134" s="144" t="s">
        <v>135</v>
      </c>
      <c r="AU134" s="144" t="s">
        <v>86</v>
      </c>
      <c r="AY134" s="16" t="s">
        <v>132</v>
      </c>
      <c r="BE134" s="145">
        <f>IF(N134="základní",J134,0)</f>
        <v>0</v>
      </c>
      <c r="BF134" s="145">
        <f>IF(N134="snížená",J134,0)</f>
        <v>0</v>
      </c>
      <c r="BG134" s="145">
        <f>IF(N134="zákl. přenesená",J134,0)</f>
        <v>0</v>
      </c>
      <c r="BH134" s="145">
        <f>IF(N134="sníž. přenesená",J134,0)</f>
        <v>0</v>
      </c>
      <c r="BI134" s="145">
        <f>IF(N134="nulová",J134,0)</f>
        <v>0</v>
      </c>
      <c r="BJ134" s="16" t="s">
        <v>84</v>
      </c>
      <c r="BK134" s="145">
        <f>ROUND(I134*H134,2)</f>
        <v>0</v>
      </c>
      <c r="BL134" s="16" t="s">
        <v>131</v>
      </c>
      <c r="BM134" s="144" t="s">
        <v>858</v>
      </c>
    </row>
    <row r="135" spans="2:65" s="1" customFormat="1" ht="11.25">
      <c r="B135" s="31"/>
      <c r="D135" s="163" t="s">
        <v>182</v>
      </c>
      <c r="F135" s="164" t="s">
        <v>859</v>
      </c>
      <c r="I135" s="165"/>
      <c r="L135" s="31"/>
      <c r="M135" s="166"/>
      <c r="T135" s="55"/>
      <c r="AT135" s="16" t="s">
        <v>182</v>
      </c>
      <c r="AU135" s="16" t="s">
        <v>86</v>
      </c>
    </row>
    <row r="136" spans="2:65" s="13" customFormat="1" ht="11.25">
      <c r="B136" s="153"/>
      <c r="D136" s="147" t="s">
        <v>141</v>
      </c>
      <c r="E136" s="154" t="s">
        <v>1</v>
      </c>
      <c r="F136" s="155" t="s">
        <v>257</v>
      </c>
      <c r="H136" s="156">
        <v>9</v>
      </c>
      <c r="I136" s="157"/>
      <c r="L136" s="153"/>
      <c r="M136" s="158"/>
      <c r="T136" s="159"/>
      <c r="AT136" s="154" t="s">
        <v>141</v>
      </c>
      <c r="AU136" s="154" t="s">
        <v>86</v>
      </c>
      <c r="AV136" s="13" t="s">
        <v>86</v>
      </c>
      <c r="AW136" s="13" t="s">
        <v>32</v>
      </c>
      <c r="AX136" s="13" t="s">
        <v>84</v>
      </c>
      <c r="AY136" s="154" t="s">
        <v>132</v>
      </c>
    </row>
    <row r="137" spans="2:65" s="1" customFormat="1" ht="49.15" customHeight="1">
      <c r="B137" s="31"/>
      <c r="C137" s="132" t="s">
        <v>131</v>
      </c>
      <c r="D137" s="132" t="s">
        <v>135</v>
      </c>
      <c r="E137" s="133" t="s">
        <v>860</v>
      </c>
      <c r="F137" s="134" t="s">
        <v>861</v>
      </c>
      <c r="G137" s="135" t="s">
        <v>289</v>
      </c>
      <c r="H137" s="136">
        <v>2</v>
      </c>
      <c r="I137" s="137"/>
      <c r="J137" s="138">
        <f>ROUND(I137*H137,2)</f>
        <v>0</v>
      </c>
      <c r="K137" s="139"/>
      <c r="L137" s="31"/>
      <c r="M137" s="140" t="s">
        <v>1</v>
      </c>
      <c r="N137" s="141" t="s">
        <v>41</v>
      </c>
      <c r="P137" s="142">
        <f>O137*H137</f>
        <v>0</v>
      </c>
      <c r="Q137" s="142">
        <v>0</v>
      </c>
      <c r="R137" s="142">
        <f>Q137*H137</f>
        <v>0</v>
      </c>
      <c r="S137" s="142">
        <v>0</v>
      </c>
      <c r="T137" s="143">
        <f>S137*H137</f>
        <v>0</v>
      </c>
      <c r="AR137" s="144" t="s">
        <v>131</v>
      </c>
      <c r="AT137" s="144" t="s">
        <v>135</v>
      </c>
      <c r="AU137" s="144" t="s">
        <v>86</v>
      </c>
      <c r="AY137" s="16" t="s">
        <v>132</v>
      </c>
      <c r="BE137" s="145">
        <f>IF(N137="základní",J137,0)</f>
        <v>0</v>
      </c>
      <c r="BF137" s="145">
        <f>IF(N137="snížená",J137,0)</f>
        <v>0</v>
      </c>
      <c r="BG137" s="145">
        <f>IF(N137="zákl. přenesená",J137,0)</f>
        <v>0</v>
      </c>
      <c r="BH137" s="145">
        <f>IF(N137="sníž. přenesená",J137,0)</f>
        <v>0</v>
      </c>
      <c r="BI137" s="145">
        <f>IF(N137="nulová",J137,0)</f>
        <v>0</v>
      </c>
      <c r="BJ137" s="16" t="s">
        <v>84</v>
      </c>
      <c r="BK137" s="145">
        <f>ROUND(I137*H137,2)</f>
        <v>0</v>
      </c>
      <c r="BL137" s="16" t="s">
        <v>131</v>
      </c>
      <c r="BM137" s="144" t="s">
        <v>862</v>
      </c>
    </row>
    <row r="138" spans="2:65" s="1" customFormat="1" ht="11.25">
      <c r="B138" s="31"/>
      <c r="D138" s="163" t="s">
        <v>182</v>
      </c>
      <c r="F138" s="164" t="s">
        <v>863</v>
      </c>
      <c r="I138" s="165"/>
      <c r="L138" s="31"/>
      <c r="M138" s="166"/>
      <c r="T138" s="55"/>
      <c r="AT138" s="16" t="s">
        <v>182</v>
      </c>
      <c r="AU138" s="16" t="s">
        <v>86</v>
      </c>
    </row>
    <row r="139" spans="2:65" s="13" customFormat="1" ht="11.25">
      <c r="B139" s="153"/>
      <c r="D139" s="147" t="s">
        <v>141</v>
      </c>
      <c r="E139" s="154" t="s">
        <v>1</v>
      </c>
      <c r="F139" s="155" t="s">
        <v>86</v>
      </c>
      <c r="H139" s="156">
        <v>2</v>
      </c>
      <c r="I139" s="157"/>
      <c r="L139" s="153"/>
      <c r="M139" s="158"/>
      <c r="T139" s="159"/>
      <c r="AT139" s="154" t="s">
        <v>141</v>
      </c>
      <c r="AU139" s="154" t="s">
        <v>86</v>
      </c>
      <c r="AV139" s="13" t="s">
        <v>86</v>
      </c>
      <c r="AW139" s="13" t="s">
        <v>32</v>
      </c>
      <c r="AX139" s="13" t="s">
        <v>84</v>
      </c>
      <c r="AY139" s="154" t="s">
        <v>132</v>
      </c>
    </row>
    <row r="140" spans="2:65" s="1" customFormat="1" ht="49.15" customHeight="1">
      <c r="B140" s="31"/>
      <c r="C140" s="132" t="s">
        <v>213</v>
      </c>
      <c r="D140" s="132" t="s">
        <v>135</v>
      </c>
      <c r="E140" s="133" t="s">
        <v>864</v>
      </c>
      <c r="F140" s="134" t="s">
        <v>865</v>
      </c>
      <c r="G140" s="135" t="s">
        <v>289</v>
      </c>
      <c r="H140" s="136">
        <v>2</v>
      </c>
      <c r="I140" s="137"/>
      <c r="J140" s="138">
        <f>ROUND(I140*H140,2)</f>
        <v>0</v>
      </c>
      <c r="K140" s="139"/>
      <c r="L140" s="31"/>
      <c r="M140" s="140" t="s">
        <v>1</v>
      </c>
      <c r="N140" s="141" t="s">
        <v>41</v>
      </c>
      <c r="P140" s="142">
        <f>O140*H140</f>
        <v>0</v>
      </c>
      <c r="Q140" s="142">
        <v>0</v>
      </c>
      <c r="R140" s="142">
        <f>Q140*H140</f>
        <v>0</v>
      </c>
      <c r="S140" s="142">
        <v>0</v>
      </c>
      <c r="T140" s="143">
        <f>S140*H140</f>
        <v>0</v>
      </c>
      <c r="AR140" s="144" t="s">
        <v>131</v>
      </c>
      <c r="AT140" s="144" t="s">
        <v>135</v>
      </c>
      <c r="AU140" s="144" t="s">
        <v>86</v>
      </c>
      <c r="AY140" s="16" t="s">
        <v>132</v>
      </c>
      <c r="BE140" s="145">
        <f>IF(N140="základní",J140,0)</f>
        <v>0</v>
      </c>
      <c r="BF140" s="145">
        <f>IF(N140="snížená",J140,0)</f>
        <v>0</v>
      </c>
      <c r="BG140" s="145">
        <f>IF(N140="zákl. přenesená",J140,0)</f>
        <v>0</v>
      </c>
      <c r="BH140" s="145">
        <f>IF(N140="sníž. přenesená",J140,0)</f>
        <v>0</v>
      </c>
      <c r="BI140" s="145">
        <f>IF(N140="nulová",J140,0)</f>
        <v>0</v>
      </c>
      <c r="BJ140" s="16" t="s">
        <v>84</v>
      </c>
      <c r="BK140" s="145">
        <f>ROUND(I140*H140,2)</f>
        <v>0</v>
      </c>
      <c r="BL140" s="16" t="s">
        <v>131</v>
      </c>
      <c r="BM140" s="144" t="s">
        <v>866</v>
      </c>
    </row>
    <row r="141" spans="2:65" s="1" customFormat="1" ht="11.25">
      <c r="B141" s="31"/>
      <c r="D141" s="163" t="s">
        <v>182</v>
      </c>
      <c r="F141" s="164" t="s">
        <v>867</v>
      </c>
      <c r="I141" s="165"/>
      <c r="L141" s="31"/>
      <c r="M141" s="166"/>
      <c r="T141" s="55"/>
      <c r="AT141" s="16" t="s">
        <v>182</v>
      </c>
      <c r="AU141" s="16" t="s">
        <v>86</v>
      </c>
    </row>
    <row r="142" spans="2:65" s="13" customFormat="1" ht="11.25">
      <c r="B142" s="153"/>
      <c r="D142" s="147" t="s">
        <v>141</v>
      </c>
      <c r="E142" s="154" t="s">
        <v>1</v>
      </c>
      <c r="F142" s="155" t="s">
        <v>86</v>
      </c>
      <c r="H142" s="156">
        <v>2</v>
      </c>
      <c r="I142" s="157"/>
      <c r="L142" s="153"/>
      <c r="M142" s="158"/>
      <c r="T142" s="159"/>
      <c r="AT142" s="154" t="s">
        <v>141</v>
      </c>
      <c r="AU142" s="154" t="s">
        <v>86</v>
      </c>
      <c r="AV142" s="13" t="s">
        <v>86</v>
      </c>
      <c r="AW142" s="13" t="s">
        <v>32</v>
      </c>
      <c r="AX142" s="13" t="s">
        <v>84</v>
      </c>
      <c r="AY142" s="154" t="s">
        <v>132</v>
      </c>
    </row>
    <row r="143" spans="2:65" s="1" customFormat="1" ht="49.15" customHeight="1">
      <c r="B143" s="31"/>
      <c r="C143" s="132" t="s">
        <v>229</v>
      </c>
      <c r="D143" s="132" t="s">
        <v>135</v>
      </c>
      <c r="E143" s="133" t="s">
        <v>868</v>
      </c>
      <c r="F143" s="134" t="s">
        <v>869</v>
      </c>
      <c r="G143" s="135" t="s">
        <v>289</v>
      </c>
      <c r="H143" s="136">
        <v>1</v>
      </c>
      <c r="I143" s="137"/>
      <c r="J143" s="138">
        <f>ROUND(I143*H143,2)</f>
        <v>0</v>
      </c>
      <c r="K143" s="139"/>
      <c r="L143" s="31"/>
      <c r="M143" s="140" t="s">
        <v>1</v>
      </c>
      <c r="N143" s="141" t="s">
        <v>41</v>
      </c>
      <c r="P143" s="142">
        <f>O143*H143</f>
        <v>0</v>
      </c>
      <c r="Q143" s="142">
        <v>0</v>
      </c>
      <c r="R143" s="142">
        <f>Q143*H143</f>
        <v>0</v>
      </c>
      <c r="S143" s="142">
        <v>0</v>
      </c>
      <c r="T143" s="143">
        <f>S143*H143</f>
        <v>0</v>
      </c>
      <c r="AR143" s="144" t="s">
        <v>131</v>
      </c>
      <c r="AT143" s="144" t="s">
        <v>135</v>
      </c>
      <c r="AU143" s="144" t="s">
        <v>86</v>
      </c>
      <c r="AY143" s="16" t="s">
        <v>132</v>
      </c>
      <c r="BE143" s="145">
        <f>IF(N143="základní",J143,0)</f>
        <v>0</v>
      </c>
      <c r="BF143" s="145">
        <f>IF(N143="snížená",J143,0)</f>
        <v>0</v>
      </c>
      <c r="BG143" s="145">
        <f>IF(N143="zákl. přenesená",J143,0)</f>
        <v>0</v>
      </c>
      <c r="BH143" s="145">
        <f>IF(N143="sníž. přenesená",J143,0)</f>
        <v>0</v>
      </c>
      <c r="BI143" s="145">
        <f>IF(N143="nulová",J143,0)</f>
        <v>0</v>
      </c>
      <c r="BJ143" s="16" t="s">
        <v>84</v>
      </c>
      <c r="BK143" s="145">
        <f>ROUND(I143*H143,2)</f>
        <v>0</v>
      </c>
      <c r="BL143" s="16" t="s">
        <v>131</v>
      </c>
      <c r="BM143" s="144" t="s">
        <v>870</v>
      </c>
    </row>
    <row r="144" spans="2:65" s="1" customFormat="1" ht="11.25">
      <c r="B144" s="31"/>
      <c r="D144" s="163" t="s">
        <v>182</v>
      </c>
      <c r="F144" s="164" t="s">
        <v>871</v>
      </c>
      <c r="I144" s="165"/>
      <c r="L144" s="31"/>
      <c r="M144" s="166"/>
      <c r="T144" s="55"/>
      <c r="AT144" s="16" t="s">
        <v>182</v>
      </c>
      <c r="AU144" s="16" t="s">
        <v>86</v>
      </c>
    </row>
    <row r="145" spans="2:65" s="13" customFormat="1" ht="11.25">
      <c r="B145" s="153"/>
      <c r="D145" s="147" t="s">
        <v>141</v>
      </c>
      <c r="E145" s="154" t="s">
        <v>1</v>
      </c>
      <c r="F145" s="155" t="s">
        <v>84</v>
      </c>
      <c r="H145" s="156">
        <v>1</v>
      </c>
      <c r="I145" s="157"/>
      <c r="L145" s="153"/>
      <c r="M145" s="158"/>
      <c r="T145" s="159"/>
      <c r="AT145" s="154" t="s">
        <v>141</v>
      </c>
      <c r="AU145" s="154" t="s">
        <v>86</v>
      </c>
      <c r="AV145" s="13" t="s">
        <v>86</v>
      </c>
      <c r="AW145" s="13" t="s">
        <v>32</v>
      </c>
      <c r="AX145" s="13" t="s">
        <v>84</v>
      </c>
      <c r="AY145" s="154" t="s">
        <v>132</v>
      </c>
    </row>
    <row r="146" spans="2:65" s="1" customFormat="1" ht="44.25" customHeight="1">
      <c r="B146" s="31"/>
      <c r="C146" s="132" t="s">
        <v>239</v>
      </c>
      <c r="D146" s="132" t="s">
        <v>135</v>
      </c>
      <c r="E146" s="133" t="s">
        <v>872</v>
      </c>
      <c r="F146" s="134" t="s">
        <v>873</v>
      </c>
      <c r="G146" s="135" t="s">
        <v>265</v>
      </c>
      <c r="H146" s="136">
        <v>4</v>
      </c>
      <c r="I146" s="137"/>
      <c r="J146" s="138">
        <f>ROUND(I146*H146,2)</f>
        <v>0</v>
      </c>
      <c r="K146" s="139"/>
      <c r="L146" s="31"/>
      <c r="M146" s="140" t="s">
        <v>1</v>
      </c>
      <c r="N146" s="141" t="s">
        <v>41</v>
      </c>
      <c r="P146" s="142">
        <f>O146*H146</f>
        <v>0</v>
      </c>
      <c r="Q146" s="142">
        <v>0</v>
      </c>
      <c r="R146" s="142">
        <f>Q146*H146</f>
        <v>0</v>
      </c>
      <c r="S146" s="142">
        <v>0.28999999999999998</v>
      </c>
      <c r="T146" s="143">
        <f>S146*H146</f>
        <v>1.1599999999999999</v>
      </c>
      <c r="AR146" s="144" t="s">
        <v>131</v>
      </c>
      <c r="AT146" s="144" t="s">
        <v>135</v>
      </c>
      <c r="AU146" s="144" t="s">
        <v>86</v>
      </c>
      <c r="AY146" s="16" t="s">
        <v>132</v>
      </c>
      <c r="BE146" s="145">
        <f>IF(N146="základní",J146,0)</f>
        <v>0</v>
      </c>
      <c r="BF146" s="145">
        <f>IF(N146="snížená",J146,0)</f>
        <v>0</v>
      </c>
      <c r="BG146" s="145">
        <f>IF(N146="zákl. přenesená",J146,0)</f>
        <v>0</v>
      </c>
      <c r="BH146" s="145">
        <f>IF(N146="sníž. přenesená",J146,0)</f>
        <v>0</v>
      </c>
      <c r="BI146" s="145">
        <f>IF(N146="nulová",J146,0)</f>
        <v>0</v>
      </c>
      <c r="BJ146" s="16" t="s">
        <v>84</v>
      </c>
      <c r="BK146" s="145">
        <f>ROUND(I146*H146,2)</f>
        <v>0</v>
      </c>
      <c r="BL146" s="16" t="s">
        <v>131</v>
      </c>
      <c r="BM146" s="144" t="s">
        <v>874</v>
      </c>
    </row>
    <row r="147" spans="2:65" s="1" customFormat="1" ht="11.25">
      <c r="B147" s="31"/>
      <c r="D147" s="163" t="s">
        <v>182</v>
      </c>
      <c r="F147" s="164" t="s">
        <v>875</v>
      </c>
      <c r="I147" s="165"/>
      <c r="L147" s="31"/>
      <c r="M147" s="166"/>
      <c r="T147" s="55"/>
      <c r="AT147" s="16" t="s">
        <v>182</v>
      </c>
      <c r="AU147" s="16" t="s">
        <v>86</v>
      </c>
    </row>
    <row r="148" spans="2:65" s="12" customFormat="1" ht="22.5">
      <c r="B148" s="146"/>
      <c r="D148" s="147" t="s">
        <v>141</v>
      </c>
      <c r="E148" s="148" t="s">
        <v>1</v>
      </c>
      <c r="F148" s="149" t="s">
        <v>876</v>
      </c>
      <c r="H148" s="148" t="s">
        <v>1</v>
      </c>
      <c r="I148" s="150"/>
      <c r="L148" s="146"/>
      <c r="M148" s="151"/>
      <c r="T148" s="152"/>
      <c r="AT148" s="148" t="s">
        <v>141</v>
      </c>
      <c r="AU148" s="148" t="s">
        <v>86</v>
      </c>
      <c r="AV148" s="12" t="s">
        <v>84</v>
      </c>
      <c r="AW148" s="12" t="s">
        <v>32</v>
      </c>
      <c r="AX148" s="12" t="s">
        <v>76</v>
      </c>
      <c r="AY148" s="148" t="s">
        <v>132</v>
      </c>
    </row>
    <row r="149" spans="2:65" s="12" customFormat="1" ht="11.25">
      <c r="B149" s="146"/>
      <c r="D149" s="147" t="s">
        <v>141</v>
      </c>
      <c r="E149" s="148" t="s">
        <v>1</v>
      </c>
      <c r="F149" s="149" t="s">
        <v>877</v>
      </c>
      <c r="H149" s="148" t="s">
        <v>1</v>
      </c>
      <c r="I149" s="150"/>
      <c r="L149" s="146"/>
      <c r="M149" s="151"/>
      <c r="T149" s="152"/>
      <c r="AT149" s="148" t="s">
        <v>141</v>
      </c>
      <c r="AU149" s="148" t="s">
        <v>86</v>
      </c>
      <c r="AV149" s="12" t="s">
        <v>84</v>
      </c>
      <c r="AW149" s="12" t="s">
        <v>32</v>
      </c>
      <c r="AX149" s="12" t="s">
        <v>76</v>
      </c>
      <c r="AY149" s="148" t="s">
        <v>132</v>
      </c>
    </row>
    <row r="150" spans="2:65" s="13" customFormat="1" ht="11.25">
      <c r="B150" s="153"/>
      <c r="D150" s="147" t="s">
        <v>141</v>
      </c>
      <c r="E150" s="154" t="s">
        <v>1</v>
      </c>
      <c r="F150" s="155" t="s">
        <v>878</v>
      </c>
      <c r="H150" s="156">
        <v>4</v>
      </c>
      <c r="I150" s="157"/>
      <c r="L150" s="153"/>
      <c r="M150" s="158"/>
      <c r="T150" s="159"/>
      <c r="AT150" s="154" t="s">
        <v>141</v>
      </c>
      <c r="AU150" s="154" t="s">
        <v>86</v>
      </c>
      <c r="AV150" s="13" t="s">
        <v>86</v>
      </c>
      <c r="AW150" s="13" t="s">
        <v>32</v>
      </c>
      <c r="AX150" s="13" t="s">
        <v>84</v>
      </c>
      <c r="AY150" s="154" t="s">
        <v>132</v>
      </c>
    </row>
    <row r="151" spans="2:65" s="1" customFormat="1" ht="44.25" customHeight="1">
      <c r="B151" s="31"/>
      <c r="C151" s="132" t="s">
        <v>226</v>
      </c>
      <c r="D151" s="132" t="s">
        <v>135</v>
      </c>
      <c r="E151" s="133" t="s">
        <v>879</v>
      </c>
      <c r="F151" s="134" t="s">
        <v>880</v>
      </c>
      <c r="G151" s="135" t="s">
        <v>265</v>
      </c>
      <c r="H151" s="136">
        <v>136</v>
      </c>
      <c r="I151" s="137"/>
      <c r="J151" s="138">
        <f>ROUND(I151*H151,2)</f>
        <v>0</v>
      </c>
      <c r="K151" s="139"/>
      <c r="L151" s="31"/>
      <c r="M151" s="140" t="s">
        <v>1</v>
      </c>
      <c r="N151" s="141" t="s">
        <v>41</v>
      </c>
      <c r="P151" s="142">
        <f>O151*H151</f>
        <v>0</v>
      </c>
      <c r="Q151" s="142">
        <v>0</v>
      </c>
      <c r="R151" s="142">
        <f>Q151*H151</f>
        <v>0</v>
      </c>
      <c r="S151" s="142">
        <v>0.28999999999999998</v>
      </c>
      <c r="T151" s="143">
        <f>S151*H151</f>
        <v>39.44</v>
      </c>
      <c r="AR151" s="144" t="s">
        <v>131</v>
      </c>
      <c r="AT151" s="144" t="s">
        <v>135</v>
      </c>
      <c r="AU151" s="144" t="s">
        <v>86</v>
      </c>
      <c r="AY151" s="16" t="s">
        <v>132</v>
      </c>
      <c r="BE151" s="145">
        <f>IF(N151="základní",J151,0)</f>
        <v>0</v>
      </c>
      <c r="BF151" s="145">
        <f>IF(N151="snížená",J151,0)</f>
        <v>0</v>
      </c>
      <c r="BG151" s="145">
        <f>IF(N151="zákl. přenesená",J151,0)</f>
        <v>0</v>
      </c>
      <c r="BH151" s="145">
        <f>IF(N151="sníž. přenesená",J151,0)</f>
        <v>0</v>
      </c>
      <c r="BI151" s="145">
        <f>IF(N151="nulová",J151,0)</f>
        <v>0</v>
      </c>
      <c r="BJ151" s="16" t="s">
        <v>84</v>
      </c>
      <c r="BK151" s="145">
        <f>ROUND(I151*H151,2)</f>
        <v>0</v>
      </c>
      <c r="BL151" s="16" t="s">
        <v>131</v>
      </c>
      <c r="BM151" s="144" t="s">
        <v>881</v>
      </c>
    </row>
    <row r="152" spans="2:65" s="12" customFormat="1" ht="11.25">
      <c r="B152" s="146"/>
      <c r="D152" s="147" t="s">
        <v>141</v>
      </c>
      <c r="E152" s="148" t="s">
        <v>1</v>
      </c>
      <c r="F152" s="149" t="s">
        <v>882</v>
      </c>
      <c r="H152" s="148" t="s">
        <v>1</v>
      </c>
      <c r="I152" s="150"/>
      <c r="L152" s="146"/>
      <c r="M152" s="151"/>
      <c r="T152" s="152"/>
      <c r="AT152" s="148" t="s">
        <v>141</v>
      </c>
      <c r="AU152" s="148" t="s">
        <v>86</v>
      </c>
      <c r="AV152" s="12" t="s">
        <v>84</v>
      </c>
      <c r="AW152" s="12" t="s">
        <v>32</v>
      </c>
      <c r="AX152" s="12" t="s">
        <v>76</v>
      </c>
      <c r="AY152" s="148" t="s">
        <v>132</v>
      </c>
    </row>
    <row r="153" spans="2:65" s="12" customFormat="1" ht="11.25">
      <c r="B153" s="146"/>
      <c r="D153" s="147" t="s">
        <v>141</v>
      </c>
      <c r="E153" s="148" t="s">
        <v>1</v>
      </c>
      <c r="F153" s="149" t="s">
        <v>883</v>
      </c>
      <c r="H153" s="148" t="s">
        <v>1</v>
      </c>
      <c r="I153" s="150"/>
      <c r="L153" s="146"/>
      <c r="M153" s="151"/>
      <c r="T153" s="152"/>
      <c r="AT153" s="148" t="s">
        <v>141</v>
      </c>
      <c r="AU153" s="148" t="s">
        <v>86</v>
      </c>
      <c r="AV153" s="12" t="s">
        <v>84</v>
      </c>
      <c r="AW153" s="12" t="s">
        <v>32</v>
      </c>
      <c r="AX153" s="12" t="s">
        <v>76</v>
      </c>
      <c r="AY153" s="148" t="s">
        <v>132</v>
      </c>
    </row>
    <row r="154" spans="2:65" s="13" customFormat="1" ht="11.25">
      <c r="B154" s="153"/>
      <c r="D154" s="147" t="s">
        <v>141</v>
      </c>
      <c r="E154" s="154" t="s">
        <v>1</v>
      </c>
      <c r="F154" s="155" t="s">
        <v>884</v>
      </c>
      <c r="H154" s="156">
        <v>136</v>
      </c>
      <c r="I154" s="157"/>
      <c r="L154" s="153"/>
      <c r="M154" s="158"/>
      <c r="T154" s="159"/>
      <c r="AT154" s="154" t="s">
        <v>141</v>
      </c>
      <c r="AU154" s="154" t="s">
        <v>86</v>
      </c>
      <c r="AV154" s="13" t="s">
        <v>86</v>
      </c>
      <c r="AW154" s="13" t="s">
        <v>32</v>
      </c>
      <c r="AX154" s="13" t="s">
        <v>84</v>
      </c>
      <c r="AY154" s="154" t="s">
        <v>132</v>
      </c>
    </row>
    <row r="155" spans="2:65" s="1" customFormat="1" ht="49.15" customHeight="1">
      <c r="B155" s="31"/>
      <c r="C155" s="132" t="s">
        <v>257</v>
      </c>
      <c r="D155" s="132" t="s">
        <v>135</v>
      </c>
      <c r="E155" s="133" t="s">
        <v>885</v>
      </c>
      <c r="F155" s="134" t="s">
        <v>886</v>
      </c>
      <c r="G155" s="135" t="s">
        <v>265</v>
      </c>
      <c r="H155" s="136">
        <v>73.28</v>
      </c>
      <c r="I155" s="137"/>
      <c r="J155" s="138">
        <f>ROUND(I155*H155,2)</f>
        <v>0</v>
      </c>
      <c r="K155" s="139"/>
      <c r="L155" s="31"/>
      <c r="M155" s="140" t="s">
        <v>1</v>
      </c>
      <c r="N155" s="141" t="s">
        <v>41</v>
      </c>
      <c r="P155" s="142">
        <f>O155*H155</f>
        <v>0</v>
      </c>
      <c r="Q155" s="142">
        <v>0</v>
      </c>
      <c r="R155" s="142">
        <f>Q155*H155</f>
        <v>0</v>
      </c>
      <c r="S155" s="142">
        <v>0.20499999999999999</v>
      </c>
      <c r="T155" s="143">
        <f>S155*H155</f>
        <v>15.022399999999999</v>
      </c>
      <c r="AR155" s="144" t="s">
        <v>131</v>
      </c>
      <c r="AT155" s="144" t="s">
        <v>135</v>
      </c>
      <c r="AU155" s="144" t="s">
        <v>86</v>
      </c>
      <c r="AY155" s="16" t="s">
        <v>132</v>
      </c>
      <c r="BE155" s="145">
        <f>IF(N155="základní",J155,0)</f>
        <v>0</v>
      </c>
      <c r="BF155" s="145">
        <f>IF(N155="snížená",J155,0)</f>
        <v>0</v>
      </c>
      <c r="BG155" s="145">
        <f>IF(N155="zákl. přenesená",J155,0)</f>
        <v>0</v>
      </c>
      <c r="BH155" s="145">
        <f>IF(N155="sníž. přenesená",J155,0)</f>
        <v>0</v>
      </c>
      <c r="BI155" s="145">
        <f>IF(N155="nulová",J155,0)</f>
        <v>0</v>
      </c>
      <c r="BJ155" s="16" t="s">
        <v>84</v>
      </c>
      <c r="BK155" s="145">
        <f>ROUND(I155*H155,2)</f>
        <v>0</v>
      </c>
      <c r="BL155" s="16" t="s">
        <v>131</v>
      </c>
      <c r="BM155" s="144" t="s">
        <v>887</v>
      </c>
    </row>
    <row r="156" spans="2:65" s="12" customFormat="1" ht="11.25">
      <c r="B156" s="146"/>
      <c r="D156" s="147" t="s">
        <v>141</v>
      </c>
      <c r="E156" s="148" t="s">
        <v>1</v>
      </c>
      <c r="F156" s="149" t="s">
        <v>888</v>
      </c>
      <c r="H156" s="148" t="s">
        <v>1</v>
      </c>
      <c r="I156" s="150"/>
      <c r="L156" s="146"/>
      <c r="M156" s="151"/>
      <c r="T156" s="152"/>
      <c r="AT156" s="148" t="s">
        <v>141</v>
      </c>
      <c r="AU156" s="148" t="s">
        <v>86</v>
      </c>
      <c r="AV156" s="12" t="s">
        <v>84</v>
      </c>
      <c r="AW156" s="12" t="s">
        <v>32</v>
      </c>
      <c r="AX156" s="12" t="s">
        <v>76</v>
      </c>
      <c r="AY156" s="148" t="s">
        <v>132</v>
      </c>
    </row>
    <row r="157" spans="2:65" s="13" customFormat="1" ht="11.25">
      <c r="B157" s="153"/>
      <c r="D157" s="147" t="s">
        <v>141</v>
      </c>
      <c r="E157" s="154" t="s">
        <v>1</v>
      </c>
      <c r="F157" s="155" t="s">
        <v>889</v>
      </c>
      <c r="H157" s="156">
        <v>73.28</v>
      </c>
      <c r="I157" s="157"/>
      <c r="L157" s="153"/>
      <c r="M157" s="158"/>
      <c r="T157" s="159"/>
      <c r="AT157" s="154" t="s">
        <v>141</v>
      </c>
      <c r="AU157" s="154" t="s">
        <v>86</v>
      </c>
      <c r="AV157" s="13" t="s">
        <v>86</v>
      </c>
      <c r="AW157" s="13" t="s">
        <v>32</v>
      </c>
      <c r="AX157" s="13" t="s">
        <v>84</v>
      </c>
      <c r="AY157" s="154" t="s">
        <v>132</v>
      </c>
    </row>
    <row r="158" spans="2:65" s="1" customFormat="1" ht="33" customHeight="1">
      <c r="B158" s="31"/>
      <c r="C158" s="132" t="s">
        <v>262</v>
      </c>
      <c r="D158" s="132" t="s">
        <v>135</v>
      </c>
      <c r="E158" s="133" t="s">
        <v>890</v>
      </c>
      <c r="F158" s="134" t="s">
        <v>891</v>
      </c>
      <c r="G158" s="135" t="s">
        <v>217</v>
      </c>
      <c r="H158" s="136">
        <v>1296.203</v>
      </c>
      <c r="I158" s="137"/>
      <c r="J158" s="138">
        <f>ROUND(I158*H158,2)</f>
        <v>0</v>
      </c>
      <c r="K158" s="139"/>
      <c r="L158" s="31"/>
      <c r="M158" s="140" t="s">
        <v>1</v>
      </c>
      <c r="N158" s="141" t="s">
        <v>41</v>
      </c>
      <c r="P158" s="142">
        <f>O158*H158</f>
        <v>0</v>
      </c>
      <c r="Q158" s="142">
        <v>0</v>
      </c>
      <c r="R158" s="142">
        <f>Q158*H158</f>
        <v>0</v>
      </c>
      <c r="S158" s="142">
        <v>0</v>
      </c>
      <c r="T158" s="143">
        <f>S158*H158</f>
        <v>0</v>
      </c>
      <c r="AR158" s="144" t="s">
        <v>131</v>
      </c>
      <c r="AT158" s="144" t="s">
        <v>135</v>
      </c>
      <c r="AU158" s="144" t="s">
        <v>86</v>
      </c>
      <c r="AY158" s="16" t="s">
        <v>132</v>
      </c>
      <c r="BE158" s="145">
        <f>IF(N158="základní",J158,0)</f>
        <v>0</v>
      </c>
      <c r="BF158" s="145">
        <f>IF(N158="snížená",J158,0)</f>
        <v>0</v>
      </c>
      <c r="BG158" s="145">
        <f>IF(N158="zákl. přenesená",J158,0)</f>
        <v>0</v>
      </c>
      <c r="BH158" s="145">
        <f>IF(N158="sníž. přenesená",J158,0)</f>
        <v>0</v>
      </c>
      <c r="BI158" s="145">
        <f>IF(N158="nulová",J158,0)</f>
        <v>0</v>
      </c>
      <c r="BJ158" s="16" t="s">
        <v>84</v>
      </c>
      <c r="BK158" s="145">
        <f>ROUND(I158*H158,2)</f>
        <v>0</v>
      </c>
      <c r="BL158" s="16" t="s">
        <v>131</v>
      </c>
      <c r="BM158" s="144" t="s">
        <v>892</v>
      </c>
    </row>
    <row r="159" spans="2:65" s="1" customFormat="1" ht="11.25">
      <c r="B159" s="31"/>
      <c r="D159" s="163" t="s">
        <v>182</v>
      </c>
      <c r="F159" s="164" t="s">
        <v>893</v>
      </c>
      <c r="I159" s="165"/>
      <c r="L159" s="31"/>
      <c r="M159" s="166"/>
      <c r="T159" s="55"/>
      <c r="AT159" s="16" t="s">
        <v>182</v>
      </c>
      <c r="AU159" s="16" t="s">
        <v>86</v>
      </c>
    </row>
    <row r="160" spans="2:65" s="12" customFormat="1" ht="11.25">
      <c r="B160" s="146"/>
      <c r="D160" s="147" t="s">
        <v>141</v>
      </c>
      <c r="E160" s="148" t="s">
        <v>1</v>
      </c>
      <c r="F160" s="149" t="s">
        <v>894</v>
      </c>
      <c r="H160" s="148" t="s">
        <v>1</v>
      </c>
      <c r="I160" s="150"/>
      <c r="L160" s="146"/>
      <c r="M160" s="151"/>
      <c r="T160" s="152"/>
      <c r="AT160" s="148" t="s">
        <v>141</v>
      </c>
      <c r="AU160" s="148" t="s">
        <v>86</v>
      </c>
      <c r="AV160" s="12" t="s">
        <v>84</v>
      </c>
      <c r="AW160" s="12" t="s">
        <v>32</v>
      </c>
      <c r="AX160" s="12" t="s">
        <v>76</v>
      </c>
      <c r="AY160" s="148" t="s">
        <v>132</v>
      </c>
    </row>
    <row r="161" spans="2:65" s="12" customFormat="1" ht="22.5">
      <c r="B161" s="146"/>
      <c r="D161" s="147" t="s">
        <v>141</v>
      </c>
      <c r="E161" s="148" t="s">
        <v>1</v>
      </c>
      <c r="F161" s="149" t="s">
        <v>895</v>
      </c>
      <c r="H161" s="148" t="s">
        <v>1</v>
      </c>
      <c r="I161" s="150"/>
      <c r="L161" s="146"/>
      <c r="M161" s="151"/>
      <c r="T161" s="152"/>
      <c r="AT161" s="148" t="s">
        <v>141</v>
      </c>
      <c r="AU161" s="148" t="s">
        <v>86</v>
      </c>
      <c r="AV161" s="12" t="s">
        <v>84</v>
      </c>
      <c r="AW161" s="12" t="s">
        <v>32</v>
      </c>
      <c r="AX161" s="12" t="s">
        <v>76</v>
      </c>
      <c r="AY161" s="148" t="s">
        <v>132</v>
      </c>
    </row>
    <row r="162" spans="2:65" s="13" customFormat="1" ht="11.25">
      <c r="B162" s="153"/>
      <c r="D162" s="147" t="s">
        <v>141</v>
      </c>
      <c r="E162" s="154" t="s">
        <v>1</v>
      </c>
      <c r="F162" s="155" t="s">
        <v>896</v>
      </c>
      <c r="H162" s="156">
        <v>507.49299999999999</v>
      </c>
      <c r="I162" s="157"/>
      <c r="L162" s="153"/>
      <c r="M162" s="158"/>
      <c r="T162" s="159"/>
      <c r="AT162" s="154" t="s">
        <v>141</v>
      </c>
      <c r="AU162" s="154" t="s">
        <v>86</v>
      </c>
      <c r="AV162" s="13" t="s">
        <v>86</v>
      </c>
      <c r="AW162" s="13" t="s">
        <v>32</v>
      </c>
      <c r="AX162" s="13" t="s">
        <v>76</v>
      </c>
      <c r="AY162" s="154" t="s">
        <v>132</v>
      </c>
    </row>
    <row r="163" spans="2:65" s="13" customFormat="1" ht="11.25">
      <c r="B163" s="153"/>
      <c r="D163" s="147" t="s">
        <v>141</v>
      </c>
      <c r="E163" s="154" t="s">
        <v>1</v>
      </c>
      <c r="F163" s="155" t="s">
        <v>897</v>
      </c>
      <c r="H163" s="156">
        <v>521.52</v>
      </c>
      <c r="I163" s="157"/>
      <c r="L163" s="153"/>
      <c r="M163" s="158"/>
      <c r="T163" s="159"/>
      <c r="AT163" s="154" t="s">
        <v>141</v>
      </c>
      <c r="AU163" s="154" t="s">
        <v>86</v>
      </c>
      <c r="AV163" s="13" t="s">
        <v>86</v>
      </c>
      <c r="AW163" s="13" t="s">
        <v>32</v>
      </c>
      <c r="AX163" s="13" t="s">
        <v>76</v>
      </c>
      <c r="AY163" s="154" t="s">
        <v>132</v>
      </c>
    </row>
    <row r="164" spans="2:65" s="13" customFormat="1" ht="11.25">
      <c r="B164" s="153"/>
      <c r="D164" s="147" t="s">
        <v>141</v>
      </c>
      <c r="E164" s="154" t="s">
        <v>1</v>
      </c>
      <c r="F164" s="155" t="s">
        <v>898</v>
      </c>
      <c r="H164" s="156">
        <v>34.566000000000003</v>
      </c>
      <c r="I164" s="157"/>
      <c r="L164" s="153"/>
      <c r="M164" s="158"/>
      <c r="T164" s="159"/>
      <c r="AT164" s="154" t="s">
        <v>141</v>
      </c>
      <c r="AU164" s="154" t="s">
        <v>86</v>
      </c>
      <c r="AV164" s="13" t="s">
        <v>86</v>
      </c>
      <c r="AW164" s="13" t="s">
        <v>32</v>
      </c>
      <c r="AX164" s="13" t="s">
        <v>76</v>
      </c>
      <c r="AY164" s="154" t="s">
        <v>132</v>
      </c>
    </row>
    <row r="165" spans="2:65" s="13" customFormat="1" ht="11.25">
      <c r="B165" s="153"/>
      <c r="D165" s="147" t="s">
        <v>141</v>
      </c>
      <c r="E165" s="154" t="s">
        <v>1</v>
      </c>
      <c r="F165" s="155" t="s">
        <v>899</v>
      </c>
      <c r="H165" s="156">
        <v>21.321999999999999</v>
      </c>
      <c r="I165" s="157"/>
      <c r="L165" s="153"/>
      <c r="M165" s="158"/>
      <c r="T165" s="159"/>
      <c r="AT165" s="154" t="s">
        <v>141</v>
      </c>
      <c r="AU165" s="154" t="s">
        <v>86</v>
      </c>
      <c r="AV165" s="13" t="s">
        <v>86</v>
      </c>
      <c r="AW165" s="13" t="s">
        <v>32</v>
      </c>
      <c r="AX165" s="13" t="s">
        <v>76</v>
      </c>
      <c r="AY165" s="154" t="s">
        <v>132</v>
      </c>
    </row>
    <row r="166" spans="2:65" s="13" customFormat="1" ht="11.25">
      <c r="B166" s="153"/>
      <c r="D166" s="147" t="s">
        <v>141</v>
      </c>
      <c r="E166" s="154" t="s">
        <v>1</v>
      </c>
      <c r="F166" s="155" t="s">
        <v>900</v>
      </c>
      <c r="H166" s="156">
        <v>211.30199999999999</v>
      </c>
      <c r="I166" s="157"/>
      <c r="L166" s="153"/>
      <c r="M166" s="158"/>
      <c r="T166" s="159"/>
      <c r="AT166" s="154" t="s">
        <v>141</v>
      </c>
      <c r="AU166" s="154" t="s">
        <v>86</v>
      </c>
      <c r="AV166" s="13" t="s">
        <v>86</v>
      </c>
      <c r="AW166" s="13" t="s">
        <v>32</v>
      </c>
      <c r="AX166" s="13" t="s">
        <v>76</v>
      </c>
      <c r="AY166" s="154" t="s">
        <v>132</v>
      </c>
    </row>
    <row r="167" spans="2:65" s="14" customFormat="1" ht="11.25">
      <c r="B167" s="167"/>
      <c r="D167" s="147" t="s">
        <v>141</v>
      </c>
      <c r="E167" s="168" t="s">
        <v>1</v>
      </c>
      <c r="F167" s="169" t="s">
        <v>191</v>
      </c>
      <c r="H167" s="170">
        <v>1296.2029999999997</v>
      </c>
      <c r="I167" s="171"/>
      <c r="L167" s="167"/>
      <c r="M167" s="172"/>
      <c r="T167" s="173"/>
      <c r="AT167" s="168" t="s">
        <v>141</v>
      </c>
      <c r="AU167" s="168" t="s">
        <v>86</v>
      </c>
      <c r="AV167" s="14" t="s">
        <v>131</v>
      </c>
      <c r="AW167" s="14" t="s">
        <v>32</v>
      </c>
      <c r="AX167" s="14" t="s">
        <v>84</v>
      </c>
      <c r="AY167" s="168" t="s">
        <v>132</v>
      </c>
    </row>
    <row r="168" spans="2:65" s="1" customFormat="1" ht="33" customHeight="1">
      <c r="B168" s="31"/>
      <c r="C168" s="132" t="s">
        <v>278</v>
      </c>
      <c r="D168" s="132" t="s">
        <v>135</v>
      </c>
      <c r="E168" s="133" t="s">
        <v>901</v>
      </c>
      <c r="F168" s="134" t="s">
        <v>902</v>
      </c>
      <c r="G168" s="135" t="s">
        <v>217</v>
      </c>
      <c r="H168" s="136">
        <v>2160.34</v>
      </c>
      <c r="I168" s="137"/>
      <c r="J168" s="138">
        <f>ROUND(I168*H168,2)</f>
        <v>0</v>
      </c>
      <c r="K168" s="139"/>
      <c r="L168" s="31"/>
      <c r="M168" s="140" t="s">
        <v>1</v>
      </c>
      <c r="N168" s="141" t="s">
        <v>41</v>
      </c>
      <c r="P168" s="142">
        <f>O168*H168</f>
        <v>0</v>
      </c>
      <c r="Q168" s="142">
        <v>0</v>
      </c>
      <c r="R168" s="142">
        <f>Q168*H168</f>
        <v>0</v>
      </c>
      <c r="S168" s="142">
        <v>0</v>
      </c>
      <c r="T168" s="143">
        <f>S168*H168</f>
        <v>0</v>
      </c>
      <c r="AR168" s="144" t="s">
        <v>131</v>
      </c>
      <c r="AT168" s="144" t="s">
        <v>135</v>
      </c>
      <c r="AU168" s="144" t="s">
        <v>86</v>
      </c>
      <c r="AY168" s="16" t="s">
        <v>132</v>
      </c>
      <c r="BE168" s="145">
        <f>IF(N168="základní",J168,0)</f>
        <v>0</v>
      </c>
      <c r="BF168" s="145">
        <f>IF(N168="snížená",J168,0)</f>
        <v>0</v>
      </c>
      <c r="BG168" s="145">
        <f>IF(N168="zákl. přenesená",J168,0)</f>
        <v>0</v>
      </c>
      <c r="BH168" s="145">
        <f>IF(N168="sníž. přenesená",J168,0)</f>
        <v>0</v>
      </c>
      <c r="BI168" s="145">
        <f>IF(N168="nulová",J168,0)</f>
        <v>0</v>
      </c>
      <c r="BJ168" s="16" t="s">
        <v>84</v>
      </c>
      <c r="BK168" s="145">
        <f>ROUND(I168*H168,2)</f>
        <v>0</v>
      </c>
      <c r="BL168" s="16" t="s">
        <v>131</v>
      </c>
      <c r="BM168" s="144" t="s">
        <v>903</v>
      </c>
    </row>
    <row r="169" spans="2:65" s="1" customFormat="1" ht="11.25">
      <c r="B169" s="31"/>
      <c r="D169" s="163" t="s">
        <v>182</v>
      </c>
      <c r="F169" s="164" t="s">
        <v>904</v>
      </c>
      <c r="I169" s="165"/>
      <c r="L169" s="31"/>
      <c r="M169" s="166"/>
      <c r="T169" s="55"/>
      <c r="AT169" s="16" t="s">
        <v>182</v>
      </c>
      <c r="AU169" s="16" t="s">
        <v>86</v>
      </c>
    </row>
    <row r="170" spans="2:65" s="12" customFormat="1" ht="11.25">
      <c r="B170" s="146"/>
      <c r="D170" s="147" t="s">
        <v>141</v>
      </c>
      <c r="E170" s="148" t="s">
        <v>1</v>
      </c>
      <c r="F170" s="149" t="s">
        <v>905</v>
      </c>
      <c r="H170" s="148" t="s">
        <v>1</v>
      </c>
      <c r="I170" s="150"/>
      <c r="L170" s="146"/>
      <c r="M170" s="151"/>
      <c r="T170" s="152"/>
      <c r="AT170" s="148" t="s">
        <v>141</v>
      </c>
      <c r="AU170" s="148" t="s">
        <v>86</v>
      </c>
      <c r="AV170" s="12" t="s">
        <v>84</v>
      </c>
      <c r="AW170" s="12" t="s">
        <v>32</v>
      </c>
      <c r="AX170" s="12" t="s">
        <v>76</v>
      </c>
      <c r="AY170" s="148" t="s">
        <v>132</v>
      </c>
    </row>
    <row r="171" spans="2:65" s="12" customFormat="1" ht="11.25">
      <c r="B171" s="146"/>
      <c r="D171" s="147" t="s">
        <v>141</v>
      </c>
      <c r="E171" s="148" t="s">
        <v>1</v>
      </c>
      <c r="F171" s="149" t="s">
        <v>401</v>
      </c>
      <c r="H171" s="148" t="s">
        <v>1</v>
      </c>
      <c r="I171" s="150"/>
      <c r="L171" s="146"/>
      <c r="M171" s="151"/>
      <c r="T171" s="152"/>
      <c r="AT171" s="148" t="s">
        <v>141</v>
      </c>
      <c r="AU171" s="148" t="s">
        <v>86</v>
      </c>
      <c r="AV171" s="12" t="s">
        <v>84</v>
      </c>
      <c r="AW171" s="12" t="s">
        <v>32</v>
      </c>
      <c r="AX171" s="12" t="s">
        <v>76</v>
      </c>
      <c r="AY171" s="148" t="s">
        <v>132</v>
      </c>
    </row>
    <row r="172" spans="2:65" s="12" customFormat="1" ht="11.25">
      <c r="B172" s="146"/>
      <c r="D172" s="147" t="s">
        <v>141</v>
      </c>
      <c r="E172" s="148" t="s">
        <v>1</v>
      </c>
      <c r="F172" s="149" t="s">
        <v>906</v>
      </c>
      <c r="H172" s="148" t="s">
        <v>1</v>
      </c>
      <c r="I172" s="150"/>
      <c r="L172" s="146"/>
      <c r="M172" s="151"/>
      <c r="T172" s="152"/>
      <c r="AT172" s="148" t="s">
        <v>141</v>
      </c>
      <c r="AU172" s="148" t="s">
        <v>86</v>
      </c>
      <c r="AV172" s="12" t="s">
        <v>84</v>
      </c>
      <c r="AW172" s="12" t="s">
        <v>32</v>
      </c>
      <c r="AX172" s="12" t="s">
        <v>76</v>
      </c>
      <c r="AY172" s="148" t="s">
        <v>132</v>
      </c>
    </row>
    <row r="173" spans="2:65" s="12" customFormat="1" ht="11.25">
      <c r="B173" s="146"/>
      <c r="D173" s="147" t="s">
        <v>141</v>
      </c>
      <c r="E173" s="148" t="s">
        <v>1</v>
      </c>
      <c r="F173" s="149" t="s">
        <v>907</v>
      </c>
      <c r="H173" s="148" t="s">
        <v>1</v>
      </c>
      <c r="I173" s="150"/>
      <c r="L173" s="146"/>
      <c r="M173" s="151"/>
      <c r="T173" s="152"/>
      <c r="AT173" s="148" t="s">
        <v>141</v>
      </c>
      <c r="AU173" s="148" t="s">
        <v>86</v>
      </c>
      <c r="AV173" s="12" t="s">
        <v>84</v>
      </c>
      <c r="AW173" s="12" t="s">
        <v>32</v>
      </c>
      <c r="AX173" s="12" t="s">
        <v>76</v>
      </c>
      <c r="AY173" s="148" t="s">
        <v>132</v>
      </c>
    </row>
    <row r="174" spans="2:65" s="12" customFormat="1" ht="11.25">
      <c r="B174" s="146"/>
      <c r="D174" s="147" t="s">
        <v>141</v>
      </c>
      <c r="E174" s="148" t="s">
        <v>1</v>
      </c>
      <c r="F174" s="149" t="s">
        <v>894</v>
      </c>
      <c r="H174" s="148" t="s">
        <v>1</v>
      </c>
      <c r="I174" s="150"/>
      <c r="L174" s="146"/>
      <c r="M174" s="151"/>
      <c r="T174" s="152"/>
      <c r="AT174" s="148" t="s">
        <v>141</v>
      </c>
      <c r="AU174" s="148" t="s">
        <v>86</v>
      </c>
      <c r="AV174" s="12" t="s">
        <v>84</v>
      </c>
      <c r="AW174" s="12" t="s">
        <v>32</v>
      </c>
      <c r="AX174" s="12" t="s">
        <v>76</v>
      </c>
      <c r="AY174" s="148" t="s">
        <v>132</v>
      </c>
    </row>
    <row r="175" spans="2:65" s="12" customFormat="1" ht="22.5">
      <c r="B175" s="146"/>
      <c r="D175" s="147" t="s">
        <v>141</v>
      </c>
      <c r="E175" s="148" t="s">
        <v>1</v>
      </c>
      <c r="F175" s="149" t="s">
        <v>895</v>
      </c>
      <c r="H175" s="148" t="s">
        <v>1</v>
      </c>
      <c r="I175" s="150"/>
      <c r="L175" s="146"/>
      <c r="M175" s="151"/>
      <c r="T175" s="152"/>
      <c r="AT175" s="148" t="s">
        <v>141</v>
      </c>
      <c r="AU175" s="148" t="s">
        <v>86</v>
      </c>
      <c r="AV175" s="12" t="s">
        <v>84</v>
      </c>
      <c r="AW175" s="12" t="s">
        <v>32</v>
      </c>
      <c r="AX175" s="12" t="s">
        <v>76</v>
      </c>
      <c r="AY175" s="148" t="s">
        <v>132</v>
      </c>
    </row>
    <row r="176" spans="2:65" s="13" customFormat="1" ht="11.25">
      <c r="B176" s="153"/>
      <c r="D176" s="147" t="s">
        <v>141</v>
      </c>
      <c r="E176" s="154" t="s">
        <v>1</v>
      </c>
      <c r="F176" s="155" t="s">
        <v>252</v>
      </c>
      <c r="H176" s="156">
        <v>845.822</v>
      </c>
      <c r="I176" s="157"/>
      <c r="L176" s="153"/>
      <c r="M176" s="158"/>
      <c r="T176" s="159"/>
      <c r="AT176" s="154" t="s">
        <v>141</v>
      </c>
      <c r="AU176" s="154" t="s">
        <v>86</v>
      </c>
      <c r="AV176" s="13" t="s">
        <v>86</v>
      </c>
      <c r="AW176" s="13" t="s">
        <v>32</v>
      </c>
      <c r="AX176" s="13" t="s">
        <v>76</v>
      </c>
      <c r="AY176" s="154" t="s">
        <v>132</v>
      </c>
    </row>
    <row r="177" spans="2:65" s="13" customFormat="1" ht="11.25">
      <c r="B177" s="153"/>
      <c r="D177" s="147" t="s">
        <v>141</v>
      </c>
      <c r="E177" s="154" t="s">
        <v>1</v>
      </c>
      <c r="F177" s="155" t="s">
        <v>908</v>
      </c>
      <c r="H177" s="156">
        <v>869.20100000000002</v>
      </c>
      <c r="I177" s="157"/>
      <c r="L177" s="153"/>
      <c r="M177" s="158"/>
      <c r="T177" s="159"/>
      <c r="AT177" s="154" t="s">
        <v>141</v>
      </c>
      <c r="AU177" s="154" t="s">
        <v>86</v>
      </c>
      <c r="AV177" s="13" t="s">
        <v>86</v>
      </c>
      <c r="AW177" s="13" t="s">
        <v>32</v>
      </c>
      <c r="AX177" s="13" t="s">
        <v>76</v>
      </c>
      <c r="AY177" s="154" t="s">
        <v>132</v>
      </c>
    </row>
    <row r="178" spans="2:65" s="13" customFormat="1" ht="11.25">
      <c r="B178" s="153"/>
      <c r="D178" s="147" t="s">
        <v>141</v>
      </c>
      <c r="E178" s="154" t="s">
        <v>1</v>
      </c>
      <c r="F178" s="155" t="s">
        <v>254</v>
      </c>
      <c r="H178" s="156">
        <v>57.61</v>
      </c>
      <c r="I178" s="157"/>
      <c r="L178" s="153"/>
      <c r="M178" s="158"/>
      <c r="T178" s="159"/>
      <c r="AT178" s="154" t="s">
        <v>141</v>
      </c>
      <c r="AU178" s="154" t="s">
        <v>86</v>
      </c>
      <c r="AV178" s="13" t="s">
        <v>86</v>
      </c>
      <c r="AW178" s="13" t="s">
        <v>32</v>
      </c>
      <c r="AX178" s="13" t="s">
        <v>76</v>
      </c>
      <c r="AY178" s="154" t="s">
        <v>132</v>
      </c>
    </row>
    <row r="179" spans="2:65" s="13" customFormat="1" ht="11.25">
      <c r="B179" s="153"/>
      <c r="D179" s="147" t="s">
        <v>141</v>
      </c>
      <c r="E179" s="154" t="s">
        <v>1</v>
      </c>
      <c r="F179" s="155" t="s">
        <v>255</v>
      </c>
      <c r="H179" s="156">
        <v>35.536999999999999</v>
      </c>
      <c r="I179" s="157"/>
      <c r="L179" s="153"/>
      <c r="M179" s="158"/>
      <c r="T179" s="159"/>
      <c r="AT179" s="154" t="s">
        <v>141</v>
      </c>
      <c r="AU179" s="154" t="s">
        <v>86</v>
      </c>
      <c r="AV179" s="13" t="s">
        <v>86</v>
      </c>
      <c r="AW179" s="13" t="s">
        <v>32</v>
      </c>
      <c r="AX179" s="13" t="s">
        <v>76</v>
      </c>
      <c r="AY179" s="154" t="s">
        <v>132</v>
      </c>
    </row>
    <row r="180" spans="2:65" s="13" customFormat="1" ht="11.25">
      <c r="B180" s="153"/>
      <c r="D180" s="147" t="s">
        <v>141</v>
      </c>
      <c r="E180" s="154" t="s">
        <v>1</v>
      </c>
      <c r="F180" s="155" t="s">
        <v>256</v>
      </c>
      <c r="H180" s="156">
        <v>352.17</v>
      </c>
      <c r="I180" s="157"/>
      <c r="L180" s="153"/>
      <c r="M180" s="158"/>
      <c r="T180" s="159"/>
      <c r="AT180" s="154" t="s">
        <v>141</v>
      </c>
      <c r="AU180" s="154" t="s">
        <v>86</v>
      </c>
      <c r="AV180" s="13" t="s">
        <v>86</v>
      </c>
      <c r="AW180" s="13" t="s">
        <v>32</v>
      </c>
      <c r="AX180" s="13" t="s">
        <v>76</v>
      </c>
      <c r="AY180" s="154" t="s">
        <v>132</v>
      </c>
    </row>
    <row r="181" spans="2:65" s="14" customFormat="1" ht="11.25">
      <c r="B181" s="167"/>
      <c r="D181" s="147" t="s">
        <v>141</v>
      </c>
      <c r="E181" s="168" t="s">
        <v>1</v>
      </c>
      <c r="F181" s="169" t="s">
        <v>191</v>
      </c>
      <c r="H181" s="170">
        <v>2160.34</v>
      </c>
      <c r="I181" s="171"/>
      <c r="L181" s="167"/>
      <c r="M181" s="172"/>
      <c r="T181" s="173"/>
      <c r="AT181" s="168" t="s">
        <v>141</v>
      </c>
      <c r="AU181" s="168" t="s">
        <v>86</v>
      </c>
      <c r="AV181" s="14" t="s">
        <v>131</v>
      </c>
      <c r="AW181" s="14" t="s">
        <v>32</v>
      </c>
      <c r="AX181" s="14" t="s">
        <v>84</v>
      </c>
      <c r="AY181" s="168" t="s">
        <v>132</v>
      </c>
    </row>
    <row r="182" spans="2:65" s="1" customFormat="1" ht="49.15" customHeight="1">
      <c r="B182" s="31"/>
      <c r="C182" s="132" t="s">
        <v>286</v>
      </c>
      <c r="D182" s="132" t="s">
        <v>135</v>
      </c>
      <c r="E182" s="133" t="s">
        <v>909</v>
      </c>
      <c r="F182" s="134" t="s">
        <v>910</v>
      </c>
      <c r="G182" s="135" t="s">
        <v>217</v>
      </c>
      <c r="H182" s="136">
        <v>161.22499999999999</v>
      </c>
      <c r="I182" s="137"/>
      <c r="J182" s="138">
        <f>ROUND(I182*H182,2)</f>
        <v>0</v>
      </c>
      <c r="K182" s="139"/>
      <c r="L182" s="31"/>
      <c r="M182" s="140" t="s">
        <v>1</v>
      </c>
      <c r="N182" s="141" t="s">
        <v>41</v>
      </c>
      <c r="P182" s="142">
        <f>O182*H182</f>
        <v>0</v>
      </c>
      <c r="Q182" s="142">
        <v>0</v>
      </c>
      <c r="R182" s="142">
        <f>Q182*H182</f>
        <v>0</v>
      </c>
      <c r="S182" s="142">
        <v>0</v>
      </c>
      <c r="T182" s="143">
        <f>S182*H182</f>
        <v>0</v>
      </c>
      <c r="AR182" s="144" t="s">
        <v>131</v>
      </c>
      <c r="AT182" s="144" t="s">
        <v>135</v>
      </c>
      <c r="AU182" s="144" t="s">
        <v>86</v>
      </c>
      <c r="AY182" s="16" t="s">
        <v>132</v>
      </c>
      <c r="BE182" s="145">
        <f>IF(N182="základní",J182,0)</f>
        <v>0</v>
      </c>
      <c r="BF182" s="145">
        <f>IF(N182="snížená",J182,0)</f>
        <v>0</v>
      </c>
      <c r="BG182" s="145">
        <f>IF(N182="zákl. přenesená",J182,0)</f>
        <v>0</v>
      </c>
      <c r="BH182" s="145">
        <f>IF(N182="sníž. přenesená",J182,0)</f>
        <v>0</v>
      </c>
      <c r="BI182" s="145">
        <f>IF(N182="nulová",J182,0)</f>
        <v>0</v>
      </c>
      <c r="BJ182" s="16" t="s">
        <v>84</v>
      </c>
      <c r="BK182" s="145">
        <f>ROUND(I182*H182,2)</f>
        <v>0</v>
      </c>
      <c r="BL182" s="16" t="s">
        <v>131</v>
      </c>
      <c r="BM182" s="144" t="s">
        <v>911</v>
      </c>
    </row>
    <row r="183" spans="2:65" s="1" customFormat="1" ht="11.25">
      <c r="B183" s="31"/>
      <c r="D183" s="163" t="s">
        <v>182</v>
      </c>
      <c r="F183" s="164" t="s">
        <v>912</v>
      </c>
      <c r="I183" s="165"/>
      <c r="L183" s="31"/>
      <c r="M183" s="166"/>
      <c r="T183" s="55"/>
      <c r="AT183" s="16" t="s">
        <v>182</v>
      </c>
      <c r="AU183" s="16" t="s">
        <v>86</v>
      </c>
    </row>
    <row r="184" spans="2:65" s="12" customFormat="1" ht="11.25">
      <c r="B184" s="146"/>
      <c r="D184" s="147" t="s">
        <v>141</v>
      </c>
      <c r="E184" s="148" t="s">
        <v>1</v>
      </c>
      <c r="F184" s="149" t="s">
        <v>913</v>
      </c>
      <c r="H184" s="148" t="s">
        <v>1</v>
      </c>
      <c r="I184" s="150"/>
      <c r="L184" s="146"/>
      <c r="M184" s="151"/>
      <c r="T184" s="152"/>
      <c r="AT184" s="148" t="s">
        <v>141</v>
      </c>
      <c r="AU184" s="148" t="s">
        <v>86</v>
      </c>
      <c r="AV184" s="12" t="s">
        <v>84</v>
      </c>
      <c r="AW184" s="12" t="s">
        <v>32</v>
      </c>
      <c r="AX184" s="12" t="s">
        <v>76</v>
      </c>
      <c r="AY184" s="148" t="s">
        <v>132</v>
      </c>
    </row>
    <row r="185" spans="2:65" s="12" customFormat="1" ht="11.25">
      <c r="B185" s="146"/>
      <c r="D185" s="147" t="s">
        <v>141</v>
      </c>
      <c r="E185" s="148" t="s">
        <v>1</v>
      </c>
      <c r="F185" s="149" t="s">
        <v>914</v>
      </c>
      <c r="H185" s="148" t="s">
        <v>1</v>
      </c>
      <c r="I185" s="150"/>
      <c r="L185" s="146"/>
      <c r="M185" s="151"/>
      <c r="T185" s="152"/>
      <c r="AT185" s="148" t="s">
        <v>141</v>
      </c>
      <c r="AU185" s="148" t="s">
        <v>86</v>
      </c>
      <c r="AV185" s="12" t="s">
        <v>84</v>
      </c>
      <c r="AW185" s="12" t="s">
        <v>32</v>
      </c>
      <c r="AX185" s="12" t="s">
        <v>76</v>
      </c>
      <c r="AY185" s="148" t="s">
        <v>132</v>
      </c>
    </row>
    <row r="186" spans="2:65" s="12" customFormat="1" ht="11.25">
      <c r="B186" s="146"/>
      <c r="D186" s="147" t="s">
        <v>141</v>
      </c>
      <c r="E186" s="148" t="s">
        <v>1</v>
      </c>
      <c r="F186" s="149" t="s">
        <v>915</v>
      </c>
      <c r="H186" s="148" t="s">
        <v>1</v>
      </c>
      <c r="I186" s="150"/>
      <c r="L186" s="146"/>
      <c r="M186" s="151"/>
      <c r="T186" s="152"/>
      <c r="AT186" s="148" t="s">
        <v>141</v>
      </c>
      <c r="AU186" s="148" t="s">
        <v>86</v>
      </c>
      <c r="AV186" s="12" t="s">
        <v>84</v>
      </c>
      <c r="AW186" s="12" t="s">
        <v>32</v>
      </c>
      <c r="AX186" s="12" t="s">
        <v>76</v>
      </c>
      <c r="AY186" s="148" t="s">
        <v>132</v>
      </c>
    </row>
    <row r="187" spans="2:65" s="12" customFormat="1" ht="11.25">
      <c r="B187" s="146"/>
      <c r="D187" s="147" t="s">
        <v>141</v>
      </c>
      <c r="E187" s="148" t="s">
        <v>1</v>
      </c>
      <c r="F187" s="149" t="s">
        <v>916</v>
      </c>
      <c r="H187" s="148" t="s">
        <v>1</v>
      </c>
      <c r="I187" s="150"/>
      <c r="L187" s="146"/>
      <c r="M187" s="151"/>
      <c r="T187" s="152"/>
      <c r="AT187" s="148" t="s">
        <v>141</v>
      </c>
      <c r="AU187" s="148" t="s">
        <v>86</v>
      </c>
      <c r="AV187" s="12" t="s">
        <v>84</v>
      </c>
      <c r="AW187" s="12" t="s">
        <v>32</v>
      </c>
      <c r="AX187" s="12" t="s">
        <v>76</v>
      </c>
      <c r="AY187" s="148" t="s">
        <v>132</v>
      </c>
    </row>
    <row r="188" spans="2:65" s="13" customFormat="1" ht="11.25">
      <c r="B188" s="153"/>
      <c r="D188" s="147" t="s">
        <v>141</v>
      </c>
      <c r="E188" s="154" t="s">
        <v>1</v>
      </c>
      <c r="F188" s="155" t="s">
        <v>917</v>
      </c>
      <c r="H188" s="156">
        <v>146.82499999999999</v>
      </c>
      <c r="I188" s="157"/>
      <c r="L188" s="153"/>
      <c r="M188" s="158"/>
      <c r="T188" s="159"/>
      <c r="AT188" s="154" t="s">
        <v>141</v>
      </c>
      <c r="AU188" s="154" t="s">
        <v>86</v>
      </c>
      <c r="AV188" s="13" t="s">
        <v>86</v>
      </c>
      <c r="AW188" s="13" t="s">
        <v>32</v>
      </c>
      <c r="AX188" s="13" t="s">
        <v>76</v>
      </c>
      <c r="AY188" s="154" t="s">
        <v>132</v>
      </c>
    </row>
    <row r="189" spans="2:65" s="13" customFormat="1" ht="11.25">
      <c r="B189" s="153"/>
      <c r="D189" s="147" t="s">
        <v>141</v>
      </c>
      <c r="E189" s="154" t="s">
        <v>1</v>
      </c>
      <c r="F189" s="155" t="s">
        <v>918</v>
      </c>
      <c r="H189" s="156">
        <v>14.4</v>
      </c>
      <c r="I189" s="157"/>
      <c r="L189" s="153"/>
      <c r="M189" s="158"/>
      <c r="T189" s="159"/>
      <c r="AT189" s="154" t="s">
        <v>141</v>
      </c>
      <c r="AU189" s="154" t="s">
        <v>86</v>
      </c>
      <c r="AV189" s="13" t="s">
        <v>86</v>
      </c>
      <c r="AW189" s="13" t="s">
        <v>32</v>
      </c>
      <c r="AX189" s="13" t="s">
        <v>76</v>
      </c>
      <c r="AY189" s="154" t="s">
        <v>132</v>
      </c>
    </row>
    <row r="190" spans="2:65" s="14" customFormat="1" ht="11.25">
      <c r="B190" s="167"/>
      <c r="D190" s="147" t="s">
        <v>141</v>
      </c>
      <c r="E190" s="168" t="s">
        <v>1</v>
      </c>
      <c r="F190" s="169" t="s">
        <v>191</v>
      </c>
      <c r="H190" s="170">
        <v>161.22499999999999</v>
      </c>
      <c r="I190" s="171"/>
      <c r="L190" s="167"/>
      <c r="M190" s="172"/>
      <c r="T190" s="173"/>
      <c r="AT190" s="168" t="s">
        <v>141</v>
      </c>
      <c r="AU190" s="168" t="s">
        <v>86</v>
      </c>
      <c r="AV190" s="14" t="s">
        <v>131</v>
      </c>
      <c r="AW190" s="14" t="s">
        <v>32</v>
      </c>
      <c r="AX190" s="14" t="s">
        <v>84</v>
      </c>
      <c r="AY190" s="168" t="s">
        <v>132</v>
      </c>
    </row>
    <row r="191" spans="2:65" s="1" customFormat="1" ht="44.25" customHeight="1">
      <c r="B191" s="31"/>
      <c r="C191" s="132" t="s">
        <v>291</v>
      </c>
      <c r="D191" s="132" t="s">
        <v>135</v>
      </c>
      <c r="E191" s="133" t="s">
        <v>919</v>
      </c>
      <c r="F191" s="134" t="s">
        <v>920</v>
      </c>
      <c r="G191" s="135" t="s">
        <v>217</v>
      </c>
      <c r="H191" s="136">
        <v>16</v>
      </c>
      <c r="I191" s="137"/>
      <c r="J191" s="138">
        <f>ROUND(I191*H191,2)</f>
        <v>0</v>
      </c>
      <c r="K191" s="139"/>
      <c r="L191" s="31"/>
      <c r="M191" s="140" t="s">
        <v>1</v>
      </c>
      <c r="N191" s="141" t="s">
        <v>41</v>
      </c>
      <c r="P191" s="142">
        <f>O191*H191</f>
        <v>0</v>
      </c>
      <c r="Q191" s="142">
        <v>0</v>
      </c>
      <c r="R191" s="142">
        <f>Q191*H191</f>
        <v>0</v>
      </c>
      <c r="S191" s="142">
        <v>0</v>
      </c>
      <c r="T191" s="143">
        <f>S191*H191</f>
        <v>0</v>
      </c>
      <c r="AR191" s="144" t="s">
        <v>131</v>
      </c>
      <c r="AT191" s="144" t="s">
        <v>135</v>
      </c>
      <c r="AU191" s="144" t="s">
        <v>86</v>
      </c>
      <c r="AY191" s="16" t="s">
        <v>132</v>
      </c>
      <c r="BE191" s="145">
        <f>IF(N191="základní",J191,0)</f>
        <v>0</v>
      </c>
      <c r="BF191" s="145">
        <f>IF(N191="snížená",J191,0)</f>
        <v>0</v>
      </c>
      <c r="BG191" s="145">
        <f>IF(N191="zákl. přenesená",J191,0)</f>
        <v>0</v>
      </c>
      <c r="BH191" s="145">
        <f>IF(N191="sníž. přenesená",J191,0)</f>
        <v>0</v>
      </c>
      <c r="BI191" s="145">
        <f>IF(N191="nulová",J191,0)</f>
        <v>0</v>
      </c>
      <c r="BJ191" s="16" t="s">
        <v>84</v>
      </c>
      <c r="BK191" s="145">
        <f>ROUND(I191*H191,2)</f>
        <v>0</v>
      </c>
      <c r="BL191" s="16" t="s">
        <v>131</v>
      </c>
      <c r="BM191" s="144" t="s">
        <v>921</v>
      </c>
    </row>
    <row r="192" spans="2:65" s="1" customFormat="1" ht="11.25">
      <c r="B192" s="31"/>
      <c r="D192" s="163" t="s">
        <v>182</v>
      </c>
      <c r="F192" s="164" t="s">
        <v>922</v>
      </c>
      <c r="I192" s="165"/>
      <c r="L192" s="31"/>
      <c r="M192" s="166"/>
      <c r="T192" s="55"/>
      <c r="AT192" s="16" t="s">
        <v>182</v>
      </c>
      <c r="AU192" s="16" t="s">
        <v>86</v>
      </c>
    </row>
    <row r="193" spans="2:65" s="12" customFormat="1" ht="11.25">
      <c r="B193" s="146"/>
      <c r="D193" s="147" t="s">
        <v>141</v>
      </c>
      <c r="E193" s="148" t="s">
        <v>1</v>
      </c>
      <c r="F193" s="149" t="s">
        <v>923</v>
      </c>
      <c r="H193" s="148" t="s">
        <v>1</v>
      </c>
      <c r="I193" s="150"/>
      <c r="L193" s="146"/>
      <c r="M193" s="151"/>
      <c r="T193" s="152"/>
      <c r="AT193" s="148" t="s">
        <v>141</v>
      </c>
      <c r="AU193" s="148" t="s">
        <v>86</v>
      </c>
      <c r="AV193" s="12" t="s">
        <v>84</v>
      </c>
      <c r="AW193" s="12" t="s">
        <v>32</v>
      </c>
      <c r="AX193" s="12" t="s">
        <v>76</v>
      </c>
      <c r="AY193" s="148" t="s">
        <v>132</v>
      </c>
    </row>
    <row r="194" spans="2:65" s="13" customFormat="1" ht="11.25">
      <c r="B194" s="153"/>
      <c r="D194" s="147" t="s">
        <v>141</v>
      </c>
      <c r="E194" s="154" t="s">
        <v>1</v>
      </c>
      <c r="F194" s="155" t="s">
        <v>307</v>
      </c>
      <c r="H194" s="156">
        <v>16</v>
      </c>
      <c r="I194" s="157"/>
      <c r="L194" s="153"/>
      <c r="M194" s="158"/>
      <c r="T194" s="159"/>
      <c r="AT194" s="154" t="s">
        <v>141</v>
      </c>
      <c r="AU194" s="154" t="s">
        <v>86</v>
      </c>
      <c r="AV194" s="13" t="s">
        <v>86</v>
      </c>
      <c r="AW194" s="13" t="s">
        <v>32</v>
      </c>
      <c r="AX194" s="13" t="s">
        <v>84</v>
      </c>
      <c r="AY194" s="154" t="s">
        <v>132</v>
      </c>
    </row>
    <row r="195" spans="2:65" s="1" customFormat="1" ht="49.15" customHeight="1">
      <c r="B195" s="31"/>
      <c r="C195" s="132" t="s">
        <v>295</v>
      </c>
      <c r="D195" s="132" t="s">
        <v>135</v>
      </c>
      <c r="E195" s="133" t="s">
        <v>924</v>
      </c>
      <c r="F195" s="134" t="s">
        <v>925</v>
      </c>
      <c r="G195" s="135" t="s">
        <v>289</v>
      </c>
      <c r="H195" s="136">
        <v>4</v>
      </c>
      <c r="I195" s="137"/>
      <c r="J195" s="138">
        <f>ROUND(I195*H195,2)</f>
        <v>0</v>
      </c>
      <c r="K195" s="139"/>
      <c r="L195" s="31"/>
      <c r="M195" s="140" t="s">
        <v>1</v>
      </c>
      <c r="N195" s="141" t="s">
        <v>41</v>
      </c>
      <c r="P195" s="142">
        <f>O195*H195</f>
        <v>0</v>
      </c>
      <c r="Q195" s="142">
        <v>0</v>
      </c>
      <c r="R195" s="142">
        <f>Q195*H195</f>
        <v>0</v>
      </c>
      <c r="S195" s="142">
        <v>0</v>
      </c>
      <c r="T195" s="143">
        <f>S195*H195</f>
        <v>0</v>
      </c>
      <c r="AR195" s="144" t="s">
        <v>131</v>
      </c>
      <c r="AT195" s="144" t="s">
        <v>135</v>
      </c>
      <c r="AU195" s="144" t="s">
        <v>86</v>
      </c>
      <c r="AY195" s="16" t="s">
        <v>132</v>
      </c>
      <c r="BE195" s="145">
        <f>IF(N195="základní",J195,0)</f>
        <v>0</v>
      </c>
      <c r="BF195" s="145">
        <f>IF(N195="snížená",J195,0)</f>
        <v>0</v>
      </c>
      <c r="BG195" s="145">
        <f>IF(N195="zákl. přenesená",J195,0)</f>
        <v>0</v>
      </c>
      <c r="BH195" s="145">
        <f>IF(N195="sníž. přenesená",J195,0)</f>
        <v>0</v>
      </c>
      <c r="BI195" s="145">
        <f>IF(N195="nulová",J195,0)</f>
        <v>0</v>
      </c>
      <c r="BJ195" s="16" t="s">
        <v>84</v>
      </c>
      <c r="BK195" s="145">
        <f>ROUND(I195*H195,2)</f>
        <v>0</v>
      </c>
      <c r="BL195" s="16" t="s">
        <v>131</v>
      </c>
      <c r="BM195" s="144" t="s">
        <v>926</v>
      </c>
    </row>
    <row r="196" spans="2:65" s="1" customFormat="1" ht="11.25">
      <c r="B196" s="31"/>
      <c r="D196" s="163" t="s">
        <v>182</v>
      </c>
      <c r="F196" s="164" t="s">
        <v>927</v>
      </c>
      <c r="I196" s="165"/>
      <c r="L196" s="31"/>
      <c r="M196" s="166"/>
      <c r="T196" s="55"/>
      <c r="AT196" s="16" t="s">
        <v>182</v>
      </c>
      <c r="AU196" s="16" t="s">
        <v>86</v>
      </c>
    </row>
    <row r="197" spans="2:65" s="1" customFormat="1" ht="49.15" customHeight="1">
      <c r="B197" s="31"/>
      <c r="C197" s="132" t="s">
        <v>8</v>
      </c>
      <c r="D197" s="132" t="s">
        <v>135</v>
      </c>
      <c r="E197" s="133" t="s">
        <v>928</v>
      </c>
      <c r="F197" s="134" t="s">
        <v>929</v>
      </c>
      <c r="G197" s="135" t="s">
        <v>289</v>
      </c>
      <c r="H197" s="136">
        <v>9</v>
      </c>
      <c r="I197" s="137"/>
      <c r="J197" s="138">
        <f>ROUND(I197*H197,2)</f>
        <v>0</v>
      </c>
      <c r="K197" s="139"/>
      <c r="L197" s="31"/>
      <c r="M197" s="140" t="s">
        <v>1</v>
      </c>
      <c r="N197" s="141" t="s">
        <v>41</v>
      </c>
      <c r="P197" s="142">
        <f>O197*H197</f>
        <v>0</v>
      </c>
      <c r="Q197" s="142">
        <v>0</v>
      </c>
      <c r="R197" s="142">
        <f>Q197*H197</f>
        <v>0</v>
      </c>
      <c r="S197" s="142">
        <v>0</v>
      </c>
      <c r="T197" s="143">
        <f>S197*H197</f>
        <v>0</v>
      </c>
      <c r="AR197" s="144" t="s">
        <v>131</v>
      </c>
      <c r="AT197" s="144" t="s">
        <v>135</v>
      </c>
      <c r="AU197" s="144" t="s">
        <v>86</v>
      </c>
      <c r="AY197" s="16" t="s">
        <v>132</v>
      </c>
      <c r="BE197" s="145">
        <f>IF(N197="základní",J197,0)</f>
        <v>0</v>
      </c>
      <c r="BF197" s="145">
        <f>IF(N197="snížená",J197,0)</f>
        <v>0</v>
      </c>
      <c r="BG197" s="145">
        <f>IF(N197="zákl. přenesená",J197,0)</f>
        <v>0</v>
      </c>
      <c r="BH197" s="145">
        <f>IF(N197="sníž. přenesená",J197,0)</f>
        <v>0</v>
      </c>
      <c r="BI197" s="145">
        <f>IF(N197="nulová",J197,0)</f>
        <v>0</v>
      </c>
      <c r="BJ197" s="16" t="s">
        <v>84</v>
      </c>
      <c r="BK197" s="145">
        <f>ROUND(I197*H197,2)</f>
        <v>0</v>
      </c>
      <c r="BL197" s="16" t="s">
        <v>131</v>
      </c>
      <c r="BM197" s="144" t="s">
        <v>930</v>
      </c>
    </row>
    <row r="198" spans="2:65" s="1" customFormat="1" ht="11.25">
      <c r="B198" s="31"/>
      <c r="D198" s="163" t="s">
        <v>182</v>
      </c>
      <c r="F198" s="164" t="s">
        <v>931</v>
      </c>
      <c r="I198" s="165"/>
      <c r="L198" s="31"/>
      <c r="M198" s="166"/>
      <c r="T198" s="55"/>
      <c r="AT198" s="16" t="s">
        <v>182</v>
      </c>
      <c r="AU198" s="16" t="s">
        <v>86</v>
      </c>
    </row>
    <row r="199" spans="2:65" s="1" customFormat="1" ht="49.15" customHeight="1">
      <c r="B199" s="31"/>
      <c r="C199" s="132" t="s">
        <v>307</v>
      </c>
      <c r="D199" s="132" t="s">
        <v>135</v>
      </c>
      <c r="E199" s="133" t="s">
        <v>932</v>
      </c>
      <c r="F199" s="134" t="s">
        <v>933</v>
      </c>
      <c r="G199" s="135" t="s">
        <v>289</v>
      </c>
      <c r="H199" s="136">
        <v>2</v>
      </c>
      <c r="I199" s="137"/>
      <c r="J199" s="138">
        <f>ROUND(I199*H199,2)</f>
        <v>0</v>
      </c>
      <c r="K199" s="139"/>
      <c r="L199" s="31"/>
      <c r="M199" s="140" t="s">
        <v>1</v>
      </c>
      <c r="N199" s="141" t="s">
        <v>41</v>
      </c>
      <c r="P199" s="142">
        <f>O199*H199</f>
        <v>0</v>
      </c>
      <c r="Q199" s="142">
        <v>0</v>
      </c>
      <c r="R199" s="142">
        <f>Q199*H199</f>
        <v>0</v>
      </c>
      <c r="S199" s="142">
        <v>0</v>
      </c>
      <c r="T199" s="143">
        <f>S199*H199</f>
        <v>0</v>
      </c>
      <c r="AR199" s="144" t="s">
        <v>131</v>
      </c>
      <c r="AT199" s="144" t="s">
        <v>135</v>
      </c>
      <c r="AU199" s="144" t="s">
        <v>86</v>
      </c>
      <c r="AY199" s="16" t="s">
        <v>132</v>
      </c>
      <c r="BE199" s="145">
        <f>IF(N199="základní",J199,0)</f>
        <v>0</v>
      </c>
      <c r="BF199" s="145">
        <f>IF(N199="snížená",J199,0)</f>
        <v>0</v>
      </c>
      <c r="BG199" s="145">
        <f>IF(N199="zákl. přenesená",J199,0)</f>
        <v>0</v>
      </c>
      <c r="BH199" s="145">
        <f>IF(N199="sníž. přenesená",J199,0)</f>
        <v>0</v>
      </c>
      <c r="BI199" s="145">
        <f>IF(N199="nulová",J199,0)</f>
        <v>0</v>
      </c>
      <c r="BJ199" s="16" t="s">
        <v>84</v>
      </c>
      <c r="BK199" s="145">
        <f>ROUND(I199*H199,2)</f>
        <v>0</v>
      </c>
      <c r="BL199" s="16" t="s">
        <v>131</v>
      </c>
      <c r="BM199" s="144" t="s">
        <v>934</v>
      </c>
    </row>
    <row r="200" spans="2:65" s="1" customFormat="1" ht="11.25">
      <c r="B200" s="31"/>
      <c r="D200" s="163" t="s">
        <v>182</v>
      </c>
      <c r="F200" s="164" t="s">
        <v>935</v>
      </c>
      <c r="I200" s="165"/>
      <c r="L200" s="31"/>
      <c r="M200" s="166"/>
      <c r="T200" s="55"/>
      <c r="AT200" s="16" t="s">
        <v>182</v>
      </c>
      <c r="AU200" s="16" t="s">
        <v>86</v>
      </c>
    </row>
    <row r="201" spans="2:65" s="1" customFormat="1" ht="49.15" customHeight="1">
      <c r="B201" s="31"/>
      <c r="C201" s="132" t="s">
        <v>315</v>
      </c>
      <c r="D201" s="132" t="s">
        <v>135</v>
      </c>
      <c r="E201" s="133" t="s">
        <v>936</v>
      </c>
      <c r="F201" s="134" t="s">
        <v>937</v>
      </c>
      <c r="G201" s="135" t="s">
        <v>289</v>
      </c>
      <c r="H201" s="136">
        <v>2</v>
      </c>
      <c r="I201" s="137"/>
      <c r="J201" s="138">
        <f>ROUND(I201*H201,2)</f>
        <v>0</v>
      </c>
      <c r="K201" s="139"/>
      <c r="L201" s="31"/>
      <c r="M201" s="140" t="s">
        <v>1</v>
      </c>
      <c r="N201" s="141" t="s">
        <v>41</v>
      </c>
      <c r="P201" s="142">
        <f>O201*H201</f>
        <v>0</v>
      </c>
      <c r="Q201" s="142">
        <v>0</v>
      </c>
      <c r="R201" s="142">
        <f>Q201*H201</f>
        <v>0</v>
      </c>
      <c r="S201" s="142">
        <v>0</v>
      </c>
      <c r="T201" s="143">
        <f>S201*H201</f>
        <v>0</v>
      </c>
      <c r="AR201" s="144" t="s">
        <v>131</v>
      </c>
      <c r="AT201" s="144" t="s">
        <v>135</v>
      </c>
      <c r="AU201" s="144" t="s">
        <v>86</v>
      </c>
      <c r="AY201" s="16" t="s">
        <v>132</v>
      </c>
      <c r="BE201" s="145">
        <f>IF(N201="základní",J201,0)</f>
        <v>0</v>
      </c>
      <c r="BF201" s="145">
        <f>IF(N201="snížená",J201,0)</f>
        <v>0</v>
      </c>
      <c r="BG201" s="145">
        <f>IF(N201="zákl. přenesená",J201,0)</f>
        <v>0</v>
      </c>
      <c r="BH201" s="145">
        <f>IF(N201="sníž. přenesená",J201,0)</f>
        <v>0</v>
      </c>
      <c r="BI201" s="145">
        <f>IF(N201="nulová",J201,0)</f>
        <v>0</v>
      </c>
      <c r="BJ201" s="16" t="s">
        <v>84</v>
      </c>
      <c r="BK201" s="145">
        <f>ROUND(I201*H201,2)</f>
        <v>0</v>
      </c>
      <c r="BL201" s="16" t="s">
        <v>131</v>
      </c>
      <c r="BM201" s="144" t="s">
        <v>938</v>
      </c>
    </row>
    <row r="202" spans="2:65" s="1" customFormat="1" ht="11.25">
      <c r="B202" s="31"/>
      <c r="D202" s="163" t="s">
        <v>182</v>
      </c>
      <c r="F202" s="164" t="s">
        <v>939</v>
      </c>
      <c r="I202" s="165"/>
      <c r="L202" s="31"/>
      <c r="M202" s="166"/>
      <c r="T202" s="55"/>
      <c r="AT202" s="16" t="s">
        <v>182</v>
      </c>
      <c r="AU202" s="16" t="s">
        <v>86</v>
      </c>
    </row>
    <row r="203" spans="2:65" s="1" customFormat="1" ht="49.15" customHeight="1">
      <c r="B203" s="31"/>
      <c r="C203" s="132" t="s">
        <v>325</v>
      </c>
      <c r="D203" s="132" t="s">
        <v>135</v>
      </c>
      <c r="E203" s="133" t="s">
        <v>940</v>
      </c>
      <c r="F203" s="134" t="s">
        <v>941</v>
      </c>
      <c r="G203" s="135" t="s">
        <v>289</v>
      </c>
      <c r="H203" s="136">
        <v>1</v>
      </c>
      <c r="I203" s="137"/>
      <c r="J203" s="138">
        <f>ROUND(I203*H203,2)</f>
        <v>0</v>
      </c>
      <c r="K203" s="139"/>
      <c r="L203" s="31"/>
      <c r="M203" s="140" t="s">
        <v>1</v>
      </c>
      <c r="N203" s="141" t="s">
        <v>41</v>
      </c>
      <c r="P203" s="142">
        <f>O203*H203</f>
        <v>0</v>
      </c>
      <c r="Q203" s="142">
        <v>0</v>
      </c>
      <c r="R203" s="142">
        <f>Q203*H203</f>
        <v>0</v>
      </c>
      <c r="S203" s="142">
        <v>0</v>
      </c>
      <c r="T203" s="143">
        <f>S203*H203</f>
        <v>0</v>
      </c>
      <c r="AR203" s="144" t="s">
        <v>131</v>
      </c>
      <c r="AT203" s="144" t="s">
        <v>135</v>
      </c>
      <c r="AU203" s="144" t="s">
        <v>86</v>
      </c>
      <c r="AY203" s="16" t="s">
        <v>132</v>
      </c>
      <c r="BE203" s="145">
        <f>IF(N203="základní",J203,0)</f>
        <v>0</v>
      </c>
      <c r="BF203" s="145">
        <f>IF(N203="snížená",J203,0)</f>
        <v>0</v>
      </c>
      <c r="BG203" s="145">
        <f>IF(N203="zákl. přenesená",J203,0)</f>
        <v>0</v>
      </c>
      <c r="BH203" s="145">
        <f>IF(N203="sníž. přenesená",J203,0)</f>
        <v>0</v>
      </c>
      <c r="BI203" s="145">
        <f>IF(N203="nulová",J203,0)</f>
        <v>0</v>
      </c>
      <c r="BJ203" s="16" t="s">
        <v>84</v>
      </c>
      <c r="BK203" s="145">
        <f>ROUND(I203*H203,2)</f>
        <v>0</v>
      </c>
      <c r="BL203" s="16" t="s">
        <v>131</v>
      </c>
      <c r="BM203" s="144" t="s">
        <v>942</v>
      </c>
    </row>
    <row r="204" spans="2:65" s="1" customFormat="1" ht="11.25">
      <c r="B204" s="31"/>
      <c r="D204" s="163" t="s">
        <v>182</v>
      </c>
      <c r="F204" s="164" t="s">
        <v>943</v>
      </c>
      <c r="I204" s="165"/>
      <c r="L204" s="31"/>
      <c r="M204" s="166"/>
      <c r="T204" s="55"/>
      <c r="AT204" s="16" t="s">
        <v>182</v>
      </c>
      <c r="AU204" s="16" t="s">
        <v>86</v>
      </c>
    </row>
    <row r="205" spans="2:65" s="1" customFormat="1" ht="24.2" customHeight="1">
      <c r="B205" s="31"/>
      <c r="C205" s="132" t="s">
        <v>329</v>
      </c>
      <c r="D205" s="132" t="s">
        <v>135</v>
      </c>
      <c r="E205" s="133" t="s">
        <v>944</v>
      </c>
      <c r="F205" s="134" t="s">
        <v>945</v>
      </c>
      <c r="G205" s="135" t="s">
        <v>180</v>
      </c>
      <c r="H205" s="136">
        <v>4077.9119999999998</v>
      </c>
      <c r="I205" s="137"/>
      <c r="J205" s="138">
        <f>ROUND(I205*H205,2)</f>
        <v>0</v>
      </c>
      <c r="K205" s="139"/>
      <c r="L205" s="31"/>
      <c r="M205" s="140" t="s">
        <v>1</v>
      </c>
      <c r="N205" s="141" t="s">
        <v>41</v>
      </c>
      <c r="P205" s="142">
        <f>O205*H205</f>
        <v>0</v>
      </c>
      <c r="Q205" s="142">
        <v>0</v>
      </c>
      <c r="R205" s="142">
        <f>Q205*H205</f>
        <v>0</v>
      </c>
      <c r="S205" s="142">
        <v>0</v>
      </c>
      <c r="T205" s="143">
        <f>S205*H205</f>
        <v>0</v>
      </c>
      <c r="AR205" s="144" t="s">
        <v>131</v>
      </c>
      <c r="AT205" s="144" t="s">
        <v>135</v>
      </c>
      <c r="AU205" s="144" t="s">
        <v>86</v>
      </c>
      <c r="AY205" s="16" t="s">
        <v>132</v>
      </c>
      <c r="BE205" s="145">
        <f>IF(N205="základní",J205,0)</f>
        <v>0</v>
      </c>
      <c r="BF205" s="145">
        <f>IF(N205="snížená",J205,0)</f>
        <v>0</v>
      </c>
      <c r="BG205" s="145">
        <f>IF(N205="zákl. přenesená",J205,0)</f>
        <v>0</v>
      </c>
      <c r="BH205" s="145">
        <f>IF(N205="sníž. přenesená",J205,0)</f>
        <v>0</v>
      </c>
      <c r="BI205" s="145">
        <f>IF(N205="nulová",J205,0)</f>
        <v>0</v>
      </c>
      <c r="BJ205" s="16" t="s">
        <v>84</v>
      </c>
      <c r="BK205" s="145">
        <f>ROUND(I205*H205,2)</f>
        <v>0</v>
      </c>
      <c r="BL205" s="16" t="s">
        <v>131</v>
      </c>
      <c r="BM205" s="144" t="s">
        <v>946</v>
      </c>
    </row>
    <row r="206" spans="2:65" s="12" customFormat="1" ht="11.25">
      <c r="B206" s="146"/>
      <c r="D206" s="147" t="s">
        <v>141</v>
      </c>
      <c r="E206" s="148" t="s">
        <v>1</v>
      </c>
      <c r="F206" s="149" t="s">
        <v>947</v>
      </c>
      <c r="H206" s="148" t="s">
        <v>1</v>
      </c>
      <c r="I206" s="150"/>
      <c r="L206" s="146"/>
      <c r="M206" s="151"/>
      <c r="T206" s="152"/>
      <c r="AT206" s="148" t="s">
        <v>141</v>
      </c>
      <c r="AU206" s="148" t="s">
        <v>86</v>
      </c>
      <c r="AV206" s="12" t="s">
        <v>84</v>
      </c>
      <c r="AW206" s="12" t="s">
        <v>32</v>
      </c>
      <c r="AX206" s="12" t="s">
        <v>76</v>
      </c>
      <c r="AY206" s="148" t="s">
        <v>132</v>
      </c>
    </row>
    <row r="207" spans="2:65" s="12" customFormat="1" ht="22.5">
      <c r="B207" s="146"/>
      <c r="D207" s="147" t="s">
        <v>141</v>
      </c>
      <c r="E207" s="148" t="s">
        <v>1</v>
      </c>
      <c r="F207" s="149" t="s">
        <v>895</v>
      </c>
      <c r="H207" s="148" t="s">
        <v>1</v>
      </c>
      <c r="I207" s="150"/>
      <c r="L207" s="146"/>
      <c r="M207" s="151"/>
      <c r="T207" s="152"/>
      <c r="AT207" s="148" t="s">
        <v>141</v>
      </c>
      <c r="AU207" s="148" t="s">
        <v>86</v>
      </c>
      <c r="AV207" s="12" t="s">
        <v>84</v>
      </c>
      <c r="AW207" s="12" t="s">
        <v>32</v>
      </c>
      <c r="AX207" s="12" t="s">
        <v>76</v>
      </c>
      <c r="AY207" s="148" t="s">
        <v>132</v>
      </c>
    </row>
    <row r="208" spans="2:65" s="13" customFormat="1" ht="11.25">
      <c r="B208" s="153"/>
      <c r="D208" s="147" t="s">
        <v>141</v>
      </c>
      <c r="E208" s="154" t="s">
        <v>1</v>
      </c>
      <c r="F208" s="155" t="s">
        <v>948</v>
      </c>
      <c r="H208" s="156">
        <v>1594.979</v>
      </c>
      <c r="I208" s="157"/>
      <c r="L208" s="153"/>
      <c r="M208" s="158"/>
      <c r="T208" s="159"/>
      <c r="AT208" s="154" t="s">
        <v>141</v>
      </c>
      <c r="AU208" s="154" t="s">
        <v>86</v>
      </c>
      <c r="AV208" s="13" t="s">
        <v>86</v>
      </c>
      <c r="AW208" s="13" t="s">
        <v>32</v>
      </c>
      <c r="AX208" s="13" t="s">
        <v>76</v>
      </c>
      <c r="AY208" s="154" t="s">
        <v>132</v>
      </c>
    </row>
    <row r="209" spans="2:65" s="13" customFormat="1" ht="11.25">
      <c r="B209" s="153"/>
      <c r="D209" s="147" t="s">
        <v>141</v>
      </c>
      <c r="E209" s="154" t="s">
        <v>1</v>
      </c>
      <c r="F209" s="155" t="s">
        <v>949</v>
      </c>
      <c r="H209" s="156">
        <v>1639.0640000000001</v>
      </c>
      <c r="I209" s="157"/>
      <c r="L209" s="153"/>
      <c r="M209" s="158"/>
      <c r="T209" s="159"/>
      <c r="AT209" s="154" t="s">
        <v>141</v>
      </c>
      <c r="AU209" s="154" t="s">
        <v>86</v>
      </c>
      <c r="AV209" s="13" t="s">
        <v>86</v>
      </c>
      <c r="AW209" s="13" t="s">
        <v>32</v>
      </c>
      <c r="AX209" s="13" t="s">
        <v>76</v>
      </c>
      <c r="AY209" s="154" t="s">
        <v>132</v>
      </c>
    </row>
    <row r="210" spans="2:65" s="13" customFormat="1" ht="11.25">
      <c r="B210" s="153"/>
      <c r="D210" s="147" t="s">
        <v>141</v>
      </c>
      <c r="E210" s="154" t="s">
        <v>1</v>
      </c>
      <c r="F210" s="155" t="s">
        <v>950</v>
      </c>
      <c r="H210" s="156">
        <v>108.636</v>
      </c>
      <c r="I210" s="157"/>
      <c r="L210" s="153"/>
      <c r="M210" s="158"/>
      <c r="T210" s="159"/>
      <c r="AT210" s="154" t="s">
        <v>141</v>
      </c>
      <c r="AU210" s="154" t="s">
        <v>86</v>
      </c>
      <c r="AV210" s="13" t="s">
        <v>86</v>
      </c>
      <c r="AW210" s="13" t="s">
        <v>32</v>
      </c>
      <c r="AX210" s="13" t="s">
        <v>76</v>
      </c>
      <c r="AY210" s="154" t="s">
        <v>132</v>
      </c>
    </row>
    <row r="211" spans="2:65" s="13" customFormat="1" ht="11.25">
      <c r="B211" s="153"/>
      <c r="D211" s="147" t="s">
        <v>141</v>
      </c>
      <c r="E211" s="154" t="s">
        <v>1</v>
      </c>
      <c r="F211" s="155" t="s">
        <v>951</v>
      </c>
      <c r="H211" s="156">
        <v>67.013000000000005</v>
      </c>
      <c r="I211" s="157"/>
      <c r="L211" s="153"/>
      <c r="M211" s="158"/>
      <c r="T211" s="159"/>
      <c r="AT211" s="154" t="s">
        <v>141</v>
      </c>
      <c r="AU211" s="154" t="s">
        <v>86</v>
      </c>
      <c r="AV211" s="13" t="s">
        <v>86</v>
      </c>
      <c r="AW211" s="13" t="s">
        <v>32</v>
      </c>
      <c r="AX211" s="13" t="s">
        <v>76</v>
      </c>
      <c r="AY211" s="154" t="s">
        <v>132</v>
      </c>
    </row>
    <row r="212" spans="2:65" s="13" customFormat="1" ht="11.25">
      <c r="B212" s="153"/>
      <c r="D212" s="147" t="s">
        <v>141</v>
      </c>
      <c r="E212" s="154" t="s">
        <v>1</v>
      </c>
      <c r="F212" s="155" t="s">
        <v>952</v>
      </c>
      <c r="H212" s="156">
        <v>668.22</v>
      </c>
      <c r="I212" s="157"/>
      <c r="L212" s="153"/>
      <c r="M212" s="158"/>
      <c r="T212" s="159"/>
      <c r="AT212" s="154" t="s">
        <v>141</v>
      </c>
      <c r="AU212" s="154" t="s">
        <v>86</v>
      </c>
      <c r="AV212" s="13" t="s">
        <v>86</v>
      </c>
      <c r="AW212" s="13" t="s">
        <v>32</v>
      </c>
      <c r="AX212" s="13" t="s">
        <v>76</v>
      </c>
      <c r="AY212" s="154" t="s">
        <v>132</v>
      </c>
    </row>
    <row r="213" spans="2:65" s="14" customFormat="1" ht="11.25">
      <c r="B213" s="167"/>
      <c r="D213" s="147" t="s">
        <v>141</v>
      </c>
      <c r="E213" s="168" t="s">
        <v>1</v>
      </c>
      <c r="F213" s="169" t="s">
        <v>191</v>
      </c>
      <c r="H213" s="170">
        <v>4077.9119999999998</v>
      </c>
      <c r="I213" s="171"/>
      <c r="L213" s="167"/>
      <c r="M213" s="172"/>
      <c r="T213" s="173"/>
      <c r="AT213" s="168" t="s">
        <v>141</v>
      </c>
      <c r="AU213" s="168" t="s">
        <v>86</v>
      </c>
      <c r="AV213" s="14" t="s">
        <v>131</v>
      </c>
      <c r="AW213" s="14" t="s">
        <v>32</v>
      </c>
      <c r="AX213" s="14" t="s">
        <v>84</v>
      </c>
      <c r="AY213" s="168" t="s">
        <v>132</v>
      </c>
    </row>
    <row r="214" spans="2:65" s="1" customFormat="1" ht="37.9" customHeight="1">
      <c r="B214" s="31"/>
      <c r="C214" s="132" t="s">
        <v>333</v>
      </c>
      <c r="D214" s="132" t="s">
        <v>135</v>
      </c>
      <c r="E214" s="133" t="s">
        <v>953</v>
      </c>
      <c r="F214" s="134" t="s">
        <v>954</v>
      </c>
      <c r="G214" s="135" t="s">
        <v>180</v>
      </c>
      <c r="H214" s="136">
        <v>100</v>
      </c>
      <c r="I214" s="137"/>
      <c r="J214" s="138">
        <f>ROUND(I214*H214,2)</f>
        <v>0</v>
      </c>
      <c r="K214" s="139"/>
      <c r="L214" s="31"/>
      <c r="M214" s="140" t="s">
        <v>1</v>
      </c>
      <c r="N214" s="141" t="s">
        <v>41</v>
      </c>
      <c r="P214" s="142">
        <f>O214*H214</f>
        <v>0</v>
      </c>
      <c r="Q214" s="142">
        <v>0</v>
      </c>
      <c r="R214" s="142">
        <f>Q214*H214</f>
        <v>0</v>
      </c>
      <c r="S214" s="142">
        <v>0</v>
      </c>
      <c r="T214" s="143">
        <f>S214*H214</f>
        <v>0</v>
      </c>
      <c r="AR214" s="144" t="s">
        <v>131</v>
      </c>
      <c r="AT214" s="144" t="s">
        <v>135</v>
      </c>
      <c r="AU214" s="144" t="s">
        <v>86</v>
      </c>
      <c r="AY214" s="16" t="s">
        <v>132</v>
      </c>
      <c r="BE214" s="145">
        <f>IF(N214="základní",J214,0)</f>
        <v>0</v>
      </c>
      <c r="BF214" s="145">
        <f>IF(N214="snížená",J214,0)</f>
        <v>0</v>
      </c>
      <c r="BG214" s="145">
        <f>IF(N214="zákl. přenesená",J214,0)</f>
        <v>0</v>
      </c>
      <c r="BH214" s="145">
        <f>IF(N214="sníž. přenesená",J214,0)</f>
        <v>0</v>
      </c>
      <c r="BI214" s="145">
        <f>IF(N214="nulová",J214,0)</f>
        <v>0</v>
      </c>
      <c r="BJ214" s="16" t="s">
        <v>84</v>
      </c>
      <c r="BK214" s="145">
        <f>ROUND(I214*H214,2)</f>
        <v>0</v>
      </c>
      <c r="BL214" s="16" t="s">
        <v>131</v>
      </c>
      <c r="BM214" s="144" t="s">
        <v>955</v>
      </c>
    </row>
    <row r="215" spans="2:65" s="1" customFormat="1" ht="11.25">
      <c r="B215" s="31"/>
      <c r="D215" s="163" t="s">
        <v>182</v>
      </c>
      <c r="F215" s="164" t="s">
        <v>956</v>
      </c>
      <c r="I215" s="165"/>
      <c r="L215" s="31"/>
      <c r="M215" s="166"/>
      <c r="T215" s="55"/>
      <c r="AT215" s="16" t="s">
        <v>182</v>
      </c>
      <c r="AU215" s="16" t="s">
        <v>86</v>
      </c>
    </row>
    <row r="216" spans="2:65" s="12" customFormat="1" ht="11.25">
      <c r="B216" s="146"/>
      <c r="D216" s="147" t="s">
        <v>141</v>
      </c>
      <c r="E216" s="148" t="s">
        <v>1</v>
      </c>
      <c r="F216" s="149" t="s">
        <v>957</v>
      </c>
      <c r="H216" s="148" t="s">
        <v>1</v>
      </c>
      <c r="I216" s="150"/>
      <c r="L216" s="146"/>
      <c r="M216" s="151"/>
      <c r="T216" s="152"/>
      <c r="AT216" s="148" t="s">
        <v>141</v>
      </c>
      <c r="AU216" s="148" t="s">
        <v>86</v>
      </c>
      <c r="AV216" s="12" t="s">
        <v>84</v>
      </c>
      <c r="AW216" s="12" t="s">
        <v>32</v>
      </c>
      <c r="AX216" s="12" t="s">
        <v>76</v>
      </c>
      <c r="AY216" s="148" t="s">
        <v>132</v>
      </c>
    </row>
    <row r="217" spans="2:65" s="13" customFormat="1" ht="11.25">
      <c r="B217" s="153"/>
      <c r="D217" s="147" t="s">
        <v>141</v>
      </c>
      <c r="E217" s="154" t="s">
        <v>1</v>
      </c>
      <c r="F217" s="155" t="s">
        <v>958</v>
      </c>
      <c r="H217" s="156">
        <v>100</v>
      </c>
      <c r="I217" s="157"/>
      <c r="L217" s="153"/>
      <c r="M217" s="158"/>
      <c r="T217" s="159"/>
      <c r="AT217" s="154" t="s">
        <v>141</v>
      </c>
      <c r="AU217" s="154" t="s">
        <v>86</v>
      </c>
      <c r="AV217" s="13" t="s">
        <v>86</v>
      </c>
      <c r="AW217" s="13" t="s">
        <v>32</v>
      </c>
      <c r="AX217" s="13" t="s">
        <v>84</v>
      </c>
      <c r="AY217" s="154" t="s">
        <v>132</v>
      </c>
    </row>
    <row r="218" spans="2:65" s="1" customFormat="1" ht="16.5" customHeight="1">
      <c r="B218" s="31"/>
      <c r="C218" s="175" t="s">
        <v>7</v>
      </c>
      <c r="D218" s="175" t="s">
        <v>222</v>
      </c>
      <c r="E218" s="176" t="s">
        <v>959</v>
      </c>
      <c r="F218" s="177" t="s">
        <v>960</v>
      </c>
      <c r="G218" s="178" t="s">
        <v>242</v>
      </c>
      <c r="H218" s="179">
        <v>2</v>
      </c>
      <c r="I218" s="180"/>
      <c r="J218" s="181">
        <f>ROUND(I218*H218,2)</f>
        <v>0</v>
      </c>
      <c r="K218" s="182"/>
      <c r="L218" s="183"/>
      <c r="M218" s="184" t="s">
        <v>1</v>
      </c>
      <c r="N218" s="185" t="s">
        <v>41</v>
      </c>
      <c r="P218" s="142">
        <f>O218*H218</f>
        <v>0</v>
      </c>
      <c r="Q218" s="142">
        <v>1E-3</v>
      </c>
      <c r="R218" s="142">
        <f>Q218*H218</f>
        <v>2E-3</v>
      </c>
      <c r="S218" s="142">
        <v>0</v>
      </c>
      <c r="T218" s="143">
        <f>S218*H218</f>
        <v>0</v>
      </c>
      <c r="AR218" s="144" t="s">
        <v>226</v>
      </c>
      <c r="AT218" s="144" t="s">
        <v>222</v>
      </c>
      <c r="AU218" s="144" t="s">
        <v>86</v>
      </c>
      <c r="AY218" s="16" t="s">
        <v>132</v>
      </c>
      <c r="BE218" s="145">
        <f>IF(N218="základní",J218,0)</f>
        <v>0</v>
      </c>
      <c r="BF218" s="145">
        <f>IF(N218="snížená",J218,0)</f>
        <v>0</v>
      </c>
      <c r="BG218" s="145">
        <f>IF(N218="zákl. přenesená",J218,0)</f>
        <v>0</v>
      </c>
      <c r="BH218" s="145">
        <f>IF(N218="sníž. přenesená",J218,0)</f>
        <v>0</v>
      </c>
      <c r="BI218" s="145">
        <f>IF(N218="nulová",J218,0)</f>
        <v>0</v>
      </c>
      <c r="BJ218" s="16" t="s">
        <v>84</v>
      </c>
      <c r="BK218" s="145">
        <f>ROUND(I218*H218,2)</f>
        <v>0</v>
      </c>
      <c r="BL218" s="16" t="s">
        <v>131</v>
      </c>
      <c r="BM218" s="144" t="s">
        <v>961</v>
      </c>
    </row>
    <row r="219" spans="2:65" s="13" customFormat="1" ht="11.25">
      <c r="B219" s="153"/>
      <c r="D219" s="147" t="s">
        <v>141</v>
      </c>
      <c r="F219" s="155" t="s">
        <v>962</v>
      </c>
      <c r="H219" s="156">
        <v>2</v>
      </c>
      <c r="I219" s="157"/>
      <c r="L219" s="153"/>
      <c r="M219" s="158"/>
      <c r="T219" s="159"/>
      <c r="AT219" s="154" t="s">
        <v>141</v>
      </c>
      <c r="AU219" s="154" t="s">
        <v>86</v>
      </c>
      <c r="AV219" s="13" t="s">
        <v>86</v>
      </c>
      <c r="AW219" s="13" t="s">
        <v>4</v>
      </c>
      <c r="AX219" s="13" t="s">
        <v>84</v>
      </c>
      <c r="AY219" s="154" t="s">
        <v>132</v>
      </c>
    </row>
    <row r="220" spans="2:65" s="11" customFormat="1" ht="22.9" customHeight="1">
      <c r="B220" s="120"/>
      <c r="D220" s="121" t="s">
        <v>75</v>
      </c>
      <c r="E220" s="130" t="s">
        <v>86</v>
      </c>
      <c r="F220" s="130" t="s">
        <v>963</v>
      </c>
      <c r="I220" s="123"/>
      <c r="J220" s="131">
        <f>BK220</f>
        <v>0</v>
      </c>
      <c r="L220" s="120"/>
      <c r="M220" s="125"/>
      <c r="P220" s="126">
        <f>SUM(P221:P259)</f>
        <v>0</v>
      </c>
      <c r="R220" s="126">
        <f>SUM(R221:R259)</f>
        <v>346.420771</v>
      </c>
      <c r="T220" s="127">
        <f>SUM(T221:T259)</f>
        <v>0</v>
      </c>
      <c r="AR220" s="121" t="s">
        <v>84</v>
      </c>
      <c r="AT220" s="128" t="s">
        <v>75</v>
      </c>
      <c r="AU220" s="128" t="s">
        <v>84</v>
      </c>
      <c r="AY220" s="121" t="s">
        <v>132</v>
      </c>
      <c r="BK220" s="129">
        <f>SUM(BK221:BK259)</f>
        <v>0</v>
      </c>
    </row>
    <row r="221" spans="2:65" s="1" customFormat="1" ht="55.5" customHeight="1">
      <c r="B221" s="31"/>
      <c r="C221" s="132" t="s">
        <v>345</v>
      </c>
      <c r="D221" s="132" t="s">
        <v>135</v>
      </c>
      <c r="E221" s="133" t="s">
        <v>964</v>
      </c>
      <c r="F221" s="134" t="s">
        <v>965</v>
      </c>
      <c r="G221" s="135" t="s">
        <v>265</v>
      </c>
      <c r="H221" s="136">
        <v>587.29999999999995</v>
      </c>
      <c r="I221" s="137"/>
      <c r="J221" s="138">
        <f>ROUND(I221*H221,2)</f>
        <v>0</v>
      </c>
      <c r="K221" s="139"/>
      <c r="L221" s="31"/>
      <c r="M221" s="140" t="s">
        <v>1</v>
      </c>
      <c r="N221" s="141" t="s">
        <v>41</v>
      </c>
      <c r="P221" s="142">
        <f>O221*H221</f>
        <v>0</v>
      </c>
      <c r="Q221" s="142">
        <v>0.27411000000000002</v>
      </c>
      <c r="R221" s="142">
        <f>Q221*H221</f>
        <v>160.984803</v>
      </c>
      <c r="S221" s="142">
        <v>0</v>
      </c>
      <c r="T221" s="143">
        <f>S221*H221</f>
        <v>0</v>
      </c>
      <c r="AR221" s="144" t="s">
        <v>131</v>
      </c>
      <c r="AT221" s="144" t="s">
        <v>135</v>
      </c>
      <c r="AU221" s="144" t="s">
        <v>86</v>
      </c>
      <c r="AY221" s="16" t="s">
        <v>132</v>
      </c>
      <c r="BE221" s="145">
        <f>IF(N221="základní",J221,0)</f>
        <v>0</v>
      </c>
      <c r="BF221" s="145">
        <f>IF(N221="snížená",J221,0)</f>
        <v>0</v>
      </c>
      <c r="BG221" s="145">
        <f>IF(N221="zákl. přenesená",J221,0)</f>
        <v>0</v>
      </c>
      <c r="BH221" s="145">
        <f>IF(N221="sníž. přenesená",J221,0)</f>
        <v>0</v>
      </c>
      <c r="BI221" s="145">
        <f>IF(N221="nulová",J221,0)</f>
        <v>0</v>
      </c>
      <c r="BJ221" s="16" t="s">
        <v>84</v>
      </c>
      <c r="BK221" s="145">
        <f>ROUND(I221*H221,2)</f>
        <v>0</v>
      </c>
      <c r="BL221" s="16" t="s">
        <v>131</v>
      </c>
      <c r="BM221" s="144" t="s">
        <v>966</v>
      </c>
    </row>
    <row r="222" spans="2:65" s="1" customFormat="1" ht="11.25">
      <c r="B222" s="31"/>
      <c r="D222" s="163" t="s">
        <v>182</v>
      </c>
      <c r="F222" s="164" t="s">
        <v>967</v>
      </c>
      <c r="I222" s="165"/>
      <c r="L222" s="31"/>
      <c r="M222" s="166"/>
      <c r="T222" s="55"/>
      <c r="AT222" s="16" t="s">
        <v>182</v>
      </c>
      <c r="AU222" s="16" t="s">
        <v>86</v>
      </c>
    </row>
    <row r="223" spans="2:65" s="12" customFormat="1" ht="11.25">
      <c r="B223" s="146"/>
      <c r="D223" s="147" t="s">
        <v>141</v>
      </c>
      <c r="E223" s="148" t="s">
        <v>1</v>
      </c>
      <c r="F223" s="149" t="s">
        <v>968</v>
      </c>
      <c r="H223" s="148" t="s">
        <v>1</v>
      </c>
      <c r="I223" s="150"/>
      <c r="L223" s="146"/>
      <c r="M223" s="151"/>
      <c r="T223" s="152"/>
      <c r="AT223" s="148" t="s">
        <v>141</v>
      </c>
      <c r="AU223" s="148" t="s">
        <v>86</v>
      </c>
      <c r="AV223" s="12" t="s">
        <v>84</v>
      </c>
      <c r="AW223" s="12" t="s">
        <v>32</v>
      </c>
      <c r="AX223" s="12" t="s">
        <v>76</v>
      </c>
      <c r="AY223" s="148" t="s">
        <v>132</v>
      </c>
    </row>
    <row r="224" spans="2:65" s="12" customFormat="1" ht="11.25">
      <c r="B224" s="146"/>
      <c r="D224" s="147" t="s">
        <v>141</v>
      </c>
      <c r="E224" s="148" t="s">
        <v>1</v>
      </c>
      <c r="F224" s="149" t="s">
        <v>969</v>
      </c>
      <c r="H224" s="148" t="s">
        <v>1</v>
      </c>
      <c r="I224" s="150"/>
      <c r="L224" s="146"/>
      <c r="M224" s="151"/>
      <c r="T224" s="152"/>
      <c r="AT224" s="148" t="s">
        <v>141</v>
      </c>
      <c r="AU224" s="148" t="s">
        <v>86</v>
      </c>
      <c r="AV224" s="12" t="s">
        <v>84</v>
      </c>
      <c r="AW224" s="12" t="s">
        <v>32</v>
      </c>
      <c r="AX224" s="12" t="s">
        <v>76</v>
      </c>
      <c r="AY224" s="148" t="s">
        <v>132</v>
      </c>
    </row>
    <row r="225" spans="2:65" s="12" customFormat="1" ht="11.25">
      <c r="B225" s="146"/>
      <c r="D225" s="147" t="s">
        <v>141</v>
      </c>
      <c r="E225" s="148" t="s">
        <v>1</v>
      </c>
      <c r="F225" s="149" t="s">
        <v>970</v>
      </c>
      <c r="H225" s="148" t="s">
        <v>1</v>
      </c>
      <c r="I225" s="150"/>
      <c r="L225" s="146"/>
      <c r="M225" s="151"/>
      <c r="T225" s="152"/>
      <c r="AT225" s="148" t="s">
        <v>141</v>
      </c>
      <c r="AU225" s="148" t="s">
        <v>86</v>
      </c>
      <c r="AV225" s="12" t="s">
        <v>84</v>
      </c>
      <c r="AW225" s="12" t="s">
        <v>32</v>
      </c>
      <c r="AX225" s="12" t="s">
        <v>76</v>
      </c>
      <c r="AY225" s="148" t="s">
        <v>132</v>
      </c>
    </row>
    <row r="226" spans="2:65" s="13" customFormat="1" ht="11.25">
      <c r="B226" s="153"/>
      <c r="D226" s="147" t="s">
        <v>141</v>
      </c>
      <c r="E226" s="154" t="s">
        <v>1</v>
      </c>
      <c r="F226" s="155" t="s">
        <v>971</v>
      </c>
      <c r="H226" s="156">
        <v>587.29999999999995</v>
      </c>
      <c r="I226" s="157"/>
      <c r="L226" s="153"/>
      <c r="M226" s="158"/>
      <c r="T226" s="159"/>
      <c r="AT226" s="154" t="s">
        <v>141</v>
      </c>
      <c r="AU226" s="154" t="s">
        <v>86</v>
      </c>
      <c r="AV226" s="13" t="s">
        <v>86</v>
      </c>
      <c r="AW226" s="13" t="s">
        <v>32</v>
      </c>
      <c r="AX226" s="13" t="s">
        <v>84</v>
      </c>
      <c r="AY226" s="154" t="s">
        <v>132</v>
      </c>
    </row>
    <row r="227" spans="2:65" s="1" customFormat="1" ht="16.5" customHeight="1">
      <c r="B227" s="31"/>
      <c r="C227" s="132" t="s">
        <v>356</v>
      </c>
      <c r="D227" s="132" t="s">
        <v>135</v>
      </c>
      <c r="E227" s="133" t="s">
        <v>972</v>
      </c>
      <c r="F227" s="134" t="s">
        <v>973</v>
      </c>
      <c r="G227" s="135" t="s">
        <v>265</v>
      </c>
      <c r="H227" s="136">
        <v>587.29999999999995</v>
      </c>
      <c r="I227" s="137"/>
      <c r="J227" s="138">
        <f>ROUND(I227*H227,2)</f>
        <v>0</v>
      </c>
      <c r="K227" s="139"/>
      <c r="L227" s="31"/>
      <c r="M227" s="140" t="s">
        <v>1</v>
      </c>
      <c r="N227" s="141" t="s">
        <v>41</v>
      </c>
      <c r="P227" s="142">
        <f>O227*H227</f>
        <v>0</v>
      </c>
      <c r="Q227" s="142">
        <v>1.6000000000000001E-4</v>
      </c>
      <c r="R227" s="142">
        <f>Q227*H227</f>
        <v>9.3967999999999996E-2</v>
      </c>
      <c r="S227" s="142">
        <v>0</v>
      </c>
      <c r="T227" s="143">
        <f>S227*H227</f>
        <v>0</v>
      </c>
      <c r="AR227" s="144" t="s">
        <v>131</v>
      </c>
      <c r="AT227" s="144" t="s">
        <v>135</v>
      </c>
      <c r="AU227" s="144" t="s">
        <v>86</v>
      </c>
      <c r="AY227" s="16" t="s">
        <v>132</v>
      </c>
      <c r="BE227" s="145">
        <f>IF(N227="základní",J227,0)</f>
        <v>0</v>
      </c>
      <c r="BF227" s="145">
        <f>IF(N227="snížená",J227,0)</f>
        <v>0</v>
      </c>
      <c r="BG227" s="145">
        <f>IF(N227="zákl. přenesená",J227,0)</f>
        <v>0</v>
      </c>
      <c r="BH227" s="145">
        <f>IF(N227="sníž. přenesená",J227,0)</f>
        <v>0</v>
      </c>
      <c r="BI227" s="145">
        <f>IF(N227="nulová",J227,0)</f>
        <v>0</v>
      </c>
      <c r="BJ227" s="16" t="s">
        <v>84</v>
      </c>
      <c r="BK227" s="145">
        <f>ROUND(I227*H227,2)</f>
        <v>0</v>
      </c>
      <c r="BL227" s="16" t="s">
        <v>131</v>
      </c>
      <c r="BM227" s="144" t="s">
        <v>974</v>
      </c>
    </row>
    <row r="228" spans="2:65" s="1" customFormat="1" ht="11.25">
      <c r="B228" s="31"/>
      <c r="D228" s="163" t="s">
        <v>182</v>
      </c>
      <c r="F228" s="164" t="s">
        <v>975</v>
      </c>
      <c r="I228" s="165"/>
      <c r="L228" s="31"/>
      <c r="M228" s="166"/>
      <c r="T228" s="55"/>
      <c r="AT228" s="16" t="s">
        <v>182</v>
      </c>
      <c r="AU228" s="16" t="s">
        <v>86</v>
      </c>
    </row>
    <row r="229" spans="2:65" s="12" customFormat="1" ht="11.25">
      <c r="B229" s="146"/>
      <c r="D229" s="147" t="s">
        <v>141</v>
      </c>
      <c r="E229" s="148" t="s">
        <v>1</v>
      </c>
      <c r="F229" s="149" t="s">
        <v>976</v>
      </c>
      <c r="H229" s="148" t="s">
        <v>1</v>
      </c>
      <c r="I229" s="150"/>
      <c r="L229" s="146"/>
      <c r="M229" s="151"/>
      <c r="T229" s="152"/>
      <c r="AT229" s="148" t="s">
        <v>141</v>
      </c>
      <c r="AU229" s="148" t="s">
        <v>86</v>
      </c>
      <c r="AV229" s="12" t="s">
        <v>84</v>
      </c>
      <c r="AW229" s="12" t="s">
        <v>32</v>
      </c>
      <c r="AX229" s="12" t="s">
        <v>76</v>
      </c>
      <c r="AY229" s="148" t="s">
        <v>132</v>
      </c>
    </row>
    <row r="230" spans="2:65" s="13" customFormat="1" ht="11.25">
      <c r="B230" s="153"/>
      <c r="D230" s="147" t="s">
        <v>141</v>
      </c>
      <c r="E230" s="154" t="s">
        <v>1</v>
      </c>
      <c r="F230" s="155" t="s">
        <v>971</v>
      </c>
      <c r="H230" s="156">
        <v>587.29999999999995</v>
      </c>
      <c r="I230" s="157"/>
      <c r="L230" s="153"/>
      <c r="M230" s="158"/>
      <c r="T230" s="159"/>
      <c r="AT230" s="154" t="s">
        <v>141</v>
      </c>
      <c r="AU230" s="154" t="s">
        <v>86</v>
      </c>
      <c r="AV230" s="13" t="s">
        <v>86</v>
      </c>
      <c r="AW230" s="13" t="s">
        <v>32</v>
      </c>
      <c r="AX230" s="13" t="s">
        <v>84</v>
      </c>
      <c r="AY230" s="154" t="s">
        <v>132</v>
      </c>
    </row>
    <row r="231" spans="2:65" s="1" customFormat="1" ht="76.349999999999994" customHeight="1">
      <c r="B231" s="31"/>
      <c r="C231" s="132" t="s">
        <v>361</v>
      </c>
      <c r="D231" s="132" t="s">
        <v>135</v>
      </c>
      <c r="E231" s="133" t="s">
        <v>977</v>
      </c>
      <c r="F231" s="134" t="s">
        <v>978</v>
      </c>
      <c r="G231" s="135" t="s">
        <v>217</v>
      </c>
      <c r="H231" s="136">
        <v>102.968</v>
      </c>
      <c r="I231" s="137"/>
      <c r="J231" s="138">
        <f>ROUND(I231*H231,2)</f>
        <v>0</v>
      </c>
      <c r="K231" s="139"/>
      <c r="L231" s="31"/>
      <c r="M231" s="140" t="s">
        <v>1</v>
      </c>
      <c r="N231" s="141" t="s">
        <v>41</v>
      </c>
      <c r="P231" s="142">
        <f>O231*H231</f>
        <v>0</v>
      </c>
      <c r="Q231" s="142">
        <v>0</v>
      </c>
      <c r="R231" s="142">
        <f>Q231*H231</f>
        <v>0</v>
      </c>
      <c r="S231" s="142">
        <v>0</v>
      </c>
      <c r="T231" s="143">
        <f>S231*H231</f>
        <v>0</v>
      </c>
      <c r="AR231" s="144" t="s">
        <v>131</v>
      </c>
      <c r="AT231" s="144" t="s">
        <v>135</v>
      </c>
      <c r="AU231" s="144" t="s">
        <v>86</v>
      </c>
      <c r="AY231" s="16" t="s">
        <v>132</v>
      </c>
      <c r="BE231" s="145">
        <f>IF(N231="základní",J231,0)</f>
        <v>0</v>
      </c>
      <c r="BF231" s="145">
        <f>IF(N231="snížená",J231,0)</f>
        <v>0</v>
      </c>
      <c r="BG231" s="145">
        <f>IF(N231="zákl. přenesená",J231,0)</f>
        <v>0</v>
      </c>
      <c r="BH231" s="145">
        <f>IF(N231="sníž. přenesená",J231,0)</f>
        <v>0</v>
      </c>
      <c r="BI231" s="145">
        <f>IF(N231="nulová",J231,0)</f>
        <v>0</v>
      </c>
      <c r="BJ231" s="16" t="s">
        <v>84</v>
      </c>
      <c r="BK231" s="145">
        <f>ROUND(I231*H231,2)</f>
        <v>0</v>
      </c>
      <c r="BL231" s="16" t="s">
        <v>131</v>
      </c>
      <c r="BM231" s="144" t="s">
        <v>979</v>
      </c>
    </row>
    <row r="232" spans="2:65" s="12" customFormat="1" ht="11.25">
      <c r="B232" s="146"/>
      <c r="D232" s="147" t="s">
        <v>141</v>
      </c>
      <c r="E232" s="148" t="s">
        <v>1</v>
      </c>
      <c r="F232" s="149" t="s">
        <v>980</v>
      </c>
      <c r="H232" s="148" t="s">
        <v>1</v>
      </c>
      <c r="I232" s="150"/>
      <c r="L232" s="146"/>
      <c r="M232" s="151"/>
      <c r="T232" s="152"/>
      <c r="AT232" s="148" t="s">
        <v>141</v>
      </c>
      <c r="AU232" s="148" t="s">
        <v>86</v>
      </c>
      <c r="AV232" s="12" t="s">
        <v>84</v>
      </c>
      <c r="AW232" s="12" t="s">
        <v>32</v>
      </c>
      <c r="AX232" s="12" t="s">
        <v>76</v>
      </c>
      <c r="AY232" s="148" t="s">
        <v>132</v>
      </c>
    </row>
    <row r="233" spans="2:65" s="12" customFormat="1" ht="11.25">
      <c r="B233" s="146"/>
      <c r="D233" s="147" t="s">
        <v>141</v>
      </c>
      <c r="E233" s="148" t="s">
        <v>1</v>
      </c>
      <c r="F233" s="149" t="s">
        <v>981</v>
      </c>
      <c r="H233" s="148" t="s">
        <v>1</v>
      </c>
      <c r="I233" s="150"/>
      <c r="L233" s="146"/>
      <c r="M233" s="151"/>
      <c r="T233" s="152"/>
      <c r="AT233" s="148" t="s">
        <v>141</v>
      </c>
      <c r="AU233" s="148" t="s">
        <v>86</v>
      </c>
      <c r="AV233" s="12" t="s">
        <v>84</v>
      </c>
      <c r="AW233" s="12" t="s">
        <v>32</v>
      </c>
      <c r="AX233" s="12" t="s">
        <v>76</v>
      </c>
      <c r="AY233" s="148" t="s">
        <v>132</v>
      </c>
    </row>
    <row r="234" spans="2:65" s="12" customFormat="1" ht="11.25">
      <c r="B234" s="146"/>
      <c r="D234" s="147" t="s">
        <v>141</v>
      </c>
      <c r="E234" s="148" t="s">
        <v>1</v>
      </c>
      <c r="F234" s="149" t="s">
        <v>453</v>
      </c>
      <c r="H234" s="148" t="s">
        <v>1</v>
      </c>
      <c r="I234" s="150"/>
      <c r="L234" s="146"/>
      <c r="M234" s="151"/>
      <c r="T234" s="152"/>
      <c r="AT234" s="148" t="s">
        <v>141</v>
      </c>
      <c r="AU234" s="148" t="s">
        <v>86</v>
      </c>
      <c r="AV234" s="12" t="s">
        <v>84</v>
      </c>
      <c r="AW234" s="12" t="s">
        <v>32</v>
      </c>
      <c r="AX234" s="12" t="s">
        <v>76</v>
      </c>
      <c r="AY234" s="148" t="s">
        <v>132</v>
      </c>
    </row>
    <row r="235" spans="2:65" s="13" customFormat="1" ht="11.25">
      <c r="B235" s="153"/>
      <c r="D235" s="147" t="s">
        <v>141</v>
      </c>
      <c r="E235" s="154" t="s">
        <v>1</v>
      </c>
      <c r="F235" s="155" t="s">
        <v>982</v>
      </c>
      <c r="H235" s="156">
        <v>93.968000000000004</v>
      </c>
      <c r="I235" s="157"/>
      <c r="L235" s="153"/>
      <c r="M235" s="158"/>
      <c r="T235" s="159"/>
      <c r="AT235" s="154" t="s">
        <v>141</v>
      </c>
      <c r="AU235" s="154" t="s">
        <v>86</v>
      </c>
      <c r="AV235" s="13" t="s">
        <v>86</v>
      </c>
      <c r="AW235" s="13" t="s">
        <v>32</v>
      </c>
      <c r="AX235" s="13" t="s">
        <v>76</v>
      </c>
      <c r="AY235" s="154" t="s">
        <v>132</v>
      </c>
    </row>
    <row r="236" spans="2:65" s="13" customFormat="1" ht="11.25">
      <c r="B236" s="153"/>
      <c r="D236" s="147" t="s">
        <v>141</v>
      </c>
      <c r="E236" s="154" t="s">
        <v>1</v>
      </c>
      <c r="F236" s="155" t="s">
        <v>983</v>
      </c>
      <c r="H236" s="156">
        <v>9</v>
      </c>
      <c r="I236" s="157"/>
      <c r="L236" s="153"/>
      <c r="M236" s="158"/>
      <c r="T236" s="159"/>
      <c r="AT236" s="154" t="s">
        <v>141</v>
      </c>
      <c r="AU236" s="154" t="s">
        <v>86</v>
      </c>
      <c r="AV236" s="13" t="s">
        <v>86</v>
      </c>
      <c r="AW236" s="13" t="s">
        <v>32</v>
      </c>
      <c r="AX236" s="13" t="s">
        <v>76</v>
      </c>
      <c r="AY236" s="154" t="s">
        <v>132</v>
      </c>
    </row>
    <row r="237" spans="2:65" s="14" customFormat="1" ht="11.25">
      <c r="B237" s="167"/>
      <c r="D237" s="147" t="s">
        <v>141</v>
      </c>
      <c r="E237" s="168" t="s">
        <v>1</v>
      </c>
      <c r="F237" s="169" t="s">
        <v>191</v>
      </c>
      <c r="H237" s="170">
        <v>102.968</v>
      </c>
      <c r="I237" s="171"/>
      <c r="L237" s="167"/>
      <c r="M237" s="172"/>
      <c r="T237" s="173"/>
      <c r="AT237" s="168" t="s">
        <v>141</v>
      </c>
      <c r="AU237" s="168" t="s">
        <v>86</v>
      </c>
      <c r="AV237" s="14" t="s">
        <v>131</v>
      </c>
      <c r="AW237" s="14" t="s">
        <v>32</v>
      </c>
      <c r="AX237" s="14" t="s">
        <v>84</v>
      </c>
      <c r="AY237" s="168" t="s">
        <v>132</v>
      </c>
    </row>
    <row r="238" spans="2:65" s="1" customFormat="1" ht="16.5" customHeight="1">
      <c r="B238" s="31"/>
      <c r="C238" s="175" t="s">
        <v>368</v>
      </c>
      <c r="D238" s="175" t="s">
        <v>222</v>
      </c>
      <c r="E238" s="176" t="s">
        <v>984</v>
      </c>
      <c r="F238" s="177" t="s">
        <v>985</v>
      </c>
      <c r="G238" s="178" t="s">
        <v>225</v>
      </c>
      <c r="H238" s="179">
        <v>185.34200000000001</v>
      </c>
      <c r="I238" s="180"/>
      <c r="J238" s="181">
        <f>ROUND(I238*H238,2)</f>
        <v>0</v>
      </c>
      <c r="K238" s="182"/>
      <c r="L238" s="183"/>
      <c r="M238" s="184" t="s">
        <v>1</v>
      </c>
      <c r="N238" s="185" t="s">
        <v>41</v>
      </c>
      <c r="P238" s="142">
        <f>O238*H238</f>
        <v>0</v>
      </c>
      <c r="Q238" s="142">
        <v>1</v>
      </c>
      <c r="R238" s="142">
        <f>Q238*H238</f>
        <v>185.34200000000001</v>
      </c>
      <c r="S238" s="142">
        <v>0</v>
      </c>
      <c r="T238" s="143">
        <f>S238*H238</f>
        <v>0</v>
      </c>
      <c r="AR238" s="144" t="s">
        <v>226</v>
      </c>
      <c r="AT238" s="144" t="s">
        <v>222</v>
      </c>
      <c r="AU238" s="144" t="s">
        <v>86</v>
      </c>
      <c r="AY238" s="16" t="s">
        <v>132</v>
      </c>
      <c r="BE238" s="145">
        <f>IF(N238="základní",J238,0)</f>
        <v>0</v>
      </c>
      <c r="BF238" s="145">
        <f>IF(N238="snížená",J238,0)</f>
        <v>0</v>
      </c>
      <c r="BG238" s="145">
        <f>IF(N238="zákl. přenesená",J238,0)</f>
        <v>0</v>
      </c>
      <c r="BH238" s="145">
        <f>IF(N238="sníž. přenesená",J238,0)</f>
        <v>0</v>
      </c>
      <c r="BI238" s="145">
        <f>IF(N238="nulová",J238,0)</f>
        <v>0</v>
      </c>
      <c r="BJ238" s="16" t="s">
        <v>84</v>
      </c>
      <c r="BK238" s="145">
        <f>ROUND(I238*H238,2)</f>
        <v>0</v>
      </c>
      <c r="BL238" s="16" t="s">
        <v>131</v>
      </c>
      <c r="BM238" s="144" t="s">
        <v>986</v>
      </c>
    </row>
    <row r="239" spans="2:65" s="13" customFormat="1" ht="11.25">
      <c r="B239" s="153"/>
      <c r="D239" s="147" t="s">
        <v>141</v>
      </c>
      <c r="E239" s="154" t="s">
        <v>1</v>
      </c>
      <c r="F239" s="155" t="s">
        <v>987</v>
      </c>
      <c r="H239" s="156">
        <v>185.34200000000001</v>
      </c>
      <c r="I239" s="157"/>
      <c r="L239" s="153"/>
      <c r="M239" s="158"/>
      <c r="T239" s="159"/>
      <c r="AT239" s="154" t="s">
        <v>141</v>
      </c>
      <c r="AU239" s="154" t="s">
        <v>86</v>
      </c>
      <c r="AV239" s="13" t="s">
        <v>86</v>
      </c>
      <c r="AW239" s="13" t="s">
        <v>32</v>
      </c>
      <c r="AX239" s="13" t="s">
        <v>84</v>
      </c>
      <c r="AY239" s="154" t="s">
        <v>132</v>
      </c>
    </row>
    <row r="240" spans="2:65" s="1" customFormat="1" ht="24.2" customHeight="1">
      <c r="B240" s="31"/>
      <c r="C240" s="132" t="s">
        <v>377</v>
      </c>
      <c r="D240" s="132" t="s">
        <v>135</v>
      </c>
      <c r="E240" s="133" t="s">
        <v>988</v>
      </c>
      <c r="F240" s="134" t="s">
        <v>989</v>
      </c>
      <c r="G240" s="135" t="s">
        <v>217</v>
      </c>
      <c r="H240" s="136">
        <v>15.175000000000001</v>
      </c>
      <c r="I240" s="137"/>
      <c r="J240" s="138">
        <f>ROUND(I240*H240,2)</f>
        <v>0</v>
      </c>
      <c r="K240" s="139"/>
      <c r="L240" s="31"/>
      <c r="M240" s="140" t="s">
        <v>1</v>
      </c>
      <c r="N240" s="141" t="s">
        <v>41</v>
      </c>
      <c r="P240" s="142">
        <f>O240*H240</f>
        <v>0</v>
      </c>
      <c r="Q240" s="142">
        <v>0</v>
      </c>
      <c r="R240" s="142">
        <f>Q240*H240</f>
        <v>0</v>
      </c>
      <c r="S240" s="142">
        <v>0</v>
      </c>
      <c r="T240" s="143">
        <f>S240*H240</f>
        <v>0</v>
      </c>
      <c r="AR240" s="144" t="s">
        <v>131</v>
      </c>
      <c r="AT240" s="144" t="s">
        <v>135</v>
      </c>
      <c r="AU240" s="144" t="s">
        <v>86</v>
      </c>
      <c r="AY240" s="16" t="s">
        <v>132</v>
      </c>
      <c r="BE240" s="145">
        <f>IF(N240="základní",J240,0)</f>
        <v>0</v>
      </c>
      <c r="BF240" s="145">
        <f>IF(N240="snížená",J240,0)</f>
        <v>0</v>
      </c>
      <c r="BG240" s="145">
        <f>IF(N240="zákl. přenesená",J240,0)</f>
        <v>0</v>
      </c>
      <c r="BH240" s="145">
        <f>IF(N240="sníž. přenesená",J240,0)</f>
        <v>0</v>
      </c>
      <c r="BI240" s="145">
        <f>IF(N240="nulová",J240,0)</f>
        <v>0</v>
      </c>
      <c r="BJ240" s="16" t="s">
        <v>84</v>
      </c>
      <c r="BK240" s="145">
        <f>ROUND(I240*H240,2)</f>
        <v>0</v>
      </c>
      <c r="BL240" s="16" t="s">
        <v>131</v>
      </c>
      <c r="BM240" s="144" t="s">
        <v>990</v>
      </c>
    </row>
    <row r="241" spans="2:65" s="12" customFormat="1" ht="11.25">
      <c r="B241" s="146"/>
      <c r="D241" s="147" t="s">
        <v>141</v>
      </c>
      <c r="E241" s="148" t="s">
        <v>1</v>
      </c>
      <c r="F241" s="149" t="s">
        <v>981</v>
      </c>
      <c r="H241" s="148" t="s">
        <v>1</v>
      </c>
      <c r="I241" s="150"/>
      <c r="L241" s="146"/>
      <c r="M241" s="151"/>
      <c r="T241" s="152"/>
      <c r="AT241" s="148" t="s">
        <v>141</v>
      </c>
      <c r="AU241" s="148" t="s">
        <v>86</v>
      </c>
      <c r="AV241" s="12" t="s">
        <v>84</v>
      </c>
      <c r="AW241" s="12" t="s">
        <v>32</v>
      </c>
      <c r="AX241" s="12" t="s">
        <v>76</v>
      </c>
      <c r="AY241" s="148" t="s">
        <v>132</v>
      </c>
    </row>
    <row r="242" spans="2:65" s="12" customFormat="1" ht="11.25">
      <c r="B242" s="146"/>
      <c r="D242" s="147" t="s">
        <v>141</v>
      </c>
      <c r="E242" s="148" t="s">
        <v>1</v>
      </c>
      <c r="F242" s="149" t="s">
        <v>991</v>
      </c>
      <c r="H242" s="148" t="s">
        <v>1</v>
      </c>
      <c r="I242" s="150"/>
      <c r="L242" s="146"/>
      <c r="M242" s="151"/>
      <c r="T242" s="152"/>
      <c r="AT242" s="148" t="s">
        <v>141</v>
      </c>
      <c r="AU242" s="148" t="s">
        <v>86</v>
      </c>
      <c r="AV242" s="12" t="s">
        <v>84</v>
      </c>
      <c r="AW242" s="12" t="s">
        <v>32</v>
      </c>
      <c r="AX242" s="12" t="s">
        <v>76</v>
      </c>
      <c r="AY242" s="148" t="s">
        <v>132</v>
      </c>
    </row>
    <row r="243" spans="2:65" s="12" customFormat="1" ht="11.25">
      <c r="B243" s="146"/>
      <c r="D243" s="147" t="s">
        <v>141</v>
      </c>
      <c r="E243" s="148" t="s">
        <v>1</v>
      </c>
      <c r="F243" s="149" t="s">
        <v>992</v>
      </c>
      <c r="H243" s="148" t="s">
        <v>1</v>
      </c>
      <c r="I243" s="150"/>
      <c r="L243" s="146"/>
      <c r="M243" s="151"/>
      <c r="T243" s="152"/>
      <c r="AT243" s="148" t="s">
        <v>141</v>
      </c>
      <c r="AU243" s="148" t="s">
        <v>86</v>
      </c>
      <c r="AV243" s="12" t="s">
        <v>84</v>
      </c>
      <c r="AW243" s="12" t="s">
        <v>32</v>
      </c>
      <c r="AX243" s="12" t="s">
        <v>76</v>
      </c>
      <c r="AY243" s="148" t="s">
        <v>132</v>
      </c>
    </row>
    <row r="244" spans="2:65" s="12" customFormat="1" ht="11.25">
      <c r="B244" s="146"/>
      <c r="D244" s="147" t="s">
        <v>141</v>
      </c>
      <c r="E244" s="148" t="s">
        <v>1</v>
      </c>
      <c r="F244" s="149" t="s">
        <v>993</v>
      </c>
      <c r="H244" s="148" t="s">
        <v>1</v>
      </c>
      <c r="I244" s="150"/>
      <c r="L244" s="146"/>
      <c r="M244" s="151"/>
      <c r="T244" s="152"/>
      <c r="AT244" s="148" t="s">
        <v>141</v>
      </c>
      <c r="AU244" s="148" t="s">
        <v>86</v>
      </c>
      <c r="AV244" s="12" t="s">
        <v>84</v>
      </c>
      <c r="AW244" s="12" t="s">
        <v>32</v>
      </c>
      <c r="AX244" s="12" t="s">
        <v>76</v>
      </c>
      <c r="AY244" s="148" t="s">
        <v>132</v>
      </c>
    </row>
    <row r="245" spans="2:65" s="13" customFormat="1" ht="11.25">
      <c r="B245" s="153"/>
      <c r="D245" s="147" t="s">
        <v>141</v>
      </c>
      <c r="E245" s="154" t="s">
        <v>1</v>
      </c>
      <c r="F245" s="155" t="s">
        <v>994</v>
      </c>
      <c r="H245" s="156">
        <v>14.095000000000001</v>
      </c>
      <c r="I245" s="157"/>
      <c r="L245" s="153"/>
      <c r="M245" s="158"/>
      <c r="T245" s="159"/>
      <c r="AT245" s="154" t="s">
        <v>141</v>
      </c>
      <c r="AU245" s="154" t="s">
        <v>86</v>
      </c>
      <c r="AV245" s="13" t="s">
        <v>86</v>
      </c>
      <c r="AW245" s="13" t="s">
        <v>32</v>
      </c>
      <c r="AX245" s="13" t="s">
        <v>76</v>
      </c>
      <c r="AY245" s="154" t="s">
        <v>132</v>
      </c>
    </row>
    <row r="246" spans="2:65" s="13" customFormat="1" ht="11.25">
      <c r="B246" s="153"/>
      <c r="D246" s="147" t="s">
        <v>141</v>
      </c>
      <c r="E246" s="154" t="s">
        <v>1</v>
      </c>
      <c r="F246" s="155" t="s">
        <v>995</v>
      </c>
      <c r="H246" s="156">
        <v>1.08</v>
      </c>
      <c r="I246" s="157"/>
      <c r="L246" s="153"/>
      <c r="M246" s="158"/>
      <c r="T246" s="159"/>
      <c r="AT246" s="154" t="s">
        <v>141</v>
      </c>
      <c r="AU246" s="154" t="s">
        <v>86</v>
      </c>
      <c r="AV246" s="13" t="s">
        <v>86</v>
      </c>
      <c r="AW246" s="13" t="s">
        <v>32</v>
      </c>
      <c r="AX246" s="13" t="s">
        <v>76</v>
      </c>
      <c r="AY246" s="154" t="s">
        <v>132</v>
      </c>
    </row>
    <row r="247" spans="2:65" s="14" customFormat="1" ht="11.25">
      <c r="B247" s="167"/>
      <c r="D247" s="147" t="s">
        <v>141</v>
      </c>
      <c r="E247" s="168" t="s">
        <v>1</v>
      </c>
      <c r="F247" s="169" t="s">
        <v>191</v>
      </c>
      <c r="H247" s="170">
        <v>15.175000000000001</v>
      </c>
      <c r="I247" s="171"/>
      <c r="L247" s="167"/>
      <c r="M247" s="172"/>
      <c r="T247" s="173"/>
      <c r="AT247" s="168" t="s">
        <v>141</v>
      </c>
      <c r="AU247" s="168" t="s">
        <v>86</v>
      </c>
      <c r="AV247" s="14" t="s">
        <v>131</v>
      </c>
      <c r="AW247" s="14" t="s">
        <v>32</v>
      </c>
      <c r="AX247" s="14" t="s">
        <v>84</v>
      </c>
      <c r="AY247" s="168" t="s">
        <v>132</v>
      </c>
    </row>
    <row r="248" spans="2:65" s="1" customFormat="1" ht="37.9" customHeight="1">
      <c r="B248" s="31"/>
      <c r="C248" s="132" t="s">
        <v>389</v>
      </c>
      <c r="D248" s="132" t="s">
        <v>135</v>
      </c>
      <c r="E248" s="133" t="s">
        <v>996</v>
      </c>
      <c r="F248" s="134" t="s">
        <v>997</v>
      </c>
      <c r="G248" s="135" t="s">
        <v>217</v>
      </c>
      <c r="H248" s="136">
        <v>35.996000000000002</v>
      </c>
      <c r="I248" s="137"/>
      <c r="J248" s="138">
        <f>ROUND(I248*H248,2)</f>
        <v>0</v>
      </c>
      <c r="K248" s="139"/>
      <c r="L248" s="31"/>
      <c r="M248" s="140" t="s">
        <v>1</v>
      </c>
      <c r="N248" s="141" t="s">
        <v>41</v>
      </c>
      <c r="P248" s="142">
        <f>O248*H248</f>
        <v>0</v>
      </c>
      <c r="Q248" s="142">
        <v>0</v>
      </c>
      <c r="R248" s="142">
        <f>Q248*H248</f>
        <v>0</v>
      </c>
      <c r="S248" s="142">
        <v>0</v>
      </c>
      <c r="T248" s="143">
        <f>S248*H248</f>
        <v>0</v>
      </c>
      <c r="AR248" s="144" t="s">
        <v>131</v>
      </c>
      <c r="AT248" s="144" t="s">
        <v>135</v>
      </c>
      <c r="AU248" s="144" t="s">
        <v>86</v>
      </c>
      <c r="AY248" s="16" t="s">
        <v>132</v>
      </c>
      <c r="BE248" s="145">
        <f>IF(N248="základní",J248,0)</f>
        <v>0</v>
      </c>
      <c r="BF248" s="145">
        <f>IF(N248="snížená",J248,0)</f>
        <v>0</v>
      </c>
      <c r="BG248" s="145">
        <f>IF(N248="zákl. přenesená",J248,0)</f>
        <v>0</v>
      </c>
      <c r="BH248" s="145">
        <f>IF(N248="sníž. přenesená",J248,0)</f>
        <v>0</v>
      </c>
      <c r="BI248" s="145">
        <f>IF(N248="nulová",J248,0)</f>
        <v>0</v>
      </c>
      <c r="BJ248" s="16" t="s">
        <v>84</v>
      </c>
      <c r="BK248" s="145">
        <f>ROUND(I248*H248,2)</f>
        <v>0</v>
      </c>
      <c r="BL248" s="16" t="s">
        <v>131</v>
      </c>
      <c r="BM248" s="144" t="s">
        <v>998</v>
      </c>
    </row>
    <row r="249" spans="2:65" s="1" customFormat="1" ht="11.25">
      <c r="B249" s="31"/>
      <c r="D249" s="163" t="s">
        <v>182</v>
      </c>
      <c r="F249" s="164" t="s">
        <v>999</v>
      </c>
      <c r="I249" s="165"/>
      <c r="L249" s="31"/>
      <c r="M249" s="166"/>
      <c r="T249" s="55"/>
      <c r="AT249" s="16" t="s">
        <v>182</v>
      </c>
      <c r="AU249" s="16" t="s">
        <v>86</v>
      </c>
    </row>
    <row r="250" spans="2:65" s="12" customFormat="1" ht="11.25">
      <c r="B250" s="146"/>
      <c r="D250" s="147" t="s">
        <v>141</v>
      </c>
      <c r="E250" s="148" t="s">
        <v>1</v>
      </c>
      <c r="F250" s="149" t="s">
        <v>1000</v>
      </c>
      <c r="H250" s="148" t="s">
        <v>1</v>
      </c>
      <c r="I250" s="150"/>
      <c r="L250" s="146"/>
      <c r="M250" s="151"/>
      <c r="T250" s="152"/>
      <c r="AT250" s="148" t="s">
        <v>141</v>
      </c>
      <c r="AU250" s="148" t="s">
        <v>86</v>
      </c>
      <c r="AV250" s="12" t="s">
        <v>84</v>
      </c>
      <c r="AW250" s="12" t="s">
        <v>32</v>
      </c>
      <c r="AX250" s="12" t="s">
        <v>76</v>
      </c>
      <c r="AY250" s="148" t="s">
        <v>132</v>
      </c>
    </row>
    <row r="251" spans="2:65" s="12" customFormat="1" ht="11.25">
      <c r="B251" s="146"/>
      <c r="D251" s="147" t="s">
        <v>141</v>
      </c>
      <c r="E251" s="148" t="s">
        <v>1</v>
      </c>
      <c r="F251" s="149" t="s">
        <v>1001</v>
      </c>
      <c r="H251" s="148" t="s">
        <v>1</v>
      </c>
      <c r="I251" s="150"/>
      <c r="L251" s="146"/>
      <c r="M251" s="151"/>
      <c r="T251" s="152"/>
      <c r="AT251" s="148" t="s">
        <v>141</v>
      </c>
      <c r="AU251" s="148" t="s">
        <v>86</v>
      </c>
      <c r="AV251" s="12" t="s">
        <v>84</v>
      </c>
      <c r="AW251" s="12" t="s">
        <v>32</v>
      </c>
      <c r="AX251" s="12" t="s">
        <v>76</v>
      </c>
      <c r="AY251" s="148" t="s">
        <v>132</v>
      </c>
    </row>
    <row r="252" spans="2:65" s="12" customFormat="1" ht="11.25">
      <c r="B252" s="146"/>
      <c r="D252" s="147" t="s">
        <v>141</v>
      </c>
      <c r="E252" s="148" t="s">
        <v>1</v>
      </c>
      <c r="F252" s="149" t="s">
        <v>1002</v>
      </c>
      <c r="H252" s="148" t="s">
        <v>1</v>
      </c>
      <c r="I252" s="150"/>
      <c r="L252" s="146"/>
      <c r="M252" s="151"/>
      <c r="T252" s="152"/>
      <c r="AT252" s="148" t="s">
        <v>141</v>
      </c>
      <c r="AU252" s="148" t="s">
        <v>86</v>
      </c>
      <c r="AV252" s="12" t="s">
        <v>84</v>
      </c>
      <c r="AW252" s="12" t="s">
        <v>32</v>
      </c>
      <c r="AX252" s="12" t="s">
        <v>76</v>
      </c>
      <c r="AY252" s="148" t="s">
        <v>132</v>
      </c>
    </row>
    <row r="253" spans="2:65" s="13" customFormat="1" ht="11.25">
      <c r="B253" s="153"/>
      <c r="D253" s="147" t="s">
        <v>141</v>
      </c>
      <c r="E253" s="154" t="s">
        <v>1</v>
      </c>
      <c r="F253" s="155" t="s">
        <v>1003</v>
      </c>
      <c r="H253" s="156">
        <v>33.475999999999999</v>
      </c>
      <c r="I253" s="157"/>
      <c r="L253" s="153"/>
      <c r="M253" s="158"/>
      <c r="T253" s="159"/>
      <c r="AT253" s="154" t="s">
        <v>141</v>
      </c>
      <c r="AU253" s="154" t="s">
        <v>86</v>
      </c>
      <c r="AV253" s="13" t="s">
        <v>86</v>
      </c>
      <c r="AW253" s="13" t="s">
        <v>32</v>
      </c>
      <c r="AX253" s="13" t="s">
        <v>76</v>
      </c>
      <c r="AY253" s="154" t="s">
        <v>132</v>
      </c>
    </row>
    <row r="254" spans="2:65" s="13" customFormat="1" ht="11.25">
      <c r="B254" s="153"/>
      <c r="D254" s="147" t="s">
        <v>141</v>
      </c>
      <c r="E254" s="154" t="s">
        <v>1</v>
      </c>
      <c r="F254" s="155" t="s">
        <v>1004</v>
      </c>
      <c r="H254" s="156">
        <v>2.52</v>
      </c>
      <c r="I254" s="157"/>
      <c r="L254" s="153"/>
      <c r="M254" s="158"/>
      <c r="T254" s="159"/>
      <c r="AT254" s="154" t="s">
        <v>141</v>
      </c>
      <c r="AU254" s="154" t="s">
        <v>86</v>
      </c>
      <c r="AV254" s="13" t="s">
        <v>86</v>
      </c>
      <c r="AW254" s="13" t="s">
        <v>32</v>
      </c>
      <c r="AX254" s="13" t="s">
        <v>76</v>
      </c>
      <c r="AY254" s="154" t="s">
        <v>132</v>
      </c>
    </row>
    <row r="255" spans="2:65" s="14" customFormat="1" ht="11.25">
      <c r="B255" s="167"/>
      <c r="D255" s="147" t="s">
        <v>141</v>
      </c>
      <c r="E255" s="168" t="s">
        <v>1</v>
      </c>
      <c r="F255" s="169" t="s">
        <v>191</v>
      </c>
      <c r="H255" s="170">
        <v>35.996000000000002</v>
      </c>
      <c r="I255" s="171"/>
      <c r="L255" s="167"/>
      <c r="M255" s="172"/>
      <c r="T255" s="173"/>
      <c r="AT255" s="168" t="s">
        <v>141</v>
      </c>
      <c r="AU255" s="168" t="s">
        <v>86</v>
      </c>
      <c r="AV255" s="14" t="s">
        <v>131</v>
      </c>
      <c r="AW255" s="14" t="s">
        <v>32</v>
      </c>
      <c r="AX255" s="14" t="s">
        <v>84</v>
      </c>
      <c r="AY255" s="168" t="s">
        <v>132</v>
      </c>
    </row>
    <row r="256" spans="2:65" s="1" customFormat="1" ht="24.2" customHeight="1">
      <c r="B256" s="31"/>
      <c r="C256" s="132" t="s">
        <v>395</v>
      </c>
      <c r="D256" s="132" t="s">
        <v>135</v>
      </c>
      <c r="E256" s="133" t="s">
        <v>1005</v>
      </c>
      <c r="F256" s="134" t="s">
        <v>1006</v>
      </c>
      <c r="G256" s="135" t="s">
        <v>289</v>
      </c>
      <c r="H256" s="136">
        <v>8</v>
      </c>
      <c r="I256" s="137"/>
      <c r="J256" s="138">
        <f>ROUND(I256*H256,2)</f>
        <v>0</v>
      </c>
      <c r="K256" s="139"/>
      <c r="L256" s="31"/>
      <c r="M256" s="140" t="s">
        <v>1</v>
      </c>
      <c r="N256" s="141" t="s">
        <v>41</v>
      </c>
      <c r="P256" s="142">
        <f>O256*H256</f>
        <v>0</v>
      </c>
      <c r="Q256" s="142">
        <v>0</v>
      </c>
      <c r="R256" s="142">
        <f>Q256*H256</f>
        <v>0</v>
      </c>
      <c r="S256" s="142">
        <v>0</v>
      </c>
      <c r="T256" s="143">
        <f>S256*H256</f>
        <v>0</v>
      </c>
      <c r="AR256" s="144" t="s">
        <v>131</v>
      </c>
      <c r="AT256" s="144" t="s">
        <v>135</v>
      </c>
      <c r="AU256" s="144" t="s">
        <v>86</v>
      </c>
      <c r="AY256" s="16" t="s">
        <v>132</v>
      </c>
      <c r="BE256" s="145">
        <f>IF(N256="základní",J256,0)</f>
        <v>0</v>
      </c>
      <c r="BF256" s="145">
        <f>IF(N256="snížená",J256,0)</f>
        <v>0</v>
      </c>
      <c r="BG256" s="145">
        <f>IF(N256="zákl. přenesená",J256,0)</f>
        <v>0</v>
      </c>
      <c r="BH256" s="145">
        <f>IF(N256="sníž. přenesená",J256,0)</f>
        <v>0</v>
      </c>
      <c r="BI256" s="145">
        <f>IF(N256="nulová",J256,0)</f>
        <v>0</v>
      </c>
      <c r="BJ256" s="16" t="s">
        <v>84</v>
      </c>
      <c r="BK256" s="145">
        <f>ROUND(I256*H256,2)</f>
        <v>0</v>
      </c>
      <c r="BL256" s="16" t="s">
        <v>131</v>
      </c>
      <c r="BM256" s="144" t="s">
        <v>1007</v>
      </c>
    </row>
    <row r="257" spans="2:65" s="12" customFormat="1" ht="22.5">
      <c r="B257" s="146"/>
      <c r="D257" s="147" t="s">
        <v>141</v>
      </c>
      <c r="E257" s="148" t="s">
        <v>1</v>
      </c>
      <c r="F257" s="149" t="s">
        <v>1008</v>
      </c>
      <c r="H257" s="148" t="s">
        <v>1</v>
      </c>
      <c r="I257" s="150"/>
      <c r="L257" s="146"/>
      <c r="M257" s="151"/>
      <c r="T257" s="152"/>
      <c r="AT257" s="148" t="s">
        <v>141</v>
      </c>
      <c r="AU257" s="148" t="s">
        <v>86</v>
      </c>
      <c r="AV257" s="12" t="s">
        <v>84</v>
      </c>
      <c r="AW257" s="12" t="s">
        <v>32</v>
      </c>
      <c r="AX257" s="12" t="s">
        <v>76</v>
      </c>
      <c r="AY257" s="148" t="s">
        <v>132</v>
      </c>
    </row>
    <row r="258" spans="2:65" s="12" customFormat="1" ht="22.5">
      <c r="B258" s="146"/>
      <c r="D258" s="147" t="s">
        <v>141</v>
      </c>
      <c r="E258" s="148" t="s">
        <v>1</v>
      </c>
      <c r="F258" s="149" t="s">
        <v>1009</v>
      </c>
      <c r="H258" s="148" t="s">
        <v>1</v>
      </c>
      <c r="I258" s="150"/>
      <c r="L258" s="146"/>
      <c r="M258" s="151"/>
      <c r="T258" s="152"/>
      <c r="AT258" s="148" t="s">
        <v>141</v>
      </c>
      <c r="AU258" s="148" t="s">
        <v>86</v>
      </c>
      <c r="AV258" s="12" t="s">
        <v>84</v>
      </c>
      <c r="AW258" s="12" t="s">
        <v>32</v>
      </c>
      <c r="AX258" s="12" t="s">
        <v>76</v>
      </c>
      <c r="AY258" s="148" t="s">
        <v>132</v>
      </c>
    </row>
    <row r="259" spans="2:65" s="13" customFormat="1" ht="11.25">
      <c r="B259" s="153"/>
      <c r="D259" s="147" t="s">
        <v>141</v>
      </c>
      <c r="E259" s="154" t="s">
        <v>1</v>
      </c>
      <c r="F259" s="155" t="s">
        <v>226</v>
      </c>
      <c r="H259" s="156">
        <v>8</v>
      </c>
      <c r="I259" s="157"/>
      <c r="L259" s="153"/>
      <c r="M259" s="158"/>
      <c r="T259" s="159"/>
      <c r="AT259" s="154" t="s">
        <v>141</v>
      </c>
      <c r="AU259" s="154" t="s">
        <v>86</v>
      </c>
      <c r="AV259" s="13" t="s">
        <v>86</v>
      </c>
      <c r="AW259" s="13" t="s">
        <v>32</v>
      </c>
      <c r="AX259" s="13" t="s">
        <v>84</v>
      </c>
      <c r="AY259" s="154" t="s">
        <v>132</v>
      </c>
    </row>
    <row r="260" spans="2:65" s="11" customFormat="1" ht="22.9" customHeight="1">
      <c r="B260" s="120"/>
      <c r="D260" s="121" t="s">
        <v>75</v>
      </c>
      <c r="E260" s="130" t="s">
        <v>203</v>
      </c>
      <c r="F260" s="130" t="s">
        <v>1010</v>
      </c>
      <c r="I260" s="123"/>
      <c r="J260" s="131">
        <f>BK260</f>
        <v>0</v>
      </c>
      <c r="L260" s="120"/>
      <c r="M260" s="125"/>
      <c r="P260" s="126">
        <f>SUM(P261:P264)</f>
        <v>0</v>
      </c>
      <c r="R260" s="126">
        <f>SUM(R261:R264)</f>
        <v>0</v>
      </c>
      <c r="T260" s="127">
        <f>SUM(T261:T264)</f>
        <v>46.8</v>
      </c>
      <c r="AR260" s="121" t="s">
        <v>84</v>
      </c>
      <c r="AT260" s="128" t="s">
        <v>75</v>
      </c>
      <c r="AU260" s="128" t="s">
        <v>84</v>
      </c>
      <c r="AY260" s="121" t="s">
        <v>132</v>
      </c>
      <c r="BK260" s="129">
        <f>SUM(BK261:BK264)</f>
        <v>0</v>
      </c>
    </row>
    <row r="261" spans="2:65" s="1" customFormat="1" ht="24.2" customHeight="1">
      <c r="B261" s="31"/>
      <c r="C261" s="132" t="s">
        <v>402</v>
      </c>
      <c r="D261" s="132" t="s">
        <v>135</v>
      </c>
      <c r="E261" s="133" t="s">
        <v>1011</v>
      </c>
      <c r="F261" s="134" t="s">
        <v>1012</v>
      </c>
      <c r="G261" s="135" t="s">
        <v>265</v>
      </c>
      <c r="H261" s="136">
        <v>24</v>
      </c>
      <c r="I261" s="137"/>
      <c r="J261" s="138">
        <f>ROUND(I261*H261,2)</f>
        <v>0</v>
      </c>
      <c r="K261" s="139"/>
      <c r="L261" s="31"/>
      <c r="M261" s="140" t="s">
        <v>1</v>
      </c>
      <c r="N261" s="141" t="s">
        <v>41</v>
      </c>
      <c r="P261" s="142">
        <f>O261*H261</f>
        <v>0</v>
      </c>
      <c r="Q261" s="142">
        <v>0</v>
      </c>
      <c r="R261" s="142">
        <f>Q261*H261</f>
        <v>0</v>
      </c>
      <c r="S261" s="142">
        <v>1.95</v>
      </c>
      <c r="T261" s="143">
        <f>S261*H261</f>
        <v>46.8</v>
      </c>
      <c r="AR261" s="144" t="s">
        <v>131</v>
      </c>
      <c r="AT261" s="144" t="s">
        <v>135</v>
      </c>
      <c r="AU261" s="144" t="s">
        <v>86</v>
      </c>
      <c r="AY261" s="16" t="s">
        <v>132</v>
      </c>
      <c r="BE261" s="145">
        <f>IF(N261="základní",J261,0)</f>
        <v>0</v>
      </c>
      <c r="BF261" s="145">
        <f>IF(N261="snížená",J261,0)</f>
        <v>0</v>
      </c>
      <c r="BG261" s="145">
        <f>IF(N261="zákl. přenesená",J261,0)</f>
        <v>0</v>
      </c>
      <c r="BH261" s="145">
        <f>IF(N261="sníž. přenesená",J261,0)</f>
        <v>0</v>
      </c>
      <c r="BI261" s="145">
        <f>IF(N261="nulová",J261,0)</f>
        <v>0</v>
      </c>
      <c r="BJ261" s="16" t="s">
        <v>84</v>
      </c>
      <c r="BK261" s="145">
        <f>ROUND(I261*H261,2)</f>
        <v>0</v>
      </c>
      <c r="BL261" s="16" t="s">
        <v>131</v>
      </c>
      <c r="BM261" s="144" t="s">
        <v>1013</v>
      </c>
    </row>
    <row r="262" spans="2:65" s="12" customFormat="1" ht="11.25">
      <c r="B262" s="146"/>
      <c r="D262" s="147" t="s">
        <v>141</v>
      </c>
      <c r="E262" s="148" t="s">
        <v>1</v>
      </c>
      <c r="F262" s="149" t="s">
        <v>1014</v>
      </c>
      <c r="H262" s="148" t="s">
        <v>1</v>
      </c>
      <c r="I262" s="150"/>
      <c r="L262" s="146"/>
      <c r="M262" s="151"/>
      <c r="T262" s="152"/>
      <c r="AT262" s="148" t="s">
        <v>141</v>
      </c>
      <c r="AU262" s="148" t="s">
        <v>86</v>
      </c>
      <c r="AV262" s="12" t="s">
        <v>84</v>
      </c>
      <c r="AW262" s="12" t="s">
        <v>32</v>
      </c>
      <c r="AX262" s="12" t="s">
        <v>76</v>
      </c>
      <c r="AY262" s="148" t="s">
        <v>132</v>
      </c>
    </row>
    <row r="263" spans="2:65" s="12" customFormat="1" ht="11.25">
      <c r="B263" s="146"/>
      <c r="D263" s="147" t="s">
        <v>141</v>
      </c>
      <c r="E263" s="148" t="s">
        <v>1</v>
      </c>
      <c r="F263" s="149" t="s">
        <v>1015</v>
      </c>
      <c r="H263" s="148" t="s">
        <v>1</v>
      </c>
      <c r="I263" s="150"/>
      <c r="L263" s="146"/>
      <c r="M263" s="151"/>
      <c r="T263" s="152"/>
      <c r="AT263" s="148" t="s">
        <v>141</v>
      </c>
      <c r="AU263" s="148" t="s">
        <v>86</v>
      </c>
      <c r="AV263" s="12" t="s">
        <v>84</v>
      </c>
      <c r="AW263" s="12" t="s">
        <v>32</v>
      </c>
      <c r="AX263" s="12" t="s">
        <v>76</v>
      </c>
      <c r="AY263" s="148" t="s">
        <v>132</v>
      </c>
    </row>
    <row r="264" spans="2:65" s="13" customFormat="1" ht="11.25">
      <c r="B264" s="153"/>
      <c r="D264" s="147" t="s">
        <v>141</v>
      </c>
      <c r="E264" s="154" t="s">
        <v>1</v>
      </c>
      <c r="F264" s="155" t="s">
        <v>1016</v>
      </c>
      <c r="H264" s="156">
        <v>24</v>
      </c>
      <c r="I264" s="157"/>
      <c r="L264" s="153"/>
      <c r="M264" s="158"/>
      <c r="T264" s="159"/>
      <c r="AT264" s="154" t="s">
        <v>141</v>
      </c>
      <c r="AU264" s="154" t="s">
        <v>86</v>
      </c>
      <c r="AV264" s="13" t="s">
        <v>86</v>
      </c>
      <c r="AW264" s="13" t="s">
        <v>32</v>
      </c>
      <c r="AX264" s="13" t="s">
        <v>84</v>
      </c>
      <c r="AY264" s="154" t="s">
        <v>132</v>
      </c>
    </row>
    <row r="265" spans="2:65" s="11" customFormat="1" ht="22.9" customHeight="1">
      <c r="B265" s="120"/>
      <c r="D265" s="121" t="s">
        <v>75</v>
      </c>
      <c r="E265" s="130" t="s">
        <v>131</v>
      </c>
      <c r="F265" s="130" t="s">
        <v>1017</v>
      </c>
      <c r="I265" s="123"/>
      <c r="J265" s="131">
        <f>BK265</f>
        <v>0</v>
      </c>
      <c r="L265" s="120"/>
      <c r="M265" s="125"/>
      <c r="P265" s="126">
        <f>SUM(P266:P284)</f>
        <v>0</v>
      </c>
      <c r="R265" s="126">
        <f>SUM(R266:R284)</f>
        <v>6.4311983999999995</v>
      </c>
      <c r="T265" s="127">
        <f>SUM(T266:T284)</f>
        <v>0</v>
      </c>
      <c r="AR265" s="121" t="s">
        <v>84</v>
      </c>
      <c r="AT265" s="128" t="s">
        <v>75</v>
      </c>
      <c r="AU265" s="128" t="s">
        <v>84</v>
      </c>
      <c r="AY265" s="121" t="s">
        <v>132</v>
      </c>
      <c r="BK265" s="129">
        <f>SUM(BK266:BK284)</f>
        <v>0</v>
      </c>
    </row>
    <row r="266" spans="2:65" s="1" customFormat="1" ht="49.15" customHeight="1">
      <c r="B266" s="31"/>
      <c r="C266" s="132" t="s">
        <v>410</v>
      </c>
      <c r="D266" s="132" t="s">
        <v>135</v>
      </c>
      <c r="E266" s="133" t="s">
        <v>1018</v>
      </c>
      <c r="F266" s="134" t="s">
        <v>1019</v>
      </c>
      <c r="G266" s="135" t="s">
        <v>180</v>
      </c>
      <c r="H266" s="136">
        <v>4060.1</v>
      </c>
      <c r="I266" s="137"/>
      <c r="J266" s="138">
        <f>ROUND(I266*H266,2)</f>
        <v>0</v>
      </c>
      <c r="K266" s="139"/>
      <c r="L266" s="31"/>
      <c r="M266" s="140" t="s">
        <v>1</v>
      </c>
      <c r="N266" s="141" t="s">
        <v>41</v>
      </c>
      <c r="P266" s="142">
        <f>O266*H266</f>
        <v>0</v>
      </c>
      <c r="Q266" s="142">
        <v>2.1000000000000001E-4</v>
      </c>
      <c r="R266" s="142">
        <f>Q266*H266</f>
        <v>0.85262099999999996</v>
      </c>
      <c r="S266" s="142">
        <v>0</v>
      </c>
      <c r="T266" s="143">
        <f>S266*H266</f>
        <v>0</v>
      </c>
      <c r="AR266" s="144" t="s">
        <v>131</v>
      </c>
      <c r="AT266" s="144" t="s">
        <v>135</v>
      </c>
      <c r="AU266" s="144" t="s">
        <v>86</v>
      </c>
      <c r="AY266" s="16" t="s">
        <v>132</v>
      </c>
      <c r="BE266" s="145">
        <f>IF(N266="základní",J266,0)</f>
        <v>0</v>
      </c>
      <c r="BF266" s="145">
        <f>IF(N266="snížená",J266,0)</f>
        <v>0</v>
      </c>
      <c r="BG266" s="145">
        <f>IF(N266="zákl. přenesená",J266,0)</f>
        <v>0</v>
      </c>
      <c r="BH266" s="145">
        <f>IF(N266="sníž. přenesená",J266,0)</f>
        <v>0</v>
      </c>
      <c r="BI266" s="145">
        <f>IF(N266="nulová",J266,0)</f>
        <v>0</v>
      </c>
      <c r="BJ266" s="16" t="s">
        <v>84</v>
      </c>
      <c r="BK266" s="145">
        <f>ROUND(I266*H266,2)</f>
        <v>0</v>
      </c>
      <c r="BL266" s="16" t="s">
        <v>131</v>
      </c>
      <c r="BM266" s="144" t="s">
        <v>1020</v>
      </c>
    </row>
    <row r="267" spans="2:65" s="1" customFormat="1" ht="11.25">
      <c r="B267" s="31"/>
      <c r="D267" s="163" t="s">
        <v>182</v>
      </c>
      <c r="F267" s="164" t="s">
        <v>1021</v>
      </c>
      <c r="I267" s="165"/>
      <c r="L267" s="31"/>
      <c r="M267" s="166"/>
      <c r="T267" s="55"/>
      <c r="AT267" s="16" t="s">
        <v>182</v>
      </c>
      <c r="AU267" s="16" t="s">
        <v>86</v>
      </c>
    </row>
    <row r="268" spans="2:65" s="13" customFormat="1" ht="11.25">
      <c r="B268" s="153"/>
      <c r="D268" s="147" t="s">
        <v>141</v>
      </c>
      <c r="E268" s="154" t="s">
        <v>1</v>
      </c>
      <c r="F268" s="155" t="s">
        <v>1022</v>
      </c>
      <c r="H268" s="156">
        <v>3362.6</v>
      </c>
      <c r="I268" s="157"/>
      <c r="L268" s="153"/>
      <c r="M268" s="158"/>
      <c r="T268" s="159"/>
      <c r="AT268" s="154" t="s">
        <v>141</v>
      </c>
      <c r="AU268" s="154" t="s">
        <v>86</v>
      </c>
      <c r="AV268" s="13" t="s">
        <v>86</v>
      </c>
      <c r="AW268" s="13" t="s">
        <v>32</v>
      </c>
      <c r="AX268" s="13" t="s">
        <v>76</v>
      </c>
      <c r="AY268" s="154" t="s">
        <v>132</v>
      </c>
    </row>
    <row r="269" spans="2:65" s="13" customFormat="1" ht="11.25">
      <c r="B269" s="153"/>
      <c r="D269" s="147" t="s">
        <v>141</v>
      </c>
      <c r="E269" s="154" t="s">
        <v>1</v>
      </c>
      <c r="F269" s="155" t="s">
        <v>1023</v>
      </c>
      <c r="H269" s="156">
        <v>697.5</v>
      </c>
      <c r="I269" s="157"/>
      <c r="L269" s="153"/>
      <c r="M269" s="158"/>
      <c r="T269" s="159"/>
      <c r="AT269" s="154" t="s">
        <v>141</v>
      </c>
      <c r="AU269" s="154" t="s">
        <v>86</v>
      </c>
      <c r="AV269" s="13" t="s">
        <v>86</v>
      </c>
      <c r="AW269" s="13" t="s">
        <v>32</v>
      </c>
      <c r="AX269" s="13" t="s">
        <v>76</v>
      </c>
      <c r="AY269" s="154" t="s">
        <v>132</v>
      </c>
    </row>
    <row r="270" spans="2:65" s="14" customFormat="1" ht="11.25">
      <c r="B270" s="167"/>
      <c r="D270" s="147" t="s">
        <v>141</v>
      </c>
      <c r="E270" s="168" t="s">
        <v>1</v>
      </c>
      <c r="F270" s="169" t="s">
        <v>191</v>
      </c>
      <c r="H270" s="170">
        <v>4060.1</v>
      </c>
      <c r="I270" s="171"/>
      <c r="L270" s="167"/>
      <c r="M270" s="172"/>
      <c r="T270" s="173"/>
      <c r="AT270" s="168" t="s">
        <v>141</v>
      </c>
      <c r="AU270" s="168" t="s">
        <v>86</v>
      </c>
      <c r="AV270" s="14" t="s">
        <v>131</v>
      </c>
      <c r="AW270" s="14" t="s">
        <v>32</v>
      </c>
      <c r="AX270" s="14" t="s">
        <v>84</v>
      </c>
      <c r="AY270" s="168" t="s">
        <v>132</v>
      </c>
    </row>
    <row r="271" spans="2:65" s="1" customFormat="1" ht="16.5" customHeight="1">
      <c r="B271" s="31"/>
      <c r="C271" s="175" t="s">
        <v>420</v>
      </c>
      <c r="D271" s="175" t="s">
        <v>222</v>
      </c>
      <c r="E271" s="176" t="s">
        <v>1024</v>
      </c>
      <c r="F271" s="177" t="s">
        <v>1025</v>
      </c>
      <c r="G271" s="178" t="s">
        <v>180</v>
      </c>
      <c r="H271" s="179">
        <v>4872.12</v>
      </c>
      <c r="I271" s="180"/>
      <c r="J271" s="181">
        <f>ROUND(I271*H271,2)</f>
        <v>0</v>
      </c>
      <c r="K271" s="182"/>
      <c r="L271" s="183"/>
      <c r="M271" s="184" t="s">
        <v>1</v>
      </c>
      <c r="N271" s="185" t="s">
        <v>41</v>
      </c>
      <c r="P271" s="142">
        <f>O271*H271</f>
        <v>0</v>
      </c>
      <c r="Q271" s="142">
        <v>6.6E-4</v>
      </c>
      <c r="R271" s="142">
        <f>Q271*H271</f>
        <v>3.2155991999999998</v>
      </c>
      <c r="S271" s="142">
        <v>0</v>
      </c>
      <c r="T271" s="143">
        <f>S271*H271</f>
        <v>0</v>
      </c>
      <c r="AR271" s="144" t="s">
        <v>226</v>
      </c>
      <c r="AT271" s="144" t="s">
        <v>222</v>
      </c>
      <c r="AU271" s="144" t="s">
        <v>86</v>
      </c>
      <c r="AY271" s="16" t="s">
        <v>132</v>
      </c>
      <c r="BE271" s="145">
        <f>IF(N271="základní",J271,0)</f>
        <v>0</v>
      </c>
      <c r="BF271" s="145">
        <f>IF(N271="snížená",J271,0)</f>
        <v>0</v>
      </c>
      <c r="BG271" s="145">
        <f>IF(N271="zákl. přenesená",J271,0)</f>
        <v>0</v>
      </c>
      <c r="BH271" s="145">
        <f>IF(N271="sníž. přenesená",J271,0)</f>
        <v>0</v>
      </c>
      <c r="BI271" s="145">
        <f>IF(N271="nulová",J271,0)</f>
        <v>0</v>
      </c>
      <c r="BJ271" s="16" t="s">
        <v>84</v>
      </c>
      <c r="BK271" s="145">
        <f>ROUND(I271*H271,2)</f>
        <v>0</v>
      </c>
      <c r="BL271" s="16" t="s">
        <v>131</v>
      </c>
      <c r="BM271" s="144" t="s">
        <v>1026</v>
      </c>
    </row>
    <row r="272" spans="2:65" s="12" customFormat="1" ht="11.25">
      <c r="B272" s="146"/>
      <c r="D272" s="147" t="s">
        <v>141</v>
      </c>
      <c r="E272" s="148" t="s">
        <v>1</v>
      </c>
      <c r="F272" s="149" t="s">
        <v>1027</v>
      </c>
      <c r="H272" s="148" t="s">
        <v>1</v>
      </c>
      <c r="I272" s="150"/>
      <c r="L272" s="146"/>
      <c r="M272" s="151"/>
      <c r="T272" s="152"/>
      <c r="AT272" s="148" t="s">
        <v>141</v>
      </c>
      <c r="AU272" s="148" t="s">
        <v>86</v>
      </c>
      <c r="AV272" s="12" t="s">
        <v>84</v>
      </c>
      <c r="AW272" s="12" t="s">
        <v>32</v>
      </c>
      <c r="AX272" s="12" t="s">
        <v>76</v>
      </c>
      <c r="AY272" s="148" t="s">
        <v>132</v>
      </c>
    </row>
    <row r="273" spans="2:65" s="12" customFormat="1" ht="11.25">
      <c r="B273" s="146"/>
      <c r="D273" s="147" t="s">
        <v>141</v>
      </c>
      <c r="E273" s="148" t="s">
        <v>1</v>
      </c>
      <c r="F273" s="149" t="s">
        <v>1028</v>
      </c>
      <c r="H273" s="148" t="s">
        <v>1</v>
      </c>
      <c r="I273" s="150"/>
      <c r="L273" s="146"/>
      <c r="M273" s="151"/>
      <c r="T273" s="152"/>
      <c r="AT273" s="148" t="s">
        <v>141</v>
      </c>
      <c r="AU273" s="148" t="s">
        <v>86</v>
      </c>
      <c r="AV273" s="12" t="s">
        <v>84</v>
      </c>
      <c r="AW273" s="12" t="s">
        <v>32</v>
      </c>
      <c r="AX273" s="12" t="s">
        <v>76</v>
      </c>
      <c r="AY273" s="148" t="s">
        <v>132</v>
      </c>
    </row>
    <row r="274" spans="2:65" s="12" customFormat="1" ht="11.25">
      <c r="B274" s="146"/>
      <c r="D274" s="147" t="s">
        <v>141</v>
      </c>
      <c r="E274" s="148" t="s">
        <v>1</v>
      </c>
      <c r="F274" s="149" t="s">
        <v>1029</v>
      </c>
      <c r="H274" s="148" t="s">
        <v>1</v>
      </c>
      <c r="I274" s="150"/>
      <c r="L274" s="146"/>
      <c r="M274" s="151"/>
      <c r="T274" s="152"/>
      <c r="AT274" s="148" t="s">
        <v>141</v>
      </c>
      <c r="AU274" s="148" t="s">
        <v>86</v>
      </c>
      <c r="AV274" s="12" t="s">
        <v>84</v>
      </c>
      <c r="AW274" s="12" t="s">
        <v>32</v>
      </c>
      <c r="AX274" s="12" t="s">
        <v>76</v>
      </c>
      <c r="AY274" s="148" t="s">
        <v>132</v>
      </c>
    </row>
    <row r="275" spans="2:65" s="13" customFormat="1" ht="11.25">
      <c r="B275" s="153"/>
      <c r="D275" s="147" t="s">
        <v>141</v>
      </c>
      <c r="E275" s="154" t="s">
        <v>1</v>
      </c>
      <c r="F275" s="155" t="s">
        <v>1030</v>
      </c>
      <c r="H275" s="156">
        <v>4872.12</v>
      </c>
      <c r="I275" s="157"/>
      <c r="L275" s="153"/>
      <c r="M275" s="158"/>
      <c r="T275" s="159"/>
      <c r="AT275" s="154" t="s">
        <v>141</v>
      </c>
      <c r="AU275" s="154" t="s">
        <v>86</v>
      </c>
      <c r="AV275" s="13" t="s">
        <v>86</v>
      </c>
      <c r="AW275" s="13" t="s">
        <v>32</v>
      </c>
      <c r="AX275" s="13" t="s">
        <v>84</v>
      </c>
      <c r="AY275" s="154" t="s">
        <v>132</v>
      </c>
    </row>
    <row r="276" spans="2:65" s="1" customFormat="1" ht="55.5" customHeight="1">
      <c r="B276" s="31"/>
      <c r="C276" s="132" t="s">
        <v>427</v>
      </c>
      <c r="D276" s="132" t="s">
        <v>135</v>
      </c>
      <c r="E276" s="133" t="s">
        <v>1031</v>
      </c>
      <c r="F276" s="134" t="s">
        <v>1032</v>
      </c>
      <c r="G276" s="135" t="s">
        <v>180</v>
      </c>
      <c r="H276" s="136">
        <v>4060.1</v>
      </c>
      <c r="I276" s="137"/>
      <c r="J276" s="138">
        <f>ROUND(I276*H276,2)</f>
        <v>0</v>
      </c>
      <c r="K276" s="139"/>
      <c r="L276" s="31"/>
      <c r="M276" s="140" t="s">
        <v>1</v>
      </c>
      <c r="N276" s="141" t="s">
        <v>41</v>
      </c>
      <c r="P276" s="142">
        <f>O276*H276</f>
        <v>0</v>
      </c>
      <c r="Q276" s="142">
        <v>2.1000000000000001E-4</v>
      </c>
      <c r="R276" s="142">
        <f>Q276*H276</f>
        <v>0.85262099999999996</v>
      </c>
      <c r="S276" s="142">
        <v>0</v>
      </c>
      <c r="T276" s="143">
        <f>S276*H276</f>
        <v>0</v>
      </c>
      <c r="AR276" s="144" t="s">
        <v>131</v>
      </c>
      <c r="AT276" s="144" t="s">
        <v>135</v>
      </c>
      <c r="AU276" s="144" t="s">
        <v>86</v>
      </c>
      <c r="AY276" s="16" t="s">
        <v>132</v>
      </c>
      <c r="BE276" s="145">
        <f>IF(N276="základní",J276,0)</f>
        <v>0</v>
      </c>
      <c r="BF276" s="145">
        <f>IF(N276="snížená",J276,0)</f>
        <v>0</v>
      </c>
      <c r="BG276" s="145">
        <f>IF(N276="zákl. přenesená",J276,0)</f>
        <v>0</v>
      </c>
      <c r="BH276" s="145">
        <f>IF(N276="sníž. přenesená",J276,0)</f>
        <v>0</v>
      </c>
      <c r="BI276" s="145">
        <f>IF(N276="nulová",J276,0)</f>
        <v>0</v>
      </c>
      <c r="BJ276" s="16" t="s">
        <v>84</v>
      </c>
      <c r="BK276" s="145">
        <f>ROUND(I276*H276,2)</f>
        <v>0</v>
      </c>
      <c r="BL276" s="16" t="s">
        <v>131</v>
      </c>
      <c r="BM276" s="144" t="s">
        <v>1033</v>
      </c>
    </row>
    <row r="277" spans="2:65" s="12" customFormat="1" ht="11.25">
      <c r="B277" s="146"/>
      <c r="D277" s="147" t="s">
        <v>141</v>
      </c>
      <c r="E277" s="148" t="s">
        <v>1</v>
      </c>
      <c r="F277" s="149" t="s">
        <v>1034</v>
      </c>
      <c r="H277" s="148" t="s">
        <v>1</v>
      </c>
      <c r="I277" s="150"/>
      <c r="L277" s="146"/>
      <c r="M277" s="151"/>
      <c r="T277" s="152"/>
      <c r="AT277" s="148" t="s">
        <v>141</v>
      </c>
      <c r="AU277" s="148" t="s">
        <v>86</v>
      </c>
      <c r="AV277" s="12" t="s">
        <v>84</v>
      </c>
      <c r="AW277" s="12" t="s">
        <v>32</v>
      </c>
      <c r="AX277" s="12" t="s">
        <v>76</v>
      </c>
      <c r="AY277" s="148" t="s">
        <v>132</v>
      </c>
    </row>
    <row r="278" spans="2:65" s="12" customFormat="1" ht="11.25">
      <c r="B278" s="146"/>
      <c r="D278" s="147" t="s">
        <v>141</v>
      </c>
      <c r="E278" s="148" t="s">
        <v>1</v>
      </c>
      <c r="F278" s="149" t="s">
        <v>906</v>
      </c>
      <c r="H278" s="148" t="s">
        <v>1</v>
      </c>
      <c r="I278" s="150"/>
      <c r="L278" s="146"/>
      <c r="M278" s="151"/>
      <c r="T278" s="152"/>
      <c r="AT278" s="148" t="s">
        <v>141</v>
      </c>
      <c r="AU278" s="148" t="s">
        <v>86</v>
      </c>
      <c r="AV278" s="12" t="s">
        <v>84</v>
      </c>
      <c r="AW278" s="12" t="s">
        <v>32</v>
      </c>
      <c r="AX278" s="12" t="s">
        <v>76</v>
      </c>
      <c r="AY278" s="148" t="s">
        <v>132</v>
      </c>
    </row>
    <row r="279" spans="2:65" s="12" customFormat="1" ht="11.25">
      <c r="B279" s="146"/>
      <c r="D279" s="147" t="s">
        <v>141</v>
      </c>
      <c r="E279" s="148" t="s">
        <v>1</v>
      </c>
      <c r="F279" s="149" t="s">
        <v>907</v>
      </c>
      <c r="H279" s="148" t="s">
        <v>1</v>
      </c>
      <c r="I279" s="150"/>
      <c r="L279" s="146"/>
      <c r="M279" s="151"/>
      <c r="T279" s="152"/>
      <c r="AT279" s="148" t="s">
        <v>141</v>
      </c>
      <c r="AU279" s="148" t="s">
        <v>86</v>
      </c>
      <c r="AV279" s="12" t="s">
        <v>84</v>
      </c>
      <c r="AW279" s="12" t="s">
        <v>32</v>
      </c>
      <c r="AX279" s="12" t="s">
        <v>76</v>
      </c>
      <c r="AY279" s="148" t="s">
        <v>132</v>
      </c>
    </row>
    <row r="280" spans="2:65" s="13" customFormat="1" ht="11.25">
      <c r="B280" s="153"/>
      <c r="D280" s="147" t="s">
        <v>141</v>
      </c>
      <c r="E280" s="154" t="s">
        <v>1</v>
      </c>
      <c r="F280" s="155" t="s">
        <v>1022</v>
      </c>
      <c r="H280" s="156">
        <v>3362.6</v>
      </c>
      <c r="I280" s="157"/>
      <c r="L280" s="153"/>
      <c r="M280" s="158"/>
      <c r="T280" s="159"/>
      <c r="AT280" s="154" t="s">
        <v>141</v>
      </c>
      <c r="AU280" s="154" t="s">
        <v>86</v>
      </c>
      <c r="AV280" s="13" t="s">
        <v>86</v>
      </c>
      <c r="AW280" s="13" t="s">
        <v>32</v>
      </c>
      <c r="AX280" s="13" t="s">
        <v>76</v>
      </c>
      <c r="AY280" s="154" t="s">
        <v>132</v>
      </c>
    </row>
    <row r="281" spans="2:65" s="13" customFormat="1" ht="11.25">
      <c r="B281" s="153"/>
      <c r="D281" s="147" t="s">
        <v>141</v>
      </c>
      <c r="E281" s="154" t="s">
        <v>1</v>
      </c>
      <c r="F281" s="155" t="s">
        <v>1023</v>
      </c>
      <c r="H281" s="156">
        <v>697.5</v>
      </c>
      <c r="I281" s="157"/>
      <c r="L281" s="153"/>
      <c r="M281" s="158"/>
      <c r="T281" s="159"/>
      <c r="AT281" s="154" t="s">
        <v>141</v>
      </c>
      <c r="AU281" s="154" t="s">
        <v>86</v>
      </c>
      <c r="AV281" s="13" t="s">
        <v>86</v>
      </c>
      <c r="AW281" s="13" t="s">
        <v>32</v>
      </c>
      <c r="AX281" s="13" t="s">
        <v>76</v>
      </c>
      <c r="AY281" s="154" t="s">
        <v>132</v>
      </c>
    </row>
    <row r="282" spans="2:65" s="14" customFormat="1" ht="11.25">
      <c r="B282" s="167"/>
      <c r="D282" s="147" t="s">
        <v>141</v>
      </c>
      <c r="E282" s="168" t="s">
        <v>1</v>
      </c>
      <c r="F282" s="169" t="s">
        <v>191</v>
      </c>
      <c r="H282" s="170">
        <v>4060.1</v>
      </c>
      <c r="I282" s="171"/>
      <c r="L282" s="167"/>
      <c r="M282" s="172"/>
      <c r="T282" s="173"/>
      <c r="AT282" s="168" t="s">
        <v>141</v>
      </c>
      <c r="AU282" s="168" t="s">
        <v>86</v>
      </c>
      <c r="AV282" s="14" t="s">
        <v>131</v>
      </c>
      <c r="AW282" s="14" t="s">
        <v>32</v>
      </c>
      <c r="AX282" s="14" t="s">
        <v>84</v>
      </c>
      <c r="AY282" s="168" t="s">
        <v>132</v>
      </c>
    </row>
    <row r="283" spans="2:65" s="1" customFormat="1" ht="16.5" customHeight="1">
      <c r="B283" s="31"/>
      <c r="C283" s="175" t="s">
        <v>441</v>
      </c>
      <c r="D283" s="175" t="s">
        <v>222</v>
      </c>
      <c r="E283" s="176" t="s">
        <v>1035</v>
      </c>
      <c r="F283" s="177" t="s">
        <v>1036</v>
      </c>
      <c r="G283" s="178" t="s">
        <v>180</v>
      </c>
      <c r="H283" s="179">
        <v>4872.12</v>
      </c>
      <c r="I283" s="180"/>
      <c r="J283" s="181">
        <f>ROUND(I283*H283,2)</f>
        <v>0</v>
      </c>
      <c r="K283" s="182"/>
      <c r="L283" s="183"/>
      <c r="M283" s="184" t="s">
        <v>1</v>
      </c>
      <c r="N283" s="185" t="s">
        <v>41</v>
      </c>
      <c r="P283" s="142">
        <f>O283*H283</f>
        <v>0</v>
      </c>
      <c r="Q283" s="142">
        <v>3.1E-4</v>
      </c>
      <c r="R283" s="142">
        <f>Q283*H283</f>
        <v>1.5103572000000001</v>
      </c>
      <c r="S283" s="142">
        <v>0</v>
      </c>
      <c r="T283" s="143">
        <f>S283*H283</f>
        <v>0</v>
      </c>
      <c r="AR283" s="144" t="s">
        <v>226</v>
      </c>
      <c r="AT283" s="144" t="s">
        <v>222</v>
      </c>
      <c r="AU283" s="144" t="s">
        <v>86</v>
      </c>
      <c r="AY283" s="16" t="s">
        <v>132</v>
      </c>
      <c r="BE283" s="145">
        <f>IF(N283="základní",J283,0)</f>
        <v>0</v>
      </c>
      <c r="BF283" s="145">
        <f>IF(N283="snížená",J283,0)</f>
        <v>0</v>
      </c>
      <c r="BG283" s="145">
        <f>IF(N283="zákl. přenesená",J283,0)</f>
        <v>0</v>
      </c>
      <c r="BH283" s="145">
        <f>IF(N283="sníž. přenesená",J283,0)</f>
        <v>0</v>
      </c>
      <c r="BI283" s="145">
        <f>IF(N283="nulová",J283,0)</f>
        <v>0</v>
      </c>
      <c r="BJ283" s="16" t="s">
        <v>84</v>
      </c>
      <c r="BK283" s="145">
        <f>ROUND(I283*H283,2)</f>
        <v>0</v>
      </c>
      <c r="BL283" s="16" t="s">
        <v>131</v>
      </c>
      <c r="BM283" s="144" t="s">
        <v>1037</v>
      </c>
    </row>
    <row r="284" spans="2:65" s="13" customFormat="1" ht="11.25">
      <c r="B284" s="153"/>
      <c r="D284" s="147" t="s">
        <v>141</v>
      </c>
      <c r="E284" s="154" t="s">
        <v>1</v>
      </c>
      <c r="F284" s="155" t="s">
        <v>1030</v>
      </c>
      <c r="H284" s="156">
        <v>4872.12</v>
      </c>
      <c r="I284" s="157"/>
      <c r="L284" s="153"/>
      <c r="M284" s="158"/>
      <c r="T284" s="159"/>
      <c r="AT284" s="154" t="s">
        <v>141</v>
      </c>
      <c r="AU284" s="154" t="s">
        <v>86</v>
      </c>
      <c r="AV284" s="13" t="s">
        <v>86</v>
      </c>
      <c r="AW284" s="13" t="s">
        <v>32</v>
      </c>
      <c r="AX284" s="13" t="s">
        <v>84</v>
      </c>
      <c r="AY284" s="154" t="s">
        <v>132</v>
      </c>
    </row>
    <row r="285" spans="2:65" s="11" customFormat="1" ht="22.9" customHeight="1">
      <c r="B285" s="120"/>
      <c r="D285" s="121" t="s">
        <v>75</v>
      </c>
      <c r="E285" s="130" t="s">
        <v>213</v>
      </c>
      <c r="F285" s="130" t="s">
        <v>214</v>
      </c>
      <c r="I285" s="123"/>
      <c r="J285" s="131">
        <f>BK285</f>
        <v>0</v>
      </c>
      <c r="L285" s="120"/>
      <c r="M285" s="125"/>
      <c r="P285" s="126">
        <f>SUM(P286:P335)</f>
        <v>0</v>
      </c>
      <c r="R285" s="126">
        <f>SUM(R286:R335)</f>
        <v>58.437782999999996</v>
      </c>
      <c r="T285" s="127">
        <f>SUM(T286:T335)</f>
        <v>129.85309999999998</v>
      </c>
      <c r="AR285" s="121" t="s">
        <v>84</v>
      </c>
      <c r="AT285" s="128" t="s">
        <v>75</v>
      </c>
      <c r="AU285" s="128" t="s">
        <v>84</v>
      </c>
      <c r="AY285" s="121" t="s">
        <v>132</v>
      </c>
      <c r="BK285" s="129">
        <f>SUM(BK286:BK335)</f>
        <v>0</v>
      </c>
    </row>
    <row r="286" spans="2:65" s="1" customFormat="1" ht="24.2" customHeight="1">
      <c r="B286" s="31"/>
      <c r="C286" s="132" t="s">
        <v>456</v>
      </c>
      <c r="D286" s="132" t="s">
        <v>135</v>
      </c>
      <c r="E286" s="133" t="s">
        <v>1038</v>
      </c>
      <c r="F286" s="134" t="s">
        <v>1039</v>
      </c>
      <c r="G286" s="135" t="s">
        <v>180</v>
      </c>
      <c r="H286" s="136">
        <v>132.054</v>
      </c>
      <c r="I286" s="137"/>
      <c r="J286" s="138">
        <f>ROUND(I286*H286,2)</f>
        <v>0</v>
      </c>
      <c r="K286" s="139"/>
      <c r="L286" s="31"/>
      <c r="M286" s="140" t="s">
        <v>1</v>
      </c>
      <c r="N286" s="141" t="s">
        <v>41</v>
      </c>
      <c r="P286" s="142">
        <f>O286*H286</f>
        <v>0</v>
      </c>
      <c r="Q286" s="142">
        <v>0</v>
      </c>
      <c r="R286" s="142">
        <f>Q286*H286</f>
        <v>0</v>
      </c>
      <c r="S286" s="142">
        <v>0</v>
      </c>
      <c r="T286" s="143">
        <f>S286*H286</f>
        <v>0</v>
      </c>
      <c r="AR286" s="144" t="s">
        <v>131</v>
      </c>
      <c r="AT286" s="144" t="s">
        <v>135</v>
      </c>
      <c r="AU286" s="144" t="s">
        <v>86</v>
      </c>
      <c r="AY286" s="16" t="s">
        <v>132</v>
      </c>
      <c r="BE286" s="145">
        <f>IF(N286="základní",J286,0)</f>
        <v>0</v>
      </c>
      <c r="BF286" s="145">
        <f>IF(N286="snížená",J286,0)</f>
        <v>0</v>
      </c>
      <c r="BG286" s="145">
        <f>IF(N286="zákl. přenesená",J286,0)</f>
        <v>0</v>
      </c>
      <c r="BH286" s="145">
        <f>IF(N286="sníž. přenesená",J286,0)</f>
        <v>0</v>
      </c>
      <c r="BI286" s="145">
        <f>IF(N286="nulová",J286,0)</f>
        <v>0</v>
      </c>
      <c r="BJ286" s="16" t="s">
        <v>84</v>
      </c>
      <c r="BK286" s="145">
        <f>ROUND(I286*H286,2)</f>
        <v>0</v>
      </c>
      <c r="BL286" s="16" t="s">
        <v>131</v>
      </c>
      <c r="BM286" s="144" t="s">
        <v>1040</v>
      </c>
    </row>
    <row r="287" spans="2:65" s="12" customFormat="1" ht="11.25">
      <c r="B287" s="146"/>
      <c r="D287" s="147" t="s">
        <v>141</v>
      </c>
      <c r="E287" s="148" t="s">
        <v>1</v>
      </c>
      <c r="F287" s="149" t="s">
        <v>1041</v>
      </c>
      <c r="H287" s="148" t="s">
        <v>1</v>
      </c>
      <c r="I287" s="150"/>
      <c r="L287" s="146"/>
      <c r="M287" s="151"/>
      <c r="T287" s="152"/>
      <c r="AT287" s="148" t="s">
        <v>141</v>
      </c>
      <c r="AU287" s="148" t="s">
        <v>86</v>
      </c>
      <c r="AV287" s="12" t="s">
        <v>84</v>
      </c>
      <c r="AW287" s="12" t="s">
        <v>32</v>
      </c>
      <c r="AX287" s="12" t="s">
        <v>76</v>
      </c>
      <c r="AY287" s="148" t="s">
        <v>132</v>
      </c>
    </row>
    <row r="288" spans="2:65" s="12" customFormat="1" ht="11.25">
      <c r="B288" s="146"/>
      <c r="D288" s="147" t="s">
        <v>141</v>
      </c>
      <c r="E288" s="148" t="s">
        <v>1</v>
      </c>
      <c r="F288" s="149" t="s">
        <v>1042</v>
      </c>
      <c r="H288" s="148" t="s">
        <v>1</v>
      </c>
      <c r="I288" s="150"/>
      <c r="L288" s="146"/>
      <c r="M288" s="151"/>
      <c r="T288" s="152"/>
      <c r="AT288" s="148" t="s">
        <v>141</v>
      </c>
      <c r="AU288" s="148" t="s">
        <v>86</v>
      </c>
      <c r="AV288" s="12" t="s">
        <v>84</v>
      </c>
      <c r="AW288" s="12" t="s">
        <v>32</v>
      </c>
      <c r="AX288" s="12" t="s">
        <v>76</v>
      </c>
      <c r="AY288" s="148" t="s">
        <v>132</v>
      </c>
    </row>
    <row r="289" spans="2:65" s="13" customFormat="1" ht="11.25">
      <c r="B289" s="153"/>
      <c r="D289" s="147" t="s">
        <v>141</v>
      </c>
      <c r="E289" s="154" t="s">
        <v>1</v>
      </c>
      <c r="F289" s="155" t="s">
        <v>1043</v>
      </c>
      <c r="H289" s="156">
        <v>132.054</v>
      </c>
      <c r="I289" s="157"/>
      <c r="L289" s="153"/>
      <c r="M289" s="158"/>
      <c r="T289" s="159"/>
      <c r="AT289" s="154" t="s">
        <v>141</v>
      </c>
      <c r="AU289" s="154" t="s">
        <v>86</v>
      </c>
      <c r="AV289" s="13" t="s">
        <v>86</v>
      </c>
      <c r="AW289" s="13" t="s">
        <v>32</v>
      </c>
      <c r="AX289" s="13" t="s">
        <v>76</v>
      </c>
      <c r="AY289" s="154" t="s">
        <v>132</v>
      </c>
    </row>
    <row r="290" spans="2:65" s="14" customFormat="1" ht="11.25">
      <c r="B290" s="167"/>
      <c r="D290" s="147" t="s">
        <v>141</v>
      </c>
      <c r="E290" s="168" t="s">
        <v>1</v>
      </c>
      <c r="F290" s="169" t="s">
        <v>191</v>
      </c>
      <c r="H290" s="170">
        <v>132.054</v>
      </c>
      <c r="I290" s="171"/>
      <c r="L290" s="167"/>
      <c r="M290" s="172"/>
      <c r="T290" s="173"/>
      <c r="AT290" s="168" t="s">
        <v>141</v>
      </c>
      <c r="AU290" s="168" t="s">
        <v>86</v>
      </c>
      <c r="AV290" s="14" t="s">
        <v>131</v>
      </c>
      <c r="AW290" s="14" t="s">
        <v>32</v>
      </c>
      <c r="AX290" s="14" t="s">
        <v>84</v>
      </c>
      <c r="AY290" s="168" t="s">
        <v>132</v>
      </c>
    </row>
    <row r="291" spans="2:65" s="1" customFormat="1" ht="78" customHeight="1">
      <c r="B291" s="31"/>
      <c r="C291" s="132" t="s">
        <v>472</v>
      </c>
      <c r="D291" s="132" t="s">
        <v>135</v>
      </c>
      <c r="E291" s="133" t="s">
        <v>1044</v>
      </c>
      <c r="F291" s="134" t="s">
        <v>1045</v>
      </c>
      <c r="G291" s="135" t="s">
        <v>180</v>
      </c>
      <c r="H291" s="136">
        <v>440.18</v>
      </c>
      <c r="I291" s="137"/>
      <c r="J291" s="138">
        <f>ROUND(I291*H291,2)</f>
        <v>0</v>
      </c>
      <c r="K291" s="139"/>
      <c r="L291" s="31"/>
      <c r="M291" s="140" t="s">
        <v>1</v>
      </c>
      <c r="N291" s="141" t="s">
        <v>41</v>
      </c>
      <c r="P291" s="142">
        <f>O291*H291</f>
        <v>0</v>
      </c>
      <c r="Q291" s="142">
        <v>8.5650000000000004E-2</v>
      </c>
      <c r="R291" s="142">
        <f>Q291*H291</f>
        <v>37.701416999999999</v>
      </c>
      <c r="S291" s="142">
        <v>0</v>
      </c>
      <c r="T291" s="143">
        <f>S291*H291</f>
        <v>0</v>
      </c>
      <c r="AR291" s="144" t="s">
        <v>131</v>
      </c>
      <c r="AT291" s="144" t="s">
        <v>135</v>
      </c>
      <c r="AU291" s="144" t="s">
        <v>86</v>
      </c>
      <c r="AY291" s="16" t="s">
        <v>132</v>
      </c>
      <c r="BE291" s="145">
        <f>IF(N291="základní",J291,0)</f>
        <v>0</v>
      </c>
      <c r="BF291" s="145">
        <f>IF(N291="snížená",J291,0)</f>
        <v>0</v>
      </c>
      <c r="BG291" s="145">
        <f>IF(N291="zákl. přenesená",J291,0)</f>
        <v>0</v>
      </c>
      <c r="BH291" s="145">
        <f>IF(N291="sníž. přenesená",J291,0)</f>
        <v>0</v>
      </c>
      <c r="BI291" s="145">
        <f>IF(N291="nulová",J291,0)</f>
        <v>0</v>
      </c>
      <c r="BJ291" s="16" t="s">
        <v>84</v>
      </c>
      <c r="BK291" s="145">
        <f>ROUND(I291*H291,2)</f>
        <v>0</v>
      </c>
      <c r="BL291" s="16" t="s">
        <v>131</v>
      </c>
      <c r="BM291" s="144" t="s">
        <v>1046</v>
      </c>
    </row>
    <row r="292" spans="2:65" s="1" customFormat="1" ht="117">
      <c r="B292" s="31"/>
      <c r="D292" s="147" t="s">
        <v>195</v>
      </c>
      <c r="F292" s="174" t="s">
        <v>1047</v>
      </c>
      <c r="I292" s="165"/>
      <c r="L292" s="31"/>
      <c r="M292" s="166"/>
      <c r="T292" s="55"/>
      <c r="AT292" s="16" t="s">
        <v>195</v>
      </c>
      <c r="AU292" s="16" t="s">
        <v>86</v>
      </c>
    </row>
    <row r="293" spans="2:65" s="12" customFormat="1" ht="11.25">
      <c r="B293" s="146"/>
      <c r="D293" s="147" t="s">
        <v>141</v>
      </c>
      <c r="E293" s="148" t="s">
        <v>1</v>
      </c>
      <c r="F293" s="149" t="s">
        <v>1048</v>
      </c>
      <c r="H293" s="148" t="s">
        <v>1</v>
      </c>
      <c r="I293" s="150"/>
      <c r="L293" s="146"/>
      <c r="M293" s="151"/>
      <c r="T293" s="152"/>
      <c r="AT293" s="148" t="s">
        <v>141</v>
      </c>
      <c r="AU293" s="148" t="s">
        <v>86</v>
      </c>
      <c r="AV293" s="12" t="s">
        <v>84</v>
      </c>
      <c r="AW293" s="12" t="s">
        <v>32</v>
      </c>
      <c r="AX293" s="12" t="s">
        <v>76</v>
      </c>
      <c r="AY293" s="148" t="s">
        <v>132</v>
      </c>
    </row>
    <row r="294" spans="2:65" s="12" customFormat="1" ht="11.25">
      <c r="B294" s="146"/>
      <c r="D294" s="147" t="s">
        <v>141</v>
      </c>
      <c r="E294" s="148" t="s">
        <v>1</v>
      </c>
      <c r="F294" s="149" t="s">
        <v>1049</v>
      </c>
      <c r="H294" s="148" t="s">
        <v>1</v>
      </c>
      <c r="I294" s="150"/>
      <c r="L294" s="146"/>
      <c r="M294" s="151"/>
      <c r="T294" s="152"/>
      <c r="AT294" s="148" t="s">
        <v>141</v>
      </c>
      <c r="AU294" s="148" t="s">
        <v>86</v>
      </c>
      <c r="AV294" s="12" t="s">
        <v>84</v>
      </c>
      <c r="AW294" s="12" t="s">
        <v>32</v>
      </c>
      <c r="AX294" s="12" t="s">
        <v>76</v>
      </c>
      <c r="AY294" s="148" t="s">
        <v>132</v>
      </c>
    </row>
    <row r="295" spans="2:65" s="13" customFormat="1" ht="11.25">
      <c r="B295" s="153"/>
      <c r="D295" s="147" t="s">
        <v>141</v>
      </c>
      <c r="E295" s="154" t="s">
        <v>1</v>
      </c>
      <c r="F295" s="155" t="s">
        <v>1050</v>
      </c>
      <c r="H295" s="156">
        <v>378</v>
      </c>
      <c r="I295" s="157"/>
      <c r="L295" s="153"/>
      <c r="M295" s="158"/>
      <c r="T295" s="159"/>
      <c r="AT295" s="154" t="s">
        <v>141</v>
      </c>
      <c r="AU295" s="154" t="s">
        <v>86</v>
      </c>
      <c r="AV295" s="13" t="s">
        <v>86</v>
      </c>
      <c r="AW295" s="13" t="s">
        <v>32</v>
      </c>
      <c r="AX295" s="13" t="s">
        <v>76</v>
      </c>
      <c r="AY295" s="154" t="s">
        <v>132</v>
      </c>
    </row>
    <row r="296" spans="2:65" s="13" customFormat="1" ht="11.25">
      <c r="B296" s="153"/>
      <c r="D296" s="147" t="s">
        <v>141</v>
      </c>
      <c r="E296" s="154" t="s">
        <v>1</v>
      </c>
      <c r="F296" s="155" t="s">
        <v>1051</v>
      </c>
      <c r="H296" s="156">
        <v>21.72</v>
      </c>
      <c r="I296" s="157"/>
      <c r="L296" s="153"/>
      <c r="M296" s="158"/>
      <c r="T296" s="159"/>
      <c r="AT296" s="154" t="s">
        <v>141</v>
      </c>
      <c r="AU296" s="154" t="s">
        <v>86</v>
      </c>
      <c r="AV296" s="13" t="s">
        <v>86</v>
      </c>
      <c r="AW296" s="13" t="s">
        <v>32</v>
      </c>
      <c r="AX296" s="13" t="s">
        <v>76</v>
      </c>
      <c r="AY296" s="154" t="s">
        <v>132</v>
      </c>
    </row>
    <row r="297" spans="2:65" s="13" customFormat="1" ht="11.25">
      <c r="B297" s="153"/>
      <c r="D297" s="147" t="s">
        <v>141</v>
      </c>
      <c r="E297" s="154" t="s">
        <v>1</v>
      </c>
      <c r="F297" s="155" t="s">
        <v>1052</v>
      </c>
      <c r="H297" s="156">
        <v>40.46</v>
      </c>
      <c r="I297" s="157"/>
      <c r="L297" s="153"/>
      <c r="M297" s="158"/>
      <c r="T297" s="159"/>
      <c r="AT297" s="154" t="s">
        <v>141</v>
      </c>
      <c r="AU297" s="154" t="s">
        <v>86</v>
      </c>
      <c r="AV297" s="13" t="s">
        <v>86</v>
      </c>
      <c r="AW297" s="13" t="s">
        <v>32</v>
      </c>
      <c r="AX297" s="13" t="s">
        <v>76</v>
      </c>
      <c r="AY297" s="154" t="s">
        <v>132</v>
      </c>
    </row>
    <row r="298" spans="2:65" s="14" customFormat="1" ht="11.25">
      <c r="B298" s="167"/>
      <c r="D298" s="147" t="s">
        <v>141</v>
      </c>
      <c r="E298" s="168" t="s">
        <v>1</v>
      </c>
      <c r="F298" s="169" t="s">
        <v>191</v>
      </c>
      <c r="H298" s="170">
        <v>440.18</v>
      </c>
      <c r="I298" s="171"/>
      <c r="L298" s="167"/>
      <c r="M298" s="172"/>
      <c r="T298" s="173"/>
      <c r="AT298" s="168" t="s">
        <v>141</v>
      </c>
      <c r="AU298" s="168" t="s">
        <v>86</v>
      </c>
      <c r="AV298" s="14" t="s">
        <v>131</v>
      </c>
      <c r="AW298" s="14" t="s">
        <v>32</v>
      </c>
      <c r="AX298" s="14" t="s">
        <v>84</v>
      </c>
      <c r="AY298" s="168" t="s">
        <v>132</v>
      </c>
    </row>
    <row r="299" spans="2:65" s="1" customFormat="1" ht="21.75" customHeight="1">
      <c r="B299" s="31"/>
      <c r="C299" s="175" t="s">
        <v>488</v>
      </c>
      <c r="D299" s="175" t="s">
        <v>222</v>
      </c>
      <c r="E299" s="176" t="s">
        <v>1053</v>
      </c>
      <c r="F299" s="177" t="s">
        <v>1054</v>
      </c>
      <c r="G299" s="178" t="s">
        <v>180</v>
      </c>
      <c r="H299" s="179">
        <v>113.4</v>
      </c>
      <c r="I299" s="180"/>
      <c r="J299" s="181">
        <f>ROUND(I299*H299,2)</f>
        <v>0</v>
      </c>
      <c r="K299" s="182"/>
      <c r="L299" s="183"/>
      <c r="M299" s="184" t="s">
        <v>1</v>
      </c>
      <c r="N299" s="185" t="s">
        <v>41</v>
      </c>
      <c r="P299" s="142">
        <f>O299*H299</f>
        <v>0</v>
      </c>
      <c r="Q299" s="142">
        <v>0.15</v>
      </c>
      <c r="R299" s="142">
        <f>Q299*H299</f>
        <v>17.010000000000002</v>
      </c>
      <c r="S299" s="142">
        <v>0</v>
      </c>
      <c r="T299" s="143">
        <f>S299*H299</f>
        <v>0</v>
      </c>
      <c r="AR299" s="144" t="s">
        <v>226</v>
      </c>
      <c r="AT299" s="144" t="s">
        <v>222</v>
      </c>
      <c r="AU299" s="144" t="s">
        <v>86</v>
      </c>
      <c r="AY299" s="16" t="s">
        <v>132</v>
      </c>
      <c r="BE299" s="145">
        <f>IF(N299="základní",J299,0)</f>
        <v>0</v>
      </c>
      <c r="BF299" s="145">
        <f>IF(N299="snížená",J299,0)</f>
        <v>0</v>
      </c>
      <c r="BG299" s="145">
        <f>IF(N299="zákl. přenesená",J299,0)</f>
        <v>0</v>
      </c>
      <c r="BH299" s="145">
        <f>IF(N299="sníž. přenesená",J299,0)</f>
        <v>0</v>
      </c>
      <c r="BI299" s="145">
        <f>IF(N299="nulová",J299,0)</f>
        <v>0</v>
      </c>
      <c r="BJ299" s="16" t="s">
        <v>84</v>
      </c>
      <c r="BK299" s="145">
        <f>ROUND(I299*H299,2)</f>
        <v>0</v>
      </c>
      <c r="BL299" s="16" t="s">
        <v>131</v>
      </c>
      <c r="BM299" s="144" t="s">
        <v>1055</v>
      </c>
    </row>
    <row r="300" spans="2:65" s="13" customFormat="1" ht="22.5">
      <c r="B300" s="153"/>
      <c r="D300" s="147" t="s">
        <v>141</v>
      </c>
      <c r="E300" s="154" t="s">
        <v>1</v>
      </c>
      <c r="F300" s="155" t="s">
        <v>1056</v>
      </c>
      <c r="H300" s="156">
        <v>113.4</v>
      </c>
      <c r="I300" s="157"/>
      <c r="L300" s="153"/>
      <c r="M300" s="158"/>
      <c r="T300" s="159"/>
      <c r="AT300" s="154" t="s">
        <v>141</v>
      </c>
      <c r="AU300" s="154" t="s">
        <v>86</v>
      </c>
      <c r="AV300" s="13" t="s">
        <v>86</v>
      </c>
      <c r="AW300" s="13" t="s">
        <v>32</v>
      </c>
      <c r="AX300" s="13" t="s">
        <v>84</v>
      </c>
      <c r="AY300" s="154" t="s">
        <v>132</v>
      </c>
    </row>
    <row r="301" spans="2:65" s="1" customFormat="1" ht="16.5" customHeight="1">
      <c r="B301" s="31"/>
      <c r="C301" s="175" t="s">
        <v>493</v>
      </c>
      <c r="D301" s="175" t="s">
        <v>222</v>
      </c>
      <c r="E301" s="176" t="s">
        <v>1057</v>
      </c>
      <c r="F301" s="177" t="s">
        <v>1058</v>
      </c>
      <c r="G301" s="178" t="s">
        <v>180</v>
      </c>
      <c r="H301" s="179">
        <v>12.138</v>
      </c>
      <c r="I301" s="180"/>
      <c r="J301" s="181">
        <f>ROUND(I301*H301,2)</f>
        <v>0</v>
      </c>
      <c r="K301" s="182"/>
      <c r="L301" s="183"/>
      <c r="M301" s="184" t="s">
        <v>1</v>
      </c>
      <c r="N301" s="185" t="s">
        <v>41</v>
      </c>
      <c r="P301" s="142">
        <f>O301*H301</f>
        <v>0</v>
      </c>
      <c r="Q301" s="142">
        <v>0.17599999999999999</v>
      </c>
      <c r="R301" s="142">
        <f>Q301*H301</f>
        <v>2.136288</v>
      </c>
      <c r="S301" s="142">
        <v>0</v>
      </c>
      <c r="T301" s="143">
        <f>S301*H301</f>
        <v>0</v>
      </c>
      <c r="AR301" s="144" t="s">
        <v>226</v>
      </c>
      <c r="AT301" s="144" t="s">
        <v>222</v>
      </c>
      <c r="AU301" s="144" t="s">
        <v>86</v>
      </c>
      <c r="AY301" s="16" t="s">
        <v>132</v>
      </c>
      <c r="BE301" s="145">
        <f>IF(N301="základní",J301,0)</f>
        <v>0</v>
      </c>
      <c r="BF301" s="145">
        <f>IF(N301="snížená",J301,0)</f>
        <v>0</v>
      </c>
      <c r="BG301" s="145">
        <f>IF(N301="zákl. přenesená",J301,0)</f>
        <v>0</v>
      </c>
      <c r="BH301" s="145">
        <f>IF(N301="sníž. přenesená",J301,0)</f>
        <v>0</v>
      </c>
      <c r="BI301" s="145">
        <f>IF(N301="nulová",J301,0)</f>
        <v>0</v>
      </c>
      <c r="BJ301" s="16" t="s">
        <v>84</v>
      </c>
      <c r="BK301" s="145">
        <f>ROUND(I301*H301,2)</f>
        <v>0</v>
      </c>
      <c r="BL301" s="16" t="s">
        <v>131</v>
      </c>
      <c r="BM301" s="144" t="s">
        <v>1059</v>
      </c>
    </row>
    <row r="302" spans="2:65" s="12" customFormat="1" ht="11.25">
      <c r="B302" s="146"/>
      <c r="D302" s="147" t="s">
        <v>141</v>
      </c>
      <c r="E302" s="148" t="s">
        <v>1</v>
      </c>
      <c r="F302" s="149" t="s">
        <v>1060</v>
      </c>
      <c r="H302" s="148" t="s">
        <v>1</v>
      </c>
      <c r="I302" s="150"/>
      <c r="L302" s="146"/>
      <c r="M302" s="151"/>
      <c r="T302" s="152"/>
      <c r="AT302" s="148" t="s">
        <v>141</v>
      </c>
      <c r="AU302" s="148" t="s">
        <v>86</v>
      </c>
      <c r="AV302" s="12" t="s">
        <v>84</v>
      </c>
      <c r="AW302" s="12" t="s">
        <v>32</v>
      </c>
      <c r="AX302" s="12" t="s">
        <v>76</v>
      </c>
      <c r="AY302" s="148" t="s">
        <v>132</v>
      </c>
    </row>
    <row r="303" spans="2:65" s="13" customFormat="1" ht="22.5">
      <c r="B303" s="153"/>
      <c r="D303" s="147" t="s">
        <v>141</v>
      </c>
      <c r="E303" s="154" t="s">
        <v>1</v>
      </c>
      <c r="F303" s="155" t="s">
        <v>1061</v>
      </c>
      <c r="H303" s="156">
        <v>12.138</v>
      </c>
      <c r="I303" s="157"/>
      <c r="L303" s="153"/>
      <c r="M303" s="158"/>
      <c r="T303" s="159"/>
      <c r="AT303" s="154" t="s">
        <v>141</v>
      </c>
      <c r="AU303" s="154" t="s">
        <v>86</v>
      </c>
      <c r="AV303" s="13" t="s">
        <v>86</v>
      </c>
      <c r="AW303" s="13" t="s">
        <v>32</v>
      </c>
      <c r="AX303" s="13" t="s">
        <v>84</v>
      </c>
      <c r="AY303" s="154" t="s">
        <v>132</v>
      </c>
    </row>
    <row r="304" spans="2:65" s="1" customFormat="1" ht="24.2" customHeight="1">
      <c r="B304" s="31"/>
      <c r="C304" s="175" t="s">
        <v>497</v>
      </c>
      <c r="D304" s="175" t="s">
        <v>222</v>
      </c>
      <c r="E304" s="176" t="s">
        <v>1062</v>
      </c>
      <c r="F304" s="177" t="s">
        <v>1063</v>
      </c>
      <c r="G304" s="178" t="s">
        <v>180</v>
      </c>
      <c r="H304" s="179">
        <v>12.138</v>
      </c>
      <c r="I304" s="180"/>
      <c r="J304" s="181">
        <f>ROUND(I304*H304,2)</f>
        <v>0</v>
      </c>
      <c r="K304" s="182"/>
      <c r="L304" s="183"/>
      <c r="M304" s="184" t="s">
        <v>1</v>
      </c>
      <c r="N304" s="185" t="s">
        <v>41</v>
      </c>
      <c r="P304" s="142">
        <f>O304*H304</f>
        <v>0</v>
      </c>
      <c r="Q304" s="142">
        <v>0.13100000000000001</v>
      </c>
      <c r="R304" s="142">
        <f>Q304*H304</f>
        <v>1.5900780000000001</v>
      </c>
      <c r="S304" s="142">
        <v>0</v>
      </c>
      <c r="T304" s="143">
        <f>S304*H304</f>
        <v>0</v>
      </c>
      <c r="AR304" s="144" t="s">
        <v>226</v>
      </c>
      <c r="AT304" s="144" t="s">
        <v>222</v>
      </c>
      <c r="AU304" s="144" t="s">
        <v>86</v>
      </c>
      <c r="AY304" s="16" t="s">
        <v>132</v>
      </c>
      <c r="BE304" s="145">
        <f>IF(N304="základní",J304,0)</f>
        <v>0</v>
      </c>
      <c r="BF304" s="145">
        <f>IF(N304="snížená",J304,0)</f>
        <v>0</v>
      </c>
      <c r="BG304" s="145">
        <f>IF(N304="zákl. přenesená",J304,0)</f>
        <v>0</v>
      </c>
      <c r="BH304" s="145">
        <f>IF(N304="sníž. přenesená",J304,0)</f>
        <v>0</v>
      </c>
      <c r="BI304" s="145">
        <f>IF(N304="nulová",J304,0)</f>
        <v>0</v>
      </c>
      <c r="BJ304" s="16" t="s">
        <v>84</v>
      </c>
      <c r="BK304" s="145">
        <f>ROUND(I304*H304,2)</f>
        <v>0</v>
      </c>
      <c r="BL304" s="16" t="s">
        <v>131</v>
      </c>
      <c r="BM304" s="144" t="s">
        <v>1064</v>
      </c>
    </row>
    <row r="305" spans="2:65" s="12" customFormat="1" ht="11.25">
      <c r="B305" s="146"/>
      <c r="D305" s="147" t="s">
        <v>141</v>
      </c>
      <c r="E305" s="148" t="s">
        <v>1</v>
      </c>
      <c r="F305" s="149" t="s">
        <v>1060</v>
      </c>
      <c r="H305" s="148" t="s">
        <v>1</v>
      </c>
      <c r="I305" s="150"/>
      <c r="L305" s="146"/>
      <c r="M305" s="151"/>
      <c r="T305" s="152"/>
      <c r="AT305" s="148" t="s">
        <v>141</v>
      </c>
      <c r="AU305" s="148" t="s">
        <v>86</v>
      </c>
      <c r="AV305" s="12" t="s">
        <v>84</v>
      </c>
      <c r="AW305" s="12" t="s">
        <v>32</v>
      </c>
      <c r="AX305" s="12" t="s">
        <v>76</v>
      </c>
      <c r="AY305" s="148" t="s">
        <v>132</v>
      </c>
    </row>
    <row r="306" spans="2:65" s="13" customFormat="1" ht="22.5">
      <c r="B306" s="153"/>
      <c r="D306" s="147" t="s">
        <v>141</v>
      </c>
      <c r="E306" s="154" t="s">
        <v>1</v>
      </c>
      <c r="F306" s="155" t="s">
        <v>1061</v>
      </c>
      <c r="H306" s="156">
        <v>12.138</v>
      </c>
      <c r="I306" s="157"/>
      <c r="L306" s="153"/>
      <c r="M306" s="158"/>
      <c r="T306" s="159"/>
      <c r="AT306" s="154" t="s">
        <v>141</v>
      </c>
      <c r="AU306" s="154" t="s">
        <v>86</v>
      </c>
      <c r="AV306" s="13" t="s">
        <v>86</v>
      </c>
      <c r="AW306" s="13" t="s">
        <v>32</v>
      </c>
      <c r="AX306" s="13" t="s">
        <v>84</v>
      </c>
      <c r="AY306" s="154" t="s">
        <v>132</v>
      </c>
    </row>
    <row r="307" spans="2:65" s="1" customFormat="1" ht="66.75" customHeight="1">
      <c r="B307" s="31"/>
      <c r="C307" s="132" t="s">
        <v>502</v>
      </c>
      <c r="D307" s="132" t="s">
        <v>135</v>
      </c>
      <c r="E307" s="133" t="s">
        <v>1065</v>
      </c>
      <c r="F307" s="134" t="s">
        <v>1066</v>
      </c>
      <c r="G307" s="135" t="s">
        <v>180</v>
      </c>
      <c r="H307" s="136">
        <v>440.18</v>
      </c>
      <c r="I307" s="137"/>
      <c r="J307" s="138">
        <f>ROUND(I307*H307,2)</f>
        <v>0</v>
      </c>
      <c r="K307" s="139"/>
      <c r="L307" s="31"/>
      <c r="M307" s="140" t="s">
        <v>1</v>
      </c>
      <c r="N307" s="141" t="s">
        <v>41</v>
      </c>
      <c r="P307" s="142">
        <f>O307*H307</f>
        <v>0</v>
      </c>
      <c r="Q307" s="142">
        <v>0</v>
      </c>
      <c r="R307" s="142">
        <f>Q307*H307</f>
        <v>0</v>
      </c>
      <c r="S307" s="142">
        <v>0.29499999999999998</v>
      </c>
      <c r="T307" s="143">
        <f>S307*H307</f>
        <v>129.85309999999998</v>
      </c>
      <c r="AR307" s="144" t="s">
        <v>131</v>
      </c>
      <c r="AT307" s="144" t="s">
        <v>135</v>
      </c>
      <c r="AU307" s="144" t="s">
        <v>86</v>
      </c>
      <c r="AY307" s="16" t="s">
        <v>132</v>
      </c>
      <c r="BE307" s="145">
        <f>IF(N307="základní",J307,0)</f>
        <v>0</v>
      </c>
      <c r="BF307" s="145">
        <f>IF(N307="snížená",J307,0)</f>
        <v>0</v>
      </c>
      <c r="BG307" s="145">
        <f>IF(N307="zákl. přenesená",J307,0)</f>
        <v>0</v>
      </c>
      <c r="BH307" s="145">
        <f>IF(N307="sníž. přenesená",J307,0)</f>
        <v>0</v>
      </c>
      <c r="BI307" s="145">
        <f>IF(N307="nulová",J307,0)</f>
        <v>0</v>
      </c>
      <c r="BJ307" s="16" t="s">
        <v>84</v>
      </c>
      <c r="BK307" s="145">
        <f>ROUND(I307*H307,2)</f>
        <v>0</v>
      </c>
      <c r="BL307" s="16" t="s">
        <v>131</v>
      </c>
      <c r="BM307" s="144" t="s">
        <v>1067</v>
      </c>
    </row>
    <row r="308" spans="2:65" s="1" customFormat="1" ht="11.25">
      <c r="B308" s="31"/>
      <c r="D308" s="163" t="s">
        <v>182</v>
      </c>
      <c r="F308" s="164" t="s">
        <v>1068</v>
      </c>
      <c r="I308" s="165"/>
      <c r="L308" s="31"/>
      <c r="M308" s="166"/>
      <c r="T308" s="55"/>
      <c r="AT308" s="16" t="s">
        <v>182</v>
      </c>
      <c r="AU308" s="16" t="s">
        <v>86</v>
      </c>
    </row>
    <row r="309" spans="2:65" s="1" customFormat="1" ht="76.349999999999994" customHeight="1">
      <c r="B309" s="31"/>
      <c r="C309" s="132" t="s">
        <v>507</v>
      </c>
      <c r="D309" s="132" t="s">
        <v>135</v>
      </c>
      <c r="E309" s="133" t="s">
        <v>1069</v>
      </c>
      <c r="F309" s="134" t="s">
        <v>1070</v>
      </c>
      <c r="G309" s="135" t="s">
        <v>180</v>
      </c>
      <c r="H309" s="136">
        <v>440.18</v>
      </c>
      <c r="I309" s="137"/>
      <c r="J309" s="138">
        <f>ROUND(I309*H309,2)</f>
        <v>0</v>
      </c>
      <c r="K309" s="139"/>
      <c r="L309" s="31"/>
      <c r="M309" s="140" t="s">
        <v>1</v>
      </c>
      <c r="N309" s="141" t="s">
        <v>41</v>
      </c>
      <c r="P309" s="142">
        <f>O309*H309</f>
        <v>0</v>
      </c>
      <c r="Q309" s="142">
        <v>0</v>
      </c>
      <c r="R309" s="142">
        <f>Q309*H309</f>
        <v>0</v>
      </c>
      <c r="S309" s="142">
        <v>0</v>
      </c>
      <c r="T309" s="143">
        <f>S309*H309</f>
        <v>0</v>
      </c>
      <c r="AR309" s="144" t="s">
        <v>131</v>
      </c>
      <c r="AT309" s="144" t="s">
        <v>135</v>
      </c>
      <c r="AU309" s="144" t="s">
        <v>86</v>
      </c>
      <c r="AY309" s="16" t="s">
        <v>132</v>
      </c>
      <c r="BE309" s="145">
        <f>IF(N309="základní",J309,0)</f>
        <v>0</v>
      </c>
      <c r="BF309" s="145">
        <f>IF(N309="snížená",J309,0)</f>
        <v>0</v>
      </c>
      <c r="BG309" s="145">
        <f>IF(N309="zákl. přenesená",J309,0)</f>
        <v>0</v>
      </c>
      <c r="BH309" s="145">
        <f>IF(N309="sníž. přenesená",J309,0)</f>
        <v>0</v>
      </c>
      <c r="BI309" s="145">
        <f>IF(N309="nulová",J309,0)</f>
        <v>0</v>
      </c>
      <c r="BJ309" s="16" t="s">
        <v>84</v>
      </c>
      <c r="BK309" s="145">
        <f>ROUND(I309*H309,2)</f>
        <v>0</v>
      </c>
      <c r="BL309" s="16" t="s">
        <v>131</v>
      </c>
      <c r="BM309" s="144" t="s">
        <v>1071</v>
      </c>
    </row>
    <row r="310" spans="2:65" s="1" customFormat="1" ht="11.25">
      <c r="B310" s="31"/>
      <c r="D310" s="163" t="s">
        <v>182</v>
      </c>
      <c r="F310" s="164" t="s">
        <v>1072</v>
      </c>
      <c r="I310" s="165"/>
      <c r="L310" s="31"/>
      <c r="M310" s="166"/>
      <c r="T310" s="55"/>
      <c r="AT310" s="16" t="s">
        <v>182</v>
      </c>
      <c r="AU310" s="16" t="s">
        <v>86</v>
      </c>
    </row>
    <row r="311" spans="2:65" s="13" customFormat="1" ht="11.25">
      <c r="B311" s="153"/>
      <c r="D311" s="147" t="s">
        <v>141</v>
      </c>
      <c r="E311" s="154" t="s">
        <v>1</v>
      </c>
      <c r="F311" s="155" t="s">
        <v>1050</v>
      </c>
      <c r="H311" s="156">
        <v>378</v>
      </c>
      <c r="I311" s="157"/>
      <c r="L311" s="153"/>
      <c r="M311" s="158"/>
      <c r="T311" s="159"/>
      <c r="AT311" s="154" t="s">
        <v>141</v>
      </c>
      <c r="AU311" s="154" t="s">
        <v>86</v>
      </c>
      <c r="AV311" s="13" t="s">
        <v>86</v>
      </c>
      <c r="AW311" s="13" t="s">
        <v>32</v>
      </c>
      <c r="AX311" s="13" t="s">
        <v>76</v>
      </c>
      <c r="AY311" s="154" t="s">
        <v>132</v>
      </c>
    </row>
    <row r="312" spans="2:65" s="13" customFormat="1" ht="11.25">
      <c r="B312" s="153"/>
      <c r="D312" s="147" t="s">
        <v>141</v>
      </c>
      <c r="E312" s="154" t="s">
        <v>1</v>
      </c>
      <c r="F312" s="155" t="s">
        <v>1051</v>
      </c>
      <c r="H312" s="156">
        <v>21.72</v>
      </c>
      <c r="I312" s="157"/>
      <c r="L312" s="153"/>
      <c r="M312" s="158"/>
      <c r="T312" s="159"/>
      <c r="AT312" s="154" t="s">
        <v>141</v>
      </c>
      <c r="AU312" s="154" t="s">
        <v>86</v>
      </c>
      <c r="AV312" s="13" t="s">
        <v>86</v>
      </c>
      <c r="AW312" s="13" t="s">
        <v>32</v>
      </c>
      <c r="AX312" s="13" t="s">
        <v>76</v>
      </c>
      <c r="AY312" s="154" t="s">
        <v>132</v>
      </c>
    </row>
    <row r="313" spans="2:65" s="13" customFormat="1" ht="11.25">
      <c r="B313" s="153"/>
      <c r="D313" s="147" t="s">
        <v>141</v>
      </c>
      <c r="E313" s="154" t="s">
        <v>1</v>
      </c>
      <c r="F313" s="155" t="s">
        <v>1052</v>
      </c>
      <c r="H313" s="156">
        <v>40.46</v>
      </c>
      <c r="I313" s="157"/>
      <c r="L313" s="153"/>
      <c r="M313" s="158"/>
      <c r="T313" s="159"/>
      <c r="AT313" s="154" t="s">
        <v>141</v>
      </c>
      <c r="AU313" s="154" t="s">
        <v>86</v>
      </c>
      <c r="AV313" s="13" t="s">
        <v>86</v>
      </c>
      <c r="AW313" s="13" t="s">
        <v>32</v>
      </c>
      <c r="AX313" s="13" t="s">
        <v>76</v>
      </c>
      <c r="AY313" s="154" t="s">
        <v>132</v>
      </c>
    </row>
    <row r="314" spans="2:65" s="14" customFormat="1" ht="11.25">
      <c r="B314" s="167"/>
      <c r="D314" s="147" t="s">
        <v>141</v>
      </c>
      <c r="E314" s="168" t="s">
        <v>1</v>
      </c>
      <c r="F314" s="169" t="s">
        <v>191</v>
      </c>
      <c r="H314" s="170">
        <v>440.18</v>
      </c>
      <c r="I314" s="171"/>
      <c r="L314" s="167"/>
      <c r="M314" s="172"/>
      <c r="T314" s="173"/>
      <c r="AT314" s="168" t="s">
        <v>141</v>
      </c>
      <c r="AU314" s="168" t="s">
        <v>86</v>
      </c>
      <c r="AV314" s="14" t="s">
        <v>131</v>
      </c>
      <c r="AW314" s="14" t="s">
        <v>32</v>
      </c>
      <c r="AX314" s="14" t="s">
        <v>84</v>
      </c>
      <c r="AY314" s="168" t="s">
        <v>132</v>
      </c>
    </row>
    <row r="315" spans="2:65" s="1" customFormat="1" ht="37.9" customHeight="1">
      <c r="B315" s="31"/>
      <c r="C315" s="132" t="s">
        <v>511</v>
      </c>
      <c r="D315" s="132" t="s">
        <v>135</v>
      </c>
      <c r="E315" s="133" t="s">
        <v>1073</v>
      </c>
      <c r="F315" s="134" t="s">
        <v>1074</v>
      </c>
      <c r="G315" s="135" t="s">
        <v>180</v>
      </c>
      <c r="H315" s="136">
        <v>8277.2080000000005</v>
      </c>
      <c r="I315" s="137"/>
      <c r="J315" s="138">
        <f>ROUND(I315*H315,2)</f>
        <v>0</v>
      </c>
      <c r="K315" s="139"/>
      <c r="L315" s="31"/>
      <c r="M315" s="140" t="s">
        <v>1</v>
      </c>
      <c r="N315" s="141" t="s">
        <v>41</v>
      </c>
      <c r="P315" s="142">
        <f>O315*H315</f>
        <v>0</v>
      </c>
      <c r="Q315" s="142">
        <v>0</v>
      </c>
      <c r="R315" s="142">
        <f>Q315*H315</f>
        <v>0</v>
      </c>
      <c r="S315" s="142">
        <v>0</v>
      </c>
      <c r="T315" s="143">
        <f>S315*H315</f>
        <v>0</v>
      </c>
      <c r="AR315" s="144" t="s">
        <v>131</v>
      </c>
      <c r="AT315" s="144" t="s">
        <v>135</v>
      </c>
      <c r="AU315" s="144" t="s">
        <v>86</v>
      </c>
      <c r="AY315" s="16" t="s">
        <v>132</v>
      </c>
      <c r="BE315" s="145">
        <f>IF(N315="základní",J315,0)</f>
        <v>0</v>
      </c>
      <c r="BF315" s="145">
        <f>IF(N315="snížená",J315,0)</f>
        <v>0</v>
      </c>
      <c r="BG315" s="145">
        <f>IF(N315="zákl. přenesená",J315,0)</f>
        <v>0</v>
      </c>
      <c r="BH315" s="145">
        <f>IF(N315="sníž. přenesená",J315,0)</f>
        <v>0</v>
      </c>
      <c r="BI315" s="145">
        <f>IF(N315="nulová",J315,0)</f>
        <v>0</v>
      </c>
      <c r="BJ315" s="16" t="s">
        <v>84</v>
      </c>
      <c r="BK315" s="145">
        <f>ROUND(I315*H315,2)</f>
        <v>0</v>
      </c>
      <c r="BL315" s="16" t="s">
        <v>131</v>
      </c>
      <c r="BM315" s="144" t="s">
        <v>1075</v>
      </c>
    </row>
    <row r="316" spans="2:65" s="12" customFormat="1" ht="22.5">
      <c r="B316" s="146"/>
      <c r="D316" s="147" t="s">
        <v>141</v>
      </c>
      <c r="E316" s="148" t="s">
        <v>1</v>
      </c>
      <c r="F316" s="149" t="s">
        <v>1076</v>
      </c>
      <c r="H316" s="148" t="s">
        <v>1</v>
      </c>
      <c r="I316" s="150"/>
      <c r="L316" s="146"/>
      <c r="M316" s="151"/>
      <c r="T316" s="152"/>
      <c r="AT316" s="148" t="s">
        <v>141</v>
      </c>
      <c r="AU316" s="148" t="s">
        <v>86</v>
      </c>
      <c r="AV316" s="12" t="s">
        <v>84</v>
      </c>
      <c r="AW316" s="12" t="s">
        <v>32</v>
      </c>
      <c r="AX316" s="12" t="s">
        <v>76</v>
      </c>
      <c r="AY316" s="148" t="s">
        <v>132</v>
      </c>
    </row>
    <row r="317" spans="2:65" s="12" customFormat="1" ht="11.25">
      <c r="B317" s="146"/>
      <c r="D317" s="147" t="s">
        <v>141</v>
      </c>
      <c r="E317" s="148" t="s">
        <v>1</v>
      </c>
      <c r="F317" s="149" t="s">
        <v>906</v>
      </c>
      <c r="H317" s="148" t="s">
        <v>1</v>
      </c>
      <c r="I317" s="150"/>
      <c r="L317" s="146"/>
      <c r="M317" s="151"/>
      <c r="T317" s="152"/>
      <c r="AT317" s="148" t="s">
        <v>141</v>
      </c>
      <c r="AU317" s="148" t="s">
        <v>86</v>
      </c>
      <c r="AV317" s="12" t="s">
        <v>84</v>
      </c>
      <c r="AW317" s="12" t="s">
        <v>32</v>
      </c>
      <c r="AX317" s="12" t="s">
        <v>76</v>
      </c>
      <c r="AY317" s="148" t="s">
        <v>132</v>
      </c>
    </row>
    <row r="318" spans="2:65" s="12" customFormat="1" ht="11.25">
      <c r="B318" s="146"/>
      <c r="D318" s="147" t="s">
        <v>141</v>
      </c>
      <c r="E318" s="148" t="s">
        <v>1</v>
      </c>
      <c r="F318" s="149" t="s">
        <v>907</v>
      </c>
      <c r="H318" s="148" t="s">
        <v>1</v>
      </c>
      <c r="I318" s="150"/>
      <c r="L318" s="146"/>
      <c r="M318" s="151"/>
      <c r="T318" s="152"/>
      <c r="AT318" s="148" t="s">
        <v>141</v>
      </c>
      <c r="AU318" s="148" t="s">
        <v>86</v>
      </c>
      <c r="AV318" s="12" t="s">
        <v>84</v>
      </c>
      <c r="AW318" s="12" t="s">
        <v>32</v>
      </c>
      <c r="AX318" s="12" t="s">
        <v>76</v>
      </c>
      <c r="AY318" s="148" t="s">
        <v>132</v>
      </c>
    </row>
    <row r="319" spans="2:65" s="13" customFormat="1" ht="11.25">
      <c r="B319" s="153"/>
      <c r="D319" s="147" t="s">
        <v>141</v>
      </c>
      <c r="E319" s="154" t="s">
        <v>1</v>
      </c>
      <c r="F319" s="155" t="s">
        <v>1077</v>
      </c>
      <c r="H319" s="156">
        <v>3238.2910000000002</v>
      </c>
      <c r="I319" s="157"/>
      <c r="L319" s="153"/>
      <c r="M319" s="158"/>
      <c r="T319" s="159"/>
      <c r="AT319" s="154" t="s">
        <v>141</v>
      </c>
      <c r="AU319" s="154" t="s">
        <v>86</v>
      </c>
      <c r="AV319" s="13" t="s">
        <v>86</v>
      </c>
      <c r="AW319" s="13" t="s">
        <v>32</v>
      </c>
      <c r="AX319" s="13" t="s">
        <v>76</v>
      </c>
      <c r="AY319" s="154" t="s">
        <v>132</v>
      </c>
    </row>
    <row r="320" spans="2:65" s="13" customFormat="1" ht="11.25">
      <c r="B320" s="153"/>
      <c r="D320" s="147" t="s">
        <v>141</v>
      </c>
      <c r="E320" s="154" t="s">
        <v>1</v>
      </c>
      <c r="F320" s="155" t="s">
        <v>1078</v>
      </c>
      <c r="H320" s="156">
        <v>3327.7959999999998</v>
      </c>
      <c r="I320" s="157"/>
      <c r="L320" s="153"/>
      <c r="M320" s="158"/>
      <c r="T320" s="159"/>
      <c r="AT320" s="154" t="s">
        <v>141</v>
      </c>
      <c r="AU320" s="154" t="s">
        <v>86</v>
      </c>
      <c r="AV320" s="13" t="s">
        <v>86</v>
      </c>
      <c r="AW320" s="13" t="s">
        <v>32</v>
      </c>
      <c r="AX320" s="13" t="s">
        <v>76</v>
      </c>
      <c r="AY320" s="154" t="s">
        <v>132</v>
      </c>
    </row>
    <row r="321" spans="2:65" s="13" customFormat="1" ht="11.25">
      <c r="B321" s="153"/>
      <c r="D321" s="147" t="s">
        <v>141</v>
      </c>
      <c r="E321" s="154" t="s">
        <v>1</v>
      </c>
      <c r="F321" s="155" t="s">
        <v>1079</v>
      </c>
      <c r="H321" s="156">
        <v>220.56399999999999</v>
      </c>
      <c r="I321" s="157"/>
      <c r="L321" s="153"/>
      <c r="M321" s="158"/>
      <c r="T321" s="159"/>
      <c r="AT321" s="154" t="s">
        <v>141</v>
      </c>
      <c r="AU321" s="154" t="s">
        <v>86</v>
      </c>
      <c r="AV321" s="13" t="s">
        <v>86</v>
      </c>
      <c r="AW321" s="13" t="s">
        <v>32</v>
      </c>
      <c r="AX321" s="13" t="s">
        <v>76</v>
      </c>
      <c r="AY321" s="154" t="s">
        <v>132</v>
      </c>
    </row>
    <row r="322" spans="2:65" s="13" customFormat="1" ht="11.25">
      <c r="B322" s="153"/>
      <c r="D322" s="147" t="s">
        <v>141</v>
      </c>
      <c r="E322" s="154" t="s">
        <v>1</v>
      </c>
      <c r="F322" s="155" t="s">
        <v>1080</v>
      </c>
      <c r="H322" s="156">
        <v>136.05699999999999</v>
      </c>
      <c r="I322" s="157"/>
      <c r="L322" s="153"/>
      <c r="M322" s="158"/>
      <c r="T322" s="159"/>
      <c r="AT322" s="154" t="s">
        <v>141</v>
      </c>
      <c r="AU322" s="154" t="s">
        <v>86</v>
      </c>
      <c r="AV322" s="13" t="s">
        <v>86</v>
      </c>
      <c r="AW322" s="13" t="s">
        <v>32</v>
      </c>
      <c r="AX322" s="13" t="s">
        <v>76</v>
      </c>
      <c r="AY322" s="154" t="s">
        <v>132</v>
      </c>
    </row>
    <row r="323" spans="2:65" s="13" customFormat="1" ht="11.25">
      <c r="B323" s="153"/>
      <c r="D323" s="147" t="s">
        <v>141</v>
      </c>
      <c r="E323" s="154" t="s">
        <v>1</v>
      </c>
      <c r="F323" s="155" t="s">
        <v>1081</v>
      </c>
      <c r="H323" s="156">
        <v>1354.5</v>
      </c>
      <c r="I323" s="157"/>
      <c r="L323" s="153"/>
      <c r="M323" s="158"/>
      <c r="T323" s="159"/>
      <c r="AT323" s="154" t="s">
        <v>141</v>
      </c>
      <c r="AU323" s="154" t="s">
        <v>86</v>
      </c>
      <c r="AV323" s="13" t="s">
        <v>86</v>
      </c>
      <c r="AW323" s="13" t="s">
        <v>32</v>
      </c>
      <c r="AX323" s="13" t="s">
        <v>76</v>
      </c>
      <c r="AY323" s="154" t="s">
        <v>132</v>
      </c>
    </row>
    <row r="324" spans="2:65" s="14" customFormat="1" ht="11.25">
      <c r="B324" s="167"/>
      <c r="D324" s="147" t="s">
        <v>141</v>
      </c>
      <c r="E324" s="168" t="s">
        <v>1</v>
      </c>
      <c r="F324" s="169" t="s">
        <v>191</v>
      </c>
      <c r="H324" s="170">
        <v>8277.2079999999987</v>
      </c>
      <c r="I324" s="171"/>
      <c r="L324" s="167"/>
      <c r="M324" s="172"/>
      <c r="T324" s="173"/>
      <c r="AT324" s="168" t="s">
        <v>141</v>
      </c>
      <c r="AU324" s="168" t="s">
        <v>86</v>
      </c>
      <c r="AV324" s="14" t="s">
        <v>131</v>
      </c>
      <c r="AW324" s="14" t="s">
        <v>32</v>
      </c>
      <c r="AX324" s="14" t="s">
        <v>84</v>
      </c>
      <c r="AY324" s="168" t="s">
        <v>132</v>
      </c>
    </row>
    <row r="325" spans="2:65" s="1" customFormat="1" ht="37.9" customHeight="1">
      <c r="B325" s="31"/>
      <c r="C325" s="132" t="s">
        <v>515</v>
      </c>
      <c r="D325" s="132" t="s">
        <v>135</v>
      </c>
      <c r="E325" s="133" t="s">
        <v>1082</v>
      </c>
      <c r="F325" s="134" t="s">
        <v>1083</v>
      </c>
      <c r="G325" s="135" t="s">
        <v>180</v>
      </c>
      <c r="H325" s="136">
        <v>4716.9489999999996</v>
      </c>
      <c r="I325" s="137"/>
      <c r="J325" s="138">
        <f>ROUND(I325*H325,2)</f>
        <v>0</v>
      </c>
      <c r="K325" s="139"/>
      <c r="L325" s="31"/>
      <c r="M325" s="140" t="s">
        <v>1</v>
      </c>
      <c r="N325" s="141" t="s">
        <v>41</v>
      </c>
      <c r="P325" s="142">
        <f>O325*H325</f>
        <v>0</v>
      </c>
      <c r="Q325" s="142">
        <v>0</v>
      </c>
      <c r="R325" s="142">
        <f>Q325*H325</f>
        <v>0</v>
      </c>
      <c r="S325" s="142">
        <v>0</v>
      </c>
      <c r="T325" s="143">
        <f>S325*H325</f>
        <v>0</v>
      </c>
      <c r="AR325" s="144" t="s">
        <v>131</v>
      </c>
      <c r="AT325" s="144" t="s">
        <v>135</v>
      </c>
      <c r="AU325" s="144" t="s">
        <v>86</v>
      </c>
      <c r="AY325" s="16" t="s">
        <v>132</v>
      </c>
      <c r="BE325" s="145">
        <f>IF(N325="základní",J325,0)</f>
        <v>0</v>
      </c>
      <c r="BF325" s="145">
        <f>IF(N325="snížená",J325,0)</f>
        <v>0</v>
      </c>
      <c r="BG325" s="145">
        <f>IF(N325="zákl. přenesená",J325,0)</f>
        <v>0</v>
      </c>
      <c r="BH325" s="145">
        <f>IF(N325="sníž. přenesená",J325,0)</f>
        <v>0</v>
      </c>
      <c r="BI325" s="145">
        <f>IF(N325="nulová",J325,0)</f>
        <v>0</v>
      </c>
      <c r="BJ325" s="16" t="s">
        <v>84</v>
      </c>
      <c r="BK325" s="145">
        <f>ROUND(I325*H325,2)</f>
        <v>0</v>
      </c>
      <c r="BL325" s="16" t="s">
        <v>131</v>
      </c>
      <c r="BM325" s="144" t="s">
        <v>1084</v>
      </c>
    </row>
    <row r="326" spans="2:65" s="1" customFormat="1" ht="11.25">
      <c r="B326" s="31"/>
      <c r="D326" s="163" t="s">
        <v>182</v>
      </c>
      <c r="F326" s="164" t="s">
        <v>1085</v>
      </c>
      <c r="I326" s="165"/>
      <c r="L326" s="31"/>
      <c r="M326" s="166"/>
      <c r="T326" s="55"/>
      <c r="AT326" s="16" t="s">
        <v>182</v>
      </c>
      <c r="AU326" s="16" t="s">
        <v>86</v>
      </c>
    </row>
    <row r="327" spans="2:65" s="12" customFormat="1" ht="11.25">
      <c r="B327" s="146"/>
      <c r="D327" s="147" t="s">
        <v>141</v>
      </c>
      <c r="E327" s="148" t="s">
        <v>1</v>
      </c>
      <c r="F327" s="149" t="s">
        <v>1086</v>
      </c>
      <c r="H327" s="148" t="s">
        <v>1</v>
      </c>
      <c r="I327" s="150"/>
      <c r="L327" s="146"/>
      <c r="M327" s="151"/>
      <c r="T327" s="152"/>
      <c r="AT327" s="148" t="s">
        <v>141</v>
      </c>
      <c r="AU327" s="148" t="s">
        <v>86</v>
      </c>
      <c r="AV327" s="12" t="s">
        <v>84</v>
      </c>
      <c r="AW327" s="12" t="s">
        <v>32</v>
      </c>
      <c r="AX327" s="12" t="s">
        <v>76</v>
      </c>
      <c r="AY327" s="148" t="s">
        <v>132</v>
      </c>
    </row>
    <row r="328" spans="2:65" s="13" customFormat="1" ht="11.25">
      <c r="B328" s="153"/>
      <c r="D328" s="147" t="s">
        <v>141</v>
      </c>
      <c r="E328" s="154" t="s">
        <v>1</v>
      </c>
      <c r="F328" s="155" t="s">
        <v>1087</v>
      </c>
      <c r="H328" s="156">
        <v>1619.145</v>
      </c>
      <c r="I328" s="157"/>
      <c r="L328" s="153"/>
      <c r="M328" s="158"/>
      <c r="T328" s="159"/>
      <c r="AT328" s="154" t="s">
        <v>141</v>
      </c>
      <c r="AU328" s="154" t="s">
        <v>86</v>
      </c>
      <c r="AV328" s="13" t="s">
        <v>86</v>
      </c>
      <c r="AW328" s="13" t="s">
        <v>32</v>
      </c>
      <c r="AX328" s="13" t="s">
        <v>76</v>
      </c>
      <c r="AY328" s="154" t="s">
        <v>132</v>
      </c>
    </row>
    <row r="329" spans="2:65" s="13" customFormat="1" ht="11.25">
      <c r="B329" s="153"/>
      <c r="D329" s="147" t="s">
        <v>141</v>
      </c>
      <c r="E329" s="154" t="s">
        <v>1</v>
      </c>
      <c r="F329" s="155" t="s">
        <v>1088</v>
      </c>
      <c r="H329" s="156">
        <v>1663.8979999999999</v>
      </c>
      <c r="I329" s="157"/>
      <c r="L329" s="153"/>
      <c r="M329" s="158"/>
      <c r="T329" s="159"/>
      <c r="AT329" s="154" t="s">
        <v>141</v>
      </c>
      <c r="AU329" s="154" t="s">
        <v>86</v>
      </c>
      <c r="AV329" s="13" t="s">
        <v>86</v>
      </c>
      <c r="AW329" s="13" t="s">
        <v>32</v>
      </c>
      <c r="AX329" s="13" t="s">
        <v>76</v>
      </c>
      <c r="AY329" s="154" t="s">
        <v>132</v>
      </c>
    </row>
    <row r="330" spans="2:65" s="13" customFormat="1" ht="11.25">
      <c r="B330" s="153"/>
      <c r="D330" s="147" t="s">
        <v>141</v>
      </c>
      <c r="E330" s="154" t="s">
        <v>1</v>
      </c>
      <c r="F330" s="155" t="s">
        <v>1089</v>
      </c>
      <c r="H330" s="156">
        <v>110.282</v>
      </c>
      <c r="I330" s="157"/>
      <c r="L330" s="153"/>
      <c r="M330" s="158"/>
      <c r="T330" s="159"/>
      <c r="AT330" s="154" t="s">
        <v>141</v>
      </c>
      <c r="AU330" s="154" t="s">
        <v>86</v>
      </c>
      <c r="AV330" s="13" t="s">
        <v>86</v>
      </c>
      <c r="AW330" s="13" t="s">
        <v>32</v>
      </c>
      <c r="AX330" s="13" t="s">
        <v>76</v>
      </c>
      <c r="AY330" s="154" t="s">
        <v>132</v>
      </c>
    </row>
    <row r="331" spans="2:65" s="13" customFormat="1" ht="11.25">
      <c r="B331" s="153"/>
      <c r="D331" s="147" t="s">
        <v>141</v>
      </c>
      <c r="E331" s="154" t="s">
        <v>1</v>
      </c>
      <c r="F331" s="155" t="s">
        <v>1090</v>
      </c>
      <c r="H331" s="156">
        <v>68.028000000000006</v>
      </c>
      <c r="I331" s="157"/>
      <c r="L331" s="153"/>
      <c r="M331" s="158"/>
      <c r="T331" s="159"/>
      <c r="AT331" s="154" t="s">
        <v>141</v>
      </c>
      <c r="AU331" s="154" t="s">
        <v>86</v>
      </c>
      <c r="AV331" s="13" t="s">
        <v>86</v>
      </c>
      <c r="AW331" s="13" t="s">
        <v>32</v>
      </c>
      <c r="AX331" s="13" t="s">
        <v>76</v>
      </c>
      <c r="AY331" s="154" t="s">
        <v>132</v>
      </c>
    </row>
    <row r="332" spans="2:65" s="13" customFormat="1" ht="11.25">
      <c r="B332" s="153"/>
      <c r="D332" s="147" t="s">
        <v>141</v>
      </c>
      <c r="E332" s="154" t="s">
        <v>1</v>
      </c>
      <c r="F332" s="155" t="s">
        <v>1091</v>
      </c>
      <c r="H332" s="156">
        <v>561.51099999999997</v>
      </c>
      <c r="I332" s="157"/>
      <c r="L332" s="153"/>
      <c r="M332" s="158"/>
      <c r="T332" s="159"/>
      <c r="AT332" s="154" t="s">
        <v>141</v>
      </c>
      <c r="AU332" s="154" t="s">
        <v>86</v>
      </c>
      <c r="AV332" s="13" t="s">
        <v>86</v>
      </c>
      <c r="AW332" s="13" t="s">
        <v>32</v>
      </c>
      <c r="AX332" s="13" t="s">
        <v>76</v>
      </c>
      <c r="AY332" s="154" t="s">
        <v>132</v>
      </c>
    </row>
    <row r="333" spans="2:65" s="13" customFormat="1" ht="11.25">
      <c r="B333" s="153"/>
      <c r="D333" s="147" t="s">
        <v>141</v>
      </c>
      <c r="E333" s="154" t="s">
        <v>1</v>
      </c>
      <c r="F333" s="155" t="s">
        <v>1092</v>
      </c>
      <c r="H333" s="156">
        <v>16.835000000000001</v>
      </c>
      <c r="I333" s="157"/>
      <c r="L333" s="153"/>
      <c r="M333" s="158"/>
      <c r="T333" s="159"/>
      <c r="AT333" s="154" t="s">
        <v>141</v>
      </c>
      <c r="AU333" s="154" t="s">
        <v>86</v>
      </c>
      <c r="AV333" s="13" t="s">
        <v>86</v>
      </c>
      <c r="AW333" s="13" t="s">
        <v>32</v>
      </c>
      <c r="AX333" s="13" t="s">
        <v>76</v>
      </c>
      <c r="AY333" s="154" t="s">
        <v>132</v>
      </c>
    </row>
    <row r="334" spans="2:65" s="13" customFormat="1" ht="11.25">
      <c r="B334" s="153"/>
      <c r="D334" s="147" t="s">
        <v>141</v>
      </c>
      <c r="E334" s="154" t="s">
        <v>1</v>
      </c>
      <c r="F334" s="155" t="s">
        <v>1093</v>
      </c>
      <c r="H334" s="156">
        <v>677.25</v>
      </c>
      <c r="I334" s="157"/>
      <c r="L334" s="153"/>
      <c r="M334" s="158"/>
      <c r="T334" s="159"/>
      <c r="AT334" s="154" t="s">
        <v>141</v>
      </c>
      <c r="AU334" s="154" t="s">
        <v>86</v>
      </c>
      <c r="AV334" s="13" t="s">
        <v>86</v>
      </c>
      <c r="AW334" s="13" t="s">
        <v>32</v>
      </c>
      <c r="AX334" s="13" t="s">
        <v>76</v>
      </c>
      <c r="AY334" s="154" t="s">
        <v>132</v>
      </c>
    </row>
    <row r="335" spans="2:65" s="14" customFormat="1" ht="11.25">
      <c r="B335" s="167"/>
      <c r="D335" s="147" t="s">
        <v>141</v>
      </c>
      <c r="E335" s="168" t="s">
        <v>1</v>
      </c>
      <c r="F335" s="169" t="s">
        <v>191</v>
      </c>
      <c r="H335" s="170">
        <v>4716.9489999999996</v>
      </c>
      <c r="I335" s="171"/>
      <c r="L335" s="167"/>
      <c r="M335" s="172"/>
      <c r="T335" s="173"/>
      <c r="AT335" s="168" t="s">
        <v>141</v>
      </c>
      <c r="AU335" s="168" t="s">
        <v>86</v>
      </c>
      <c r="AV335" s="14" t="s">
        <v>131</v>
      </c>
      <c r="AW335" s="14" t="s">
        <v>32</v>
      </c>
      <c r="AX335" s="14" t="s">
        <v>84</v>
      </c>
      <c r="AY335" s="168" t="s">
        <v>132</v>
      </c>
    </row>
    <row r="336" spans="2:65" s="11" customFormat="1" ht="22.9" customHeight="1">
      <c r="B336" s="120"/>
      <c r="D336" s="121" t="s">
        <v>75</v>
      </c>
      <c r="E336" s="130" t="s">
        <v>226</v>
      </c>
      <c r="F336" s="130" t="s">
        <v>1094</v>
      </c>
      <c r="I336" s="123"/>
      <c r="J336" s="131">
        <f>BK336</f>
        <v>0</v>
      </c>
      <c r="L336" s="120"/>
      <c r="M336" s="125"/>
      <c r="P336" s="126">
        <f>SUM(P337:P351)</f>
        <v>0</v>
      </c>
      <c r="R336" s="126">
        <f>SUM(R337:R351)</f>
        <v>0.18817559999999997</v>
      </c>
      <c r="T336" s="127">
        <f>SUM(T337:T351)</f>
        <v>16.824999999999999</v>
      </c>
      <c r="AR336" s="121" t="s">
        <v>84</v>
      </c>
      <c r="AT336" s="128" t="s">
        <v>75</v>
      </c>
      <c r="AU336" s="128" t="s">
        <v>84</v>
      </c>
      <c r="AY336" s="121" t="s">
        <v>132</v>
      </c>
      <c r="BK336" s="129">
        <f>SUM(BK337:BK351)</f>
        <v>0</v>
      </c>
    </row>
    <row r="337" spans="2:65" s="1" customFormat="1" ht="33" customHeight="1">
      <c r="B337" s="31"/>
      <c r="C337" s="132" t="s">
        <v>519</v>
      </c>
      <c r="D337" s="132" t="s">
        <v>135</v>
      </c>
      <c r="E337" s="133" t="s">
        <v>1095</v>
      </c>
      <c r="F337" s="134" t="s">
        <v>1096</v>
      </c>
      <c r="G337" s="135" t="s">
        <v>265</v>
      </c>
      <c r="H337" s="136">
        <v>36</v>
      </c>
      <c r="I337" s="137"/>
      <c r="J337" s="138">
        <f>ROUND(I337*H337,2)</f>
        <v>0</v>
      </c>
      <c r="K337" s="139"/>
      <c r="L337" s="31"/>
      <c r="M337" s="140" t="s">
        <v>1</v>
      </c>
      <c r="N337" s="141" t="s">
        <v>41</v>
      </c>
      <c r="P337" s="142">
        <f>O337*H337</f>
        <v>0</v>
      </c>
      <c r="Q337" s="142">
        <v>1.0000000000000001E-5</v>
      </c>
      <c r="R337" s="142">
        <f>Q337*H337</f>
        <v>3.6000000000000002E-4</v>
      </c>
      <c r="S337" s="142">
        <v>0</v>
      </c>
      <c r="T337" s="143">
        <f>S337*H337</f>
        <v>0</v>
      </c>
      <c r="AR337" s="144" t="s">
        <v>131</v>
      </c>
      <c r="AT337" s="144" t="s">
        <v>135</v>
      </c>
      <c r="AU337" s="144" t="s">
        <v>86</v>
      </c>
      <c r="AY337" s="16" t="s">
        <v>132</v>
      </c>
      <c r="BE337" s="145">
        <f>IF(N337="základní",J337,0)</f>
        <v>0</v>
      </c>
      <c r="BF337" s="145">
        <f>IF(N337="snížená",J337,0)</f>
        <v>0</v>
      </c>
      <c r="BG337" s="145">
        <f>IF(N337="zákl. přenesená",J337,0)</f>
        <v>0</v>
      </c>
      <c r="BH337" s="145">
        <f>IF(N337="sníž. přenesená",J337,0)</f>
        <v>0</v>
      </c>
      <c r="BI337" s="145">
        <f>IF(N337="nulová",J337,0)</f>
        <v>0</v>
      </c>
      <c r="BJ337" s="16" t="s">
        <v>84</v>
      </c>
      <c r="BK337" s="145">
        <f>ROUND(I337*H337,2)</f>
        <v>0</v>
      </c>
      <c r="BL337" s="16" t="s">
        <v>131</v>
      </c>
      <c r="BM337" s="144" t="s">
        <v>1097</v>
      </c>
    </row>
    <row r="338" spans="2:65" s="1" customFormat="1" ht="11.25">
      <c r="B338" s="31"/>
      <c r="D338" s="163" t="s">
        <v>182</v>
      </c>
      <c r="F338" s="164" t="s">
        <v>1098</v>
      </c>
      <c r="I338" s="165"/>
      <c r="L338" s="31"/>
      <c r="M338" s="166"/>
      <c r="T338" s="55"/>
      <c r="AT338" s="16" t="s">
        <v>182</v>
      </c>
      <c r="AU338" s="16" t="s">
        <v>86</v>
      </c>
    </row>
    <row r="339" spans="2:65" s="12" customFormat="1" ht="11.25">
      <c r="B339" s="146"/>
      <c r="D339" s="147" t="s">
        <v>141</v>
      </c>
      <c r="E339" s="148" t="s">
        <v>1</v>
      </c>
      <c r="F339" s="149" t="s">
        <v>1099</v>
      </c>
      <c r="H339" s="148" t="s">
        <v>1</v>
      </c>
      <c r="I339" s="150"/>
      <c r="L339" s="146"/>
      <c r="M339" s="151"/>
      <c r="T339" s="152"/>
      <c r="AT339" s="148" t="s">
        <v>141</v>
      </c>
      <c r="AU339" s="148" t="s">
        <v>86</v>
      </c>
      <c r="AV339" s="12" t="s">
        <v>84</v>
      </c>
      <c r="AW339" s="12" t="s">
        <v>32</v>
      </c>
      <c r="AX339" s="12" t="s">
        <v>76</v>
      </c>
      <c r="AY339" s="148" t="s">
        <v>132</v>
      </c>
    </row>
    <row r="340" spans="2:65" s="13" customFormat="1" ht="22.5">
      <c r="B340" s="153"/>
      <c r="D340" s="147" t="s">
        <v>141</v>
      </c>
      <c r="E340" s="154" t="s">
        <v>1</v>
      </c>
      <c r="F340" s="155" t="s">
        <v>1100</v>
      </c>
      <c r="H340" s="156">
        <v>36</v>
      </c>
      <c r="I340" s="157"/>
      <c r="L340" s="153"/>
      <c r="M340" s="158"/>
      <c r="T340" s="159"/>
      <c r="AT340" s="154" t="s">
        <v>141</v>
      </c>
      <c r="AU340" s="154" t="s">
        <v>86</v>
      </c>
      <c r="AV340" s="13" t="s">
        <v>86</v>
      </c>
      <c r="AW340" s="13" t="s">
        <v>32</v>
      </c>
      <c r="AX340" s="13" t="s">
        <v>84</v>
      </c>
      <c r="AY340" s="154" t="s">
        <v>132</v>
      </c>
    </row>
    <row r="341" spans="2:65" s="1" customFormat="1" ht="24.2" customHeight="1">
      <c r="B341" s="31"/>
      <c r="C341" s="175" t="s">
        <v>525</v>
      </c>
      <c r="D341" s="175" t="s">
        <v>222</v>
      </c>
      <c r="E341" s="176" t="s">
        <v>1101</v>
      </c>
      <c r="F341" s="177" t="s">
        <v>1102</v>
      </c>
      <c r="G341" s="178" t="s">
        <v>265</v>
      </c>
      <c r="H341" s="179">
        <v>36.54</v>
      </c>
      <c r="I341" s="180"/>
      <c r="J341" s="181">
        <f>ROUND(I341*H341,2)</f>
        <v>0</v>
      </c>
      <c r="K341" s="182"/>
      <c r="L341" s="183"/>
      <c r="M341" s="184" t="s">
        <v>1</v>
      </c>
      <c r="N341" s="185" t="s">
        <v>41</v>
      </c>
      <c r="P341" s="142">
        <f>O341*H341</f>
        <v>0</v>
      </c>
      <c r="Q341" s="142">
        <v>5.1399999999999996E-3</v>
      </c>
      <c r="R341" s="142">
        <f>Q341*H341</f>
        <v>0.18781559999999997</v>
      </c>
      <c r="S341" s="142">
        <v>0</v>
      </c>
      <c r="T341" s="143">
        <f>S341*H341</f>
        <v>0</v>
      </c>
      <c r="AR341" s="144" t="s">
        <v>226</v>
      </c>
      <c r="AT341" s="144" t="s">
        <v>222</v>
      </c>
      <c r="AU341" s="144" t="s">
        <v>86</v>
      </c>
      <c r="AY341" s="16" t="s">
        <v>132</v>
      </c>
      <c r="BE341" s="145">
        <f>IF(N341="základní",J341,0)</f>
        <v>0</v>
      </c>
      <c r="BF341" s="145">
        <f>IF(N341="snížená",J341,0)</f>
        <v>0</v>
      </c>
      <c r="BG341" s="145">
        <f>IF(N341="zákl. přenesená",J341,0)</f>
        <v>0</v>
      </c>
      <c r="BH341" s="145">
        <f>IF(N341="sníž. přenesená",J341,0)</f>
        <v>0</v>
      </c>
      <c r="BI341" s="145">
        <f>IF(N341="nulová",J341,0)</f>
        <v>0</v>
      </c>
      <c r="BJ341" s="16" t="s">
        <v>84</v>
      </c>
      <c r="BK341" s="145">
        <f>ROUND(I341*H341,2)</f>
        <v>0</v>
      </c>
      <c r="BL341" s="16" t="s">
        <v>131</v>
      </c>
      <c r="BM341" s="144" t="s">
        <v>1103</v>
      </c>
    </row>
    <row r="342" spans="2:65" s="13" customFormat="1" ht="11.25">
      <c r="B342" s="153"/>
      <c r="D342" s="147" t="s">
        <v>141</v>
      </c>
      <c r="F342" s="155" t="s">
        <v>1104</v>
      </c>
      <c r="H342" s="156">
        <v>36.54</v>
      </c>
      <c r="I342" s="157"/>
      <c r="L342" s="153"/>
      <c r="M342" s="158"/>
      <c r="T342" s="159"/>
      <c r="AT342" s="154" t="s">
        <v>141</v>
      </c>
      <c r="AU342" s="154" t="s">
        <v>86</v>
      </c>
      <c r="AV342" s="13" t="s">
        <v>86</v>
      </c>
      <c r="AW342" s="13" t="s">
        <v>4</v>
      </c>
      <c r="AX342" s="13" t="s">
        <v>84</v>
      </c>
      <c r="AY342" s="154" t="s">
        <v>132</v>
      </c>
    </row>
    <row r="343" spans="2:65" s="1" customFormat="1" ht="24.2" customHeight="1">
      <c r="B343" s="31"/>
      <c r="C343" s="132" t="s">
        <v>533</v>
      </c>
      <c r="D343" s="132" t="s">
        <v>135</v>
      </c>
      <c r="E343" s="133" t="s">
        <v>1105</v>
      </c>
      <c r="F343" s="134" t="s">
        <v>1106</v>
      </c>
      <c r="G343" s="135" t="s">
        <v>265</v>
      </c>
      <c r="H343" s="136">
        <v>623</v>
      </c>
      <c r="I343" s="137"/>
      <c r="J343" s="138">
        <f>ROUND(I343*H343,2)</f>
        <v>0</v>
      </c>
      <c r="K343" s="139"/>
      <c r="L343" s="31"/>
      <c r="M343" s="140" t="s">
        <v>1</v>
      </c>
      <c r="N343" s="141" t="s">
        <v>41</v>
      </c>
      <c r="P343" s="142">
        <f>O343*H343</f>
        <v>0</v>
      </c>
      <c r="Q343" s="142">
        <v>0</v>
      </c>
      <c r="R343" s="142">
        <f>Q343*H343</f>
        <v>0</v>
      </c>
      <c r="S343" s="142">
        <v>1.4999999999999999E-2</v>
      </c>
      <c r="T343" s="143">
        <f>S343*H343</f>
        <v>9.3449999999999989</v>
      </c>
      <c r="AR343" s="144" t="s">
        <v>131</v>
      </c>
      <c r="AT343" s="144" t="s">
        <v>135</v>
      </c>
      <c r="AU343" s="144" t="s">
        <v>86</v>
      </c>
      <c r="AY343" s="16" t="s">
        <v>132</v>
      </c>
      <c r="BE343" s="145">
        <f>IF(N343="základní",J343,0)</f>
        <v>0</v>
      </c>
      <c r="BF343" s="145">
        <f>IF(N343="snížená",J343,0)</f>
        <v>0</v>
      </c>
      <c r="BG343" s="145">
        <f>IF(N343="zákl. přenesená",J343,0)</f>
        <v>0</v>
      </c>
      <c r="BH343" s="145">
        <f>IF(N343="sníž. přenesená",J343,0)</f>
        <v>0</v>
      </c>
      <c r="BI343" s="145">
        <f>IF(N343="nulová",J343,0)</f>
        <v>0</v>
      </c>
      <c r="BJ343" s="16" t="s">
        <v>84</v>
      </c>
      <c r="BK343" s="145">
        <f>ROUND(I343*H343,2)</f>
        <v>0</v>
      </c>
      <c r="BL343" s="16" t="s">
        <v>131</v>
      </c>
      <c r="BM343" s="144" t="s">
        <v>1107</v>
      </c>
    </row>
    <row r="344" spans="2:65" s="1" customFormat="1" ht="11.25">
      <c r="B344" s="31"/>
      <c r="D344" s="163" t="s">
        <v>182</v>
      </c>
      <c r="F344" s="164" t="s">
        <v>1108</v>
      </c>
      <c r="I344" s="165"/>
      <c r="L344" s="31"/>
      <c r="M344" s="166"/>
      <c r="T344" s="55"/>
      <c r="AT344" s="16" t="s">
        <v>182</v>
      </c>
      <c r="AU344" s="16" t="s">
        <v>86</v>
      </c>
    </row>
    <row r="345" spans="2:65" s="13" customFormat="1" ht="11.25">
      <c r="B345" s="153"/>
      <c r="D345" s="147" t="s">
        <v>141</v>
      </c>
      <c r="E345" s="154" t="s">
        <v>1</v>
      </c>
      <c r="F345" s="155" t="s">
        <v>1109</v>
      </c>
      <c r="H345" s="156">
        <v>587</v>
      </c>
      <c r="I345" s="157"/>
      <c r="L345" s="153"/>
      <c r="M345" s="158"/>
      <c r="T345" s="159"/>
      <c r="AT345" s="154" t="s">
        <v>141</v>
      </c>
      <c r="AU345" s="154" t="s">
        <v>86</v>
      </c>
      <c r="AV345" s="13" t="s">
        <v>86</v>
      </c>
      <c r="AW345" s="13" t="s">
        <v>32</v>
      </c>
      <c r="AX345" s="13" t="s">
        <v>76</v>
      </c>
      <c r="AY345" s="154" t="s">
        <v>132</v>
      </c>
    </row>
    <row r="346" spans="2:65" s="13" customFormat="1" ht="11.25">
      <c r="B346" s="153"/>
      <c r="D346" s="147" t="s">
        <v>141</v>
      </c>
      <c r="E346" s="154" t="s">
        <v>1</v>
      </c>
      <c r="F346" s="155" t="s">
        <v>1110</v>
      </c>
      <c r="H346" s="156">
        <v>36</v>
      </c>
      <c r="I346" s="157"/>
      <c r="L346" s="153"/>
      <c r="M346" s="158"/>
      <c r="T346" s="159"/>
      <c r="AT346" s="154" t="s">
        <v>141</v>
      </c>
      <c r="AU346" s="154" t="s">
        <v>86</v>
      </c>
      <c r="AV346" s="13" t="s">
        <v>86</v>
      </c>
      <c r="AW346" s="13" t="s">
        <v>32</v>
      </c>
      <c r="AX346" s="13" t="s">
        <v>76</v>
      </c>
      <c r="AY346" s="154" t="s">
        <v>132</v>
      </c>
    </row>
    <row r="347" spans="2:65" s="14" customFormat="1" ht="11.25">
      <c r="B347" s="167"/>
      <c r="D347" s="147" t="s">
        <v>141</v>
      </c>
      <c r="E347" s="168" t="s">
        <v>1</v>
      </c>
      <c r="F347" s="169" t="s">
        <v>191</v>
      </c>
      <c r="H347" s="170">
        <v>623</v>
      </c>
      <c r="I347" s="171"/>
      <c r="L347" s="167"/>
      <c r="M347" s="172"/>
      <c r="T347" s="173"/>
      <c r="AT347" s="168" t="s">
        <v>141</v>
      </c>
      <c r="AU347" s="168" t="s">
        <v>86</v>
      </c>
      <c r="AV347" s="14" t="s">
        <v>131</v>
      </c>
      <c r="AW347" s="14" t="s">
        <v>32</v>
      </c>
      <c r="AX347" s="14" t="s">
        <v>84</v>
      </c>
      <c r="AY347" s="168" t="s">
        <v>132</v>
      </c>
    </row>
    <row r="348" spans="2:65" s="1" customFormat="1" ht="33" customHeight="1">
      <c r="B348" s="31"/>
      <c r="C348" s="132" t="s">
        <v>539</v>
      </c>
      <c r="D348" s="132" t="s">
        <v>135</v>
      </c>
      <c r="E348" s="133" t="s">
        <v>1111</v>
      </c>
      <c r="F348" s="134" t="s">
        <v>1112</v>
      </c>
      <c r="G348" s="135" t="s">
        <v>217</v>
      </c>
      <c r="H348" s="136">
        <v>13.6</v>
      </c>
      <c r="I348" s="137"/>
      <c r="J348" s="138">
        <f>ROUND(I348*H348,2)</f>
        <v>0</v>
      </c>
      <c r="K348" s="139"/>
      <c r="L348" s="31"/>
      <c r="M348" s="140" t="s">
        <v>1</v>
      </c>
      <c r="N348" s="141" t="s">
        <v>41</v>
      </c>
      <c r="P348" s="142">
        <f>O348*H348</f>
        <v>0</v>
      </c>
      <c r="Q348" s="142">
        <v>0</v>
      </c>
      <c r="R348" s="142">
        <f>Q348*H348</f>
        <v>0</v>
      </c>
      <c r="S348" s="142">
        <v>0.55000000000000004</v>
      </c>
      <c r="T348" s="143">
        <f>S348*H348</f>
        <v>7.48</v>
      </c>
      <c r="AR348" s="144" t="s">
        <v>131</v>
      </c>
      <c r="AT348" s="144" t="s">
        <v>135</v>
      </c>
      <c r="AU348" s="144" t="s">
        <v>86</v>
      </c>
      <c r="AY348" s="16" t="s">
        <v>132</v>
      </c>
      <c r="BE348" s="145">
        <f>IF(N348="základní",J348,0)</f>
        <v>0</v>
      </c>
      <c r="BF348" s="145">
        <f>IF(N348="snížená",J348,0)</f>
        <v>0</v>
      </c>
      <c r="BG348" s="145">
        <f>IF(N348="zákl. přenesená",J348,0)</f>
        <v>0</v>
      </c>
      <c r="BH348" s="145">
        <f>IF(N348="sníž. přenesená",J348,0)</f>
        <v>0</v>
      </c>
      <c r="BI348" s="145">
        <f>IF(N348="nulová",J348,0)</f>
        <v>0</v>
      </c>
      <c r="BJ348" s="16" t="s">
        <v>84</v>
      </c>
      <c r="BK348" s="145">
        <f>ROUND(I348*H348,2)</f>
        <v>0</v>
      </c>
      <c r="BL348" s="16" t="s">
        <v>131</v>
      </c>
      <c r="BM348" s="144" t="s">
        <v>1113</v>
      </c>
    </row>
    <row r="349" spans="2:65" s="1" customFormat="1" ht="11.25">
      <c r="B349" s="31"/>
      <c r="D349" s="163" t="s">
        <v>182</v>
      </c>
      <c r="F349" s="164" t="s">
        <v>1114</v>
      </c>
      <c r="I349" s="165"/>
      <c r="L349" s="31"/>
      <c r="M349" s="166"/>
      <c r="T349" s="55"/>
      <c r="AT349" s="16" t="s">
        <v>182</v>
      </c>
      <c r="AU349" s="16" t="s">
        <v>86</v>
      </c>
    </row>
    <row r="350" spans="2:65" s="12" customFormat="1" ht="11.25">
      <c r="B350" s="146"/>
      <c r="D350" s="147" t="s">
        <v>141</v>
      </c>
      <c r="E350" s="148" t="s">
        <v>1</v>
      </c>
      <c r="F350" s="149" t="s">
        <v>1115</v>
      </c>
      <c r="H350" s="148" t="s">
        <v>1</v>
      </c>
      <c r="I350" s="150"/>
      <c r="L350" s="146"/>
      <c r="M350" s="151"/>
      <c r="T350" s="152"/>
      <c r="AT350" s="148" t="s">
        <v>141</v>
      </c>
      <c r="AU350" s="148" t="s">
        <v>86</v>
      </c>
      <c r="AV350" s="12" t="s">
        <v>84</v>
      </c>
      <c r="AW350" s="12" t="s">
        <v>32</v>
      </c>
      <c r="AX350" s="12" t="s">
        <v>76</v>
      </c>
      <c r="AY350" s="148" t="s">
        <v>132</v>
      </c>
    </row>
    <row r="351" spans="2:65" s="13" customFormat="1" ht="11.25">
      <c r="B351" s="153"/>
      <c r="D351" s="147" t="s">
        <v>141</v>
      </c>
      <c r="E351" s="154" t="s">
        <v>1</v>
      </c>
      <c r="F351" s="155" t="s">
        <v>1116</v>
      </c>
      <c r="H351" s="156">
        <v>13.6</v>
      </c>
      <c r="I351" s="157"/>
      <c r="L351" s="153"/>
      <c r="M351" s="158"/>
      <c r="T351" s="159"/>
      <c r="AT351" s="154" t="s">
        <v>141</v>
      </c>
      <c r="AU351" s="154" t="s">
        <v>86</v>
      </c>
      <c r="AV351" s="13" t="s">
        <v>86</v>
      </c>
      <c r="AW351" s="13" t="s">
        <v>32</v>
      </c>
      <c r="AX351" s="13" t="s">
        <v>84</v>
      </c>
      <c r="AY351" s="154" t="s">
        <v>132</v>
      </c>
    </row>
    <row r="352" spans="2:65" s="11" customFormat="1" ht="22.9" customHeight="1">
      <c r="B352" s="120"/>
      <c r="D352" s="121" t="s">
        <v>75</v>
      </c>
      <c r="E352" s="130" t="s">
        <v>257</v>
      </c>
      <c r="F352" s="130" t="s">
        <v>492</v>
      </c>
      <c r="I352" s="123"/>
      <c r="J352" s="131">
        <f>BK352</f>
        <v>0</v>
      </c>
      <c r="L352" s="120"/>
      <c r="M352" s="125"/>
      <c r="P352" s="126">
        <f>SUM(P353:P370)</f>
        <v>0</v>
      </c>
      <c r="R352" s="126">
        <f>SUM(R353:R370)</f>
        <v>70.370751999999996</v>
      </c>
      <c r="T352" s="127">
        <f>SUM(T353:T370)</f>
        <v>0</v>
      </c>
      <c r="AR352" s="121" t="s">
        <v>84</v>
      </c>
      <c r="AT352" s="128" t="s">
        <v>75</v>
      </c>
      <c r="AU352" s="128" t="s">
        <v>84</v>
      </c>
      <c r="AY352" s="121" t="s">
        <v>132</v>
      </c>
      <c r="BK352" s="129">
        <f>SUM(BK353:BK370)</f>
        <v>0</v>
      </c>
    </row>
    <row r="353" spans="2:65" s="1" customFormat="1" ht="49.15" customHeight="1">
      <c r="B353" s="31"/>
      <c r="C353" s="132" t="s">
        <v>545</v>
      </c>
      <c r="D353" s="132" t="s">
        <v>135</v>
      </c>
      <c r="E353" s="133" t="s">
        <v>1117</v>
      </c>
      <c r="F353" s="134" t="s">
        <v>1118</v>
      </c>
      <c r="G353" s="135" t="s">
        <v>265</v>
      </c>
      <c r="H353" s="136">
        <v>73.28</v>
      </c>
      <c r="I353" s="137"/>
      <c r="J353" s="138">
        <f>ROUND(I353*H353,2)</f>
        <v>0</v>
      </c>
      <c r="K353" s="139"/>
      <c r="L353" s="31"/>
      <c r="M353" s="140" t="s">
        <v>1</v>
      </c>
      <c r="N353" s="141" t="s">
        <v>41</v>
      </c>
      <c r="P353" s="142">
        <f>O353*H353</f>
        <v>0</v>
      </c>
      <c r="Q353" s="142">
        <v>0.15540000000000001</v>
      </c>
      <c r="R353" s="142">
        <f>Q353*H353</f>
        <v>11.387712000000001</v>
      </c>
      <c r="S353" s="142">
        <v>0</v>
      </c>
      <c r="T353" s="143">
        <f>S353*H353</f>
        <v>0</v>
      </c>
      <c r="AR353" s="144" t="s">
        <v>131</v>
      </c>
      <c r="AT353" s="144" t="s">
        <v>135</v>
      </c>
      <c r="AU353" s="144" t="s">
        <v>86</v>
      </c>
      <c r="AY353" s="16" t="s">
        <v>132</v>
      </c>
      <c r="BE353" s="145">
        <f>IF(N353="základní",J353,0)</f>
        <v>0</v>
      </c>
      <c r="BF353" s="145">
        <f>IF(N353="snížená",J353,0)</f>
        <v>0</v>
      </c>
      <c r="BG353" s="145">
        <f>IF(N353="zákl. přenesená",J353,0)</f>
        <v>0</v>
      </c>
      <c r="BH353" s="145">
        <f>IF(N353="sníž. přenesená",J353,0)</f>
        <v>0</v>
      </c>
      <c r="BI353" s="145">
        <f>IF(N353="nulová",J353,0)</f>
        <v>0</v>
      </c>
      <c r="BJ353" s="16" t="s">
        <v>84</v>
      </c>
      <c r="BK353" s="145">
        <f>ROUND(I353*H353,2)</f>
        <v>0</v>
      </c>
      <c r="BL353" s="16" t="s">
        <v>131</v>
      </c>
      <c r="BM353" s="144" t="s">
        <v>1119</v>
      </c>
    </row>
    <row r="354" spans="2:65" s="1" customFormat="1" ht="11.25">
      <c r="B354" s="31"/>
      <c r="D354" s="163" t="s">
        <v>182</v>
      </c>
      <c r="F354" s="164" t="s">
        <v>1120</v>
      </c>
      <c r="I354" s="165"/>
      <c r="L354" s="31"/>
      <c r="M354" s="166"/>
      <c r="T354" s="55"/>
      <c r="AT354" s="16" t="s">
        <v>182</v>
      </c>
      <c r="AU354" s="16" t="s">
        <v>86</v>
      </c>
    </row>
    <row r="355" spans="2:65" s="1" customFormat="1" ht="97.5">
      <c r="B355" s="31"/>
      <c r="D355" s="147" t="s">
        <v>195</v>
      </c>
      <c r="F355" s="174" t="s">
        <v>1121</v>
      </c>
      <c r="I355" s="165"/>
      <c r="L355" s="31"/>
      <c r="M355" s="166"/>
      <c r="T355" s="55"/>
      <c r="AT355" s="16" t="s">
        <v>195</v>
      </c>
      <c r="AU355" s="16" t="s">
        <v>86</v>
      </c>
    </row>
    <row r="356" spans="2:65" s="12" customFormat="1" ht="11.25">
      <c r="B356" s="146"/>
      <c r="D356" s="147" t="s">
        <v>141</v>
      </c>
      <c r="E356" s="148" t="s">
        <v>1</v>
      </c>
      <c r="F356" s="149" t="s">
        <v>1122</v>
      </c>
      <c r="H356" s="148" t="s">
        <v>1</v>
      </c>
      <c r="I356" s="150"/>
      <c r="L356" s="146"/>
      <c r="M356" s="151"/>
      <c r="T356" s="152"/>
      <c r="AT356" s="148" t="s">
        <v>141</v>
      </c>
      <c r="AU356" s="148" t="s">
        <v>86</v>
      </c>
      <c r="AV356" s="12" t="s">
        <v>84</v>
      </c>
      <c r="AW356" s="12" t="s">
        <v>32</v>
      </c>
      <c r="AX356" s="12" t="s">
        <v>76</v>
      </c>
      <c r="AY356" s="148" t="s">
        <v>132</v>
      </c>
    </row>
    <row r="357" spans="2:65" s="13" customFormat="1" ht="11.25">
      <c r="B357" s="153"/>
      <c r="D357" s="147" t="s">
        <v>141</v>
      </c>
      <c r="E357" s="154" t="s">
        <v>1</v>
      </c>
      <c r="F357" s="155" t="s">
        <v>889</v>
      </c>
      <c r="H357" s="156">
        <v>73.28</v>
      </c>
      <c r="I357" s="157"/>
      <c r="L357" s="153"/>
      <c r="M357" s="158"/>
      <c r="T357" s="159"/>
      <c r="AT357" s="154" t="s">
        <v>141</v>
      </c>
      <c r="AU357" s="154" t="s">
        <v>86</v>
      </c>
      <c r="AV357" s="13" t="s">
        <v>86</v>
      </c>
      <c r="AW357" s="13" t="s">
        <v>32</v>
      </c>
      <c r="AX357" s="13" t="s">
        <v>76</v>
      </c>
      <c r="AY357" s="154" t="s">
        <v>132</v>
      </c>
    </row>
    <row r="358" spans="2:65" s="14" customFormat="1" ht="11.25">
      <c r="B358" s="167"/>
      <c r="D358" s="147" t="s">
        <v>141</v>
      </c>
      <c r="E358" s="168" t="s">
        <v>1</v>
      </c>
      <c r="F358" s="169" t="s">
        <v>191</v>
      </c>
      <c r="H358" s="170">
        <v>73.28</v>
      </c>
      <c r="I358" s="171"/>
      <c r="L358" s="167"/>
      <c r="M358" s="172"/>
      <c r="T358" s="173"/>
      <c r="AT358" s="168" t="s">
        <v>141</v>
      </c>
      <c r="AU358" s="168" t="s">
        <v>86</v>
      </c>
      <c r="AV358" s="14" t="s">
        <v>131</v>
      </c>
      <c r="AW358" s="14" t="s">
        <v>32</v>
      </c>
      <c r="AX358" s="14" t="s">
        <v>84</v>
      </c>
      <c r="AY358" s="168" t="s">
        <v>132</v>
      </c>
    </row>
    <row r="359" spans="2:65" s="1" customFormat="1" ht="16.5" customHeight="1">
      <c r="B359" s="31"/>
      <c r="C359" s="175" t="s">
        <v>550</v>
      </c>
      <c r="D359" s="175" t="s">
        <v>222</v>
      </c>
      <c r="E359" s="176" t="s">
        <v>1123</v>
      </c>
      <c r="F359" s="177" t="s">
        <v>1124</v>
      </c>
      <c r="G359" s="178" t="s">
        <v>265</v>
      </c>
      <c r="H359" s="179">
        <v>74</v>
      </c>
      <c r="I359" s="180"/>
      <c r="J359" s="181">
        <f>ROUND(I359*H359,2)</f>
        <v>0</v>
      </c>
      <c r="K359" s="182"/>
      <c r="L359" s="183"/>
      <c r="M359" s="184" t="s">
        <v>1</v>
      </c>
      <c r="N359" s="185" t="s">
        <v>41</v>
      </c>
      <c r="P359" s="142">
        <f>O359*H359</f>
        <v>0</v>
      </c>
      <c r="Q359" s="142">
        <v>5.8000000000000003E-2</v>
      </c>
      <c r="R359" s="142">
        <f>Q359*H359</f>
        <v>4.2919999999999998</v>
      </c>
      <c r="S359" s="142">
        <v>0</v>
      </c>
      <c r="T359" s="143">
        <f>S359*H359</f>
        <v>0</v>
      </c>
      <c r="AR359" s="144" t="s">
        <v>226</v>
      </c>
      <c r="AT359" s="144" t="s">
        <v>222</v>
      </c>
      <c r="AU359" s="144" t="s">
        <v>86</v>
      </c>
      <c r="AY359" s="16" t="s">
        <v>132</v>
      </c>
      <c r="BE359" s="145">
        <f>IF(N359="základní",J359,0)</f>
        <v>0</v>
      </c>
      <c r="BF359" s="145">
        <f>IF(N359="snížená",J359,0)</f>
        <v>0</v>
      </c>
      <c r="BG359" s="145">
        <f>IF(N359="zákl. přenesená",J359,0)</f>
        <v>0</v>
      </c>
      <c r="BH359" s="145">
        <f>IF(N359="sníž. přenesená",J359,0)</f>
        <v>0</v>
      </c>
      <c r="BI359" s="145">
        <f>IF(N359="nulová",J359,0)</f>
        <v>0</v>
      </c>
      <c r="BJ359" s="16" t="s">
        <v>84</v>
      </c>
      <c r="BK359" s="145">
        <f>ROUND(I359*H359,2)</f>
        <v>0</v>
      </c>
      <c r="BL359" s="16" t="s">
        <v>131</v>
      </c>
      <c r="BM359" s="144" t="s">
        <v>1125</v>
      </c>
    </row>
    <row r="360" spans="2:65" s="13" customFormat="1" ht="11.25">
      <c r="B360" s="153"/>
      <c r="D360" s="147" t="s">
        <v>141</v>
      </c>
      <c r="E360" s="154" t="s">
        <v>1</v>
      </c>
      <c r="F360" s="155" t="s">
        <v>750</v>
      </c>
      <c r="H360" s="156">
        <v>74</v>
      </c>
      <c r="I360" s="157"/>
      <c r="L360" s="153"/>
      <c r="M360" s="158"/>
      <c r="T360" s="159"/>
      <c r="AT360" s="154" t="s">
        <v>141</v>
      </c>
      <c r="AU360" s="154" t="s">
        <v>86</v>
      </c>
      <c r="AV360" s="13" t="s">
        <v>86</v>
      </c>
      <c r="AW360" s="13" t="s">
        <v>32</v>
      </c>
      <c r="AX360" s="13" t="s">
        <v>84</v>
      </c>
      <c r="AY360" s="154" t="s">
        <v>132</v>
      </c>
    </row>
    <row r="361" spans="2:65" s="1" customFormat="1" ht="37.9" customHeight="1">
      <c r="B361" s="31"/>
      <c r="C361" s="132" t="s">
        <v>557</v>
      </c>
      <c r="D361" s="132" t="s">
        <v>135</v>
      </c>
      <c r="E361" s="133" t="s">
        <v>1126</v>
      </c>
      <c r="F361" s="134" t="s">
        <v>1127</v>
      </c>
      <c r="G361" s="135" t="s">
        <v>265</v>
      </c>
      <c r="H361" s="136">
        <v>136</v>
      </c>
      <c r="I361" s="137"/>
      <c r="J361" s="138">
        <f>ROUND(I361*H361,2)</f>
        <v>0</v>
      </c>
      <c r="K361" s="139"/>
      <c r="L361" s="31"/>
      <c r="M361" s="140" t="s">
        <v>1</v>
      </c>
      <c r="N361" s="141" t="s">
        <v>41</v>
      </c>
      <c r="P361" s="142">
        <f>O361*H361</f>
        <v>0</v>
      </c>
      <c r="Q361" s="142">
        <v>0.17488999999999999</v>
      </c>
      <c r="R361" s="142">
        <f>Q361*H361</f>
        <v>23.785039999999999</v>
      </c>
      <c r="S361" s="142">
        <v>0</v>
      </c>
      <c r="T361" s="143">
        <f>S361*H361</f>
        <v>0</v>
      </c>
      <c r="AR361" s="144" t="s">
        <v>131</v>
      </c>
      <c r="AT361" s="144" t="s">
        <v>135</v>
      </c>
      <c r="AU361" s="144" t="s">
        <v>86</v>
      </c>
      <c r="AY361" s="16" t="s">
        <v>132</v>
      </c>
      <c r="BE361" s="145">
        <f>IF(N361="základní",J361,0)</f>
        <v>0</v>
      </c>
      <c r="BF361" s="145">
        <f>IF(N361="snížená",J361,0)</f>
        <v>0</v>
      </c>
      <c r="BG361" s="145">
        <f>IF(N361="zákl. přenesená",J361,0)</f>
        <v>0</v>
      </c>
      <c r="BH361" s="145">
        <f>IF(N361="sníž. přenesená",J361,0)</f>
        <v>0</v>
      </c>
      <c r="BI361" s="145">
        <f>IF(N361="nulová",J361,0)</f>
        <v>0</v>
      </c>
      <c r="BJ361" s="16" t="s">
        <v>84</v>
      </c>
      <c r="BK361" s="145">
        <f>ROUND(I361*H361,2)</f>
        <v>0</v>
      </c>
      <c r="BL361" s="16" t="s">
        <v>131</v>
      </c>
      <c r="BM361" s="144" t="s">
        <v>1128</v>
      </c>
    </row>
    <row r="362" spans="2:65" s="1" customFormat="1" ht="39">
      <c r="B362" s="31"/>
      <c r="D362" s="147" t="s">
        <v>195</v>
      </c>
      <c r="F362" s="174" t="s">
        <v>1129</v>
      </c>
      <c r="I362" s="165"/>
      <c r="L362" s="31"/>
      <c r="M362" s="166"/>
      <c r="T362" s="55"/>
      <c r="AT362" s="16" t="s">
        <v>195</v>
      </c>
      <c r="AU362" s="16" t="s">
        <v>86</v>
      </c>
    </row>
    <row r="363" spans="2:65" s="12" customFormat="1" ht="22.5">
      <c r="B363" s="146"/>
      <c r="D363" s="147" t="s">
        <v>141</v>
      </c>
      <c r="E363" s="148" t="s">
        <v>1</v>
      </c>
      <c r="F363" s="149" t="s">
        <v>1130</v>
      </c>
      <c r="H363" s="148" t="s">
        <v>1</v>
      </c>
      <c r="I363" s="150"/>
      <c r="L363" s="146"/>
      <c r="M363" s="151"/>
      <c r="T363" s="152"/>
      <c r="AT363" s="148" t="s">
        <v>141</v>
      </c>
      <c r="AU363" s="148" t="s">
        <v>86</v>
      </c>
      <c r="AV363" s="12" t="s">
        <v>84</v>
      </c>
      <c r="AW363" s="12" t="s">
        <v>32</v>
      </c>
      <c r="AX363" s="12" t="s">
        <v>76</v>
      </c>
      <c r="AY363" s="148" t="s">
        <v>132</v>
      </c>
    </row>
    <row r="364" spans="2:65" s="12" customFormat="1" ht="11.25">
      <c r="B364" s="146"/>
      <c r="D364" s="147" t="s">
        <v>141</v>
      </c>
      <c r="E364" s="148" t="s">
        <v>1</v>
      </c>
      <c r="F364" s="149" t="s">
        <v>1131</v>
      </c>
      <c r="H364" s="148" t="s">
        <v>1</v>
      </c>
      <c r="I364" s="150"/>
      <c r="L364" s="146"/>
      <c r="M364" s="151"/>
      <c r="T364" s="152"/>
      <c r="AT364" s="148" t="s">
        <v>141</v>
      </c>
      <c r="AU364" s="148" t="s">
        <v>86</v>
      </c>
      <c r="AV364" s="12" t="s">
        <v>84</v>
      </c>
      <c r="AW364" s="12" t="s">
        <v>32</v>
      </c>
      <c r="AX364" s="12" t="s">
        <v>76</v>
      </c>
      <c r="AY364" s="148" t="s">
        <v>132</v>
      </c>
    </row>
    <row r="365" spans="2:65" s="13" customFormat="1" ht="11.25">
      <c r="B365" s="153"/>
      <c r="D365" s="147" t="s">
        <v>141</v>
      </c>
      <c r="E365" s="154" t="s">
        <v>1</v>
      </c>
      <c r="F365" s="155" t="s">
        <v>884</v>
      </c>
      <c r="H365" s="156">
        <v>136</v>
      </c>
      <c r="I365" s="157"/>
      <c r="L365" s="153"/>
      <c r="M365" s="158"/>
      <c r="T365" s="159"/>
      <c r="AT365" s="154" t="s">
        <v>141</v>
      </c>
      <c r="AU365" s="154" t="s">
        <v>86</v>
      </c>
      <c r="AV365" s="13" t="s">
        <v>86</v>
      </c>
      <c r="AW365" s="13" t="s">
        <v>32</v>
      </c>
      <c r="AX365" s="13" t="s">
        <v>84</v>
      </c>
      <c r="AY365" s="154" t="s">
        <v>132</v>
      </c>
    </row>
    <row r="366" spans="2:65" s="1" customFormat="1" ht="16.5" customHeight="1">
      <c r="B366" s="31"/>
      <c r="C366" s="175" t="s">
        <v>566</v>
      </c>
      <c r="D366" s="175" t="s">
        <v>222</v>
      </c>
      <c r="E366" s="176" t="s">
        <v>1132</v>
      </c>
      <c r="F366" s="177" t="s">
        <v>1133</v>
      </c>
      <c r="G366" s="178" t="s">
        <v>265</v>
      </c>
      <c r="H366" s="179">
        <v>137.36000000000001</v>
      </c>
      <c r="I366" s="180"/>
      <c r="J366" s="181">
        <f>ROUND(I366*H366,2)</f>
        <v>0</v>
      </c>
      <c r="K366" s="182"/>
      <c r="L366" s="183"/>
      <c r="M366" s="184" t="s">
        <v>1</v>
      </c>
      <c r="N366" s="185" t="s">
        <v>41</v>
      </c>
      <c r="P366" s="142">
        <f>O366*H366</f>
        <v>0</v>
      </c>
      <c r="Q366" s="142">
        <v>0.22500000000000001</v>
      </c>
      <c r="R366" s="142">
        <f>Q366*H366</f>
        <v>30.906000000000002</v>
      </c>
      <c r="S366" s="142">
        <v>0</v>
      </c>
      <c r="T366" s="143">
        <f>S366*H366</f>
        <v>0</v>
      </c>
      <c r="AR366" s="144" t="s">
        <v>226</v>
      </c>
      <c r="AT366" s="144" t="s">
        <v>222</v>
      </c>
      <c r="AU366" s="144" t="s">
        <v>86</v>
      </c>
      <c r="AY366" s="16" t="s">
        <v>132</v>
      </c>
      <c r="BE366" s="145">
        <f>IF(N366="základní",J366,0)</f>
        <v>0</v>
      </c>
      <c r="BF366" s="145">
        <f>IF(N366="snížená",J366,0)</f>
        <v>0</v>
      </c>
      <c r="BG366" s="145">
        <f>IF(N366="zákl. přenesená",J366,0)</f>
        <v>0</v>
      </c>
      <c r="BH366" s="145">
        <f>IF(N366="sníž. přenesená",J366,0)</f>
        <v>0</v>
      </c>
      <c r="BI366" s="145">
        <f>IF(N366="nulová",J366,0)</f>
        <v>0</v>
      </c>
      <c r="BJ366" s="16" t="s">
        <v>84</v>
      </c>
      <c r="BK366" s="145">
        <f>ROUND(I366*H366,2)</f>
        <v>0</v>
      </c>
      <c r="BL366" s="16" t="s">
        <v>131</v>
      </c>
      <c r="BM366" s="144" t="s">
        <v>1134</v>
      </c>
    </row>
    <row r="367" spans="2:65" s="12" customFormat="1" ht="22.5">
      <c r="B367" s="146"/>
      <c r="D367" s="147" t="s">
        <v>141</v>
      </c>
      <c r="E367" s="148" t="s">
        <v>1</v>
      </c>
      <c r="F367" s="149" t="s">
        <v>1135</v>
      </c>
      <c r="H367" s="148" t="s">
        <v>1</v>
      </c>
      <c r="I367" s="150"/>
      <c r="L367" s="146"/>
      <c r="M367" s="151"/>
      <c r="T367" s="152"/>
      <c r="AT367" s="148" t="s">
        <v>141</v>
      </c>
      <c r="AU367" s="148" t="s">
        <v>86</v>
      </c>
      <c r="AV367" s="12" t="s">
        <v>84</v>
      </c>
      <c r="AW367" s="12" t="s">
        <v>32</v>
      </c>
      <c r="AX367" s="12" t="s">
        <v>76</v>
      </c>
      <c r="AY367" s="148" t="s">
        <v>132</v>
      </c>
    </row>
    <row r="368" spans="2:65" s="12" customFormat="1" ht="11.25">
      <c r="B368" s="146"/>
      <c r="D368" s="147" t="s">
        <v>141</v>
      </c>
      <c r="E368" s="148" t="s">
        <v>1</v>
      </c>
      <c r="F368" s="149" t="s">
        <v>1136</v>
      </c>
      <c r="H368" s="148" t="s">
        <v>1</v>
      </c>
      <c r="I368" s="150"/>
      <c r="L368" s="146"/>
      <c r="M368" s="151"/>
      <c r="T368" s="152"/>
      <c r="AT368" s="148" t="s">
        <v>141</v>
      </c>
      <c r="AU368" s="148" t="s">
        <v>86</v>
      </c>
      <c r="AV368" s="12" t="s">
        <v>84</v>
      </c>
      <c r="AW368" s="12" t="s">
        <v>32</v>
      </c>
      <c r="AX368" s="12" t="s">
        <v>76</v>
      </c>
      <c r="AY368" s="148" t="s">
        <v>132</v>
      </c>
    </row>
    <row r="369" spans="2:65" s="13" customFormat="1" ht="11.25">
      <c r="B369" s="153"/>
      <c r="D369" s="147" t="s">
        <v>141</v>
      </c>
      <c r="E369" s="154" t="s">
        <v>1</v>
      </c>
      <c r="F369" s="155" t="s">
        <v>884</v>
      </c>
      <c r="H369" s="156">
        <v>136</v>
      </c>
      <c r="I369" s="157"/>
      <c r="L369" s="153"/>
      <c r="M369" s="158"/>
      <c r="T369" s="159"/>
      <c r="AT369" s="154" t="s">
        <v>141</v>
      </c>
      <c r="AU369" s="154" t="s">
        <v>86</v>
      </c>
      <c r="AV369" s="13" t="s">
        <v>86</v>
      </c>
      <c r="AW369" s="13" t="s">
        <v>32</v>
      </c>
      <c r="AX369" s="13" t="s">
        <v>84</v>
      </c>
      <c r="AY369" s="154" t="s">
        <v>132</v>
      </c>
    </row>
    <row r="370" spans="2:65" s="13" customFormat="1" ht="11.25">
      <c r="B370" s="153"/>
      <c r="D370" s="147" t="s">
        <v>141</v>
      </c>
      <c r="F370" s="155" t="s">
        <v>1137</v>
      </c>
      <c r="H370" s="156">
        <v>137.36000000000001</v>
      </c>
      <c r="I370" s="157"/>
      <c r="L370" s="153"/>
      <c r="M370" s="158"/>
      <c r="T370" s="159"/>
      <c r="AT370" s="154" t="s">
        <v>141</v>
      </c>
      <c r="AU370" s="154" t="s">
        <v>86</v>
      </c>
      <c r="AV370" s="13" t="s">
        <v>86</v>
      </c>
      <c r="AW370" s="13" t="s">
        <v>4</v>
      </c>
      <c r="AX370" s="13" t="s">
        <v>84</v>
      </c>
      <c r="AY370" s="154" t="s">
        <v>132</v>
      </c>
    </row>
    <row r="371" spans="2:65" s="11" customFormat="1" ht="22.9" customHeight="1">
      <c r="B371" s="120"/>
      <c r="D371" s="121" t="s">
        <v>75</v>
      </c>
      <c r="E371" s="130" t="s">
        <v>671</v>
      </c>
      <c r="F371" s="130" t="s">
        <v>672</v>
      </c>
      <c r="I371" s="123"/>
      <c r="J371" s="131">
        <f>BK371</f>
        <v>0</v>
      </c>
      <c r="L371" s="120"/>
      <c r="M371" s="125"/>
      <c r="P371" s="126">
        <f>SUM(P372:P432)</f>
        <v>0</v>
      </c>
      <c r="R371" s="126">
        <f>SUM(R372:R432)</f>
        <v>0</v>
      </c>
      <c r="T371" s="127">
        <f>SUM(T372:T432)</f>
        <v>0</v>
      </c>
      <c r="AR371" s="121" t="s">
        <v>84</v>
      </c>
      <c r="AT371" s="128" t="s">
        <v>75</v>
      </c>
      <c r="AU371" s="128" t="s">
        <v>84</v>
      </c>
      <c r="AY371" s="121" t="s">
        <v>132</v>
      </c>
      <c r="BK371" s="129">
        <f>SUM(BK372:BK432)</f>
        <v>0</v>
      </c>
    </row>
    <row r="372" spans="2:65" s="1" customFormat="1" ht="37.9" customHeight="1">
      <c r="B372" s="31"/>
      <c r="C372" s="132" t="s">
        <v>579</v>
      </c>
      <c r="D372" s="132" t="s">
        <v>135</v>
      </c>
      <c r="E372" s="133" t="s">
        <v>674</v>
      </c>
      <c r="F372" s="134" t="s">
        <v>675</v>
      </c>
      <c r="G372" s="135" t="s">
        <v>225</v>
      </c>
      <c r="H372" s="136">
        <v>100.898</v>
      </c>
      <c r="I372" s="137"/>
      <c r="J372" s="138">
        <f>ROUND(I372*H372,2)</f>
        <v>0</v>
      </c>
      <c r="K372" s="139"/>
      <c r="L372" s="31"/>
      <c r="M372" s="140" t="s">
        <v>1</v>
      </c>
      <c r="N372" s="141" t="s">
        <v>41</v>
      </c>
      <c r="P372" s="142">
        <f>O372*H372</f>
        <v>0</v>
      </c>
      <c r="Q372" s="142">
        <v>0</v>
      </c>
      <c r="R372" s="142">
        <f>Q372*H372</f>
        <v>0</v>
      </c>
      <c r="S372" s="142">
        <v>0</v>
      </c>
      <c r="T372" s="143">
        <f>S372*H372</f>
        <v>0</v>
      </c>
      <c r="AR372" s="144" t="s">
        <v>131</v>
      </c>
      <c r="AT372" s="144" t="s">
        <v>135</v>
      </c>
      <c r="AU372" s="144" t="s">
        <v>86</v>
      </c>
      <c r="AY372" s="16" t="s">
        <v>132</v>
      </c>
      <c r="BE372" s="145">
        <f>IF(N372="základní",J372,0)</f>
        <v>0</v>
      </c>
      <c r="BF372" s="145">
        <f>IF(N372="snížená",J372,0)</f>
        <v>0</v>
      </c>
      <c r="BG372" s="145">
        <f>IF(N372="zákl. přenesená",J372,0)</f>
        <v>0</v>
      </c>
      <c r="BH372" s="145">
        <f>IF(N372="sníž. přenesená",J372,0)</f>
        <v>0</v>
      </c>
      <c r="BI372" s="145">
        <f>IF(N372="nulová",J372,0)</f>
        <v>0</v>
      </c>
      <c r="BJ372" s="16" t="s">
        <v>84</v>
      </c>
      <c r="BK372" s="145">
        <f>ROUND(I372*H372,2)</f>
        <v>0</v>
      </c>
      <c r="BL372" s="16" t="s">
        <v>131</v>
      </c>
      <c r="BM372" s="144" t="s">
        <v>676</v>
      </c>
    </row>
    <row r="373" spans="2:65" s="1" customFormat="1" ht="11.25">
      <c r="B373" s="31"/>
      <c r="D373" s="163" t="s">
        <v>182</v>
      </c>
      <c r="F373" s="164" t="s">
        <v>677</v>
      </c>
      <c r="I373" s="165"/>
      <c r="L373" s="31"/>
      <c r="M373" s="166"/>
      <c r="T373" s="55"/>
      <c r="AT373" s="16" t="s">
        <v>182</v>
      </c>
      <c r="AU373" s="16" t="s">
        <v>86</v>
      </c>
    </row>
    <row r="374" spans="2:65" s="12" customFormat="1" ht="11.25">
      <c r="B374" s="146"/>
      <c r="D374" s="147" t="s">
        <v>141</v>
      </c>
      <c r="E374" s="148" t="s">
        <v>1</v>
      </c>
      <c r="F374" s="149" t="s">
        <v>678</v>
      </c>
      <c r="H374" s="148" t="s">
        <v>1</v>
      </c>
      <c r="I374" s="150"/>
      <c r="L374" s="146"/>
      <c r="M374" s="151"/>
      <c r="T374" s="152"/>
      <c r="AT374" s="148" t="s">
        <v>141</v>
      </c>
      <c r="AU374" s="148" t="s">
        <v>86</v>
      </c>
      <c r="AV374" s="12" t="s">
        <v>84</v>
      </c>
      <c r="AW374" s="12" t="s">
        <v>32</v>
      </c>
      <c r="AX374" s="12" t="s">
        <v>76</v>
      </c>
      <c r="AY374" s="148" t="s">
        <v>132</v>
      </c>
    </row>
    <row r="375" spans="2:65" s="12" customFormat="1" ht="11.25">
      <c r="B375" s="146"/>
      <c r="D375" s="147" t="s">
        <v>141</v>
      </c>
      <c r="E375" s="148" t="s">
        <v>1</v>
      </c>
      <c r="F375" s="149" t="s">
        <v>679</v>
      </c>
      <c r="H375" s="148" t="s">
        <v>1</v>
      </c>
      <c r="I375" s="150"/>
      <c r="L375" s="146"/>
      <c r="M375" s="151"/>
      <c r="T375" s="152"/>
      <c r="AT375" s="148" t="s">
        <v>141</v>
      </c>
      <c r="AU375" s="148" t="s">
        <v>86</v>
      </c>
      <c r="AV375" s="12" t="s">
        <v>84</v>
      </c>
      <c r="AW375" s="12" t="s">
        <v>32</v>
      </c>
      <c r="AX375" s="12" t="s">
        <v>76</v>
      </c>
      <c r="AY375" s="148" t="s">
        <v>132</v>
      </c>
    </row>
    <row r="376" spans="2:65" s="13" customFormat="1" ht="11.25">
      <c r="B376" s="153"/>
      <c r="D376" s="147" t="s">
        <v>141</v>
      </c>
      <c r="E376" s="154" t="s">
        <v>1</v>
      </c>
      <c r="F376" s="155" t="s">
        <v>1138</v>
      </c>
      <c r="H376" s="156">
        <v>7.48</v>
      </c>
      <c r="I376" s="157"/>
      <c r="L376" s="153"/>
      <c r="M376" s="158"/>
      <c r="T376" s="159"/>
      <c r="AT376" s="154" t="s">
        <v>141</v>
      </c>
      <c r="AU376" s="154" t="s">
        <v>86</v>
      </c>
      <c r="AV376" s="13" t="s">
        <v>86</v>
      </c>
      <c r="AW376" s="13" t="s">
        <v>32</v>
      </c>
      <c r="AX376" s="13" t="s">
        <v>76</v>
      </c>
      <c r="AY376" s="154" t="s">
        <v>132</v>
      </c>
    </row>
    <row r="377" spans="2:65" s="13" customFormat="1" ht="11.25">
      <c r="B377" s="153"/>
      <c r="D377" s="147" t="s">
        <v>141</v>
      </c>
      <c r="E377" s="154" t="s">
        <v>1</v>
      </c>
      <c r="F377" s="155" t="s">
        <v>1139</v>
      </c>
      <c r="H377" s="156">
        <v>15.022</v>
      </c>
      <c r="I377" s="157"/>
      <c r="L377" s="153"/>
      <c r="M377" s="158"/>
      <c r="T377" s="159"/>
      <c r="AT377" s="154" t="s">
        <v>141</v>
      </c>
      <c r="AU377" s="154" t="s">
        <v>86</v>
      </c>
      <c r="AV377" s="13" t="s">
        <v>86</v>
      </c>
      <c r="AW377" s="13" t="s">
        <v>32</v>
      </c>
      <c r="AX377" s="13" t="s">
        <v>76</v>
      </c>
      <c r="AY377" s="154" t="s">
        <v>132</v>
      </c>
    </row>
    <row r="378" spans="2:65" s="13" customFormat="1" ht="11.25">
      <c r="B378" s="153"/>
      <c r="D378" s="147" t="s">
        <v>141</v>
      </c>
      <c r="E378" s="154" t="s">
        <v>1</v>
      </c>
      <c r="F378" s="155" t="s">
        <v>1140</v>
      </c>
      <c r="H378" s="156">
        <v>39.44</v>
      </c>
      <c r="I378" s="157"/>
      <c r="L378" s="153"/>
      <c r="M378" s="158"/>
      <c r="T378" s="159"/>
      <c r="AT378" s="154" t="s">
        <v>141</v>
      </c>
      <c r="AU378" s="154" t="s">
        <v>86</v>
      </c>
      <c r="AV378" s="13" t="s">
        <v>86</v>
      </c>
      <c r="AW378" s="13" t="s">
        <v>32</v>
      </c>
      <c r="AX378" s="13" t="s">
        <v>76</v>
      </c>
      <c r="AY378" s="154" t="s">
        <v>132</v>
      </c>
    </row>
    <row r="379" spans="2:65" s="13" customFormat="1" ht="11.25">
      <c r="B379" s="153"/>
      <c r="D379" s="147" t="s">
        <v>141</v>
      </c>
      <c r="E379" s="154" t="s">
        <v>1</v>
      </c>
      <c r="F379" s="155" t="s">
        <v>1141</v>
      </c>
      <c r="H379" s="156">
        <v>38.956000000000003</v>
      </c>
      <c r="I379" s="157"/>
      <c r="L379" s="153"/>
      <c r="M379" s="158"/>
      <c r="T379" s="159"/>
      <c r="AT379" s="154" t="s">
        <v>141</v>
      </c>
      <c r="AU379" s="154" t="s">
        <v>86</v>
      </c>
      <c r="AV379" s="13" t="s">
        <v>86</v>
      </c>
      <c r="AW379" s="13" t="s">
        <v>32</v>
      </c>
      <c r="AX379" s="13" t="s">
        <v>76</v>
      </c>
      <c r="AY379" s="154" t="s">
        <v>132</v>
      </c>
    </row>
    <row r="380" spans="2:65" s="14" customFormat="1" ht="11.25">
      <c r="B380" s="167"/>
      <c r="D380" s="147" t="s">
        <v>141</v>
      </c>
      <c r="E380" s="168" t="s">
        <v>1</v>
      </c>
      <c r="F380" s="169" t="s">
        <v>191</v>
      </c>
      <c r="H380" s="170">
        <v>100.898</v>
      </c>
      <c r="I380" s="171"/>
      <c r="L380" s="167"/>
      <c r="M380" s="172"/>
      <c r="T380" s="173"/>
      <c r="AT380" s="168" t="s">
        <v>141</v>
      </c>
      <c r="AU380" s="168" t="s">
        <v>86</v>
      </c>
      <c r="AV380" s="14" t="s">
        <v>131</v>
      </c>
      <c r="AW380" s="14" t="s">
        <v>32</v>
      </c>
      <c r="AX380" s="14" t="s">
        <v>84</v>
      </c>
      <c r="AY380" s="168" t="s">
        <v>132</v>
      </c>
    </row>
    <row r="381" spans="2:65" s="1" customFormat="1" ht="37.9" customHeight="1">
      <c r="B381" s="31"/>
      <c r="C381" s="132" t="s">
        <v>587</v>
      </c>
      <c r="D381" s="132" t="s">
        <v>135</v>
      </c>
      <c r="E381" s="133" t="s">
        <v>682</v>
      </c>
      <c r="F381" s="134" t="s">
        <v>683</v>
      </c>
      <c r="G381" s="135" t="s">
        <v>225</v>
      </c>
      <c r="H381" s="136">
        <v>1109.8779999999999</v>
      </c>
      <c r="I381" s="137"/>
      <c r="J381" s="138">
        <f>ROUND(I381*H381,2)</f>
        <v>0</v>
      </c>
      <c r="K381" s="139"/>
      <c r="L381" s="31"/>
      <c r="M381" s="140" t="s">
        <v>1</v>
      </c>
      <c r="N381" s="141" t="s">
        <v>41</v>
      </c>
      <c r="P381" s="142">
        <f>O381*H381</f>
        <v>0</v>
      </c>
      <c r="Q381" s="142">
        <v>0</v>
      </c>
      <c r="R381" s="142">
        <f>Q381*H381</f>
        <v>0</v>
      </c>
      <c r="S381" s="142">
        <v>0</v>
      </c>
      <c r="T381" s="143">
        <f>S381*H381</f>
        <v>0</v>
      </c>
      <c r="AR381" s="144" t="s">
        <v>131</v>
      </c>
      <c r="AT381" s="144" t="s">
        <v>135</v>
      </c>
      <c r="AU381" s="144" t="s">
        <v>86</v>
      </c>
      <c r="AY381" s="16" t="s">
        <v>132</v>
      </c>
      <c r="BE381" s="145">
        <f>IF(N381="základní",J381,0)</f>
        <v>0</v>
      </c>
      <c r="BF381" s="145">
        <f>IF(N381="snížená",J381,0)</f>
        <v>0</v>
      </c>
      <c r="BG381" s="145">
        <f>IF(N381="zákl. přenesená",J381,0)</f>
        <v>0</v>
      </c>
      <c r="BH381" s="145">
        <f>IF(N381="sníž. přenesená",J381,0)</f>
        <v>0</v>
      </c>
      <c r="BI381" s="145">
        <f>IF(N381="nulová",J381,0)</f>
        <v>0</v>
      </c>
      <c r="BJ381" s="16" t="s">
        <v>84</v>
      </c>
      <c r="BK381" s="145">
        <f>ROUND(I381*H381,2)</f>
        <v>0</v>
      </c>
      <c r="BL381" s="16" t="s">
        <v>131</v>
      </c>
      <c r="BM381" s="144" t="s">
        <v>684</v>
      </c>
    </row>
    <row r="382" spans="2:65" s="1" customFormat="1" ht="11.25">
      <c r="B382" s="31"/>
      <c r="D382" s="163" t="s">
        <v>182</v>
      </c>
      <c r="F382" s="164" t="s">
        <v>685</v>
      </c>
      <c r="I382" s="165"/>
      <c r="L382" s="31"/>
      <c r="M382" s="166"/>
      <c r="T382" s="55"/>
      <c r="AT382" s="16" t="s">
        <v>182</v>
      </c>
      <c r="AU382" s="16" t="s">
        <v>86</v>
      </c>
    </row>
    <row r="383" spans="2:65" s="12" customFormat="1" ht="11.25">
      <c r="B383" s="146"/>
      <c r="D383" s="147" t="s">
        <v>141</v>
      </c>
      <c r="E383" s="148" t="s">
        <v>1</v>
      </c>
      <c r="F383" s="149" t="s">
        <v>678</v>
      </c>
      <c r="H383" s="148" t="s">
        <v>1</v>
      </c>
      <c r="I383" s="150"/>
      <c r="L383" s="146"/>
      <c r="M383" s="151"/>
      <c r="T383" s="152"/>
      <c r="AT383" s="148" t="s">
        <v>141</v>
      </c>
      <c r="AU383" s="148" t="s">
        <v>86</v>
      </c>
      <c r="AV383" s="12" t="s">
        <v>84</v>
      </c>
      <c r="AW383" s="12" t="s">
        <v>32</v>
      </c>
      <c r="AX383" s="12" t="s">
        <v>76</v>
      </c>
      <c r="AY383" s="148" t="s">
        <v>132</v>
      </c>
    </row>
    <row r="384" spans="2:65" s="12" customFormat="1" ht="11.25">
      <c r="B384" s="146"/>
      <c r="D384" s="147" t="s">
        <v>141</v>
      </c>
      <c r="E384" s="148" t="s">
        <v>1</v>
      </c>
      <c r="F384" s="149" t="s">
        <v>686</v>
      </c>
      <c r="H384" s="148" t="s">
        <v>1</v>
      </c>
      <c r="I384" s="150"/>
      <c r="L384" s="146"/>
      <c r="M384" s="151"/>
      <c r="T384" s="152"/>
      <c r="AT384" s="148" t="s">
        <v>141</v>
      </c>
      <c r="AU384" s="148" t="s">
        <v>86</v>
      </c>
      <c r="AV384" s="12" t="s">
        <v>84</v>
      </c>
      <c r="AW384" s="12" t="s">
        <v>32</v>
      </c>
      <c r="AX384" s="12" t="s">
        <v>76</v>
      </c>
      <c r="AY384" s="148" t="s">
        <v>132</v>
      </c>
    </row>
    <row r="385" spans="2:65" s="13" customFormat="1" ht="11.25">
      <c r="B385" s="153"/>
      <c r="D385" s="147" t="s">
        <v>141</v>
      </c>
      <c r="E385" s="154" t="s">
        <v>1</v>
      </c>
      <c r="F385" s="155" t="s">
        <v>1142</v>
      </c>
      <c r="H385" s="156">
        <v>1109.8779999999999</v>
      </c>
      <c r="I385" s="157"/>
      <c r="L385" s="153"/>
      <c r="M385" s="158"/>
      <c r="T385" s="159"/>
      <c r="AT385" s="154" t="s">
        <v>141</v>
      </c>
      <c r="AU385" s="154" t="s">
        <v>86</v>
      </c>
      <c r="AV385" s="13" t="s">
        <v>86</v>
      </c>
      <c r="AW385" s="13" t="s">
        <v>32</v>
      </c>
      <c r="AX385" s="13" t="s">
        <v>84</v>
      </c>
      <c r="AY385" s="154" t="s">
        <v>132</v>
      </c>
    </row>
    <row r="386" spans="2:65" s="1" customFormat="1" ht="37.9" customHeight="1">
      <c r="B386" s="31"/>
      <c r="C386" s="132" t="s">
        <v>595</v>
      </c>
      <c r="D386" s="132" t="s">
        <v>135</v>
      </c>
      <c r="E386" s="133" t="s">
        <v>689</v>
      </c>
      <c r="F386" s="134" t="s">
        <v>690</v>
      </c>
      <c r="G386" s="135" t="s">
        <v>225</v>
      </c>
      <c r="H386" s="136">
        <v>2847.2550000000001</v>
      </c>
      <c r="I386" s="137"/>
      <c r="J386" s="138">
        <f>ROUND(I386*H386,2)</f>
        <v>0</v>
      </c>
      <c r="K386" s="139"/>
      <c r="L386" s="31"/>
      <c r="M386" s="140" t="s">
        <v>1</v>
      </c>
      <c r="N386" s="141" t="s">
        <v>41</v>
      </c>
      <c r="P386" s="142">
        <f>O386*H386</f>
        <v>0</v>
      </c>
      <c r="Q386" s="142">
        <v>0</v>
      </c>
      <c r="R386" s="142">
        <f>Q386*H386</f>
        <v>0</v>
      </c>
      <c r="S386" s="142">
        <v>0</v>
      </c>
      <c r="T386" s="143">
        <f>S386*H386</f>
        <v>0</v>
      </c>
      <c r="AR386" s="144" t="s">
        <v>131</v>
      </c>
      <c r="AT386" s="144" t="s">
        <v>135</v>
      </c>
      <c r="AU386" s="144" t="s">
        <v>86</v>
      </c>
      <c r="AY386" s="16" t="s">
        <v>132</v>
      </c>
      <c r="BE386" s="145">
        <f>IF(N386="základní",J386,0)</f>
        <v>0</v>
      </c>
      <c r="BF386" s="145">
        <f>IF(N386="snížená",J386,0)</f>
        <v>0</v>
      </c>
      <c r="BG386" s="145">
        <f>IF(N386="zákl. přenesená",J386,0)</f>
        <v>0</v>
      </c>
      <c r="BH386" s="145">
        <f>IF(N386="sníž. přenesená",J386,0)</f>
        <v>0</v>
      </c>
      <c r="BI386" s="145">
        <f>IF(N386="nulová",J386,0)</f>
        <v>0</v>
      </c>
      <c r="BJ386" s="16" t="s">
        <v>84</v>
      </c>
      <c r="BK386" s="145">
        <f>ROUND(I386*H386,2)</f>
        <v>0</v>
      </c>
      <c r="BL386" s="16" t="s">
        <v>131</v>
      </c>
      <c r="BM386" s="144" t="s">
        <v>691</v>
      </c>
    </row>
    <row r="387" spans="2:65" s="1" customFormat="1" ht="11.25">
      <c r="B387" s="31"/>
      <c r="D387" s="163" t="s">
        <v>182</v>
      </c>
      <c r="F387" s="164" t="s">
        <v>692</v>
      </c>
      <c r="I387" s="165"/>
      <c r="L387" s="31"/>
      <c r="M387" s="166"/>
      <c r="T387" s="55"/>
      <c r="AT387" s="16" t="s">
        <v>182</v>
      </c>
      <c r="AU387" s="16" t="s">
        <v>86</v>
      </c>
    </row>
    <row r="388" spans="2:65" s="12" customFormat="1" ht="11.25">
      <c r="B388" s="146"/>
      <c r="D388" s="147" t="s">
        <v>141</v>
      </c>
      <c r="E388" s="148" t="s">
        <v>1</v>
      </c>
      <c r="F388" s="149" t="s">
        <v>693</v>
      </c>
      <c r="H388" s="148" t="s">
        <v>1</v>
      </c>
      <c r="I388" s="150"/>
      <c r="L388" s="146"/>
      <c r="M388" s="151"/>
      <c r="T388" s="152"/>
      <c r="AT388" s="148" t="s">
        <v>141</v>
      </c>
      <c r="AU388" s="148" t="s">
        <v>86</v>
      </c>
      <c r="AV388" s="12" t="s">
        <v>84</v>
      </c>
      <c r="AW388" s="12" t="s">
        <v>32</v>
      </c>
      <c r="AX388" s="12" t="s">
        <v>76</v>
      </c>
      <c r="AY388" s="148" t="s">
        <v>132</v>
      </c>
    </row>
    <row r="389" spans="2:65" s="12" customFormat="1" ht="11.25">
      <c r="B389" s="146"/>
      <c r="D389" s="147" t="s">
        <v>141</v>
      </c>
      <c r="E389" s="148" t="s">
        <v>1</v>
      </c>
      <c r="F389" s="149" t="s">
        <v>679</v>
      </c>
      <c r="H389" s="148" t="s">
        <v>1</v>
      </c>
      <c r="I389" s="150"/>
      <c r="L389" s="146"/>
      <c r="M389" s="151"/>
      <c r="T389" s="152"/>
      <c r="AT389" s="148" t="s">
        <v>141</v>
      </c>
      <c r="AU389" s="148" t="s">
        <v>86</v>
      </c>
      <c r="AV389" s="12" t="s">
        <v>84</v>
      </c>
      <c r="AW389" s="12" t="s">
        <v>32</v>
      </c>
      <c r="AX389" s="12" t="s">
        <v>76</v>
      </c>
      <c r="AY389" s="148" t="s">
        <v>132</v>
      </c>
    </row>
    <row r="390" spans="2:65" s="13" customFormat="1" ht="22.5">
      <c r="B390" s="153"/>
      <c r="D390" s="147" t="s">
        <v>141</v>
      </c>
      <c r="E390" s="154" t="s">
        <v>1</v>
      </c>
      <c r="F390" s="155" t="s">
        <v>1143</v>
      </c>
      <c r="H390" s="156">
        <v>2333.1709999999998</v>
      </c>
      <c r="I390" s="157"/>
      <c r="L390" s="153"/>
      <c r="M390" s="158"/>
      <c r="T390" s="159"/>
      <c r="AT390" s="154" t="s">
        <v>141</v>
      </c>
      <c r="AU390" s="154" t="s">
        <v>86</v>
      </c>
      <c r="AV390" s="13" t="s">
        <v>86</v>
      </c>
      <c r="AW390" s="13" t="s">
        <v>32</v>
      </c>
      <c r="AX390" s="13" t="s">
        <v>76</v>
      </c>
      <c r="AY390" s="154" t="s">
        <v>132</v>
      </c>
    </row>
    <row r="391" spans="2:65" s="13" customFormat="1" ht="22.5">
      <c r="B391" s="153"/>
      <c r="D391" s="147" t="s">
        <v>141</v>
      </c>
      <c r="E391" s="154" t="s">
        <v>1</v>
      </c>
      <c r="F391" s="155" t="s">
        <v>1144</v>
      </c>
      <c r="H391" s="156">
        <v>290.25900000000001</v>
      </c>
      <c r="I391" s="157"/>
      <c r="L391" s="153"/>
      <c r="M391" s="158"/>
      <c r="T391" s="159"/>
      <c r="AT391" s="154" t="s">
        <v>141</v>
      </c>
      <c r="AU391" s="154" t="s">
        <v>86</v>
      </c>
      <c r="AV391" s="13" t="s">
        <v>86</v>
      </c>
      <c r="AW391" s="13" t="s">
        <v>32</v>
      </c>
      <c r="AX391" s="13" t="s">
        <v>76</v>
      </c>
      <c r="AY391" s="154" t="s">
        <v>132</v>
      </c>
    </row>
    <row r="392" spans="2:65" s="13" customFormat="1" ht="11.25">
      <c r="B392" s="153"/>
      <c r="D392" s="147" t="s">
        <v>141</v>
      </c>
      <c r="E392" s="154" t="s">
        <v>1</v>
      </c>
      <c r="F392" s="155" t="s">
        <v>1145</v>
      </c>
      <c r="H392" s="156">
        <v>207</v>
      </c>
      <c r="I392" s="157"/>
      <c r="L392" s="153"/>
      <c r="M392" s="158"/>
      <c r="T392" s="159"/>
      <c r="AT392" s="154" t="s">
        <v>141</v>
      </c>
      <c r="AU392" s="154" t="s">
        <v>86</v>
      </c>
      <c r="AV392" s="13" t="s">
        <v>86</v>
      </c>
      <c r="AW392" s="13" t="s">
        <v>32</v>
      </c>
      <c r="AX392" s="13" t="s">
        <v>76</v>
      </c>
      <c r="AY392" s="154" t="s">
        <v>132</v>
      </c>
    </row>
    <row r="393" spans="2:65" s="13" customFormat="1" ht="11.25">
      <c r="B393" s="153"/>
      <c r="D393" s="147" t="s">
        <v>141</v>
      </c>
      <c r="E393" s="154" t="s">
        <v>1</v>
      </c>
      <c r="F393" s="155" t="s">
        <v>1138</v>
      </c>
      <c r="H393" s="156">
        <v>7.48</v>
      </c>
      <c r="I393" s="157"/>
      <c r="L393" s="153"/>
      <c r="M393" s="158"/>
      <c r="T393" s="159"/>
      <c r="AT393" s="154" t="s">
        <v>141</v>
      </c>
      <c r="AU393" s="154" t="s">
        <v>86</v>
      </c>
      <c r="AV393" s="13" t="s">
        <v>86</v>
      </c>
      <c r="AW393" s="13" t="s">
        <v>32</v>
      </c>
      <c r="AX393" s="13" t="s">
        <v>76</v>
      </c>
      <c r="AY393" s="154" t="s">
        <v>132</v>
      </c>
    </row>
    <row r="394" spans="2:65" s="13" customFormat="1" ht="11.25">
      <c r="B394" s="153"/>
      <c r="D394" s="147" t="s">
        <v>141</v>
      </c>
      <c r="E394" s="154" t="s">
        <v>1</v>
      </c>
      <c r="F394" s="155" t="s">
        <v>1146</v>
      </c>
      <c r="H394" s="156">
        <v>9.3450000000000006</v>
      </c>
      <c r="I394" s="157"/>
      <c r="L394" s="153"/>
      <c r="M394" s="158"/>
      <c r="T394" s="159"/>
      <c r="AT394" s="154" t="s">
        <v>141</v>
      </c>
      <c r="AU394" s="154" t="s">
        <v>86</v>
      </c>
      <c r="AV394" s="13" t="s">
        <v>86</v>
      </c>
      <c r="AW394" s="13" t="s">
        <v>32</v>
      </c>
      <c r="AX394" s="13" t="s">
        <v>76</v>
      </c>
      <c r="AY394" s="154" t="s">
        <v>132</v>
      </c>
    </row>
    <row r="395" spans="2:65" s="14" customFormat="1" ht="11.25">
      <c r="B395" s="167"/>
      <c r="D395" s="147" t="s">
        <v>141</v>
      </c>
      <c r="E395" s="168" t="s">
        <v>1</v>
      </c>
      <c r="F395" s="169" t="s">
        <v>191</v>
      </c>
      <c r="H395" s="170">
        <v>2847.2549999999997</v>
      </c>
      <c r="I395" s="171"/>
      <c r="L395" s="167"/>
      <c r="M395" s="172"/>
      <c r="T395" s="173"/>
      <c r="AT395" s="168" t="s">
        <v>141</v>
      </c>
      <c r="AU395" s="168" t="s">
        <v>86</v>
      </c>
      <c r="AV395" s="14" t="s">
        <v>131</v>
      </c>
      <c r="AW395" s="14" t="s">
        <v>32</v>
      </c>
      <c r="AX395" s="14" t="s">
        <v>84</v>
      </c>
      <c r="AY395" s="168" t="s">
        <v>132</v>
      </c>
    </row>
    <row r="396" spans="2:65" s="1" customFormat="1" ht="49.15" customHeight="1">
      <c r="B396" s="31"/>
      <c r="C396" s="132" t="s">
        <v>602</v>
      </c>
      <c r="D396" s="132" t="s">
        <v>135</v>
      </c>
      <c r="E396" s="133" t="s">
        <v>699</v>
      </c>
      <c r="F396" s="134" t="s">
        <v>700</v>
      </c>
      <c r="G396" s="135" t="s">
        <v>225</v>
      </c>
      <c r="H396" s="136">
        <v>31319.805</v>
      </c>
      <c r="I396" s="137"/>
      <c r="J396" s="138">
        <f>ROUND(I396*H396,2)</f>
        <v>0</v>
      </c>
      <c r="K396" s="139"/>
      <c r="L396" s="31"/>
      <c r="M396" s="140" t="s">
        <v>1</v>
      </c>
      <c r="N396" s="141" t="s">
        <v>41</v>
      </c>
      <c r="P396" s="142">
        <f>O396*H396</f>
        <v>0</v>
      </c>
      <c r="Q396" s="142">
        <v>0</v>
      </c>
      <c r="R396" s="142">
        <f>Q396*H396</f>
        <v>0</v>
      </c>
      <c r="S396" s="142">
        <v>0</v>
      </c>
      <c r="T396" s="143">
        <f>S396*H396</f>
        <v>0</v>
      </c>
      <c r="AR396" s="144" t="s">
        <v>131</v>
      </c>
      <c r="AT396" s="144" t="s">
        <v>135</v>
      </c>
      <c r="AU396" s="144" t="s">
        <v>86</v>
      </c>
      <c r="AY396" s="16" t="s">
        <v>132</v>
      </c>
      <c r="BE396" s="145">
        <f>IF(N396="základní",J396,0)</f>
        <v>0</v>
      </c>
      <c r="BF396" s="145">
        <f>IF(N396="snížená",J396,0)</f>
        <v>0</v>
      </c>
      <c r="BG396" s="145">
        <f>IF(N396="zákl. přenesená",J396,0)</f>
        <v>0</v>
      </c>
      <c r="BH396" s="145">
        <f>IF(N396="sníž. přenesená",J396,0)</f>
        <v>0</v>
      </c>
      <c r="BI396" s="145">
        <f>IF(N396="nulová",J396,0)</f>
        <v>0</v>
      </c>
      <c r="BJ396" s="16" t="s">
        <v>84</v>
      </c>
      <c r="BK396" s="145">
        <f>ROUND(I396*H396,2)</f>
        <v>0</v>
      </c>
      <c r="BL396" s="16" t="s">
        <v>131</v>
      </c>
      <c r="BM396" s="144" t="s">
        <v>701</v>
      </c>
    </row>
    <row r="397" spans="2:65" s="1" customFormat="1" ht="11.25">
      <c r="B397" s="31"/>
      <c r="D397" s="163" t="s">
        <v>182</v>
      </c>
      <c r="F397" s="164" t="s">
        <v>702</v>
      </c>
      <c r="I397" s="165"/>
      <c r="L397" s="31"/>
      <c r="M397" s="166"/>
      <c r="T397" s="55"/>
      <c r="AT397" s="16" t="s">
        <v>182</v>
      </c>
      <c r="AU397" s="16" t="s">
        <v>86</v>
      </c>
    </row>
    <row r="398" spans="2:65" s="13" customFormat="1" ht="22.5">
      <c r="B398" s="153"/>
      <c r="D398" s="147" t="s">
        <v>141</v>
      </c>
      <c r="E398" s="154" t="s">
        <v>1</v>
      </c>
      <c r="F398" s="155" t="s">
        <v>1147</v>
      </c>
      <c r="H398" s="156">
        <v>31319.805</v>
      </c>
      <c r="I398" s="157"/>
      <c r="L398" s="153"/>
      <c r="M398" s="158"/>
      <c r="T398" s="159"/>
      <c r="AT398" s="154" t="s">
        <v>141</v>
      </c>
      <c r="AU398" s="154" t="s">
        <v>86</v>
      </c>
      <c r="AV398" s="13" t="s">
        <v>86</v>
      </c>
      <c r="AW398" s="13" t="s">
        <v>32</v>
      </c>
      <c r="AX398" s="13" t="s">
        <v>84</v>
      </c>
      <c r="AY398" s="154" t="s">
        <v>132</v>
      </c>
    </row>
    <row r="399" spans="2:65" s="1" customFormat="1" ht="44.25" customHeight="1">
      <c r="B399" s="31"/>
      <c r="C399" s="132" t="s">
        <v>608</v>
      </c>
      <c r="D399" s="132" t="s">
        <v>135</v>
      </c>
      <c r="E399" s="133" t="s">
        <v>1148</v>
      </c>
      <c r="F399" s="134" t="s">
        <v>1149</v>
      </c>
      <c r="G399" s="135" t="s">
        <v>225</v>
      </c>
      <c r="H399" s="136">
        <v>3888.6120000000001</v>
      </c>
      <c r="I399" s="137"/>
      <c r="J399" s="138">
        <f>ROUND(I399*H399,2)</f>
        <v>0</v>
      </c>
      <c r="K399" s="139"/>
      <c r="L399" s="31"/>
      <c r="M399" s="140" t="s">
        <v>1</v>
      </c>
      <c r="N399" s="141" t="s">
        <v>41</v>
      </c>
      <c r="P399" s="142">
        <f>O399*H399</f>
        <v>0</v>
      </c>
      <c r="Q399" s="142">
        <v>0</v>
      </c>
      <c r="R399" s="142">
        <f>Q399*H399</f>
        <v>0</v>
      </c>
      <c r="S399" s="142">
        <v>0</v>
      </c>
      <c r="T399" s="143">
        <f>S399*H399</f>
        <v>0</v>
      </c>
      <c r="AR399" s="144" t="s">
        <v>131</v>
      </c>
      <c r="AT399" s="144" t="s">
        <v>135</v>
      </c>
      <c r="AU399" s="144" t="s">
        <v>86</v>
      </c>
      <c r="AY399" s="16" t="s">
        <v>132</v>
      </c>
      <c r="BE399" s="145">
        <f>IF(N399="základní",J399,0)</f>
        <v>0</v>
      </c>
      <c r="BF399" s="145">
        <f>IF(N399="snížená",J399,0)</f>
        <v>0</v>
      </c>
      <c r="BG399" s="145">
        <f>IF(N399="zákl. přenesená",J399,0)</f>
        <v>0</v>
      </c>
      <c r="BH399" s="145">
        <f>IF(N399="sníž. přenesená",J399,0)</f>
        <v>0</v>
      </c>
      <c r="BI399" s="145">
        <f>IF(N399="nulová",J399,0)</f>
        <v>0</v>
      </c>
      <c r="BJ399" s="16" t="s">
        <v>84</v>
      </c>
      <c r="BK399" s="145">
        <f>ROUND(I399*H399,2)</f>
        <v>0</v>
      </c>
      <c r="BL399" s="16" t="s">
        <v>131</v>
      </c>
      <c r="BM399" s="144" t="s">
        <v>1150</v>
      </c>
    </row>
    <row r="400" spans="2:65" s="1" customFormat="1" ht="11.25">
      <c r="B400" s="31"/>
      <c r="D400" s="163" t="s">
        <v>182</v>
      </c>
      <c r="F400" s="164" t="s">
        <v>1151</v>
      </c>
      <c r="I400" s="165"/>
      <c r="L400" s="31"/>
      <c r="M400" s="166"/>
      <c r="T400" s="55"/>
      <c r="AT400" s="16" t="s">
        <v>182</v>
      </c>
      <c r="AU400" s="16" t="s">
        <v>86</v>
      </c>
    </row>
    <row r="401" spans="2:65" s="12" customFormat="1" ht="11.25">
      <c r="B401" s="146"/>
      <c r="D401" s="147" t="s">
        <v>141</v>
      </c>
      <c r="E401" s="148" t="s">
        <v>1</v>
      </c>
      <c r="F401" s="149" t="s">
        <v>1152</v>
      </c>
      <c r="H401" s="148" t="s">
        <v>1</v>
      </c>
      <c r="I401" s="150"/>
      <c r="L401" s="146"/>
      <c r="M401" s="151"/>
      <c r="T401" s="152"/>
      <c r="AT401" s="148" t="s">
        <v>141</v>
      </c>
      <c r="AU401" s="148" t="s">
        <v>86</v>
      </c>
      <c r="AV401" s="12" t="s">
        <v>84</v>
      </c>
      <c r="AW401" s="12" t="s">
        <v>32</v>
      </c>
      <c r="AX401" s="12" t="s">
        <v>76</v>
      </c>
      <c r="AY401" s="148" t="s">
        <v>132</v>
      </c>
    </row>
    <row r="402" spans="2:65" s="12" customFormat="1" ht="11.25">
      <c r="B402" s="146"/>
      <c r="D402" s="147" t="s">
        <v>141</v>
      </c>
      <c r="E402" s="148" t="s">
        <v>1</v>
      </c>
      <c r="F402" s="149" t="s">
        <v>906</v>
      </c>
      <c r="H402" s="148" t="s">
        <v>1</v>
      </c>
      <c r="I402" s="150"/>
      <c r="L402" s="146"/>
      <c r="M402" s="151"/>
      <c r="T402" s="152"/>
      <c r="AT402" s="148" t="s">
        <v>141</v>
      </c>
      <c r="AU402" s="148" t="s">
        <v>86</v>
      </c>
      <c r="AV402" s="12" t="s">
        <v>84</v>
      </c>
      <c r="AW402" s="12" t="s">
        <v>32</v>
      </c>
      <c r="AX402" s="12" t="s">
        <v>76</v>
      </c>
      <c r="AY402" s="148" t="s">
        <v>132</v>
      </c>
    </row>
    <row r="403" spans="2:65" s="12" customFormat="1" ht="11.25">
      <c r="B403" s="146"/>
      <c r="D403" s="147" t="s">
        <v>141</v>
      </c>
      <c r="E403" s="148" t="s">
        <v>1</v>
      </c>
      <c r="F403" s="149" t="s">
        <v>907</v>
      </c>
      <c r="H403" s="148" t="s">
        <v>1</v>
      </c>
      <c r="I403" s="150"/>
      <c r="L403" s="146"/>
      <c r="M403" s="151"/>
      <c r="T403" s="152"/>
      <c r="AT403" s="148" t="s">
        <v>141</v>
      </c>
      <c r="AU403" s="148" t="s">
        <v>86</v>
      </c>
      <c r="AV403" s="12" t="s">
        <v>84</v>
      </c>
      <c r="AW403" s="12" t="s">
        <v>32</v>
      </c>
      <c r="AX403" s="12" t="s">
        <v>76</v>
      </c>
      <c r="AY403" s="148" t="s">
        <v>132</v>
      </c>
    </row>
    <row r="404" spans="2:65" s="12" customFormat="1" ht="11.25">
      <c r="B404" s="146"/>
      <c r="D404" s="147" t="s">
        <v>141</v>
      </c>
      <c r="E404" s="148" t="s">
        <v>1</v>
      </c>
      <c r="F404" s="149" t="s">
        <v>693</v>
      </c>
      <c r="H404" s="148" t="s">
        <v>1</v>
      </c>
      <c r="I404" s="150"/>
      <c r="L404" s="146"/>
      <c r="M404" s="151"/>
      <c r="T404" s="152"/>
      <c r="AT404" s="148" t="s">
        <v>141</v>
      </c>
      <c r="AU404" s="148" t="s">
        <v>86</v>
      </c>
      <c r="AV404" s="12" t="s">
        <v>84</v>
      </c>
      <c r="AW404" s="12" t="s">
        <v>32</v>
      </c>
      <c r="AX404" s="12" t="s">
        <v>76</v>
      </c>
      <c r="AY404" s="148" t="s">
        <v>132</v>
      </c>
    </row>
    <row r="405" spans="2:65" s="12" customFormat="1" ht="11.25">
      <c r="B405" s="146"/>
      <c r="D405" s="147" t="s">
        <v>141</v>
      </c>
      <c r="E405" s="148" t="s">
        <v>1</v>
      </c>
      <c r="F405" s="149" t="s">
        <v>679</v>
      </c>
      <c r="H405" s="148" t="s">
        <v>1</v>
      </c>
      <c r="I405" s="150"/>
      <c r="L405" s="146"/>
      <c r="M405" s="151"/>
      <c r="T405" s="152"/>
      <c r="AT405" s="148" t="s">
        <v>141</v>
      </c>
      <c r="AU405" s="148" t="s">
        <v>86</v>
      </c>
      <c r="AV405" s="12" t="s">
        <v>84</v>
      </c>
      <c r="AW405" s="12" t="s">
        <v>32</v>
      </c>
      <c r="AX405" s="12" t="s">
        <v>76</v>
      </c>
      <c r="AY405" s="148" t="s">
        <v>132</v>
      </c>
    </row>
    <row r="406" spans="2:65" s="13" customFormat="1" ht="11.25">
      <c r="B406" s="153"/>
      <c r="D406" s="147" t="s">
        <v>141</v>
      </c>
      <c r="E406" s="154" t="s">
        <v>1</v>
      </c>
      <c r="F406" s="155" t="s">
        <v>1153</v>
      </c>
      <c r="H406" s="156">
        <v>3888.6120000000001</v>
      </c>
      <c r="I406" s="157"/>
      <c r="L406" s="153"/>
      <c r="M406" s="158"/>
      <c r="T406" s="159"/>
      <c r="AT406" s="154" t="s">
        <v>141</v>
      </c>
      <c r="AU406" s="154" t="s">
        <v>86</v>
      </c>
      <c r="AV406" s="13" t="s">
        <v>86</v>
      </c>
      <c r="AW406" s="13" t="s">
        <v>32</v>
      </c>
      <c r="AX406" s="13" t="s">
        <v>76</v>
      </c>
      <c r="AY406" s="154" t="s">
        <v>132</v>
      </c>
    </row>
    <row r="407" spans="2:65" s="14" customFormat="1" ht="11.25">
      <c r="B407" s="167"/>
      <c r="D407" s="147" t="s">
        <v>141</v>
      </c>
      <c r="E407" s="168" t="s">
        <v>1</v>
      </c>
      <c r="F407" s="169" t="s">
        <v>191</v>
      </c>
      <c r="H407" s="170">
        <v>3888.6120000000001</v>
      </c>
      <c r="I407" s="171"/>
      <c r="L407" s="167"/>
      <c r="M407" s="172"/>
      <c r="T407" s="173"/>
      <c r="AT407" s="168" t="s">
        <v>141</v>
      </c>
      <c r="AU407" s="168" t="s">
        <v>86</v>
      </c>
      <c r="AV407" s="14" t="s">
        <v>131</v>
      </c>
      <c r="AW407" s="14" t="s">
        <v>32</v>
      </c>
      <c r="AX407" s="14" t="s">
        <v>84</v>
      </c>
      <c r="AY407" s="168" t="s">
        <v>132</v>
      </c>
    </row>
    <row r="408" spans="2:65" s="1" customFormat="1" ht="55.5" customHeight="1">
      <c r="B408" s="31"/>
      <c r="C408" s="132" t="s">
        <v>614</v>
      </c>
      <c r="D408" s="132" t="s">
        <v>135</v>
      </c>
      <c r="E408" s="133" t="s">
        <v>1154</v>
      </c>
      <c r="F408" s="134" t="s">
        <v>1155</v>
      </c>
      <c r="G408" s="135" t="s">
        <v>225</v>
      </c>
      <c r="H408" s="136">
        <v>42774.732000000004</v>
      </c>
      <c r="I408" s="137"/>
      <c r="J408" s="138">
        <f>ROUND(I408*H408,2)</f>
        <v>0</v>
      </c>
      <c r="K408" s="139"/>
      <c r="L408" s="31"/>
      <c r="M408" s="140" t="s">
        <v>1</v>
      </c>
      <c r="N408" s="141" t="s">
        <v>41</v>
      </c>
      <c r="P408" s="142">
        <f>O408*H408</f>
        <v>0</v>
      </c>
      <c r="Q408" s="142">
        <v>0</v>
      </c>
      <c r="R408" s="142">
        <f>Q408*H408</f>
        <v>0</v>
      </c>
      <c r="S408" s="142">
        <v>0</v>
      </c>
      <c r="T408" s="143">
        <f>S408*H408</f>
        <v>0</v>
      </c>
      <c r="AR408" s="144" t="s">
        <v>131</v>
      </c>
      <c r="AT408" s="144" t="s">
        <v>135</v>
      </c>
      <c r="AU408" s="144" t="s">
        <v>86</v>
      </c>
      <c r="AY408" s="16" t="s">
        <v>132</v>
      </c>
      <c r="BE408" s="145">
        <f>IF(N408="základní",J408,0)</f>
        <v>0</v>
      </c>
      <c r="BF408" s="145">
        <f>IF(N408="snížená",J408,0)</f>
        <v>0</v>
      </c>
      <c r="BG408" s="145">
        <f>IF(N408="zákl. přenesená",J408,0)</f>
        <v>0</v>
      </c>
      <c r="BH408" s="145">
        <f>IF(N408="sníž. přenesená",J408,0)</f>
        <v>0</v>
      </c>
      <c r="BI408" s="145">
        <f>IF(N408="nulová",J408,0)</f>
        <v>0</v>
      </c>
      <c r="BJ408" s="16" t="s">
        <v>84</v>
      </c>
      <c r="BK408" s="145">
        <f>ROUND(I408*H408,2)</f>
        <v>0</v>
      </c>
      <c r="BL408" s="16" t="s">
        <v>131</v>
      </c>
      <c r="BM408" s="144" t="s">
        <v>1156</v>
      </c>
    </row>
    <row r="409" spans="2:65" s="1" customFormat="1" ht="11.25">
      <c r="B409" s="31"/>
      <c r="D409" s="163" t="s">
        <v>182</v>
      </c>
      <c r="F409" s="164" t="s">
        <v>1157</v>
      </c>
      <c r="I409" s="165"/>
      <c r="L409" s="31"/>
      <c r="M409" s="166"/>
      <c r="T409" s="55"/>
      <c r="AT409" s="16" t="s">
        <v>182</v>
      </c>
      <c r="AU409" s="16" t="s">
        <v>86</v>
      </c>
    </row>
    <row r="410" spans="2:65" s="13" customFormat="1" ht="22.5">
      <c r="B410" s="153"/>
      <c r="D410" s="147" t="s">
        <v>141</v>
      </c>
      <c r="E410" s="154" t="s">
        <v>1</v>
      </c>
      <c r="F410" s="155" t="s">
        <v>1158</v>
      </c>
      <c r="H410" s="156">
        <v>42774.732000000004</v>
      </c>
      <c r="I410" s="157"/>
      <c r="L410" s="153"/>
      <c r="M410" s="158"/>
      <c r="T410" s="159"/>
      <c r="AT410" s="154" t="s">
        <v>141</v>
      </c>
      <c r="AU410" s="154" t="s">
        <v>86</v>
      </c>
      <c r="AV410" s="13" t="s">
        <v>86</v>
      </c>
      <c r="AW410" s="13" t="s">
        <v>32</v>
      </c>
      <c r="AX410" s="13" t="s">
        <v>84</v>
      </c>
      <c r="AY410" s="154" t="s">
        <v>132</v>
      </c>
    </row>
    <row r="411" spans="2:65" s="1" customFormat="1" ht="44.25" customHeight="1">
      <c r="B411" s="31"/>
      <c r="C411" s="132" t="s">
        <v>622</v>
      </c>
      <c r="D411" s="132" t="s">
        <v>135</v>
      </c>
      <c r="E411" s="133" t="s">
        <v>705</v>
      </c>
      <c r="F411" s="134" t="s">
        <v>706</v>
      </c>
      <c r="G411" s="135" t="s">
        <v>225</v>
      </c>
      <c r="H411" s="136">
        <v>100.898</v>
      </c>
      <c r="I411" s="137"/>
      <c r="J411" s="138">
        <f>ROUND(I411*H411,2)</f>
        <v>0</v>
      </c>
      <c r="K411" s="139"/>
      <c r="L411" s="31"/>
      <c r="M411" s="140" t="s">
        <v>1</v>
      </c>
      <c r="N411" s="141" t="s">
        <v>41</v>
      </c>
      <c r="P411" s="142">
        <f>O411*H411</f>
        <v>0</v>
      </c>
      <c r="Q411" s="142">
        <v>0</v>
      </c>
      <c r="R411" s="142">
        <f>Q411*H411</f>
        <v>0</v>
      </c>
      <c r="S411" s="142">
        <v>0</v>
      </c>
      <c r="T411" s="143">
        <f>S411*H411</f>
        <v>0</v>
      </c>
      <c r="AR411" s="144" t="s">
        <v>131</v>
      </c>
      <c r="AT411" s="144" t="s">
        <v>135</v>
      </c>
      <c r="AU411" s="144" t="s">
        <v>86</v>
      </c>
      <c r="AY411" s="16" t="s">
        <v>132</v>
      </c>
      <c r="BE411" s="145">
        <f>IF(N411="základní",J411,0)</f>
        <v>0</v>
      </c>
      <c r="BF411" s="145">
        <f>IF(N411="snížená",J411,0)</f>
        <v>0</v>
      </c>
      <c r="BG411" s="145">
        <f>IF(N411="zákl. přenesená",J411,0)</f>
        <v>0</v>
      </c>
      <c r="BH411" s="145">
        <f>IF(N411="sníž. přenesená",J411,0)</f>
        <v>0</v>
      </c>
      <c r="BI411" s="145">
        <f>IF(N411="nulová",J411,0)</f>
        <v>0</v>
      </c>
      <c r="BJ411" s="16" t="s">
        <v>84</v>
      </c>
      <c r="BK411" s="145">
        <f>ROUND(I411*H411,2)</f>
        <v>0</v>
      </c>
      <c r="BL411" s="16" t="s">
        <v>131</v>
      </c>
      <c r="BM411" s="144" t="s">
        <v>707</v>
      </c>
    </row>
    <row r="412" spans="2:65" s="1" customFormat="1" ht="11.25">
      <c r="B412" s="31"/>
      <c r="D412" s="163" t="s">
        <v>182</v>
      </c>
      <c r="F412" s="164" t="s">
        <v>708</v>
      </c>
      <c r="I412" s="165"/>
      <c r="L412" s="31"/>
      <c r="M412" s="166"/>
      <c r="T412" s="55"/>
      <c r="AT412" s="16" t="s">
        <v>182</v>
      </c>
      <c r="AU412" s="16" t="s">
        <v>86</v>
      </c>
    </row>
    <row r="413" spans="2:65" s="13" customFormat="1" ht="11.25">
      <c r="B413" s="153"/>
      <c r="D413" s="147" t="s">
        <v>141</v>
      </c>
      <c r="E413" s="154" t="s">
        <v>1</v>
      </c>
      <c r="F413" s="155" t="s">
        <v>1138</v>
      </c>
      <c r="H413" s="156">
        <v>7.48</v>
      </c>
      <c r="I413" s="157"/>
      <c r="L413" s="153"/>
      <c r="M413" s="158"/>
      <c r="T413" s="159"/>
      <c r="AT413" s="154" t="s">
        <v>141</v>
      </c>
      <c r="AU413" s="154" t="s">
        <v>86</v>
      </c>
      <c r="AV413" s="13" t="s">
        <v>86</v>
      </c>
      <c r="AW413" s="13" t="s">
        <v>32</v>
      </c>
      <c r="AX413" s="13" t="s">
        <v>76</v>
      </c>
      <c r="AY413" s="154" t="s">
        <v>132</v>
      </c>
    </row>
    <row r="414" spans="2:65" s="13" customFormat="1" ht="11.25">
      <c r="B414" s="153"/>
      <c r="D414" s="147" t="s">
        <v>141</v>
      </c>
      <c r="E414" s="154" t="s">
        <v>1</v>
      </c>
      <c r="F414" s="155" t="s">
        <v>1139</v>
      </c>
      <c r="H414" s="156">
        <v>15.022</v>
      </c>
      <c r="I414" s="157"/>
      <c r="L414" s="153"/>
      <c r="M414" s="158"/>
      <c r="T414" s="159"/>
      <c r="AT414" s="154" t="s">
        <v>141</v>
      </c>
      <c r="AU414" s="154" t="s">
        <v>86</v>
      </c>
      <c r="AV414" s="13" t="s">
        <v>86</v>
      </c>
      <c r="AW414" s="13" t="s">
        <v>32</v>
      </c>
      <c r="AX414" s="13" t="s">
        <v>76</v>
      </c>
      <c r="AY414" s="154" t="s">
        <v>132</v>
      </c>
    </row>
    <row r="415" spans="2:65" s="13" customFormat="1" ht="11.25">
      <c r="B415" s="153"/>
      <c r="D415" s="147" t="s">
        <v>141</v>
      </c>
      <c r="E415" s="154" t="s">
        <v>1</v>
      </c>
      <c r="F415" s="155" t="s">
        <v>1140</v>
      </c>
      <c r="H415" s="156">
        <v>39.44</v>
      </c>
      <c r="I415" s="157"/>
      <c r="L415" s="153"/>
      <c r="M415" s="158"/>
      <c r="T415" s="159"/>
      <c r="AT415" s="154" t="s">
        <v>141</v>
      </c>
      <c r="AU415" s="154" t="s">
        <v>86</v>
      </c>
      <c r="AV415" s="13" t="s">
        <v>86</v>
      </c>
      <c r="AW415" s="13" t="s">
        <v>32</v>
      </c>
      <c r="AX415" s="13" t="s">
        <v>76</v>
      </c>
      <c r="AY415" s="154" t="s">
        <v>132</v>
      </c>
    </row>
    <row r="416" spans="2:65" s="13" customFormat="1" ht="11.25">
      <c r="B416" s="153"/>
      <c r="D416" s="147" t="s">
        <v>141</v>
      </c>
      <c r="E416" s="154" t="s">
        <v>1</v>
      </c>
      <c r="F416" s="155" t="s">
        <v>1141</v>
      </c>
      <c r="H416" s="156">
        <v>38.956000000000003</v>
      </c>
      <c r="I416" s="157"/>
      <c r="L416" s="153"/>
      <c r="M416" s="158"/>
      <c r="T416" s="159"/>
      <c r="AT416" s="154" t="s">
        <v>141</v>
      </c>
      <c r="AU416" s="154" t="s">
        <v>86</v>
      </c>
      <c r="AV416" s="13" t="s">
        <v>86</v>
      </c>
      <c r="AW416" s="13" t="s">
        <v>32</v>
      </c>
      <c r="AX416" s="13" t="s">
        <v>76</v>
      </c>
      <c r="AY416" s="154" t="s">
        <v>132</v>
      </c>
    </row>
    <row r="417" spans="2:65" s="14" customFormat="1" ht="11.25">
      <c r="B417" s="167"/>
      <c r="D417" s="147" t="s">
        <v>141</v>
      </c>
      <c r="E417" s="168" t="s">
        <v>1</v>
      </c>
      <c r="F417" s="169" t="s">
        <v>191</v>
      </c>
      <c r="H417" s="170">
        <v>100.898</v>
      </c>
      <c r="I417" s="171"/>
      <c r="L417" s="167"/>
      <c r="M417" s="172"/>
      <c r="T417" s="173"/>
      <c r="AT417" s="168" t="s">
        <v>141</v>
      </c>
      <c r="AU417" s="168" t="s">
        <v>86</v>
      </c>
      <c r="AV417" s="14" t="s">
        <v>131</v>
      </c>
      <c r="AW417" s="14" t="s">
        <v>32</v>
      </c>
      <c r="AX417" s="14" t="s">
        <v>84</v>
      </c>
      <c r="AY417" s="168" t="s">
        <v>132</v>
      </c>
    </row>
    <row r="418" spans="2:65" s="1" customFormat="1" ht="44.25" customHeight="1">
      <c r="B418" s="31"/>
      <c r="C418" s="132" t="s">
        <v>630</v>
      </c>
      <c r="D418" s="132" t="s">
        <v>135</v>
      </c>
      <c r="E418" s="133" t="s">
        <v>715</v>
      </c>
      <c r="F418" s="134" t="s">
        <v>716</v>
      </c>
      <c r="G418" s="135" t="s">
        <v>225</v>
      </c>
      <c r="H418" s="136">
        <v>2830.3760000000002</v>
      </c>
      <c r="I418" s="137"/>
      <c r="J418" s="138">
        <f>ROUND(I418*H418,2)</f>
        <v>0</v>
      </c>
      <c r="K418" s="139"/>
      <c r="L418" s="31"/>
      <c r="M418" s="140" t="s">
        <v>1</v>
      </c>
      <c r="N418" s="141" t="s">
        <v>41</v>
      </c>
      <c r="P418" s="142">
        <f>O418*H418</f>
        <v>0</v>
      </c>
      <c r="Q418" s="142">
        <v>0</v>
      </c>
      <c r="R418" s="142">
        <f>Q418*H418</f>
        <v>0</v>
      </c>
      <c r="S418" s="142">
        <v>0</v>
      </c>
      <c r="T418" s="143">
        <f>S418*H418</f>
        <v>0</v>
      </c>
      <c r="AR418" s="144" t="s">
        <v>131</v>
      </c>
      <c r="AT418" s="144" t="s">
        <v>135</v>
      </c>
      <c r="AU418" s="144" t="s">
        <v>86</v>
      </c>
      <c r="AY418" s="16" t="s">
        <v>132</v>
      </c>
      <c r="BE418" s="145">
        <f>IF(N418="základní",J418,0)</f>
        <v>0</v>
      </c>
      <c r="BF418" s="145">
        <f>IF(N418="snížená",J418,0)</f>
        <v>0</v>
      </c>
      <c r="BG418" s="145">
        <f>IF(N418="zákl. přenesená",J418,0)</f>
        <v>0</v>
      </c>
      <c r="BH418" s="145">
        <f>IF(N418="sníž. přenesená",J418,0)</f>
        <v>0</v>
      </c>
      <c r="BI418" s="145">
        <f>IF(N418="nulová",J418,0)</f>
        <v>0</v>
      </c>
      <c r="BJ418" s="16" t="s">
        <v>84</v>
      </c>
      <c r="BK418" s="145">
        <f>ROUND(I418*H418,2)</f>
        <v>0</v>
      </c>
      <c r="BL418" s="16" t="s">
        <v>131</v>
      </c>
      <c r="BM418" s="144" t="s">
        <v>717</v>
      </c>
    </row>
    <row r="419" spans="2:65" s="13" customFormat="1" ht="22.5">
      <c r="B419" s="153"/>
      <c r="D419" s="147" t="s">
        <v>141</v>
      </c>
      <c r="E419" s="154" t="s">
        <v>1</v>
      </c>
      <c r="F419" s="155" t="s">
        <v>1143</v>
      </c>
      <c r="H419" s="156">
        <v>2333.1709999999998</v>
      </c>
      <c r="I419" s="157"/>
      <c r="L419" s="153"/>
      <c r="M419" s="158"/>
      <c r="T419" s="159"/>
      <c r="AT419" s="154" t="s">
        <v>141</v>
      </c>
      <c r="AU419" s="154" t="s">
        <v>86</v>
      </c>
      <c r="AV419" s="13" t="s">
        <v>86</v>
      </c>
      <c r="AW419" s="13" t="s">
        <v>32</v>
      </c>
      <c r="AX419" s="13" t="s">
        <v>76</v>
      </c>
      <c r="AY419" s="154" t="s">
        <v>132</v>
      </c>
    </row>
    <row r="420" spans="2:65" s="13" customFormat="1" ht="22.5">
      <c r="B420" s="153"/>
      <c r="D420" s="147" t="s">
        <v>141</v>
      </c>
      <c r="E420" s="154" t="s">
        <v>1</v>
      </c>
      <c r="F420" s="155" t="s">
        <v>1159</v>
      </c>
      <c r="H420" s="156">
        <v>290.20499999999998</v>
      </c>
      <c r="I420" s="157"/>
      <c r="L420" s="153"/>
      <c r="M420" s="158"/>
      <c r="T420" s="159"/>
      <c r="AT420" s="154" t="s">
        <v>141</v>
      </c>
      <c r="AU420" s="154" t="s">
        <v>86</v>
      </c>
      <c r="AV420" s="13" t="s">
        <v>86</v>
      </c>
      <c r="AW420" s="13" t="s">
        <v>32</v>
      </c>
      <c r="AX420" s="13" t="s">
        <v>76</v>
      </c>
      <c r="AY420" s="154" t="s">
        <v>132</v>
      </c>
    </row>
    <row r="421" spans="2:65" s="13" customFormat="1" ht="11.25">
      <c r="B421" s="153"/>
      <c r="D421" s="147" t="s">
        <v>141</v>
      </c>
      <c r="E421" s="154" t="s">
        <v>1</v>
      </c>
      <c r="F421" s="155" t="s">
        <v>1145</v>
      </c>
      <c r="H421" s="156">
        <v>207</v>
      </c>
      <c r="I421" s="157"/>
      <c r="L421" s="153"/>
      <c r="M421" s="158"/>
      <c r="T421" s="159"/>
      <c r="AT421" s="154" t="s">
        <v>141</v>
      </c>
      <c r="AU421" s="154" t="s">
        <v>86</v>
      </c>
      <c r="AV421" s="13" t="s">
        <v>86</v>
      </c>
      <c r="AW421" s="13" t="s">
        <v>32</v>
      </c>
      <c r="AX421" s="13" t="s">
        <v>76</v>
      </c>
      <c r="AY421" s="154" t="s">
        <v>132</v>
      </c>
    </row>
    <row r="422" spans="2:65" s="14" customFormat="1" ht="11.25">
      <c r="B422" s="167"/>
      <c r="D422" s="147" t="s">
        <v>141</v>
      </c>
      <c r="E422" s="168" t="s">
        <v>1</v>
      </c>
      <c r="F422" s="169" t="s">
        <v>191</v>
      </c>
      <c r="H422" s="170">
        <v>2830.3759999999997</v>
      </c>
      <c r="I422" s="171"/>
      <c r="L422" s="167"/>
      <c r="M422" s="172"/>
      <c r="T422" s="173"/>
      <c r="AT422" s="168" t="s">
        <v>141</v>
      </c>
      <c r="AU422" s="168" t="s">
        <v>86</v>
      </c>
      <c r="AV422" s="14" t="s">
        <v>131</v>
      </c>
      <c r="AW422" s="14" t="s">
        <v>32</v>
      </c>
      <c r="AX422" s="14" t="s">
        <v>84</v>
      </c>
      <c r="AY422" s="168" t="s">
        <v>132</v>
      </c>
    </row>
    <row r="423" spans="2:65" s="1" customFormat="1" ht="49.15" customHeight="1">
      <c r="B423" s="31"/>
      <c r="C423" s="132" t="s">
        <v>408</v>
      </c>
      <c r="D423" s="132" t="s">
        <v>135</v>
      </c>
      <c r="E423" s="133" t="s">
        <v>1160</v>
      </c>
      <c r="F423" s="134" t="s">
        <v>1161</v>
      </c>
      <c r="G423" s="135" t="s">
        <v>225</v>
      </c>
      <c r="H423" s="136">
        <v>3888.6120000000001</v>
      </c>
      <c r="I423" s="137"/>
      <c r="J423" s="138">
        <f>ROUND(I423*H423,2)</f>
        <v>0</v>
      </c>
      <c r="K423" s="139"/>
      <c r="L423" s="31"/>
      <c r="M423" s="140" t="s">
        <v>1</v>
      </c>
      <c r="N423" s="141" t="s">
        <v>41</v>
      </c>
      <c r="P423" s="142">
        <f>O423*H423</f>
        <v>0</v>
      </c>
      <c r="Q423" s="142">
        <v>0</v>
      </c>
      <c r="R423" s="142">
        <f>Q423*H423</f>
        <v>0</v>
      </c>
      <c r="S423" s="142">
        <v>0</v>
      </c>
      <c r="T423" s="143">
        <f>S423*H423</f>
        <v>0</v>
      </c>
      <c r="AR423" s="144" t="s">
        <v>131</v>
      </c>
      <c r="AT423" s="144" t="s">
        <v>135</v>
      </c>
      <c r="AU423" s="144" t="s">
        <v>86</v>
      </c>
      <c r="AY423" s="16" t="s">
        <v>132</v>
      </c>
      <c r="BE423" s="145">
        <f>IF(N423="základní",J423,0)</f>
        <v>0</v>
      </c>
      <c r="BF423" s="145">
        <f>IF(N423="snížená",J423,0)</f>
        <v>0</v>
      </c>
      <c r="BG423" s="145">
        <f>IF(N423="zákl. přenesená",J423,0)</f>
        <v>0</v>
      </c>
      <c r="BH423" s="145">
        <f>IF(N423="sníž. přenesená",J423,0)</f>
        <v>0</v>
      </c>
      <c r="BI423" s="145">
        <f>IF(N423="nulová",J423,0)</f>
        <v>0</v>
      </c>
      <c r="BJ423" s="16" t="s">
        <v>84</v>
      </c>
      <c r="BK423" s="145">
        <f>ROUND(I423*H423,2)</f>
        <v>0</v>
      </c>
      <c r="BL423" s="16" t="s">
        <v>131</v>
      </c>
      <c r="BM423" s="144" t="s">
        <v>1162</v>
      </c>
    </row>
    <row r="424" spans="2:65" s="12" customFormat="1" ht="11.25">
      <c r="B424" s="146"/>
      <c r="D424" s="147" t="s">
        <v>141</v>
      </c>
      <c r="E424" s="148" t="s">
        <v>1</v>
      </c>
      <c r="F424" s="149" t="s">
        <v>1152</v>
      </c>
      <c r="H424" s="148" t="s">
        <v>1</v>
      </c>
      <c r="I424" s="150"/>
      <c r="L424" s="146"/>
      <c r="M424" s="151"/>
      <c r="T424" s="152"/>
      <c r="AT424" s="148" t="s">
        <v>141</v>
      </c>
      <c r="AU424" s="148" t="s">
        <v>86</v>
      </c>
      <c r="AV424" s="12" t="s">
        <v>84</v>
      </c>
      <c r="AW424" s="12" t="s">
        <v>32</v>
      </c>
      <c r="AX424" s="12" t="s">
        <v>76</v>
      </c>
      <c r="AY424" s="148" t="s">
        <v>132</v>
      </c>
    </row>
    <row r="425" spans="2:65" s="12" customFormat="1" ht="11.25">
      <c r="B425" s="146"/>
      <c r="D425" s="147" t="s">
        <v>141</v>
      </c>
      <c r="E425" s="148" t="s">
        <v>1</v>
      </c>
      <c r="F425" s="149" t="s">
        <v>906</v>
      </c>
      <c r="H425" s="148" t="s">
        <v>1</v>
      </c>
      <c r="I425" s="150"/>
      <c r="L425" s="146"/>
      <c r="M425" s="151"/>
      <c r="T425" s="152"/>
      <c r="AT425" s="148" t="s">
        <v>141</v>
      </c>
      <c r="AU425" s="148" t="s">
        <v>86</v>
      </c>
      <c r="AV425" s="12" t="s">
        <v>84</v>
      </c>
      <c r="AW425" s="12" t="s">
        <v>32</v>
      </c>
      <c r="AX425" s="12" t="s">
        <v>76</v>
      </c>
      <c r="AY425" s="148" t="s">
        <v>132</v>
      </c>
    </row>
    <row r="426" spans="2:65" s="12" customFormat="1" ht="11.25">
      <c r="B426" s="146"/>
      <c r="D426" s="147" t="s">
        <v>141</v>
      </c>
      <c r="E426" s="148" t="s">
        <v>1</v>
      </c>
      <c r="F426" s="149" t="s">
        <v>907</v>
      </c>
      <c r="H426" s="148" t="s">
        <v>1</v>
      </c>
      <c r="I426" s="150"/>
      <c r="L426" s="146"/>
      <c r="M426" s="151"/>
      <c r="T426" s="152"/>
      <c r="AT426" s="148" t="s">
        <v>141</v>
      </c>
      <c r="AU426" s="148" t="s">
        <v>86</v>
      </c>
      <c r="AV426" s="12" t="s">
        <v>84</v>
      </c>
      <c r="AW426" s="12" t="s">
        <v>32</v>
      </c>
      <c r="AX426" s="12" t="s">
        <v>76</v>
      </c>
      <c r="AY426" s="148" t="s">
        <v>132</v>
      </c>
    </row>
    <row r="427" spans="2:65" s="12" customFormat="1" ht="11.25">
      <c r="B427" s="146"/>
      <c r="D427" s="147" t="s">
        <v>141</v>
      </c>
      <c r="E427" s="148" t="s">
        <v>1</v>
      </c>
      <c r="F427" s="149" t="s">
        <v>693</v>
      </c>
      <c r="H427" s="148" t="s">
        <v>1</v>
      </c>
      <c r="I427" s="150"/>
      <c r="L427" s="146"/>
      <c r="M427" s="151"/>
      <c r="T427" s="152"/>
      <c r="AT427" s="148" t="s">
        <v>141</v>
      </c>
      <c r="AU427" s="148" t="s">
        <v>86</v>
      </c>
      <c r="AV427" s="12" t="s">
        <v>84</v>
      </c>
      <c r="AW427" s="12" t="s">
        <v>32</v>
      </c>
      <c r="AX427" s="12" t="s">
        <v>76</v>
      </c>
      <c r="AY427" s="148" t="s">
        <v>132</v>
      </c>
    </row>
    <row r="428" spans="2:65" s="12" customFormat="1" ht="11.25">
      <c r="B428" s="146"/>
      <c r="D428" s="147" t="s">
        <v>141</v>
      </c>
      <c r="E428" s="148" t="s">
        <v>1</v>
      </c>
      <c r="F428" s="149" t="s">
        <v>686</v>
      </c>
      <c r="H428" s="148" t="s">
        <v>1</v>
      </c>
      <c r="I428" s="150"/>
      <c r="L428" s="146"/>
      <c r="M428" s="151"/>
      <c r="T428" s="152"/>
      <c r="AT428" s="148" t="s">
        <v>141</v>
      </c>
      <c r="AU428" s="148" t="s">
        <v>86</v>
      </c>
      <c r="AV428" s="12" t="s">
        <v>84</v>
      </c>
      <c r="AW428" s="12" t="s">
        <v>32</v>
      </c>
      <c r="AX428" s="12" t="s">
        <v>76</v>
      </c>
      <c r="AY428" s="148" t="s">
        <v>132</v>
      </c>
    </row>
    <row r="429" spans="2:65" s="13" customFormat="1" ht="11.25">
      <c r="B429" s="153"/>
      <c r="D429" s="147" t="s">
        <v>141</v>
      </c>
      <c r="E429" s="154" t="s">
        <v>1</v>
      </c>
      <c r="F429" s="155" t="s">
        <v>1153</v>
      </c>
      <c r="H429" s="156">
        <v>3888.6120000000001</v>
      </c>
      <c r="I429" s="157"/>
      <c r="L429" s="153"/>
      <c r="M429" s="158"/>
      <c r="T429" s="159"/>
      <c r="AT429" s="154" t="s">
        <v>141</v>
      </c>
      <c r="AU429" s="154" t="s">
        <v>86</v>
      </c>
      <c r="AV429" s="13" t="s">
        <v>86</v>
      </c>
      <c r="AW429" s="13" t="s">
        <v>32</v>
      </c>
      <c r="AX429" s="13" t="s">
        <v>84</v>
      </c>
      <c r="AY429" s="154" t="s">
        <v>132</v>
      </c>
    </row>
    <row r="430" spans="2:65" s="1" customFormat="1" ht="44.25" customHeight="1">
      <c r="B430" s="31"/>
      <c r="C430" s="132" t="s">
        <v>648</v>
      </c>
      <c r="D430" s="132" t="s">
        <v>135</v>
      </c>
      <c r="E430" s="133" t="s">
        <v>1163</v>
      </c>
      <c r="F430" s="134" t="s">
        <v>1164</v>
      </c>
      <c r="G430" s="135" t="s">
        <v>225</v>
      </c>
      <c r="H430" s="136">
        <v>9.3450000000000006</v>
      </c>
      <c r="I430" s="137"/>
      <c r="J430" s="138">
        <f>ROUND(I430*H430,2)</f>
        <v>0</v>
      </c>
      <c r="K430" s="139"/>
      <c r="L430" s="31"/>
      <c r="M430" s="140" t="s">
        <v>1</v>
      </c>
      <c r="N430" s="141" t="s">
        <v>41</v>
      </c>
      <c r="P430" s="142">
        <f>O430*H430</f>
        <v>0</v>
      </c>
      <c r="Q430" s="142">
        <v>0</v>
      </c>
      <c r="R430" s="142">
        <f>Q430*H430</f>
        <v>0</v>
      </c>
      <c r="S430" s="142">
        <v>0</v>
      </c>
      <c r="T430" s="143">
        <f>S430*H430</f>
        <v>0</v>
      </c>
      <c r="AR430" s="144" t="s">
        <v>131</v>
      </c>
      <c r="AT430" s="144" t="s">
        <v>135</v>
      </c>
      <c r="AU430" s="144" t="s">
        <v>86</v>
      </c>
      <c r="AY430" s="16" t="s">
        <v>132</v>
      </c>
      <c r="BE430" s="145">
        <f>IF(N430="základní",J430,0)</f>
        <v>0</v>
      </c>
      <c r="BF430" s="145">
        <f>IF(N430="snížená",J430,0)</f>
        <v>0</v>
      </c>
      <c r="BG430" s="145">
        <f>IF(N430="zákl. přenesená",J430,0)</f>
        <v>0</v>
      </c>
      <c r="BH430" s="145">
        <f>IF(N430="sníž. přenesená",J430,0)</f>
        <v>0</v>
      </c>
      <c r="BI430" s="145">
        <f>IF(N430="nulová",J430,0)</f>
        <v>0</v>
      </c>
      <c r="BJ430" s="16" t="s">
        <v>84</v>
      </c>
      <c r="BK430" s="145">
        <f>ROUND(I430*H430,2)</f>
        <v>0</v>
      </c>
      <c r="BL430" s="16" t="s">
        <v>131</v>
      </c>
      <c r="BM430" s="144" t="s">
        <v>1165</v>
      </c>
    </row>
    <row r="431" spans="2:65" s="1" customFormat="1" ht="11.25">
      <c r="B431" s="31"/>
      <c r="D431" s="163" t="s">
        <v>182</v>
      </c>
      <c r="F431" s="164" t="s">
        <v>1166</v>
      </c>
      <c r="I431" s="165"/>
      <c r="L431" s="31"/>
      <c r="M431" s="166"/>
      <c r="T431" s="55"/>
      <c r="AT431" s="16" t="s">
        <v>182</v>
      </c>
      <c r="AU431" s="16" t="s">
        <v>86</v>
      </c>
    </row>
    <row r="432" spans="2:65" s="13" customFormat="1" ht="11.25">
      <c r="B432" s="153"/>
      <c r="D432" s="147" t="s">
        <v>141</v>
      </c>
      <c r="E432" s="154" t="s">
        <v>1</v>
      </c>
      <c r="F432" s="155" t="s">
        <v>1167</v>
      </c>
      <c r="H432" s="156">
        <v>9.3450000000000006</v>
      </c>
      <c r="I432" s="157"/>
      <c r="L432" s="153"/>
      <c r="M432" s="158"/>
      <c r="T432" s="159"/>
      <c r="AT432" s="154" t="s">
        <v>141</v>
      </c>
      <c r="AU432" s="154" t="s">
        <v>86</v>
      </c>
      <c r="AV432" s="13" t="s">
        <v>86</v>
      </c>
      <c r="AW432" s="13" t="s">
        <v>32</v>
      </c>
      <c r="AX432" s="13" t="s">
        <v>84</v>
      </c>
      <c r="AY432" s="154" t="s">
        <v>132</v>
      </c>
    </row>
    <row r="433" spans="2:65" s="11" customFormat="1" ht="25.9" customHeight="1">
      <c r="B433" s="120"/>
      <c r="D433" s="121" t="s">
        <v>75</v>
      </c>
      <c r="E433" s="122" t="s">
        <v>788</v>
      </c>
      <c r="F433" s="122" t="s">
        <v>789</v>
      </c>
      <c r="I433" s="123"/>
      <c r="J433" s="124">
        <f>BK433</f>
        <v>0</v>
      </c>
      <c r="L433" s="120"/>
      <c r="M433" s="125"/>
      <c r="P433" s="126">
        <f>P434</f>
        <v>0</v>
      </c>
      <c r="R433" s="126">
        <f>R434</f>
        <v>0</v>
      </c>
      <c r="T433" s="127">
        <f>T434</f>
        <v>0</v>
      </c>
      <c r="AR433" s="121" t="s">
        <v>84</v>
      </c>
      <c r="AT433" s="128" t="s">
        <v>75</v>
      </c>
      <c r="AU433" s="128" t="s">
        <v>76</v>
      </c>
      <c r="AY433" s="121" t="s">
        <v>132</v>
      </c>
      <c r="BK433" s="129">
        <f>BK434</f>
        <v>0</v>
      </c>
    </row>
    <row r="434" spans="2:65" s="1" customFormat="1" ht="37.9" customHeight="1">
      <c r="B434" s="31"/>
      <c r="C434" s="132" t="s">
        <v>1168</v>
      </c>
      <c r="D434" s="132" t="s">
        <v>135</v>
      </c>
      <c r="E434" s="133" t="s">
        <v>1169</v>
      </c>
      <c r="F434" s="134" t="s">
        <v>792</v>
      </c>
      <c r="G434" s="135" t="s">
        <v>225</v>
      </c>
      <c r="H434" s="136">
        <v>481.851</v>
      </c>
      <c r="I434" s="137"/>
      <c r="J434" s="138">
        <f>ROUND(I434*H434,2)</f>
        <v>0</v>
      </c>
      <c r="K434" s="139"/>
      <c r="L434" s="31"/>
      <c r="M434" s="186" t="s">
        <v>1</v>
      </c>
      <c r="N434" s="187" t="s">
        <v>41</v>
      </c>
      <c r="O434" s="188"/>
      <c r="P434" s="189">
        <f>O434*H434</f>
        <v>0</v>
      </c>
      <c r="Q434" s="189">
        <v>0</v>
      </c>
      <c r="R434" s="189">
        <f>Q434*H434</f>
        <v>0</v>
      </c>
      <c r="S434" s="189">
        <v>0</v>
      </c>
      <c r="T434" s="190">
        <f>S434*H434</f>
        <v>0</v>
      </c>
      <c r="AR434" s="144" t="s">
        <v>131</v>
      </c>
      <c r="AT434" s="144" t="s">
        <v>135</v>
      </c>
      <c r="AU434" s="144" t="s">
        <v>84</v>
      </c>
      <c r="AY434" s="16" t="s">
        <v>132</v>
      </c>
      <c r="BE434" s="145">
        <f>IF(N434="základní",J434,0)</f>
        <v>0</v>
      </c>
      <c r="BF434" s="145">
        <f>IF(N434="snížená",J434,0)</f>
        <v>0</v>
      </c>
      <c r="BG434" s="145">
        <f>IF(N434="zákl. přenesená",J434,0)</f>
        <v>0</v>
      </c>
      <c r="BH434" s="145">
        <f>IF(N434="sníž. přenesená",J434,0)</f>
        <v>0</v>
      </c>
      <c r="BI434" s="145">
        <f>IF(N434="nulová",J434,0)</f>
        <v>0</v>
      </c>
      <c r="BJ434" s="16" t="s">
        <v>84</v>
      </c>
      <c r="BK434" s="145">
        <f>ROUND(I434*H434,2)</f>
        <v>0</v>
      </c>
      <c r="BL434" s="16" t="s">
        <v>131</v>
      </c>
      <c r="BM434" s="144" t="s">
        <v>793</v>
      </c>
    </row>
    <row r="435" spans="2:65" s="1" customFormat="1" ht="6.95" customHeight="1">
      <c r="B435" s="43"/>
      <c r="C435" s="44"/>
      <c r="D435" s="44"/>
      <c r="E435" s="44"/>
      <c r="F435" s="44"/>
      <c r="G435" s="44"/>
      <c r="H435" s="44"/>
      <c r="I435" s="44"/>
      <c r="J435" s="44"/>
      <c r="K435" s="44"/>
      <c r="L435" s="31"/>
    </row>
  </sheetData>
  <sheetProtection algorithmName="SHA-512" hashValue="cL7gO0hJupY4mkU9M5fS6ARsOgIG4WRxN8N9HO/BxTinpzLhnoHNaWXWRQWpkz58qKwXYUdbJXO4FLxsl9SK6A==" saltValue="POML6kKw3VydkYqd46JNF4ZfXtWqw7xzy67kWDne2u6JHtvbsKvFwbNw+C/NfEKyXlChlHG+7Sz9BLVatC3fPw==" spinCount="100000" sheet="1" objects="1" scenarios="1" formatColumns="0" formatRows="0" autoFilter="0"/>
  <autoFilter ref="C125:K434" xr:uid="{00000000-0009-0000-0000-000003000000}"/>
  <mergeCells count="9">
    <mergeCell ref="E87:H87"/>
    <mergeCell ref="E116:H116"/>
    <mergeCell ref="E118:H118"/>
    <mergeCell ref="L2:V2"/>
    <mergeCell ref="E7:H7"/>
    <mergeCell ref="E9:H9"/>
    <mergeCell ref="E18:H18"/>
    <mergeCell ref="E27:H27"/>
    <mergeCell ref="E85:H85"/>
  </mergeCells>
  <hyperlinks>
    <hyperlink ref="F130" r:id="rId1" xr:uid="{00000000-0004-0000-0300-000000000000}"/>
    <hyperlink ref="F135" r:id="rId2" xr:uid="{00000000-0004-0000-0300-000001000000}"/>
    <hyperlink ref="F138" r:id="rId3" xr:uid="{00000000-0004-0000-0300-000002000000}"/>
    <hyperlink ref="F141" r:id="rId4" xr:uid="{00000000-0004-0000-0300-000003000000}"/>
    <hyperlink ref="F144" r:id="rId5" xr:uid="{00000000-0004-0000-0300-000004000000}"/>
    <hyperlink ref="F147" r:id="rId6" xr:uid="{00000000-0004-0000-0300-000005000000}"/>
    <hyperlink ref="F159" r:id="rId7" xr:uid="{00000000-0004-0000-0300-000006000000}"/>
    <hyperlink ref="F169" r:id="rId8" xr:uid="{00000000-0004-0000-0300-000007000000}"/>
    <hyperlink ref="F183" r:id="rId9" xr:uid="{00000000-0004-0000-0300-000008000000}"/>
    <hyperlink ref="F192" r:id="rId10" xr:uid="{00000000-0004-0000-0300-000009000000}"/>
    <hyperlink ref="F196" r:id="rId11" xr:uid="{00000000-0004-0000-0300-00000A000000}"/>
    <hyperlink ref="F198" r:id="rId12" xr:uid="{00000000-0004-0000-0300-00000B000000}"/>
    <hyperlink ref="F200" r:id="rId13" xr:uid="{00000000-0004-0000-0300-00000C000000}"/>
    <hyperlink ref="F202" r:id="rId14" xr:uid="{00000000-0004-0000-0300-00000D000000}"/>
    <hyperlink ref="F204" r:id="rId15" xr:uid="{00000000-0004-0000-0300-00000E000000}"/>
    <hyperlink ref="F215" r:id="rId16" xr:uid="{00000000-0004-0000-0300-00000F000000}"/>
    <hyperlink ref="F222" r:id="rId17" xr:uid="{00000000-0004-0000-0300-000010000000}"/>
    <hyperlink ref="F228" r:id="rId18" xr:uid="{00000000-0004-0000-0300-000011000000}"/>
    <hyperlink ref="F249" r:id="rId19" xr:uid="{00000000-0004-0000-0300-000012000000}"/>
    <hyperlink ref="F267" r:id="rId20" xr:uid="{00000000-0004-0000-0300-000013000000}"/>
    <hyperlink ref="F308" r:id="rId21" xr:uid="{00000000-0004-0000-0300-000014000000}"/>
    <hyperlink ref="F310" r:id="rId22" xr:uid="{00000000-0004-0000-0300-000015000000}"/>
    <hyperlink ref="F326" r:id="rId23" xr:uid="{00000000-0004-0000-0300-000016000000}"/>
    <hyperlink ref="F338" r:id="rId24" xr:uid="{00000000-0004-0000-0300-000017000000}"/>
    <hyperlink ref="F344" r:id="rId25" xr:uid="{00000000-0004-0000-0300-000018000000}"/>
    <hyperlink ref="F349" r:id="rId26" xr:uid="{00000000-0004-0000-0300-000019000000}"/>
    <hyperlink ref="F354" r:id="rId27" xr:uid="{00000000-0004-0000-0300-00001A000000}"/>
    <hyperlink ref="F373" r:id="rId28" xr:uid="{00000000-0004-0000-0300-00001B000000}"/>
    <hyperlink ref="F382" r:id="rId29" xr:uid="{00000000-0004-0000-0300-00001C000000}"/>
    <hyperlink ref="F387" r:id="rId30" xr:uid="{00000000-0004-0000-0300-00001D000000}"/>
    <hyperlink ref="F397" r:id="rId31" xr:uid="{00000000-0004-0000-0300-00001E000000}"/>
    <hyperlink ref="F400" r:id="rId32" xr:uid="{00000000-0004-0000-0300-00001F000000}"/>
    <hyperlink ref="F409" r:id="rId33" xr:uid="{00000000-0004-0000-0300-000020000000}"/>
    <hyperlink ref="F412" r:id="rId34" xr:uid="{00000000-0004-0000-0300-000021000000}"/>
    <hyperlink ref="F431" r:id="rId35" xr:uid="{00000000-0004-0000-0300-000022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451"/>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15"/>
      <c r="M2" s="215"/>
      <c r="N2" s="215"/>
      <c r="O2" s="215"/>
      <c r="P2" s="215"/>
      <c r="Q2" s="215"/>
      <c r="R2" s="215"/>
      <c r="S2" s="215"/>
      <c r="T2" s="215"/>
      <c r="U2" s="215"/>
      <c r="V2" s="215"/>
      <c r="AT2" s="16" t="s">
        <v>96</v>
      </c>
    </row>
    <row r="3" spans="2:46" ht="6.95" customHeight="1">
      <c r="B3" s="17"/>
      <c r="C3" s="18"/>
      <c r="D3" s="18"/>
      <c r="E3" s="18"/>
      <c r="F3" s="18"/>
      <c r="G3" s="18"/>
      <c r="H3" s="18"/>
      <c r="I3" s="18"/>
      <c r="J3" s="18"/>
      <c r="K3" s="18"/>
      <c r="L3" s="19"/>
      <c r="AT3" s="16" t="s">
        <v>86</v>
      </c>
    </row>
    <row r="4" spans="2:46" ht="24.95" customHeight="1">
      <c r="B4" s="19"/>
      <c r="D4" s="20" t="s">
        <v>101</v>
      </c>
      <c r="L4" s="19"/>
      <c r="M4" s="87" t="s">
        <v>10</v>
      </c>
      <c r="AT4" s="16" t="s">
        <v>4</v>
      </c>
    </row>
    <row r="5" spans="2:46" ht="6.95" customHeight="1">
      <c r="B5" s="19"/>
      <c r="L5" s="19"/>
    </row>
    <row r="6" spans="2:46" ht="12" customHeight="1">
      <c r="B6" s="19"/>
      <c r="D6" s="26" t="s">
        <v>16</v>
      </c>
      <c r="L6" s="19"/>
    </row>
    <row r="7" spans="2:46" ht="26.25" customHeight="1">
      <c r="B7" s="19"/>
      <c r="E7" s="230" t="str">
        <f>'Rekapitulace stavby'!K6</f>
        <v>MODERNIZACE TT NA UL. NÁDRAŽNÍ V ÚSEKU UL. 30. DUBNA - UL. VALCHAŘSKÁ</v>
      </c>
      <c r="F7" s="231"/>
      <c r="G7" s="231"/>
      <c r="H7" s="231"/>
      <c r="L7" s="19"/>
    </row>
    <row r="8" spans="2:46" s="1" customFormat="1" ht="12" customHeight="1">
      <c r="B8" s="31"/>
      <c r="D8" s="26" t="s">
        <v>102</v>
      </c>
      <c r="L8" s="31"/>
    </row>
    <row r="9" spans="2:46" s="1" customFormat="1" ht="16.5" customHeight="1">
      <c r="B9" s="31"/>
      <c r="E9" s="192" t="s">
        <v>1170</v>
      </c>
      <c r="F9" s="232"/>
      <c r="G9" s="232"/>
      <c r="H9" s="232"/>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2. 3. 2022</v>
      </c>
      <c r="L12" s="31"/>
    </row>
    <row r="13" spans="2:46" s="1" customFormat="1" ht="10.9" customHeight="1">
      <c r="B13" s="31"/>
      <c r="L13" s="31"/>
    </row>
    <row r="14" spans="2:46" s="1" customFormat="1" ht="12" customHeight="1">
      <c r="B14" s="31"/>
      <c r="D14" s="26" t="s">
        <v>24</v>
      </c>
      <c r="I14" s="26" t="s">
        <v>25</v>
      </c>
      <c r="J14" s="24" t="str">
        <f>IF('Rekapitulace stavby'!AN10="","",'Rekapitulace stavby'!AN10)</f>
        <v/>
      </c>
      <c r="L14" s="31"/>
    </row>
    <row r="15" spans="2:46" s="1" customFormat="1" ht="18" customHeight="1">
      <c r="B15" s="31"/>
      <c r="E15" s="24" t="str">
        <f>IF('Rekapitulace stavby'!E11="","",'Rekapitulace stavby'!E11)</f>
        <v>Dopravní podnik Ostrava, a.s.</v>
      </c>
      <c r="I15" s="26" t="s">
        <v>27</v>
      </c>
      <c r="J15" s="24" t="str">
        <f>IF('Rekapitulace stavby'!AN11="","",'Rekapitulace stavby'!AN11)</f>
        <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3" t="str">
        <f>'Rekapitulace stavby'!E14</f>
        <v>Vyplň údaj</v>
      </c>
      <c r="F18" s="214"/>
      <c r="G18" s="214"/>
      <c r="H18" s="214"/>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tr">
        <f>IF('Rekapitulace stavby'!AN16="","",'Rekapitulace stavby'!AN16)</f>
        <v/>
      </c>
      <c r="L20" s="31"/>
    </row>
    <row r="21" spans="2:12" s="1" customFormat="1" ht="18" customHeight="1">
      <c r="B21" s="31"/>
      <c r="E21" s="24" t="str">
        <f>IF('Rekapitulace stavby'!E17="","",'Rekapitulace stavby'!E17)</f>
        <v>Dopravní projektování spol. s r.o.</v>
      </c>
      <c r="I21" s="26" t="s">
        <v>27</v>
      </c>
      <c r="J21" s="24" t="str">
        <f>IF('Rekapitulace stavby'!AN17="","",'Rekapitulace stavby'!AN17)</f>
        <v/>
      </c>
      <c r="L21" s="31"/>
    </row>
    <row r="22" spans="2:12" s="1" customFormat="1" ht="6.95" customHeight="1">
      <c r="B22" s="31"/>
      <c r="L22" s="31"/>
    </row>
    <row r="23" spans="2:12" s="1" customFormat="1" ht="12" customHeight="1">
      <c r="B23" s="31"/>
      <c r="D23" s="26" t="s">
        <v>33</v>
      </c>
      <c r="I23" s="26" t="s">
        <v>25</v>
      </c>
      <c r="J23" s="24" t="str">
        <f>IF('Rekapitulace stavby'!AN19="","",'Rekapitulace stavby'!AN19)</f>
        <v/>
      </c>
      <c r="L23" s="31"/>
    </row>
    <row r="24" spans="2:12" s="1" customFormat="1" ht="18" customHeight="1">
      <c r="B24" s="31"/>
      <c r="E24" s="24" t="str">
        <f>IF('Rekapitulace stavby'!E20="","",'Rekapitulace stavby'!E20)</f>
        <v>Šenkýř Vlastislav</v>
      </c>
      <c r="I24" s="26" t="s">
        <v>27</v>
      </c>
      <c r="J24" s="24" t="str">
        <f>IF('Rekapitulace stavby'!AN20="","",'Rekapitulace stavby'!AN20)</f>
        <v/>
      </c>
      <c r="L24" s="31"/>
    </row>
    <row r="25" spans="2:12" s="1" customFormat="1" ht="6.95" customHeight="1">
      <c r="B25" s="31"/>
      <c r="L25" s="31"/>
    </row>
    <row r="26" spans="2:12" s="1" customFormat="1" ht="12" customHeight="1">
      <c r="B26" s="31"/>
      <c r="D26" s="26" t="s">
        <v>35</v>
      </c>
      <c r="L26" s="31"/>
    </row>
    <row r="27" spans="2:12" s="7" customFormat="1" ht="16.5" customHeight="1">
      <c r="B27" s="88"/>
      <c r="E27" s="219" t="s">
        <v>1</v>
      </c>
      <c r="F27" s="219"/>
      <c r="G27" s="219"/>
      <c r="H27" s="219"/>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36</v>
      </c>
      <c r="J30" s="65">
        <f>ROUND(J124, 2)</f>
        <v>0</v>
      </c>
      <c r="L30" s="31"/>
    </row>
    <row r="31" spans="2:12" s="1" customFormat="1" ht="6.95" customHeight="1">
      <c r="B31" s="31"/>
      <c r="D31" s="52"/>
      <c r="E31" s="52"/>
      <c r="F31" s="52"/>
      <c r="G31" s="52"/>
      <c r="H31" s="52"/>
      <c r="I31" s="52"/>
      <c r="J31" s="52"/>
      <c r="K31" s="52"/>
      <c r="L31" s="31"/>
    </row>
    <row r="32" spans="2:12" s="1" customFormat="1" ht="14.45" customHeight="1">
      <c r="B32" s="31"/>
      <c r="F32" s="34" t="s">
        <v>38</v>
      </c>
      <c r="I32" s="34" t="s">
        <v>37</v>
      </c>
      <c r="J32" s="34" t="s">
        <v>39</v>
      </c>
      <c r="L32" s="31"/>
    </row>
    <row r="33" spans="2:12" s="1" customFormat="1" ht="14.45" customHeight="1">
      <c r="B33" s="31"/>
      <c r="D33" s="54" t="s">
        <v>40</v>
      </c>
      <c r="E33" s="26" t="s">
        <v>41</v>
      </c>
      <c r="F33" s="90">
        <f>ROUND((SUM(BE124:BE450)),  2)</f>
        <v>0</v>
      </c>
      <c r="I33" s="91">
        <v>0.21</v>
      </c>
      <c r="J33" s="90">
        <f>ROUND(((SUM(BE124:BE450))*I33),  2)</f>
        <v>0</v>
      </c>
      <c r="L33" s="31"/>
    </row>
    <row r="34" spans="2:12" s="1" customFormat="1" ht="14.45" customHeight="1">
      <c r="B34" s="31"/>
      <c r="E34" s="26" t="s">
        <v>42</v>
      </c>
      <c r="F34" s="90">
        <f>ROUND((SUM(BF124:BF450)),  2)</f>
        <v>0</v>
      </c>
      <c r="I34" s="91">
        <v>0.15</v>
      </c>
      <c r="J34" s="90">
        <f>ROUND(((SUM(BF124:BF450))*I34),  2)</f>
        <v>0</v>
      </c>
      <c r="L34" s="31"/>
    </row>
    <row r="35" spans="2:12" s="1" customFormat="1" ht="14.45" hidden="1" customHeight="1">
      <c r="B35" s="31"/>
      <c r="E35" s="26" t="s">
        <v>43</v>
      </c>
      <c r="F35" s="90">
        <f>ROUND((SUM(BG124:BG450)),  2)</f>
        <v>0</v>
      </c>
      <c r="I35" s="91">
        <v>0.21</v>
      </c>
      <c r="J35" s="90">
        <f>0</f>
        <v>0</v>
      </c>
      <c r="L35" s="31"/>
    </row>
    <row r="36" spans="2:12" s="1" customFormat="1" ht="14.45" hidden="1" customHeight="1">
      <c r="B36" s="31"/>
      <c r="E36" s="26" t="s">
        <v>44</v>
      </c>
      <c r="F36" s="90">
        <f>ROUND((SUM(BH124:BH450)),  2)</f>
        <v>0</v>
      </c>
      <c r="I36" s="91">
        <v>0.15</v>
      </c>
      <c r="J36" s="90">
        <f>0</f>
        <v>0</v>
      </c>
      <c r="L36" s="31"/>
    </row>
    <row r="37" spans="2:12" s="1" customFormat="1" ht="14.45" hidden="1" customHeight="1">
      <c r="B37" s="31"/>
      <c r="E37" s="26" t="s">
        <v>45</v>
      </c>
      <c r="F37" s="90">
        <f>ROUND((SUM(BI124:BI450)),  2)</f>
        <v>0</v>
      </c>
      <c r="I37" s="91">
        <v>0</v>
      </c>
      <c r="J37" s="90">
        <f>0</f>
        <v>0</v>
      </c>
      <c r="L37" s="31"/>
    </row>
    <row r="38" spans="2:12" s="1" customFormat="1" ht="6.95" customHeight="1">
      <c r="B38" s="31"/>
      <c r="L38" s="31"/>
    </row>
    <row r="39" spans="2:12" s="1" customFormat="1" ht="25.35" customHeight="1">
      <c r="B39" s="31"/>
      <c r="C39" s="92"/>
      <c r="D39" s="93" t="s">
        <v>46</v>
      </c>
      <c r="E39" s="56"/>
      <c r="F39" s="56"/>
      <c r="G39" s="94" t="s">
        <v>47</v>
      </c>
      <c r="H39" s="95" t="s">
        <v>48</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49</v>
      </c>
      <c r="E50" s="41"/>
      <c r="F50" s="41"/>
      <c r="G50" s="40" t="s">
        <v>50</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51</v>
      </c>
      <c r="E61" s="33"/>
      <c r="F61" s="98" t="s">
        <v>52</v>
      </c>
      <c r="G61" s="42" t="s">
        <v>51</v>
      </c>
      <c r="H61" s="33"/>
      <c r="I61" s="33"/>
      <c r="J61" s="99" t="s">
        <v>52</v>
      </c>
      <c r="K61" s="33"/>
      <c r="L61" s="31"/>
    </row>
    <row r="62" spans="2:12" ht="11.25">
      <c r="B62" s="19"/>
      <c r="L62" s="19"/>
    </row>
    <row r="63" spans="2:12" ht="11.25">
      <c r="B63" s="19"/>
      <c r="L63" s="19"/>
    </row>
    <row r="64" spans="2:12" ht="11.25">
      <c r="B64" s="19"/>
      <c r="L64" s="19"/>
    </row>
    <row r="65" spans="2:12" s="1" customFormat="1" ht="12.75">
      <c r="B65" s="31"/>
      <c r="D65" s="40" t="s">
        <v>53</v>
      </c>
      <c r="E65" s="41"/>
      <c r="F65" s="41"/>
      <c r="G65" s="40" t="s">
        <v>54</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51</v>
      </c>
      <c r="E76" s="33"/>
      <c r="F76" s="98" t="s">
        <v>52</v>
      </c>
      <c r="G76" s="42" t="s">
        <v>51</v>
      </c>
      <c r="H76" s="33"/>
      <c r="I76" s="33"/>
      <c r="J76" s="99" t="s">
        <v>52</v>
      </c>
      <c r="K76" s="33"/>
      <c r="L76" s="31"/>
    </row>
    <row r="77" spans="2:12" s="1" customFormat="1" ht="14.45" customHeight="1">
      <c r="B77" s="43"/>
      <c r="C77" s="44"/>
      <c r="D77" s="44"/>
      <c r="E77" s="44"/>
      <c r="F77" s="44"/>
      <c r="G77" s="44"/>
      <c r="H77" s="44"/>
      <c r="I77" s="44"/>
      <c r="J77" s="44"/>
      <c r="K77" s="44"/>
      <c r="L77" s="31"/>
    </row>
    <row r="81" spans="2:47" s="1" customFormat="1" ht="6.95" customHeight="1">
      <c r="B81" s="45"/>
      <c r="C81" s="46"/>
      <c r="D81" s="46"/>
      <c r="E81" s="46"/>
      <c r="F81" s="46"/>
      <c r="G81" s="46"/>
      <c r="H81" s="46"/>
      <c r="I81" s="46"/>
      <c r="J81" s="46"/>
      <c r="K81" s="46"/>
      <c r="L81" s="31"/>
    </row>
    <row r="82" spans="2:47" s="1" customFormat="1" ht="24.95" customHeight="1">
      <c r="B82" s="31"/>
      <c r="C82" s="20" t="s">
        <v>109</v>
      </c>
      <c r="L82" s="31"/>
    </row>
    <row r="83" spans="2:47" s="1" customFormat="1" ht="6.95" customHeight="1">
      <c r="B83" s="31"/>
      <c r="L83" s="31"/>
    </row>
    <row r="84" spans="2:47" s="1" customFormat="1" ht="12" customHeight="1">
      <c r="B84" s="31"/>
      <c r="C84" s="26" t="s">
        <v>16</v>
      </c>
      <c r="L84" s="31"/>
    </row>
    <row r="85" spans="2:47" s="1" customFormat="1" ht="26.25" customHeight="1">
      <c r="B85" s="31"/>
      <c r="E85" s="230" t="str">
        <f>E7</f>
        <v>MODERNIZACE TT NA UL. NÁDRAŽNÍ V ÚSEKU UL. 30. DUBNA - UL. VALCHAŘSKÁ</v>
      </c>
      <c r="F85" s="231"/>
      <c r="G85" s="231"/>
      <c r="H85" s="231"/>
      <c r="L85" s="31"/>
    </row>
    <row r="86" spans="2:47" s="1" customFormat="1" ht="12" customHeight="1">
      <c r="B86" s="31"/>
      <c r="C86" s="26" t="s">
        <v>102</v>
      </c>
      <c r="L86" s="31"/>
    </row>
    <row r="87" spans="2:47" s="1" customFormat="1" ht="16.5" customHeight="1">
      <c r="B87" s="31"/>
      <c r="E87" s="192" t="str">
        <f>E9</f>
        <v>SO 666 - Úpravy trakčního vedení</v>
      </c>
      <c r="F87" s="232"/>
      <c r="G87" s="232"/>
      <c r="H87" s="232"/>
      <c r="L87" s="31"/>
    </row>
    <row r="88" spans="2:47" s="1" customFormat="1" ht="6.95" customHeight="1">
      <c r="B88" s="31"/>
      <c r="L88" s="31"/>
    </row>
    <row r="89" spans="2:47" s="1" customFormat="1" ht="12" customHeight="1">
      <c r="B89" s="31"/>
      <c r="C89" s="26" t="s">
        <v>20</v>
      </c>
      <c r="F89" s="24" t="str">
        <f>F12</f>
        <v>Ostrava</v>
      </c>
      <c r="I89" s="26" t="s">
        <v>22</v>
      </c>
      <c r="J89" s="51" t="str">
        <f>IF(J12="","",J12)</f>
        <v>2. 3. 2022</v>
      </c>
      <c r="L89" s="31"/>
    </row>
    <row r="90" spans="2:47" s="1" customFormat="1" ht="6.95" customHeight="1">
      <c r="B90" s="31"/>
      <c r="L90" s="31"/>
    </row>
    <row r="91" spans="2:47" s="1" customFormat="1" ht="25.7" customHeight="1">
      <c r="B91" s="31"/>
      <c r="C91" s="26" t="s">
        <v>24</v>
      </c>
      <c r="F91" s="24" t="str">
        <f>E15</f>
        <v>Dopravní podnik Ostrava, a.s.</v>
      </c>
      <c r="I91" s="26" t="s">
        <v>30</v>
      </c>
      <c r="J91" s="29" t="str">
        <f>E21</f>
        <v>Dopravní projektování spol. s r.o.</v>
      </c>
      <c r="L91" s="31"/>
    </row>
    <row r="92" spans="2:47" s="1" customFormat="1" ht="15.2" customHeight="1">
      <c r="B92" s="31"/>
      <c r="C92" s="26" t="s">
        <v>28</v>
      </c>
      <c r="F92" s="24" t="str">
        <f>IF(E18="","",E18)</f>
        <v>Vyplň údaj</v>
      </c>
      <c r="I92" s="26" t="s">
        <v>33</v>
      </c>
      <c r="J92" s="29" t="str">
        <f>E24</f>
        <v>Šenkýř Vlastislav</v>
      </c>
      <c r="L92" s="31"/>
    </row>
    <row r="93" spans="2:47" s="1" customFormat="1" ht="10.35" customHeight="1">
      <c r="B93" s="31"/>
      <c r="L93" s="31"/>
    </row>
    <row r="94" spans="2:47" s="1" customFormat="1" ht="29.25" customHeight="1">
      <c r="B94" s="31"/>
      <c r="C94" s="100" t="s">
        <v>110</v>
      </c>
      <c r="D94" s="92"/>
      <c r="E94" s="92"/>
      <c r="F94" s="92"/>
      <c r="G94" s="92"/>
      <c r="H94" s="92"/>
      <c r="I94" s="92"/>
      <c r="J94" s="101" t="s">
        <v>111</v>
      </c>
      <c r="K94" s="92"/>
      <c r="L94" s="31"/>
    </row>
    <row r="95" spans="2:47" s="1" customFormat="1" ht="10.35" customHeight="1">
      <c r="B95" s="31"/>
      <c r="L95" s="31"/>
    </row>
    <row r="96" spans="2:47" s="1" customFormat="1" ht="22.9" customHeight="1">
      <c r="B96" s="31"/>
      <c r="C96" s="102" t="s">
        <v>112</v>
      </c>
      <c r="J96" s="65">
        <f>J124</f>
        <v>0</v>
      </c>
      <c r="L96" s="31"/>
      <c r="AU96" s="16" t="s">
        <v>113</v>
      </c>
    </row>
    <row r="97" spans="2:12" s="8" customFormat="1" ht="24.95" customHeight="1">
      <c r="B97" s="103"/>
      <c r="D97" s="104" t="s">
        <v>1171</v>
      </c>
      <c r="E97" s="105"/>
      <c r="F97" s="105"/>
      <c r="G97" s="105"/>
      <c r="H97" s="105"/>
      <c r="I97" s="105"/>
      <c r="J97" s="106">
        <f>J125</f>
        <v>0</v>
      </c>
      <c r="L97" s="103"/>
    </row>
    <row r="98" spans="2:12" s="8" customFormat="1" ht="24.95" customHeight="1">
      <c r="B98" s="103"/>
      <c r="D98" s="104" t="s">
        <v>1172</v>
      </c>
      <c r="E98" s="105"/>
      <c r="F98" s="105"/>
      <c r="G98" s="105"/>
      <c r="H98" s="105"/>
      <c r="I98" s="105"/>
      <c r="J98" s="106">
        <f>J137</f>
        <v>0</v>
      </c>
      <c r="L98" s="103"/>
    </row>
    <row r="99" spans="2:12" s="8" customFormat="1" ht="24.95" customHeight="1">
      <c r="B99" s="103"/>
      <c r="D99" s="104" t="s">
        <v>1173</v>
      </c>
      <c r="E99" s="105"/>
      <c r="F99" s="105"/>
      <c r="G99" s="105"/>
      <c r="H99" s="105"/>
      <c r="I99" s="105"/>
      <c r="J99" s="106">
        <f>J138</f>
        <v>0</v>
      </c>
      <c r="L99" s="103"/>
    </row>
    <row r="100" spans="2:12" s="9" customFormat="1" ht="19.899999999999999" customHeight="1">
      <c r="B100" s="107"/>
      <c r="D100" s="108" t="s">
        <v>1174</v>
      </c>
      <c r="E100" s="109"/>
      <c r="F100" s="109"/>
      <c r="G100" s="109"/>
      <c r="H100" s="109"/>
      <c r="I100" s="109"/>
      <c r="J100" s="110">
        <f>J139</f>
        <v>0</v>
      </c>
      <c r="L100" s="107"/>
    </row>
    <row r="101" spans="2:12" s="9" customFormat="1" ht="19.899999999999999" customHeight="1">
      <c r="B101" s="107"/>
      <c r="D101" s="108" t="s">
        <v>1175</v>
      </c>
      <c r="E101" s="109"/>
      <c r="F101" s="109"/>
      <c r="G101" s="109"/>
      <c r="H101" s="109"/>
      <c r="I101" s="109"/>
      <c r="J101" s="110">
        <f>J258</f>
        <v>0</v>
      </c>
      <c r="L101" s="107"/>
    </row>
    <row r="102" spans="2:12" s="8" customFormat="1" ht="24.95" customHeight="1">
      <c r="B102" s="103"/>
      <c r="D102" s="104" t="s">
        <v>1176</v>
      </c>
      <c r="E102" s="105"/>
      <c r="F102" s="105"/>
      <c r="G102" s="105"/>
      <c r="H102" s="105"/>
      <c r="I102" s="105"/>
      <c r="J102" s="106">
        <f>J371</f>
        <v>0</v>
      </c>
      <c r="L102" s="103"/>
    </row>
    <row r="103" spans="2:12" s="9" customFormat="1" ht="19.899999999999999" customHeight="1">
      <c r="B103" s="107"/>
      <c r="D103" s="108" t="s">
        <v>1177</v>
      </c>
      <c r="E103" s="109"/>
      <c r="F103" s="109"/>
      <c r="G103" s="109"/>
      <c r="H103" s="109"/>
      <c r="I103" s="109"/>
      <c r="J103" s="110">
        <f>J372</f>
        <v>0</v>
      </c>
      <c r="L103" s="107"/>
    </row>
    <row r="104" spans="2:12" s="9" customFormat="1" ht="19.899999999999999" customHeight="1">
      <c r="B104" s="107"/>
      <c r="D104" s="108" t="s">
        <v>1178</v>
      </c>
      <c r="E104" s="109"/>
      <c r="F104" s="109"/>
      <c r="G104" s="109"/>
      <c r="H104" s="109"/>
      <c r="I104" s="109"/>
      <c r="J104" s="110">
        <f>J412</f>
        <v>0</v>
      </c>
      <c r="L104" s="107"/>
    </row>
    <row r="105" spans="2:12" s="1" customFormat="1" ht="21.75" customHeight="1">
      <c r="B105" s="31"/>
      <c r="L105" s="31"/>
    </row>
    <row r="106" spans="2:12" s="1" customFormat="1" ht="6.95" customHeight="1">
      <c r="B106" s="43"/>
      <c r="C106" s="44"/>
      <c r="D106" s="44"/>
      <c r="E106" s="44"/>
      <c r="F106" s="44"/>
      <c r="G106" s="44"/>
      <c r="H106" s="44"/>
      <c r="I106" s="44"/>
      <c r="J106" s="44"/>
      <c r="K106" s="44"/>
      <c r="L106" s="31"/>
    </row>
    <row r="110" spans="2:12" s="1" customFormat="1" ht="6.95" customHeight="1">
      <c r="B110" s="45"/>
      <c r="C110" s="46"/>
      <c r="D110" s="46"/>
      <c r="E110" s="46"/>
      <c r="F110" s="46"/>
      <c r="G110" s="46"/>
      <c r="H110" s="46"/>
      <c r="I110" s="46"/>
      <c r="J110" s="46"/>
      <c r="K110" s="46"/>
      <c r="L110" s="31"/>
    </row>
    <row r="111" spans="2:12" s="1" customFormat="1" ht="24.95" customHeight="1">
      <c r="B111" s="31"/>
      <c r="C111" s="20" t="s">
        <v>116</v>
      </c>
      <c r="L111" s="31"/>
    </row>
    <row r="112" spans="2:12" s="1" customFormat="1" ht="6.95" customHeight="1">
      <c r="B112" s="31"/>
      <c r="L112" s="31"/>
    </row>
    <row r="113" spans="2:65" s="1" customFormat="1" ht="12" customHeight="1">
      <c r="B113" s="31"/>
      <c r="C113" s="26" t="s">
        <v>16</v>
      </c>
      <c r="L113" s="31"/>
    </row>
    <row r="114" spans="2:65" s="1" customFormat="1" ht="26.25" customHeight="1">
      <c r="B114" s="31"/>
      <c r="E114" s="230" t="str">
        <f>E7</f>
        <v>MODERNIZACE TT NA UL. NÁDRAŽNÍ V ÚSEKU UL. 30. DUBNA - UL. VALCHAŘSKÁ</v>
      </c>
      <c r="F114" s="231"/>
      <c r="G114" s="231"/>
      <c r="H114" s="231"/>
      <c r="L114" s="31"/>
    </row>
    <row r="115" spans="2:65" s="1" customFormat="1" ht="12" customHeight="1">
      <c r="B115" s="31"/>
      <c r="C115" s="26" t="s">
        <v>102</v>
      </c>
      <c r="L115" s="31"/>
    </row>
    <row r="116" spans="2:65" s="1" customFormat="1" ht="16.5" customHeight="1">
      <c r="B116" s="31"/>
      <c r="E116" s="192" t="str">
        <f>E9</f>
        <v>SO 666 - Úpravy trakčního vedení</v>
      </c>
      <c r="F116" s="232"/>
      <c r="G116" s="232"/>
      <c r="H116" s="232"/>
      <c r="L116" s="31"/>
    </row>
    <row r="117" spans="2:65" s="1" customFormat="1" ht="6.95" customHeight="1">
      <c r="B117" s="31"/>
      <c r="L117" s="31"/>
    </row>
    <row r="118" spans="2:65" s="1" customFormat="1" ht="12" customHeight="1">
      <c r="B118" s="31"/>
      <c r="C118" s="26" t="s">
        <v>20</v>
      </c>
      <c r="F118" s="24" t="str">
        <f>F12</f>
        <v>Ostrava</v>
      </c>
      <c r="I118" s="26" t="s">
        <v>22</v>
      </c>
      <c r="J118" s="51" t="str">
        <f>IF(J12="","",J12)</f>
        <v>2. 3. 2022</v>
      </c>
      <c r="L118" s="31"/>
    </row>
    <row r="119" spans="2:65" s="1" customFormat="1" ht="6.95" customHeight="1">
      <c r="B119" s="31"/>
      <c r="L119" s="31"/>
    </row>
    <row r="120" spans="2:65" s="1" customFormat="1" ht="25.7" customHeight="1">
      <c r="B120" s="31"/>
      <c r="C120" s="26" t="s">
        <v>24</v>
      </c>
      <c r="F120" s="24" t="str">
        <f>E15</f>
        <v>Dopravní podnik Ostrava, a.s.</v>
      </c>
      <c r="I120" s="26" t="s">
        <v>30</v>
      </c>
      <c r="J120" s="29" t="str">
        <f>E21</f>
        <v>Dopravní projektování spol. s r.o.</v>
      </c>
      <c r="L120" s="31"/>
    </row>
    <row r="121" spans="2:65" s="1" customFormat="1" ht="15.2" customHeight="1">
      <c r="B121" s="31"/>
      <c r="C121" s="26" t="s">
        <v>28</v>
      </c>
      <c r="F121" s="24" t="str">
        <f>IF(E18="","",E18)</f>
        <v>Vyplň údaj</v>
      </c>
      <c r="I121" s="26" t="s">
        <v>33</v>
      </c>
      <c r="J121" s="29" t="str">
        <f>E24</f>
        <v>Šenkýř Vlastislav</v>
      </c>
      <c r="L121" s="31"/>
    </row>
    <row r="122" spans="2:65" s="1" customFormat="1" ht="10.35" customHeight="1">
      <c r="B122" s="31"/>
      <c r="L122" s="31"/>
    </row>
    <row r="123" spans="2:65" s="10" customFormat="1" ht="29.25" customHeight="1">
      <c r="B123" s="111"/>
      <c r="C123" s="112" t="s">
        <v>117</v>
      </c>
      <c r="D123" s="113" t="s">
        <v>61</v>
      </c>
      <c r="E123" s="113" t="s">
        <v>57</v>
      </c>
      <c r="F123" s="113" t="s">
        <v>58</v>
      </c>
      <c r="G123" s="113" t="s">
        <v>118</v>
      </c>
      <c r="H123" s="113" t="s">
        <v>119</v>
      </c>
      <c r="I123" s="113" t="s">
        <v>120</v>
      </c>
      <c r="J123" s="114" t="s">
        <v>111</v>
      </c>
      <c r="K123" s="115" t="s">
        <v>121</v>
      </c>
      <c r="L123" s="111"/>
      <c r="M123" s="58" t="s">
        <v>1</v>
      </c>
      <c r="N123" s="59" t="s">
        <v>40</v>
      </c>
      <c r="O123" s="59" t="s">
        <v>122</v>
      </c>
      <c r="P123" s="59" t="s">
        <v>123</v>
      </c>
      <c r="Q123" s="59" t="s">
        <v>124</v>
      </c>
      <c r="R123" s="59" t="s">
        <v>125</v>
      </c>
      <c r="S123" s="59" t="s">
        <v>126</v>
      </c>
      <c r="T123" s="60" t="s">
        <v>127</v>
      </c>
    </row>
    <row r="124" spans="2:65" s="1" customFormat="1" ht="22.9" customHeight="1">
      <c r="B124" s="31"/>
      <c r="C124" s="63" t="s">
        <v>128</v>
      </c>
      <c r="J124" s="116">
        <f>BK124</f>
        <v>0</v>
      </c>
      <c r="L124" s="31"/>
      <c r="M124" s="61"/>
      <c r="N124" s="52"/>
      <c r="O124" s="52"/>
      <c r="P124" s="117">
        <f>P125+P137+P138+P371</f>
        <v>0</v>
      </c>
      <c r="Q124" s="52"/>
      <c r="R124" s="117">
        <f>R125+R137+R138+R371</f>
        <v>609.3358457276961</v>
      </c>
      <c r="S124" s="52"/>
      <c r="T124" s="118">
        <f>T125+T137+T138+T371</f>
        <v>423.04280000000006</v>
      </c>
      <c r="AT124" s="16" t="s">
        <v>75</v>
      </c>
      <c r="AU124" s="16" t="s">
        <v>113</v>
      </c>
      <c r="BK124" s="119">
        <f>BK125+BK137+BK138+BK371</f>
        <v>0</v>
      </c>
    </row>
    <row r="125" spans="2:65" s="11" customFormat="1" ht="25.9" customHeight="1">
      <c r="B125" s="120"/>
      <c r="D125" s="121" t="s">
        <v>75</v>
      </c>
      <c r="E125" s="122" t="s">
        <v>86</v>
      </c>
      <c r="F125" s="122" t="s">
        <v>963</v>
      </c>
      <c r="I125" s="123"/>
      <c r="J125" s="124">
        <f>BK125</f>
        <v>0</v>
      </c>
      <c r="L125" s="120"/>
      <c r="M125" s="125"/>
      <c r="P125" s="126">
        <f>SUM(P126:P136)</f>
        <v>0</v>
      </c>
      <c r="R125" s="126">
        <f>SUM(R126:R136)</f>
        <v>575.21309594769605</v>
      </c>
      <c r="T125" s="127">
        <f>SUM(T126:T136)</f>
        <v>0</v>
      </c>
      <c r="AR125" s="121" t="s">
        <v>84</v>
      </c>
      <c r="AT125" s="128" t="s">
        <v>75</v>
      </c>
      <c r="AU125" s="128" t="s">
        <v>76</v>
      </c>
      <c r="AY125" s="121" t="s">
        <v>132</v>
      </c>
      <c r="BK125" s="129">
        <f>SUM(BK126:BK136)</f>
        <v>0</v>
      </c>
    </row>
    <row r="126" spans="2:65" s="1" customFormat="1" ht="24.2" customHeight="1">
      <c r="B126" s="31"/>
      <c r="C126" s="132" t="s">
        <v>84</v>
      </c>
      <c r="D126" s="132" t="s">
        <v>135</v>
      </c>
      <c r="E126" s="133" t="s">
        <v>1179</v>
      </c>
      <c r="F126" s="134" t="s">
        <v>1180</v>
      </c>
      <c r="G126" s="135" t="s">
        <v>217</v>
      </c>
      <c r="H126" s="136">
        <v>12.96</v>
      </c>
      <c r="I126" s="137"/>
      <c r="J126" s="138">
        <f>ROUND(I126*H126,2)</f>
        <v>0</v>
      </c>
      <c r="K126" s="139"/>
      <c r="L126" s="31"/>
      <c r="M126" s="140" t="s">
        <v>1</v>
      </c>
      <c r="N126" s="141" t="s">
        <v>41</v>
      </c>
      <c r="P126" s="142">
        <f>O126*H126</f>
        <v>0</v>
      </c>
      <c r="Q126" s="142">
        <v>2.16</v>
      </c>
      <c r="R126" s="142">
        <f>Q126*H126</f>
        <v>27.993600000000004</v>
      </c>
      <c r="S126" s="142">
        <v>0</v>
      </c>
      <c r="T126" s="143">
        <f>S126*H126</f>
        <v>0</v>
      </c>
      <c r="AR126" s="144" t="s">
        <v>131</v>
      </c>
      <c r="AT126" s="144" t="s">
        <v>135</v>
      </c>
      <c r="AU126" s="144" t="s">
        <v>84</v>
      </c>
      <c r="AY126" s="16" t="s">
        <v>132</v>
      </c>
      <c r="BE126" s="145">
        <f>IF(N126="základní",J126,0)</f>
        <v>0</v>
      </c>
      <c r="BF126" s="145">
        <f>IF(N126="snížená",J126,0)</f>
        <v>0</v>
      </c>
      <c r="BG126" s="145">
        <f>IF(N126="zákl. přenesená",J126,0)</f>
        <v>0</v>
      </c>
      <c r="BH126" s="145">
        <f>IF(N126="sníž. přenesená",J126,0)</f>
        <v>0</v>
      </c>
      <c r="BI126" s="145">
        <f>IF(N126="nulová",J126,0)</f>
        <v>0</v>
      </c>
      <c r="BJ126" s="16" t="s">
        <v>84</v>
      </c>
      <c r="BK126" s="145">
        <f>ROUND(I126*H126,2)</f>
        <v>0</v>
      </c>
      <c r="BL126" s="16" t="s">
        <v>131</v>
      </c>
      <c r="BM126" s="144" t="s">
        <v>1181</v>
      </c>
    </row>
    <row r="127" spans="2:65" s="1" customFormat="1" ht="11.25">
      <c r="B127" s="31"/>
      <c r="D127" s="163" t="s">
        <v>182</v>
      </c>
      <c r="F127" s="164" t="s">
        <v>1182</v>
      </c>
      <c r="I127" s="165"/>
      <c r="L127" s="31"/>
      <c r="M127" s="166"/>
      <c r="T127" s="55"/>
      <c r="AT127" s="16" t="s">
        <v>182</v>
      </c>
      <c r="AU127" s="16" t="s">
        <v>84</v>
      </c>
    </row>
    <row r="128" spans="2:65" s="13" customFormat="1" ht="11.25">
      <c r="B128" s="153"/>
      <c r="D128" s="147" t="s">
        <v>141</v>
      </c>
      <c r="E128" s="154" t="s">
        <v>1</v>
      </c>
      <c r="F128" s="155" t="s">
        <v>1183</v>
      </c>
      <c r="H128" s="156">
        <v>12.96</v>
      </c>
      <c r="I128" s="157"/>
      <c r="L128" s="153"/>
      <c r="M128" s="158"/>
      <c r="T128" s="159"/>
      <c r="AT128" s="154" t="s">
        <v>141</v>
      </c>
      <c r="AU128" s="154" t="s">
        <v>84</v>
      </c>
      <c r="AV128" s="13" t="s">
        <v>86</v>
      </c>
      <c r="AW128" s="13" t="s">
        <v>32</v>
      </c>
      <c r="AX128" s="13" t="s">
        <v>84</v>
      </c>
      <c r="AY128" s="154" t="s">
        <v>132</v>
      </c>
    </row>
    <row r="129" spans="2:65" s="1" customFormat="1" ht="16.5" customHeight="1">
      <c r="B129" s="31"/>
      <c r="C129" s="132" t="s">
        <v>86</v>
      </c>
      <c r="D129" s="132" t="s">
        <v>135</v>
      </c>
      <c r="E129" s="133" t="s">
        <v>1184</v>
      </c>
      <c r="F129" s="134" t="s">
        <v>1185</v>
      </c>
      <c r="G129" s="135" t="s">
        <v>217</v>
      </c>
      <c r="H129" s="136">
        <v>3.3</v>
      </c>
      <c r="I129" s="137"/>
      <c r="J129" s="138">
        <f>ROUND(I129*H129,2)</f>
        <v>0</v>
      </c>
      <c r="K129" s="139"/>
      <c r="L129" s="31"/>
      <c r="M129" s="140" t="s">
        <v>1</v>
      </c>
      <c r="N129" s="141" t="s">
        <v>41</v>
      </c>
      <c r="P129" s="142">
        <f>O129*H129</f>
        <v>0</v>
      </c>
      <c r="Q129" s="142">
        <v>2.5018722040000001</v>
      </c>
      <c r="R129" s="142">
        <f>Q129*H129</f>
        <v>8.2561782731999998</v>
      </c>
      <c r="S129" s="142">
        <v>0</v>
      </c>
      <c r="T129" s="143">
        <f>S129*H129</f>
        <v>0</v>
      </c>
      <c r="AR129" s="144" t="s">
        <v>131</v>
      </c>
      <c r="AT129" s="144" t="s">
        <v>135</v>
      </c>
      <c r="AU129" s="144" t="s">
        <v>84</v>
      </c>
      <c r="AY129" s="16" t="s">
        <v>132</v>
      </c>
      <c r="BE129" s="145">
        <f>IF(N129="základní",J129,0)</f>
        <v>0</v>
      </c>
      <c r="BF129" s="145">
        <f>IF(N129="snížená",J129,0)</f>
        <v>0</v>
      </c>
      <c r="BG129" s="145">
        <f>IF(N129="zákl. přenesená",J129,0)</f>
        <v>0</v>
      </c>
      <c r="BH129" s="145">
        <f>IF(N129="sníž. přenesená",J129,0)</f>
        <v>0</v>
      </c>
      <c r="BI129" s="145">
        <f>IF(N129="nulová",J129,0)</f>
        <v>0</v>
      </c>
      <c r="BJ129" s="16" t="s">
        <v>84</v>
      </c>
      <c r="BK129" s="145">
        <f>ROUND(I129*H129,2)</f>
        <v>0</v>
      </c>
      <c r="BL129" s="16" t="s">
        <v>131</v>
      </c>
      <c r="BM129" s="144" t="s">
        <v>1186</v>
      </c>
    </row>
    <row r="130" spans="2:65" s="1" customFormat="1" ht="11.25">
      <c r="B130" s="31"/>
      <c r="D130" s="163" t="s">
        <v>182</v>
      </c>
      <c r="F130" s="164" t="s">
        <v>1187</v>
      </c>
      <c r="I130" s="165"/>
      <c r="L130" s="31"/>
      <c r="M130" s="166"/>
      <c r="T130" s="55"/>
      <c r="AT130" s="16" t="s">
        <v>182</v>
      </c>
      <c r="AU130" s="16" t="s">
        <v>84</v>
      </c>
    </row>
    <row r="131" spans="2:65" s="13" customFormat="1" ht="11.25">
      <c r="B131" s="153"/>
      <c r="D131" s="147" t="s">
        <v>141</v>
      </c>
      <c r="E131" s="154" t="s">
        <v>1</v>
      </c>
      <c r="F131" s="155" t="s">
        <v>1188</v>
      </c>
      <c r="H131" s="156">
        <v>3.3</v>
      </c>
      <c r="I131" s="157"/>
      <c r="L131" s="153"/>
      <c r="M131" s="158"/>
      <c r="T131" s="159"/>
      <c r="AT131" s="154" t="s">
        <v>141</v>
      </c>
      <c r="AU131" s="154" t="s">
        <v>84</v>
      </c>
      <c r="AV131" s="13" t="s">
        <v>86</v>
      </c>
      <c r="AW131" s="13" t="s">
        <v>32</v>
      </c>
      <c r="AX131" s="13" t="s">
        <v>84</v>
      </c>
      <c r="AY131" s="154" t="s">
        <v>132</v>
      </c>
    </row>
    <row r="132" spans="2:65" s="1" customFormat="1" ht="16.5" customHeight="1">
      <c r="B132" s="31"/>
      <c r="C132" s="132" t="s">
        <v>203</v>
      </c>
      <c r="D132" s="132" t="s">
        <v>135</v>
      </c>
      <c r="E132" s="133" t="s">
        <v>1189</v>
      </c>
      <c r="F132" s="134" t="s">
        <v>1190</v>
      </c>
      <c r="G132" s="135" t="s">
        <v>217</v>
      </c>
      <c r="H132" s="136">
        <v>215.42400000000001</v>
      </c>
      <c r="I132" s="137"/>
      <c r="J132" s="138">
        <f>ROUND(I132*H132,2)</f>
        <v>0</v>
      </c>
      <c r="K132" s="139"/>
      <c r="L132" s="31"/>
      <c r="M132" s="140" t="s">
        <v>1</v>
      </c>
      <c r="N132" s="141" t="s">
        <v>41</v>
      </c>
      <c r="P132" s="142">
        <f>O132*H132</f>
        <v>0</v>
      </c>
      <c r="Q132" s="142">
        <v>2.5018722040000001</v>
      </c>
      <c r="R132" s="142">
        <f>Q132*H132</f>
        <v>538.96331767449601</v>
      </c>
      <c r="S132" s="142">
        <v>0</v>
      </c>
      <c r="T132" s="143">
        <f>S132*H132</f>
        <v>0</v>
      </c>
      <c r="AR132" s="144" t="s">
        <v>131</v>
      </c>
      <c r="AT132" s="144" t="s">
        <v>135</v>
      </c>
      <c r="AU132" s="144" t="s">
        <v>84</v>
      </c>
      <c r="AY132" s="16" t="s">
        <v>132</v>
      </c>
      <c r="BE132" s="145">
        <f>IF(N132="základní",J132,0)</f>
        <v>0</v>
      </c>
      <c r="BF132" s="145">
        <f>IF(N132="snížená",J132,0)</f>
        <v>0</v>
      </c>
      <c r="BG132" s="145">
        <f>IF(N132="zákl. přenesená",J132,0)</f>
        <v>0</v>
      </c>
      <c r="BH132" s="145">
        <f>IF(N132="sníž. přenesená",J132,0)</f>
        <v>0</v>
      </c>
      <c r="BI132" s="145">
        <f>IF(N132="nulová",J132,0)</f>
        <v>0</v>
      </c>
      <c r="BJ132" s="16" t="s">
        <v>84</v>
      </c>
      <c r="BK132" s="145">
        <f>ROUND(I132*H132,2)</f>
        <v>0</v>
      </c>
      <c r="BL132" s="16" t="s">
        <v>131</v>
      </c>
      <c r="BM132" s="144" t="s">
        <v>1191</v>
      </c>
    </row>
    <row r="133" spans="2:65" s="1" customFormat="1" ht="11.25">
      <c r="B133" s="31"/>
      <c r="D133" s="163" t="s">
        <v>182</v>
      </c>
      <c r="F133" s="164" t="s">
        <v>1192</v>
      </c>
      <c r="I133" s="165"/>
      <c r="L133" s="31"/>
      <c r="M133" s="166"/>
      <c r="T133" s="55"/>
      <c r="AT133" s="16" t="s">
        <v>182</v>
      </c>
      <c r="AU133" s="16" t="s">
        <v>84</v>
      </c>
    </row>
    <row r="134" spans="2:65" s="13" customFormat="1" ht="11.25">
      <c r="B134" s="153"/>
      <c r="D134" s="147" t="s">
        <v>141</v>
      </c>
      <c r="E134" s="154" t="s">
        <v>1</v>
      </c>
      <c r="F134" s="155" t="s">
        <v>1193</v>
      </c>
      <c r="H134" s="156">
        <v>215.42400000000001</v>
      </c>
      <c r="I134" s="157"/>
      <c r="L134" s="153"/>
      <c r="M134" s="158"/>
      <c r="T134" s="159"/>
      <c r="AT134" s="154" t="s">
        <v>141</v>
      </c>
      <c r="AU134" s="154" t="s">
        <v>84</v>
      </c>
      <c r="AV134" s="13" t="s">
        <v>86</v>
      </c>
      <c r="AW134" s="13" t="s">
        <v>32</v>
      </c>
      <c r="AX134" s="13" t="s">
        <v>84</v>
      </c>
      <c r="AY134" s="154" t="s">
        <v>132</v>
      </c>
    </row>
    <row r="135" spans="2:65" s="1" customFormat="1" ht="24.2" customHeight="1">
      <c r="B135" s="31"/>
      <c r="C135" s="175" t="s">
        <v>131</v>
      </c>
      <c r="D135" s="175" t="s">
        <v>222</v>
      </c>
      <c r="E135" s="176" t="s">
        <v>1194</v>
      </c>
      <c r="F135" s="177" t="s">
        <v>1195</v>
      </c>
      <c r="G135" s="178" t="s">
        <v>265</v>
      </c>
      <c r="H135" s="179">
        <v>80</v>
      </c>
      <c r="I135" s="180"/>
      <c r="J135" s="181">
        <f>ROUND(I135*H135,2)</f>
        <v>0</v>
      </c>
      <c r="K135" s="182"/>
      <c r="L135" s="183"/>
      <c r="M135" s="184" t="s">
        <v>1</v>
      </c>
      <c r="N135" s="185" t="s">
        <v>41</v>
      </c>
      <c r="P135" s="142">
        <f>O135*H135</f>
        <v>0</v>
      </c>
      <c r="Q135" s="142">
        <v>0</v>
      </c>
      <c r="R135" s="142">
        <f>Q135*H135</f>
        <v>0</v>
      </c>
      <c r="S135" s="142">
        <v>0</v>
      </c>
      <c r="T135" s="143">
        <f>S135*H135</f>
        <v>0</v>
      </c>
      <c r="AR135" s="144" t="s">
        <v>226</v>
      </c>
      <c r="AT135" s="144" t="s">
        <v>222</v>
      </c>
      <c r="AU135" s="144" t="s">
        <v>84</v>
      </c>
      <c r="AY135" s="16" t="s">
        <v>132</v>
      </c>
      <c r="BE135" s="145">
        <f>IF(N135="základní",J135,0)</f>
        <v>0</v>
      </c>
      <c r="BF135" s="145">
        <f>IF(N135="snížená",J135,0)</f>
        <v>0</v>
      </c>
      <c r="BG135" s="145">
        <f>IF(N135="zákl. přenesená",J135,0)</f>
        <v>0</v>
      </c>
      <c r="BH135" s="145">
        <f>IF(N135="sníž. přenesená",J135,0)</f>
        <v>0</v>
      </c>
      <c r="BI135" s="145">
        <f>IF(N135="nulová",J135,0)</f>
        <v>0</v>
      </c>
      <c r="BJ135" s="16" t="s">
        <v>84</v>
      </c>
      <c r="BK135" s="145">
        <f>ROUND(I135*H135,2)</f>
        <v>0</v>
      </c>
      <c r="BL135" s="16" t="s">
        <v>131</v>
      </c>
      <c r="BM135" s="144" t="s">
        <v>1196</v>
      </c>
    </row>
    <row r="136" spans="2:65" s="13" customFormat="1" ht="11.25">
      <c r="B136" s="153"/>
      <c r="D136" s="147" t="s">
        <v>141</v>
      </c>
      <c r="E136" s="154" t="s">
        <v>1</v>
      </c>
      <c r="F136" s="155" t="s">
        <v>1197</v>
      </c>
      <c r="H136" s="156">
        <v>80</v>
      </c>
      <c r="I136" s="157"/>
      <c r="L136" s="153"/>
      <c r="M136" s="158"/>
      <c r="T136" s="159"/>
      <c r="AT136" s="154" t="s">
        <v>141</v>
      </c>
      <c r="AU136" s="154" t="s">
        <v>84</v>
      </c>
      <c r="AV136" s="13" t="s">
        <v>86</v>
      </c>
      <c r="AW136" s="13" t="s">
        <v>32</v>
      </c>
      <c r="AX136" s="13" t="s">
        <v>84</v>
      </c>
      <c r="AY136" s="154" t="s">
        <v>132</v>
      </c>
    </row>
    <row r="137" spans="2:65" s="11" customFormat="1" ht="25.9" customHeight="1">
      <c r="B137" s="120"/>
      <c r="D137" s="121" t="s">
        <v>75</v>
      </c>
      <c r="E137" s="122" t="s">
        <v>795</v>
      </c>
      <c r="F137" s="122" t="s">
        <v>795</v>
      </c>
      <c r="I137" s="123"/>
      <c r="J137" s="124">
        <f>BK137</f>
        <v>0</v>
      </c>
      <c r="L137" s="120"/>
      <c r="M137" s="125"/>
      <c r="P137" s="126">
        <v>0</v>
      </c>
      <c r="R137" s="126">
        <v>0</v>
      </c>
      <c r="T137" s="127">
        <v>0</v>
      </c>
      <c r="AR137" s="121" t="s">
        <v>86</v>
      </c>
      <c r="AT137" s="128" t="s">
        <v>75</v>
      </c>
      <c r="AU137" s="128" t="s">
        <v>76</v>
      </c>
      <c r="AY137" s="121" t="s">
        <v>132</v>
      </c>
      <c r="BK137" s="129">
        <v>0</v>
      </c>
    </row>
    <row r="138" spans="2:65" s="11" customFormat="1" ht="25.9" customHeight="1">
      <c r="B138" s="120"/>
      <c r="D138" s="121" t="s">
        <v>75</v>
      </c>
      <c r="E138" s="122" t="s">
        <v>222</v>
      </c>
      <c r="F138" s="122" t="s">
        <v>1198</v>
      </c>
      <c r="I138" s="123"/>
      <c r="J138" s="124">
        <f>BK138</f>
        <v>0</v>
      </c>
      <c r="L138" s="120"/>
      <c r="M138" s="125"/>
      <c r="P138" s="126">
        <f>P139+P258</f>
        <v>0</v>
      </c>
      <c r="R138" s="126">
        <f>R139+R258</f>
        <v>20.774599779999999</v>
      </c>
      <c r="T138" s="127">
        <f>T139+T258</f>
        <v>423.04280000000006</v>
      </c>
      <c r="AR138" s="121" t="s">
        <v>203</v>
      </c>
      <c r="AT138" s="128" t="s">
        <v>75</v>
      </c>
      <c r="AU138" s="128" t="s">
        <v>76</v>
      </c>
      <c r="AY138" s="121" t="s">
        <v>132</v>
      </c>
      <c r="BK138" s="129">
        <f>BK139+BK258</f>
        <v>0</v>
      </c>
    </row>
    <row r="139" spans="2:65" s="11" customFormat="1" ht="22.9" customHeight="1">
      <c r="B139" s="120"/>
      <c r="D139" s="121" t="s">
        <v>75</v>
      </c>
      <c r="E139" s="130" t="s">
        <v>1199</v>
      </c>
      <c r="F139" s="130" t="s">
        <v>1200</v>
      </c>
      <c r="I139" s="123"/>
      <c r="J139" s="131">
        <f>BK139</f>
        <v>0</v>
      </c>
      <c r="L139" s="120"/>
      <c r="M139" s="125"/>
      <c r="P139" s="126">
        <f>SUM(P140:P257)</f>
        <v>0</v>
      </c>
      <c r="R139" s="126">
        <f>SUM(R140:R257)</f>
        <v>0.73158499999999993</v>
      </c>
      <c r="T139" s="127">
        <f>SUM(T140:T257)</f>
        <v>0</v>
      </c>
      <c r="AR139" s="121" t="s">
        <v>203</v>
      </c>
      <c r="AT139" s="128" t="s">
        <v>75</v>
      </c>
      <c r="AU139" s="128" t="s">
        <v>84</v>
      </c>
      <c r="AY139" s="121" t="s">
        <v>132</v>
      </c>
      <c r="BK139" s="129">
        <f>SUM(BK140:BK257)</f>
        <v>0</v>
      </c>
    </row>
    <row r="140" spans="2:65" s="1" customFormat="1" ht="24.2" customHeight="1">
      <c r="B140" s="31"/>
      <c r="C140" s="132" t="s">
        <v>213</v>
      </c>
      <c r="D140" s="132" t="s">
        <v>135</v>
      </c>
      <c r="E140" s="133" t="s">
        <v>1201</v>
      </c>
      <c r="F140" s="134" t="s">
        <v>1202</v>
      </c>
      <c r="G140" s="135" t="s">
        <v>289</v>
      </c>
      <c r="H140" s="136">
        <v>27</v>
      </c>
      <c r="I140" s="137"/>
      <c r="J140" s="138">
        <f>ROUND(I140*H140,2)</f>
        <v>0</v>
      </c>
      <c r="K140" s="139"/>
      <c r="L140" s="31"/>
      <c r="M140" s="140" t="s">
        <v>1</v>
      </c>
      <c r="N140" s="141" t="s">
        <v>41</v>
      </c>
      <c r="P140" s="142">
        <f>O140*H140</f>
        <v>0</v>
      </c>
      <c r="Q140" s="142">
        <v>0</v>
      </c>
      <c r="R140" s="142">
        <f>Q140*H140</f>
        <v>0</v>
      </c>
      <c r="S140" s="142">
        <v>0</v>
      </c>
      <c r="T140" s="143">
        <f>S140*H140</f>
        <v>0</v>
      </c>
      <c r="AR140" s="144" t="s">
        <v>681</v>
      </c>
      <c r="AT140" s="144" t="s">
        <v>135</v>
      </c>
      <c r="AU140" s="144" t="s">
        <v>86</v>
      </c>
      <c r="AY140" s="16" t="s">
        <v>132</v>
      </c>
      <c r="BE140" s="145">
        <f>IF(N140="základní",J140,0)</f>
        <v>0</v>
      </c>
      <c r="BF140" s="145">
        <f>IF(N140="snížená",J140,0)</f>
        <v>0</v>
      </c>
      <c r="BG140" s="145">
        <f>IF(N140="zákl. přenesená",J140,0)</f>
        <v>0</v>
      </c>
      <c r="BH140" s="145">
        <f>IF(N140="sníž. přenesená",J140,0)</f>
        <v>0</v>
      </c>
      <c r="BI140" s="145">
        <f>IF(N140="nulová",J140,0)</f>
        <v>0</v>
      </c>
      <c r="BJ140" s="16" t="s">
        <v>84</v>
      </c>
      <c r="BK140" s="145">
        <f>ROUND(I140*H140,2)</f>
        <v>0</v>
      </c>
      <c r="BL140" s="16" t="s">
        <v>681</v>
      </c>
      <c r="BM140" s="144" t="s">
        <v>1203</v>
      </c>
    </row>
    <row r="141" spans="2:65" s="1" customFormat="1" ht="11.25">
      <c r="B141" s="31"/>
      <c r="D141" s="163" t="s">
        <v>182</v>
      </c>
      <c r="F141" s="164" t="s">
        <v>1204</v>
      </c>
      <c r="I141" s="165"/>
      <c r="L141" s="31"/>
      <c r="M141" s="166"/>
      <c r="T141" s="55"/>
      <c r="AT141" s="16" t="s">
        <v>182</v>
      </c>
      <c r="AU141" s="16" t="s">
        <v>86</v>
      </c>
    </row>
    <row r="142" spans="2:65" s="1" customFormat="1" ht="33" customHeight="1">
      <c r="B142" s="31"/>
      <c r="C142" s="132" t="s">
        <v>229</v>
      </c>
      <c r="D142" s="132" t="s">
        <v>135</v>
      </c>
      <c r="E142" s="133" t="s">
        <v>1205</v>
      </c>
      <c r="F142" s="134" t="s">
        <v>1206</v>
      </c>
      <c r="G142" s="135" t="s">
        <v>289</v>
      </c>
      <c r="H142" s="136">
        <v>4</v>
      </c>
      <c r="I142" s="137"/>
      <c r="J142" s="138">
        <f>ROUND(I142*H142,2)</f>
        <v>0</v>
      </c>
      <c r="K142" s="139"/>
      <c r="L142" s="31"/>
      <c r="M142" s="140" t="s">
        <v>1</v>
      </c>
      <c r="N142" s="141" t="s">
        <v>41</v>
      </c>
      <c r="P142" s="142">
        <f>O142*H142</f>
        <v>0</v>
      </c>
      <c r="Q142" s="142">
        <v>0</v>
      </c>
      <c r="R142" s="142">
        <f>Q142*H142</f>
        <v>0</v>
      </c>
      <c r="S142" s="142">
        <v>0</v>
      </c>
      <c r="T142" s="143">
        <f>S142*H142</f>
        <v>0</v>
      </c>
      <c r="AR142" s="144" t="s">
        <v>681</v>
      </c>
      <c r="AT142" s="144" t="s">
        <v>135</v>
      </c>
      <c r="AU142" s="144" t="s">
        <v>86</v>
      </c>
      <c r="AY142" s="16" t="s">
        <v>132</v>
      </c>
      <c r="BE142" s="145">
        <f>IF(N142="základní",J142,0)</f>
        <v>0</v>
      </c>
      <c r="BF142" s="145">
        <f>IF(N142="snížená",J142,0)</f>
        <v>0</v>
      </c>
      <c r="BG142" s="145">
        <f>IF(N142="zákl. přenesená",J142,0)</f>
        <v>0</v>
      </c>
      <c r="BH142" s="145">
        <f>IF(N142="sníž. přenesená",J142,0)</f>
        <v>0</v>
      </c>
      <c r="BI142" s="145">
        <f>IF(N142="nulová",J142,0)</f>
        <v>0</v>
      </c>
      <c r="BJ142" s="16" t="s">
        <v>84</v>
      </c>
      <c r="BK142" s="145">
        <f>ROUND(I142*H142,2)</f>
        <v>0</v>
      </c>
      <c r="BL142" s="16" t="s">
        <v>681</v>
      </c>
      <c r="BM142" s="144" t="s">
        <v>1207</v>
      </c>
    </row>
    <row r="143" spans="2:65" s="1" customFormat="1" ht="11.25">
      <c r="B143" s="31"/>
      <c r="D143" s="163" t="s">
        <v>182</v>
      </c>
      <c r="F143" s="164" t="s">
        <v>1208</v>
      </c>
      <c r="I143" s="165"/>
      <c r="L143" s="31"/>
      <c r="M143" s="166"/>
      <c r="T143" s="55"/>
      <c r="AT143" s="16" t="s">
        <v>182</v>
      </c>
      <c r="AU143" s="16" t="s">
        <v>86</v>
      </c>
    </row>
    <row r="144" spans="2:65" s="1" customFormat="1" ht="24.2" customHeight="1">
      <c r="B144" s="31"/>
      <c r="C144" s="132" t="s">
        <v>239</v>
      </c>
      <c r="D144" s="132" t="s">
        <v>135</v>
      </c>
      <c r="E144" s="133" t="s">
        <v>1209</v>
      </c>
      <c r="F144" s="134" t="s">
        <v>1210</v>
      </c>
      <c r="G144" s="135" t="s">
        <v>265</v>
      </c>
      <c r="H144" s="136">
        <v>600</v>
      </c>
      <c r="I144" s="137"/>
      <c r="J144" s="138">
        <f>ROUND(I144*H144,2)</f>
        <v>0</v>
      </c>
      <c r="K144" s="139"/>
      <c r="L144" s="31"/>
      <c r="M144" s="140" t="s">
        <v>1</v>
      </c>
      <c r="N144" s="141" t="s">
        <v>41</v>
      </c>
      <c r="P144" s="142">
        <f>O144*H144</f>
        <v>0</v>
      </c>
      <c r="Q144" s="142">
        <v>0</v>
      </c>
      <c r="R144" s="142">
        <f>Q144*H144</f>
        <v>0</v>
      </c>
      <c r="S144" s="142">
        <v>0</v>
      </c>
      <c r="T144" s="143">
        <f>S144*H144</f>
        <v>0</v>
      </c>
      <c r="AR144" s="144" t="s">
        <v>681</v>
      </c>
      <c r="AT144" s="144" t="s">
        <v>135</v>
      </c>
      <c r="AU144" s="144" t="s">
        <v>86</v>
      </c>
      <c r="AY144" s="16" t="s">
        <v>132</v>
      </c>
      <c r="BE144" s="145">
        <f>IF(N144="základní",J144,0)</f>
        <v>0</v>
      </c>
      <c r="BF144" s="145">
        <f>IF(N144="snížená",J144,0)</f>
        <v>0</v>
      </c>
      <c r="BG144" s="145">
        <f>IF(N144="zákl. přenesená",J144,0)</f>
        <v>0</v>
      </c>
      <c r="BH144" s="145">
        <f>IF(N144="sníž. přenesená",J144,0)</f>
        <v>0</v>
      </c>
      <c r="BI144" s="145">
        <f>IF(N144="nulová",J144,0)</f>
        <v>0</v>
      </c>
      <c r="BJ144" s="16" t="s">
        <v>84</v>
      </c>
      <c r="BK144" s="145">
        <f>ROUND(I144*H144,2)</f>
        <v>0</v>
      </c>
      <c r="BL144" s="16" t="s">
        <v>681</v>
      </c>
      <c r="BM144" s="144" t="s">
        <v>1211</v>
      </c>
    </row>
    <row r="145" spans="2:65" s="1" customFormat="1" ht="11.25">
      <c r="B145" s="31"/>
      <c r="D145" s="163" t="s">
        <v>182</v>
      </c>
      <c r="F145" s="164" t="s">
        <v>1212</v>
      </c>
      <c r="I145" s="165"/>
      <c r="L145" s="31"/>
      <c r="M145" s="166"/>
      <c r="T145" s="55"/>
      <c r="AT145" s="16" t="s">
        <v>182</v>
      </c>
      <c r="AU145" s="16" t="s">
        <v>86</v>
      </c>
    </row>
    <row r="146" spans="2:65" s="1" customFormat="1" ht="33" customHeight="1">
      <c r="B146" s="31"/>
      <c r="C146" s="132" t="s">
        <v>226</v>
      </c>
      <c r="D146" s="132" t="s">
        <v>135</v>
      </c>
      <c r="E146" s="133" t="s">
        <v>1213</v>
      </c>
      <c r="F146" s="134" t="s">
        <v>1214</v>
      </c>
      <c r="G146" s="135" t="s">
        <v>289</v>
      </c>
      <c r="H146" s="136">
        <v>3</v>
      </c>
      <c r="I146" s="137"/>
      <c r="J146" s="138">
        <f t="shared" ref="J146:J151" si="0">ROUND(I146*H146,2)</f>
        <v>0</v>
      </c>
      <c r="K146" s="139"/>
      <c r="L146" s="31"/>
      <c r="M146" s="140" t="s">
        <v>1</v>
      </c>
      <c r="N146" s="141" t="s">
        <v>41</v>
      </c>
      <c r="P146" s="142">
        <f t="shared" ref="P146:P151" si="1">O146*H146</f>
        <v>0</v>
      </c>
      <c r="Q146" s="142">
        <v>0</v>
      </c>
      <c r="R146" s="142">
        <f t="shared" ref="R146:R151" si="2">Q146*H146</f>
        <v>0</v>
      </c>
      <c r="S146" s="142">
        <v>0</v>
      </c>
      <c r="T146" s="143">
        <f t="shared" ref="T146:T151" si="3">S146*H146</f>
        <v>0</v>
      </c>
      <c r="AR146" s="144" t="s">
        <v>84</v>
      </c>
      <c r="AT146" s="144" t="s">
        <v>135</v>
      </c>
      <c r="AU146" s="144" t="s">
        <v>86</v>
      </c>
      <c r="AY146" s="16" t="s">
        <v>132</v>
      </c>
      <c r="BE146" s="145">
        <f t="shared" ref="BE146:BE151" si="4">IF(N146="základní",J146,0)</f>
        <v>0</v>
      </c>
      <c r="BF146" s="145">
        <f t="shared" ref="BF146:BF151" si="5">IF(N146="snížená",J146,0)</f>
        <v>0</v>
      </c>
      <c r="BG146" s="145">
        <f t="shared" ref="BG146:BG151" si="6">IF(N146="zákl. přenesená",J146,0)</f>
        <v>0</v>
      </c>
      <c r="BH146" s="145">
        <f t="shared" ref="BH146:BH151" si="7">IF(N146="sníž. přenesená",J146,0)</f>
        <v>0</v>
      </c>
      <c r="BI146" s="145">
        <f t="shared" ref="BI146:BI151" si="8">IF(N146="nulová",J146,0)</f>
        <v>0</v>
      </c>
      <c r="BJ146" s="16" t="s">
        <v>84</v>
      </c>
      <c r="BK146" s="145">
        <f t="shared" ref="BK146:BK151" si="9">ROUND(I146*H146,2)</f>
        <v>0</v>
      </c>
      <c r="BL146" s="16" t="s">
        <v>84</v>
      </c>
      <c r="BM146" s="144" t="s">
        <v>1215</v>
      </c>
    </row>
    <row r="147" spans="2:65" s="1" customFormat="1" ht="24.2" customHeight="1">
      <c r="B147" s="31"/>
      <c r="C147" s="132" t="s">
        <v>257</v>
      </c>
      <c r="D147" s="132" t="s">
        <v>135</v>
      </c>
      <c r="E147" s="133" t="s">
        <v>1216</v>
      </c>
      <c r="F147" s="134" t="s">
        <v>1217</v>
      </c>
      <c r="G147" s="135" t="s">
        <v>1218</v>
      </c>
      <c r="H147" s="136">
        <v>20</v>
      </c>
      <c r="I147" s="137"/>
      <c r="J147" s="138">
        <f t="shared" si="0"/>
        <v>0</v>
      </c>
      <c r="K147" s="139"/>
      <c r="L147" s="31"/>
      <c r="M147" s="140" t="s">
        <v>1</v>
      </c>
      <c r="N147" s="141" t="s">
        <v>41</v>
      </c>
      <c r="P147" s="142">
        <f t="shared" si="1"/>
        <v>0</v>
      </c>
      <c r="Q147" s="142">
        <v>0</v>
      </c>
      <c r="R147" s="142">
        <f t="shared" si="2"/>
        <v>0</v>
      </c>
      <c r="S147" s="142">
        <v>0</v>
      </c>
      <c r="T147" s="143">
        <f t="shared" si="3"/>
        <v>0</v>
      </c>
      <c r="AR147" s="144" t="s">
        <v>84</v>
      </c>
      <c r="AT147" s="144" t="s">
        <v>135</v>
      </c>
      <c r="AU147" s="144" t="s">
        <v>86</v>
      </c>
      <c r="AY147" s="16" t="s">
        <v>132</v>
      </c>
      <c r="BE147" s="145">
        <f t="shared" si="4"/>
        <v>0</v>
      </c>
      <c r="BF147" s="145">
        <f t="shared" si="5"/>
        <v>0</v>
      </c>
      <c r="BG147" s="145">
        <f t="shared" si="6"/>
        <v>0</v>
      </c>
      <c r="BH147" s="145">
        <f t="shared" si="7"/>
        <v>0</v>
      </c>
      <c r="BI147" s="145">
        <f t="shared" si="8"/>
        <v>0</v>
      </c>
      <c r="BJ147" s="16" t="s">
        <v>84</v>
      </c>
      <c r="BK147" s="145">
        <f t="shared" si="9"/>
        <v>0</v>
      </c>
      <c r="BL147" s="16" t="s">
        <v>84</v>
      </c>
      <c r="BM147" s="144" t="s">
        <v>1219</v>
      </c>
    </row>
    <row r="148" spans="2:65" s="1" customFormat="1" ht="21.75" customHeight="1">
      <c r="B148" s="31"/>
      <c r="C148" s="132" t="s">
        <v>262</v>
      </c>
      <c r="D148" s="132" t="s">
        <v>135</v>
      </c>
      <c r="E148" s="133" t="s">
        <v>1220</v>
      </c>
      <c r="F148" s="134" t="s">
        <v>1221</v>
      </c>
      <c r="G148" s="135" t="s">
        <v>1218</v>
      </c>
      <c r="H148" s="136">
        <v>40</v>
      </c>
      <c r="I148" s="137"/>
      <c r="J148" s="138">
        <f t="shared" si="0"/>
        <v>0</v>
      </c>
      <c r="K148" s="139"/>
      <c r="L148" s="31"/>
      <c r="M148" s="140" t="s">
        <v>1</v>
      </c>
      <c r="N148" s="141" t="s">
        <v>41</v>
      </c>
      <c r="P148" s="142">
        <f t="shared" si="1"/>
        <v>0</v>
      </c>
      <c r="Q148" s="142">
        <v>0</v>
      </c>
      <c r="R148" s="142">
        <f t="shared" si="2"/>
        <v>0</v>
      </c>
      <c r="S148" s="142">
        <v>0</v>
      </c>
      <c r="T148" s="143">
        <f t="shared" si="3"/>
        <v>0</v>
      </c>
      <c r="AR148" s="144" t="s">
        <v>84</v>
      </c>
      <c r="AT148" s="144" t="s">
        <v>135</v>
      </c>
      <c r="AU148" s="144" t="s">
        <v>86</v>
      </c>
      <c r="AY148" s="16" t="s">
        <v>132</v>
      </c>
      <c r="BE148" s="145">
        <f t="shared" si="4"/>
        <v>0</v>
      </c>
      <c r="BF148" s="145">
        <f t="shared" si="5"/>
        <v>0</v>
      </c>
      <c r="BG148" s="145">
        <f t="shared" si="6"/>
        <v>0</v>
      </c>
      <c r="BH148" s="145">
        <f t="shared" si="7"/>
        <v>0</v>
      </c>
      <c r="BI148" s="145">
        <f t="shared" si="8"/>
        <v>0</v>
      </c>
      <c r="BJ148" s="16" t="s">
        <v>84</v>
      </c>
      <c r="BK148" s="145">
        <f t="shared" si="9"/>
        <v>0</v>
      </c>
      <c r="BL148" s="16" t="s">
        <v>84</v>
      </c>
      <c r="BM148" s="144" t="s">
        <v>1222</v>
      </c>
    </row>
    <row r="149" spans="2:65" s="1" customFormat="1" ht="24.2" customHeight="1">
      <c r="B149" s="31"/>
      <c r="C149" s="132" t="s">
        <v>278</v>
      </c>
      <c r="D149" s="132" t="s">
        <v>135</v>
      </c>
      <c r="E149" s="133" t="s">
        <v>1223</v>
      </c>
      <c r="F149" s="134" t="s">
        <v>1224</v>
      </c>
      <c r="G149" s="135" t="s">
        <v>1218</v>
      </c>
      <c r="H149" s="136">
        <v>10</v>
      </c>
      <c r="I149" s="137"/>
      <c r="J149" s="138">
        <f t="shared" si="0"/>
        <v>0</v>
      </c>
      <c r="K149" s="139"/>
      <c r="L149" s="31"/>
      <c r="M149" s="140" t="s">
        <v>1</v>
      </c>
      <c r="N149" s="141" t="s">
        <v>41</v>
      </c>
      <c r="P149" s="142">
        <f t="shared" si="1"/>
        <v>0</v>
      </c>
      <c r="Q149" s="142">
        <v>0</v>
      </c>
      <c r="R149" s="142">
        <f t="shared" si="2"/>
        <v>0</v>
      </c>
      <c r="S149" s="142">
        <v>0</v>
      </c>
      <c r="T149" s="143">
        <f t="shared" si="3"/>
        <v>0</v>
      </c>
      <c r="AR149" s="144" t="s">
        <v>84</v>
      </c>
      <c r="AT149" s="144" t="s">
        <v>135</v>
      </c>
      <c r="AU149" s="144" t="s">
        <v>86</v>
      </c>
      <c r="AY149" s="16" t="s">
        <v>132</v>
      </c>
      <c r="BE149" s="145">
        <f t="shared" si="4"/>
        <v>0</v>
      </c>
      <c r="BF149" s="145">
        <f t="shared" si="5"/>
        <v>0</v>
      </c>
      <c r="BG149" s="145">
        <f t="shared" si="6"/>
        <v>0</v>
      </c>
      <c r="BH149" s="145">
        <f t="shared" si="7"/>
        <v>0</v>
      </c>
      <c r="BI149" s="145">
        <f t="shared" si="8"/>
        <v>0</v>
      </c>
      <c r="BJ149" s="16" t="s">
        <v>84</v>
      </c>
      <c r="BK149" s="145">
        <f t="shared" si="9"/>
        <v>0</v>
      </c>
      <c r="BL149" s="16" t="s">
        <v>84</v>
      </c>
      <c r="BM149" s="144" t="s">
        <v>1225</v>
      </c>
    </row>
    <row r="150" spans="2:65" s="1" customFormat="1" ht="24.2" customHeight="1">
      <c r="B150" s="31"/>
      <c r="C150" s="132" t="s">
        <v>286</v>
      </c>
      <c r="D150" s="132" t="s">
        <v>135</v>
      </c>
      <c r="E150" s="133" t="s">
        <v>1226</v>
      </c>
      <c r="F150" s="134" t="s">
        <v>1227</v>
      </c>
      <c r="G150" s="135" t="s">
        <v>289</v>
      </c>
      <c r="H150" s="136">
        <v>20</v>
      </c>
      <c r="I150" s="137"/>
      <c r="J150" s="138">
        <f t="shared" si="0"/>
        <v>0</v>
      </c>
      <c r="K150" s="139"/>
      <c r="L150" s="31"/>
      <c r="M150" s="140" t="s">
        <v>1</v>
      </c>
      <c r="N150" s="141" t="s">
        <v>41</v>
      </c>
      <c r="P150" s="142">
        <f t="shared" si="1"/>
        <v>0</v>
      </c>
      <c r="Q150" s="142">
        <v>0</v>
      </c>
      <c r="R150" s="142">
        <f t="shared" si="2"/>
        <v>0</v>
      </c>
      <c r="S150" s="142">
        <v>0</v>
      </c>
      <c r="T150" s="143">
        <f t="shared" si="3"/>
        <v>0</v>
      </c>
      <c r="AR150" s="144" t="s">
        <v>84</v>
      </c>
      <c r="AT150" s="144" t="s">
        <v>135</v>
      </c>
      <c r="AU150" s="144" t="s">
        <v>86</v>
      </c>
      <c r="AY150" s="16" t="s">
        <v>132</v>
      </c>
      <c r="BE150" s="145">
        <f t="shared" si="4"/>
        <v>0</v>
      </c>
      <c r="BF150" s="145">
        <f t="shared" si="5"/>
        <v>0</v>
      </c>
      <c r="BG150" s="145">
        <f t="shared" si="6"/>
        <v>0</v>
      </c>
      <c r="BH150" s="145">
        <f t="shared" si="7"/>
        <v>0</v>
      </c>
      <c r="BI150" s="145">
        <f t="shared" si="8"/>
        <v>0</v>
      </c>
      <c r="BJ150" s="16" t="s">
        <v>84</v>
      </c>
      <c r="BK150" s="145">
        <f t="shared" si="9"/>
        <v>0</v>
      </c>
      <c r="BL150" s="16" t="s">
        <v>84</v>
      </c>
      <c r="BM150" s="144" t="s">
        <v>1228</v>
      </c>
    </row>
    <row r="151" spans="2:65" s="1" customFormat="1" ht="33" customHeight="1">
      <c r="B151" s="31"/>
      <c r="C151" s="132" t="s">
        <v>291</v>
      </c>
      <c r="D151" s="132" t="s">
        <v>135</v>
      </c>
      <c r="E151" s="133" t="s">
        <v>1229</v>
      </c>
      <c r="F151" s="134" t="s">
        <v>1230</v>
      </c>
      <c r="G151" s="135" t="s">
        <v>1218</v>
      </c>
      <c r="H151" s="136">
        <v>37</v>
      </c>
      <c r="I151" s="137"/>
      <c r="J151" s="138">
        <f t="shared" si="0"/>
        <v>0</v>
      </c>
      <c r="K151" s="139"/>
      <c r="L151" s="31"/>
      <c r="M151" s="140" t="s">
        <v>1</v>
      </c>
      <c r="N151" s="141" t="s">
        <v>41</v>
      </c>
      <c r="P151" s="142">
        <f t="shared" si="1"/>
        <v>0</v>
      </c>
      <c r="Q151" s="142">
        <v>0</v>
      </c>
      <c r="R151" s="142">
        <f t="shared" si="2"/>
        <v>0</v>
      </c>
      <c r="S151" s="142">
        <v>0</v>
      </c>
      <c r="T151" s="143">
        <f t="shared" si="3"/>
        <v>0</v>
      </c>
      <c r="AR151" s="144" t="s">
        <v>84</v>
      </c>
      <c r="AT151" s="144" t="s">
        <v>135</v>
      </c>
      <c r="AU151" s="144" t="s">
        <v>86</v>
      </c>
      <c r="AY151" s="16" t="s">
        <v>132</v>
      </c>
      <c r="BE151" s="145">
        <f t="shared" si="4"/>
        <v>0</v>
      </c>
      <c r="BF151" s="145">
        <f t="shared" si="5"/>
        <v>0</v>
      </c>
      <c r="BG151" s="145">
        <f t="shared" si="6"/>
        <v>0</v>
      </c>
      <c r="BH151" s="145">
        <f t="shared" si="7"/>
        <v>0</v>
      </c>
      <c r="BI151" s="145">
        <f t="shared" si="8"/>
        <v>0</v>
      </c>
      <c r="BJ151" s="16" t="s">
        <v>84</v>
      </c>
      <c r="BK151" s="145">
        <f t="shared" si="9"/>
        <v>0</v>
      </c>
      <c r="BL151" s="16" t="s">
        <v>84</v>
      </c>
      <c r="BM151" s="144" t="s">
        <v>1231</v>
      </c>
    </row>
    <row r="152" spans="2:65" s="13" customFormat="1" ht="11.25">
      <c r="B152" s="153"/>
      <c r="D152" s="147" t="s">
        <v>141</v>
      </c>
      <c r="E152" s="154" t="s">
        <v>1</v>
      </c>
      <c r="F152" s="155" t="s">
        <v>1232</v>
      </c>
      <c r="H152" s="156">
        <v>37</v>
      </c>
      <c r="I152" s="157"/>
      <c r="L152" s="153"/>
      <c r="M152" s="158"/>
      <c r="T152" s="159"/>
      <c r="AT152" s="154" t="s">
        <v>141</v>
      </c>
      <c r="AU152" s="154" t="s">
        <v>86</v>
      </c>
      <c r="AV152" s="13" t="s">
        <v>86</v>
      </c>
      <c r="AW152" s="13" t="s">
        <v>32</v>
      </c>
      <c r="AX152" s="13" t="s">
        <v>84</v>
      </c>
      <c r="AY152" s="154" t="s">
        <v>132</v>
      </c>
    </row>
    <row r="153" spans="2:65" s="1" customFormat="1" ht="24.2" customHeight="1">
      <c r="B153" s="31"/>
      <c r="C153" s="132" t="s">
        <v>295</v>
      </c>
      <c r="D153" s="132" t="s">
        <v>135</v>
      </c>
      <c r="E153" s="133" t="s">
        <v>1233</v>
      </c>
      <c r="F153" s="134" t="s">
        <v>1234</v>
      </c>
      <c r="G153" s="135" t="s">
        <v>289</v>
      </c>
      <c r="H153" s="136">
        <v>37</v>
      </c>
      <c r="I153" s="137"/>
      <c r="J153" s="138">
        <f t="shared" ref="J153:J184" si="10">ROUND(I153*H153,2)</f>
        <v>0</v>
      </c>
      <c r="K153" s="139"/>
      <c r="L153" s="31"/>
      <c r="M153" s="140" t="s">
        <v>1</v>
      </c>
      <c r="N153" s="141" t="s">
        <v>41</v>
      </c>
      <c r="P153" s="142">
        <f t="shared" ref="P153:P184" si="11">O153*H153</f>
        <v>0</v>
      </c>
      <c r="Q153" s="142">
        <v>0</v>
      </c>
      <c r="R153" s="142">
        <f t="shared" ref="R153:R184" si="12">Q153*H153</f>
        <v>0</v>
      </c>
      <c r="S153" s="142">
        <v>0</v>
      </c>
      <c r="T153" s="143">
        <f t="shared" ref="T153:T184" si="13">S153*H153</f>
        <v>0</v>
      </c>
      <c r="AR153" s="144" t="s">
        <v>84</v>
      </c>
      <c r="AT153" s="144" t="s">
        <v>135</v>
      </c>
      <c r="AU153" s="144" t="s">
        <v>86</v>
      </c>
      <c r="AY153" s="16" t="s">
        <v>132</v>
      </c>
      <c r="BE153" s="145">
        <f t="shared" ref="BE153:BE184" si="14">IF(N153="základní",J153,0)</f>
        <v>0</v>
      </c>
      <c r="BF153" s="145">
        <f t="shared" ref="BF153:BF184" si="15">IF(N153="snížená",J153,0)</f>
        <v>0</v>
      </c>
      <c r="BG153" s="145">
        <f t="shared" ref="BG153:BG184" si="16">IF(N153="zákl. přenesená",J153,0)</f>
        <v>0</v>
      </c>
      <c r="BH153" s="145">
        <f t="shared" ref="BH153:BH184" si="17">IF(N153="sníž. přenesená",J153,0)</f>
        <v>0</v>
      </c>
      <c r="BI153" s="145">
        <f t="shared" ref="BI153:BI184" si="18">IF(N153="nulová",J153,0)</f>
        <v>0</v>
      </c>
      <c r="BJ153" s="16" t="s">
        <v>84</v>
      </c>
      <c r="BK153" s="145">
        <f t="shared" ref="BK153:BK184" si="19">ROUND(I153*H153,2)</f>
        <v>0</v>
      </c>
      <c r="BL153" s="16" t="s">
        <v>84</v>
      </c>
      <c r="BM153" s="144" t="s">
        <v>1235</v>
      </c>
    </row>
    <row r="154" spans="2:65" s="1" customFormat="1" ht="24.2" customHeight="1">
      <c r="B154" s="31"/>
      <c r="C154" s="132" t="s">
        <v>8</v>
      </c>
      <c r="D154" s="132" t="s">
        <v>135</v>
      </c>
      <c r="E154" s="133" t="s">
        <v>1236</v>
      </c>
      <c r="F154" s="134" t="s">
        <v>1237</v>
      </c>
      <c r="G154" s="135" t="s">
        <v>1218</v>
      </c>
      <c r="H154" s="136">
        <v>2</v>
      </c>
      <c r="I154" s="137"/>
      <c r="J154" s="138">
        <f t="shared" si="10"/>
        <v>0</v>
      </c>
      <c r="K154" s="139"/>
      <c r="L154" s="31"/>
      <c r="M154" s="140" t="s">
        <v>1</v>
      </c>
      <c r="N154" s="141" t="s">
        <v>41</v>
      </c>
      <c r="P154" s="142">
        <f t="shared" si="11"/>
        <v>0</v>
      </c>
      <c r="Q154" s="142">
        <v>0</v>
      </c>
      <c r="R154" s="142">
        <f t="shared" si="12"/>
        <v>0</v>
      </c>
      <c r="S154" s="142">
        <v>0</v>
      </c>
      <c r="T154" s="143">
        <f t="shared" si="13"/>
        <v>0</v>
      </c>
      <c r="AR154" s="144" t="s">
        <v>84</v>
      </c>
      <c r="AT154" s="144" t="s">
        <v>135</v>
      </c>
      <c r="AU154" s="144" t="s">
        <v>86</v>
      </c>
      <c r="AY154" s="16" t="s">
        <v>132</v>
      </c>
      <c r="BE154" s="145">
        <f t="shared" si="14"/>
        <v>0</v>
      </c>
      <c r="BF154" s="145">
        <f t="shared" si="15"/>
        <v>0</v>
      </c>
      <c r="BG154" s="145">
        <f t="shared" si="16"/>
        <v>0</v>
      </c>
      <c r="BH154" s="145">
        <f t="shared" si="17"/>
        <v>0</v>
      </c>
      <c r="BI154" s="145">
        <f t="shared" si="18"/>
        <v>0</v>
      </c>
      <c r="BJ154" s="16" t="s">
        <v>84</v>
      </c>
      <c r="BK154" s="145">
        <f t="shared" si="19"/>
        <v>0</v>
      </c>
      <c r="BL154" s="16" t="s">
        <v>84</v>
      </c>
      <c r="BM154" s="144" t="s">
        <v>1238</v>
      </c>
    </row>
    <row r="155" spans="2:65" s="1" customFormat="1" ht="16.5" customHeight="1">
      <c r="B155" s="31"/>
      <c r="C155" s="132" t="s">
        <v>307</v>
      </c>
      <c r="D155" s="132" t="s">
        <v>135</v>
      </c>
      <c r="E155" s="133" t="s">
        <v>1239</v>
      </c>
      <c r="F155" s="134" t="s">
        <v>1240</v>
      </c>
      <c r="G155" s="135" t="s">
        <v>289</v>
      </c>
      <c r="H155" s="136">
        <v>40</v>
      </c>
      <c r="I155" s="137"/>
      <c r="J155" s="138">
        <f t="shared" si="10"/>
        <v>0</v>
      </c>
      <c r="K155" s="139"/>
      <c r="L155" s="31"/>
      <c r="M155" s="140" t="s">
        <v>1</v>
      </c>
      <c r="N155" s="141" t="s">
        <v>41</v>
      </c>
      <c r="P155" s="142">
        <f t="shared" si="11"/>
        <v>0</v>
      </c>
      <c r="Q155" s="142">
        <v>0</v>
      </c>
      <c r="R155" s="142">
        <f t="shared" si="12"/>
        <v>0</v>
      </c>
      <c r="S155" s="142">
        <v>0</v>
      </c>
      <c r="T155" s="143">
        <f t="shared" si="13"/>
        <v>0</v>
      </c>
      <c r="AR155" s="144" t="s">
        <v>84</v>
      </c>
      <c r="AT155" s="144" t="s">
        <v>135</v>
      </c>
      <c r="AU155" s="144" t="s">
        <v>86</v>
      </c>
      <c r="AY155" s="16" t="s">
        <v>132</v>
      </c>
      <c r="BE155" s="145">
        <f t="shared" si="14"/>
        <v>0</v>
      </c>
      <c r="BF155" s="145">
        <f t="shared" si="15"/>
        <v>0</v>
      </c>
      <c r="BG155" s="145">
        <f t="shared" si="16"/>
        <v>0</v>
      </c>
      <c r="BH155" s="145">
        <f t="shared" si="17"/>
        <v>0</v>
      </c>
      <c r="BI155" s="145">
        <f t="shared" si="18"/>
        <v>0</v>
      </c>
      <c r="BJ155" s="16" t="s">
        <v>84</v>
      </c>
      <c r="BK155" s="145">
        <f t="shared" si="19"/>
        <v>0</v>
      </c>
      <c r="BL155" s="16" t="s">
        <v>84</v>
      </c>
      <c r="BM155" s="144" t="s">
        <v>1241</v>
      </c>
    </row>
    <row r="156" spans="2:65" s="1" customFormat="1" ht="24.2" customHeight="1">
      <c r="B156" s="31"/>
      <c r="C156" s="132" t="s">
        <v>315</v>
      </c>
      <c r="D156" s="132" t="s">
        <v>135</v>
      </c>
      <c r="E156" s="133" t="s">
        <v>1242</v>
      </c>
      <c r="F156" s="134" t="s">
        <v>1243</v>
      </c>
      <c r="G156" s="135" t="s">
        <v>289</v>
      </c>
      <c r="H156" s="136">
        <v>10</v>
      </c>
      <c r="I156" s="137"/>
      <c r="J156" s="138">
        <f t="shared" si="10"/>
        <v>0</v>
      </c>
      <c r="K156" s="139"/>
      <c r="L156" s="31"/>
      <c r="M156" s="140" t="s">
        <v>1</v>
      </c>
      <c r="N156" s="141" t="s">
        <v>41</v>
      </c>
      <c r="P156" s="142">
        <f t="shared" si="11"/>
        <v>0</v>
      </c>
      <c r="Q156" s="142">
        <v>0</v>
      </c>
      <c r="R156" s="142">
        <f t="shared" si="12"/>
        <v>0</v>
      </c>
      <c r="S156" s="142">
        <v>0</v>
      </c>
      <c r="T156" s="143">
        <f t="shared" si="13"/>
        <v>0</v>
      </c>
      <c r="AR156" s="144" t="s">
        <v>84</v>
      </c>
      <c r="AT156" s="144" t="s">
        <v>135</v>
      </c>
      <c r="AU156" s="144" t="s">
        <v>86</v>
      </c>
      <c r="AY156" s="16" t="s">
        <v>132</v>
      </c>
      <c r="BE156" s="145">
        <f t="shared" si="14"/>
        <v>0</v>
      </c>
      <c r="BF156" s="145">
        <f t="shared" si="15"/>
        <v>0</v>
      </c>
      <c r="BG156" s="145">
        <f t="shared" si="16"/>
        <v>0</v>
      </c>
      <c r="BH156" s="145">
        <f t="shared" si="17"/>
        <v>0</v>
      </c>
      <c r="BI156" s="145">
        <f t="shared" si="18"/>
        <v>0</v>
      </c>
      <c r="BJ156" s="16" t="s">
        <v>84</v>
      </c>
      <c r="BK156" s="145">
        <f t="shared" si="19"/>
        <v>0</v>
      </c>
      <c r="BL156" s="16" t="s">
        <v>84</v>
      </c>
      <c r="BM156" s="144" t="s">
        <v>1244</v>
      </c>
    </row>
    <row r="157" spans="2:65" s="1" customFormat="1" ht="44.25" customHeight="1">
      <c r="B157" s="31"/>
      <c r="C157" s="175" t="s">
        <v>325</v>
      </c>
      <c r="D157" s="175" t="s">
        <v>222</v>
      </c>
      <c r="E157" s="176" t="s">
        <v>1245</v>
      </c>
      <c r="F157" s="177" t="s">
        <v>1246</v>
      </c>
      <c r="G157" s="178" t="s">
        <v>289</v>
      </c>
      <c r="H157" s="179">
        <v>10</v>
      </c>
      <c r="I157" s="180"/>
      <c r="J157" s="181">
        <f t="shared" si="10"/>
        <v>0</v>
      </c>
      <c r="K157" s="182"/>
      <c r="L157" s="183"/>
      <c r="M157" s="184" t="s">
        <v>1</v>
      </c>
      <c r="N157" s="185" t="s">
        <v>41</v>
      </c>
      <c r="P157" s="142">
        <f t="shared" si="11"/>
        <v>0</v>
      </c>
      <c r="Q157" s="142">
        <v>0</v>
      </c>
      <c r="R157" s="142">
        <f t="shared" si="12"/>
        <v>0</v>
      </c>
      <c r="S157" s="142">
        <v>0</v>
      </c>
      <c r="T157" s="143">
        <f t="shared" si="13"/>
        <v>0</v>
      </c>
      <c r="AR157" s="144" t="s">
        <v>86</v>
      </c>
      <c r="AT157" s="144" t="s">
        <v>222</v>
      </c>
      <c r="AU157" s="144" t="s">
        <v>86</v>
      </c>
      <c r="AY157" s="16" t="s">
        <v>132</v>
      </c>
      <c r="BE157" s="145">
        <f t="shared" si="14"/>
        <v>0</v>
      </c>
      <c r="BF157" s="145">
        <f t="shared" si="15"/>
        <v>0</v>
      </c>
      <c r="BG157" s="145">
        <f t="shared" si="16"/>
        <v>0</v>
      </c>
      <c r="BH157" s="145">
        <f t="shared" si="17"/>
        <v>0</v>
      </c>
      <c r="BI157" s="145">
        <f t="shared" si="18"/>
        <v>0</v>
      </c>
      <c r="BJ157" s="16" t="s">
        <v>84</v>
      </c>
      <c r="BK157" s="145">
        <f t="shared" si="19"/>
        <v>0</v>
      </c>
      <c r="BL157" s="16" t="s">
        <v>84</v>
      </c>
      <c r="BM157" s="144" t="s">
        <v>1247</v>
      </c>
    </row>
    <row r="158" spans="2:65" s="1" customFormat="1" ht="24.2" customHeight="1">
      <c r="B158" s="31"/>
      <c r="C158" s="132" t="s">
        <v>329</v>
      </c>
      <c r="D158" s="132" t="s">
        <v>135</v>
      </c>
      <c r="E158" s="133" t="s">
        <v>1248</v>
      </c>
      <c r="F158" s="134" t="s">
        <v>1249</v>
      </c>
      <c r="G158" s="135" t="s">
        <v>289</v>
      </c>
      <c r="H158" s="136">
        <v>40</v>
      </c>
      <c r="I158" s="137"/>
      <c r="J158" s="138">
        <f t="shared" si="10"/>
        <v>0</v>
      </c>
      <c r="K158" s="139"/>
      <c r="L158" s="31"/>
      <c r="M158" s="140" t="s">
        <v>1</v>
      </c>
      <c r="N158" s="141" t="s">
        <v>41</v>
      </c>
      <c r="P158" s="142">
        <f t="shared" si="11"/>
        <v>0</v>
      </c>
      <c r="Q158" s="142">
        <v>0</v>
      </c>
      <c r="R158" s="142">
        <f t="shared" si="12"/>
        <v>0</v>
      </c>
      <c r="S158" s="142">
        <v>0</v>
      </c>
      <c r="T158" s="143">
        <f t="shared" si="13"/>
        <v>0</v>
      </c>
      <c r="AR158" s="144" t="s">
        <v>84</v>
      </c>
      <c r="AT158" s="144" t="s">
        <v>135</v>
      </c>
      <c r="AU158" s="144" t="s">
        <v>86</v>
      </c>
      <c r="AY158" s="16" t="s">
        <v>132</v>
      </c>
      <c r="BE158" s="145">
        <f t="shared" si="14"/>
        <v>0</v>
      </c>
      <c r="BF158" s="145">
        <f t="shared" si="15"/>
        <v>0</v>
      </c>
      <c r="BG158" s="145">
        <f t="shared" si="16"/>
        <v>0</v>
      </c>
      <c r="BH158" s="145">
        <f t="shared" si="17"/>
        <v>0</v>
      </c>
      <c r="BI158" s="145">
        <f t="shared" si="18"/>
        <v>0</v>
      </c>
      <c r="BJ158" s="16" t="s">
        <v>84</v>
      </c>
      <c r="BK158" s="145">
        <f t="shared" si="19"/>
        <v>0</v>
      </c>
      <c r="BL158" s="16" t="s">
        <v>84</v>
      </c>
      <c r="BM158" s="144" t="s">
        <v>1250</v>
      </c>
    </row>
    <row r="159" spans="2:65" s="1" customFormat="1" ht="62.65" customHeight="1">
      <c r="B159" s="31"/>
      <c r="C159" s="175" t="s">
        <v>333</v>
      </c>
      <c r="D159" s="175" t="s">
        <v>222</v>
      </c>
      <c r="E159" s="176" t="s">
        <v>1220</v>
      </c>
      <c r="F159" s="177" t="s">
        <v>1251</v>
      </c>
      <c r="G159" s="178" t="s">
        <v>289</v>
      </c>
      <c r="H159" s="179">
        <v>6</v>
      </c>
      <c r="I159" s="180"/>
      <c r="J159" s="181">
        <f t="shared" si="10"/>
        <v>0</v>
      </c>
      <c r="K159" s="182"/>
      <c r="L159" s="183"/>
      <c r="M159" s="184" t="s">
        <v>1</v>
      </c>
      <c r="N159" s="185" t="s">
        <v>41</v>
      </c>
      <c r="P159" s="142">
        <f t="shared" si="11"/>
        <v>0</v>
      </c>
      <c r="Q159" s="142">
        <v>0</v>
      </c>
      <c r="R159" s="142">
        <f t="shared" si="12"/>
        <v>0</v>
      </c>
      <c r="S159" s="142">
        <v>0</v>
      </c>
      <c r="T159" s="143">
        <f t="shared" si="13"/>
        <v>0</v>
      </c>
      <c r="AR159" s="144" t="s">
        <v>1252</v>
      </c>
      <c r="AT159" s="144" t="s">
        <v>222</v>
      </c>
      <c r="AU159" s="144" t="s">
        <v>86</v>
      </c>
      <c r="AY159" s="16" t="s">
        <v>132</v>
      </c>
      <c r="BE159" s="145">
        <f t="shared" si="14"/>
        <v>0</v>
      </c>
      <c r="BF159" s="145">
        <f t="shared" si="15"/>
        <v>0</v>
      </c>
      <c r="BG159" s="145">
        <f t="shared" si="16"/>
        <v>0</v>
      </c>
      <c r="BH159" s="145">
        <f t="shared" si="17"/>
        <v>0</v>
      </c>
      <c r="BI159" s="145">
        <f t="shared" si="18"/>
        <v>0</v>
      </c>
      <c r="BJ159" s="16" t="s">
        <v>84</v>
      </c>
      <c r="BK159" s="145">
        <f t="shared" si="19"/>
        <v>0</v>
      </c>
      <c r="BL159" s="16" t="s">
        <v>681</v>
      </c>
      <c r="BM159" s="144" t="s">
        <v>1253</v>
      </c>
    </row>
    <row r="160" spans="2:65" s="1" customFormat="1" ht="62.65" customHeight="1">
      <c r="B160" s="31"/>
      <c r="C160" s="175" t="s">
        <v>7</v>
      </c>
      <c r="D160" s="175" t="s">
        <v>222</v>
      </c>
      <c r="E160" s="176" t="s">
        <v>1223</v>
      </c>
      <c r="F160" s="177" t="s">
        <v>1254</v>
      </c>
      <c r="G160" s="178" t="s">
        <v>289</v>
      </c>
      <c r="H160" s="179">
        <v>31</v>
      </c>
      <c r="I160" s="180"/>
      <c r="J160" s="181">
        <f t="shared" si="10"/>
        <v>0</v>
      </c>
      <c r="K160" s="182"/>
      <c r="L160" s="183"/>
      <c r="M160" s="184" t="s">
        <v>1</v>
      </c>
      <c r="N160" s="185" t="s">
        <v>41</v>
      </c>
      <c r="P160" s="142">
        <f t="shared" si="11"/>
        <v>0</v>
      </c>
      <c r="Q160" s="142">
        <v>0</v>
      </c>
      <c r="R160" s="142">
        <f t="shared" si="12"/>
        <v>0</v>
      </c>
      <c r="S160" s="142">
        <v>0</v>
      </c>
      <c r="T160" s="143">
        <f t="shared" si="13"/>
        <v>0</v>
      </c>
      <c r="AR160" s="144" t="s">
        <v>1252</v>
      </c>
      <c r="AT160" s="144" t="s">
        <v>222</v>
      </c>
      <c r="AU160" s="144" t="s">
        <v>86</v>
      </c>
      <c r="AY160" s="16" t="s">
        <v>132</v>
      </c>
      <c r="BE160" s="145">
        <f t="shared" si="14"/>
        <v>0</v>
      </c>
      <c r="BF160" s="145">
        <f t="shared" si="15"/>
        <v>0</v>
      </c>
      <c r="BG160" s="145">
        <f t="shared" si="16"/>
        <v>0</v>
      </c>
      <c r="BH160" s="145">
        <f t="shared" si="17"/>
        <v>0</v>
      </c>
      <c r="BI160" s="145">
        <f t="shared" si="18"/>
        <v>0</v>
      </c>
      <c r="BJ160" s="16" t="s">
        <v>84</v>
      </c>
      <c r="BK160" s="145">
        <f t="shared" si="19"/>
        <v>0</v>
      </c>
      <c r="BL160" s="16" t="s">
        <v>681</v>
      </c>
      <c r="BM160" s="144" t="s">
        <v>1255</v>
      </c>
    </row>
    <row r="161" spans="2:65" s="1" customFormat="1" ht="44.25" customHeight="1">
      <c r="B161" s="31"/>
      <c r="C161" s="175" t="s">
        <v>345</v>
      </c>
      <c r="D161" s="175" t="s">
        <v>222</v>
      </c>
      <c r="E161" s="176" t="s">
        <v>1256</v>
      </c>
      <c r="F161" s="177" t="s">
        <v>1257</v>
      </c>
      <c r="G161" s="178" t="s">
        <v>289</v>
      </c>
      <c r="H161" s="179">
        <v>1</v>
      </c>
      <c r="I161" s="180"/>
      <c r="J161" s="181">
        <f t="shared" si="10"/>
        <v>0</v>
      </c>
      <c r="K161" s="182"/>
      <c r="L161" s="183"/>
      <c r="M161" s="184" t="s">
        <v>1</v>
      </c>
      <c r="N161" s="185" t="s">
        <v>41</v>
      </c>
      <c r="P161" s="142">
        <f t="shared" si="11"/>
        <v>0</v>
      </c>
      <c r="Q161" s="142">
        <v>0</v>
      </c>
      <c r="R161" s="142">
        <f t="shared" si="12"/>
        <v>0</v>
      </c>
      <c r="S161" s="142">
        <v>0</v>
      </c>
      <c r="T161" s="143">
        <f t="shared" si="13"/>
        <v>0</v>
      </c>
      <c r="AR161" s="144" t="s">
        <v>1252</v>
      </c>
      <c r="AT161" s="144" t="s">
        <v>222</v>
      </c>
      <c r="AU161" s="144" t="s">
        <v>86</v>
      </c>
      <c r="AY161" s="16" t="s">
        <v>132</v>
      </c>
      <c r="BE161" s="145">
        <f t="shared" si="14"/>
        <v>0</v>
      </c>
      <c r="BF161" s="145">
        <f t="shared" si="15"/>
        <v>0</v>
      </c>
      <c r="BG161" s="145">
        <f t="shared" si="16"/>
        <v>0</v>
      </c>
      <c r="BH161" s="145">
        <f t="shared" si="17"/>
        <v>0</v>
      </c>
      <c r="BI161" s="145">
        <f t="shared" si="18"/>
        <v>0</v>
      </c>
      <c r="BJ161" s="16" t="s">
        <v>84</v>
      </c>
      <c r="BK161" s="145">
        <f t="shared" si="19"/>
        <v>0</v>
      </c>
      <c r="BL161" s="16" t="s">
        <v>681</v>
      </c>
      <c r="BM161" s="144" t="s">
        <v>1258</v>
      </c>
    </row>
    <row r="162" spans="2:65" s="1" customFormat="1" ht="44.25" customHeight="1">
      <c r="B162" s="31"/>
      <c r="C162" s="175" t="s">
        <v>356</v>
      </c>
      <c r="D162" s="175" t="s">
        <v>222</v>
      </c>
      <c r="E162" s="176" t="s">
        <v>1259</v>
      </c>
      <c r="F162" s="177" t="s">
        <v>1260</v>
      </c>
      <c r="G162" s="178" t="s">
        <v>289</v>
      </c>
      <c r="H162" s="179">
        <v>2</v>
      </c>
      <c r="I162" s="180"/>
      <c r="J162" s="181">
        <f t="shared" si="10"/>
        <v>0</v>
      </c>
      <c r="K162" s="182"/>
      <c r="L162" s="183"/>
      <c r="M162" s="184" t="s">
        <v>1</v>
      </c>
      <c r="N162" s="185" t="s">
        <v>41</v>
      </c>
      <c r="P162" s="142">
        <f t="shared" si="11"/>
        <v>0</v>
      </c>
      <c r="Q162" s="142">
        <v>0</v>
      </c>
      <c r="R162" s="142">
        <f t="shared" si="12"/>
        <v>0</v>
      </c>
      <c r="S162" s="142">
        <v>0</v>
      </c>
      <c r="T162" s="143">
        <f t="shared" si="13"/>
        <v>0</v>
      </c>
      <c r="AR162" s="144" t="s">
        <v>1252</v>
      </c>
      <c r="AT162" s="144" t="s">
        <v>222</v>
      </c>
      <c r="AU162" s="144" t="s">
        <v>86</v>
      </c>
      <c r="AY162" s="16" t="s">
        <v>132</v>
      </c>
      <c r="BE162" s="145">
        <f t="shared" si="14"/>
        <v>0</v>
      </c>
      <c r="BF162" s="145">
        <f t="shared" si="15"/>
        <v>0</v>
      </c>
      <c r="BG162" s="145">
        <f t="shared" si="16"/>
        <v>0</v>
      </c>
      <c r="BH162" s="145">
        <f t="shared" si="17"/>
        <v>0</v>
      </c>
      <c r="BI162" s="145">
        <f t="shared" si="18"/>
        <v>0</v>
      </c>
      <c r="BJ162" s="16" t="s">
        <v>84</v>
      </c>
      <c r="BK162" s="145">
        <f t="shared" si="19"/>
        <v>0</v>
      </c>
      <c r="BL162" s="16" t="s">
        <v>681</v>
      </c>
      <c r="BM162" s="144" t="s">
        <v>1261</v>
      </c>
    </row>
    <row r="163" spans="2:65" s="1" customFormat="1" ht="16.5" customHeight="1">
      <c r="B163" s="31"/>
      <c r="C163" s="132" t="s">
        <v>361</v>
      </c>
      <c r="D163" s="132" t="s">
        <v>135</v>
      </c>
      <c r="E163" s="133" t="s">
        <v>1262</v>
      </c>
      <c r="F163" s="134" t="s">
        <v>1263</v>
      </c>
      <c r="G163" s="135" t="s">
        <v>289</v>
      </c>
      <c r="H163" s="136">
        <v>20</v>
      </c>
      <c r="I163" s="137"/>
      <c r="J163" s="138">
        <f t="shared" si="10"/>
        <v>0</v>
      </c>
      <c r="K163" s="139"/>
      <c r="L163" s="31"/>
      <c r="M163" s="140" t="s">
        <v>1</v>
      </c>
      <c r="N163" s="141" t="s">
        <v>41</v>
      </c>
      <c r="P163" s="142">
        <f t="shared" si="11"/>
        <v>0</v>
      </c>
      <c r="Q163" s="142">
        <v>0</v>
      </c>
      <c r="R163" s="142">
        <f t="shared" si="12"/>
        <v>0</v>
      </c>
      <c r="S163" s="142">
        <v>0</v>
      </c>
      <c r="T163" s="143">
        <f t="shared" si="13"/>
        <v>0</v>
      </c>
      <c r="AR163" s="144" t="s">
        <v>681</v>
      </c>
      <c r="AT163" s="144" t="s">
        <v>135</v>
      </c>
      <c r="AU163" s="144" t="s">
        <v>86</v>
      </c>
      <c r="AY163" s="16" t="s">
        <v>132</v>
      </c>
      <c r="BE163" s="145">
        <f t="shared" si="14"/>
        <v>0</v>
      </c>
      <c r="BF163" s="145">
        <f t="shared" si="15"/>
        <v>0</v>
      </c>
      <c r="BG163" s="145">
        <f t="shared" si="16"/>
        <v>0</v>
      </c>
      <c r="BH163" s="145">
        <f t="shared" si="17"/>
        <v>0</v>
      </c>
      <c r="BI163" s="145">
        <f t="shared" si="18"/>
        <v>0</v>
      </c>
      <c r="BJ163" s="16" t="s">
        <v>84</v>
      </c>
      <c r="BK163" s="145">
        <f t="shared" si="19"/>
        <v>0</v>
      </c>
      <c r="BL163" s="16" t="s">
        <v>681</v>
      </c>
      <c r="BM163" s="144" t="s">
        <v>1264</v>
      </c>
    </row>
    <row r="164" spans="2:65" s="1" customFormat="1" ht="16.5" customHeight="1">
      <c r="B164" s="31"/>
      <c r="C164" s="175" t="s">
        <v>368</v>
      </c>
      <c r="D164" s="175" t="s">
        <v>222</v>
      </c>
      <c r="E164" s="176" t="s">
        <v>1265</v>
      </c>
      <c r="F164" s="177" t="s">
        <v>1266</v>
      </c>
      <c r="G164" s="178" t="s">
        <v>289</v>
      </c>
      <c r="H164" s="179">
        <v>20</v>
      </c>
      <c r="I164" s="180"/>
      <c r="J164" s="181">
        <f t="shared" si="10"/>
        <v>0</v>
      </c>
      <c r="K164" s="182"/>
      <c r="L164" s="183"/>
      <c r="M164" s="184" t="s">
        <v>1</v>
      </c>
      <c r="N164" s="185" t="s">
        <v>41</v>
      </c>
      <c r="P164" s="142">
        <f t="shared" si="11"/>
        <v>0</v>
      </c>
      <c r="Q164" s="142">
        <v>0</v>
      </c>
      <c r="R164" s="142">
        <f t="shared" si="12"/>
        <v>0</v>
      </c>
      <c r="S164" s="142">
        <v>0</v>
      </c>
      <c r="T164" s="143">
        <f t="shared" si="13"/>
        <v>0</v>
      </c>
      <c r="AR164" s="144" t="s">
        <v>1252</v>
      </c>
      <c r="AT164" s="144" t="s">
        <v>222</v>
      </c>
      <c r="AU164" s="144" t="s">
        <v>86</v>
      </c>
      <c r="AY164" s="16" t="s">
        <v>132</v>
      </c>
      <c r="BE164" s="145">
        <f t="shared" si="14"/>
        <v>0</v>
      </c>
      <c r="BF164" s="145">
        <f t="shared" si="15"/>
        <v>0</v>
      </c>
      <c r="BG164" s="145">
        <f t="shared" si="16"/>
        <v>0</v>
      </c>
      <c r="BH164" s="145">
        <f t="shared" si="17"/>
        <v>0</v>
      </c>
      <c r="BI164" s="145">
        <f t="shared" si="18"/>
        <v>0</v>
      </c>
      <c r="BJ164" s="16" t="s">
        <v>84</v>
      </c>
      <c r="BK164" s="145">
        <f t="shared" si="19"/>
        <v>0</v>
      </c>
      <c r="BL164" s="16" t="s">
        <v>681</v>
      </c>
      <c r="BM164" s="144" t="s">
        <v>1267</v>
      </c>
    </row>
    <row r="165" spans="2:65" s="1" customFormat="1" ht="24.2" customHeight="1">
      <c r="B165" s="31"/>
      <c r="C165" s="175" t="s">
        <v>377</v>
      </c>
      <c r="D165" s="175" t="s">
        <v>222</v>
      </c>
      <c r="E165" s="176" t="s">
        <v>1268</v>
      </c>
      <c r="F165" s="177" t="s">
        <v>1269</v>
      </c>
      <c r="G165" s="178" t="s">
        <v>265</v>
      </c>
      <c r="H165" s="179">
        <v>200</v>
      </c>
      <c r="I165" s="180"/>
      <c r="J165" s="181">
        <f t="shared" si="10"/>
        <v>0</v>
      </c>
      <c r="K165" s="182"/>
      <c r="L165" s="183"/>
      <c r="M165" s="184" t="s">
        <v>1</v>
      </c>
      <c r="N165" s="185" t="s">
        <v>41</v>
      </c>
      <c r="P165" s="142">
        <f t="shared" si="11"/>
        <v>0</v>
      </c>
      <c r="Q165" s="142">
        <v>8.0000000000000007E-5</v>
      </c>
      <c r="R165" s="142">
        <f t="shared" si="12"/>
        <v>1.6E-2</v>
      </c>
      <c r="S165" s="142">
        <v>0</v>
      </c>
      <c r="T165" s="143">
        <f t="shared" si="13"/>
        <v>0</v>
      </c>
      <c r="AR165" s="144" t="s">
        <v>1252</v>
      </c>
      <c r="AT165" s="144" t="s">
        <v>222</v>
      </c>
      <c r="AU165" s="144" t="s">
        <v>86</v>
      </c>
      <c r="AY165" s="16" t="s">
        <v>132</v>
      </c>
      <c r="BE165" s="145">
        <f t="shared" si="14"/>
        <v>0</v>
      </c>
      <c r="BF165" s="145">
        <f t="shared" si="15"/>
        <v>0</v>
      </c>
      <c r="BG165" s="145">
        <f t="shared" si="16"/>
        <v>0</v>
      </c>
      <c r="BH165" s="145">
        <f t="shared" si="17"/>
        <v>0</v>
      </c>
      <c r="BI165" s="145">
        <f t="shared" si="18"/>
        <v>0</v>
      </c>
      <c r="BJ165" s="16" t="s">
        <v>84</v>
      </c>
      <c r="BK165" s="145">
        <f t="shared" si="19"/>
        <v>0</v>
      </c>
      <c r="BL165" s="16" t="s">
        <v>681</v>
      </c>
      <c r="BM165" s="144" t="s">
        <v>1270</v>
      </c>
    </row>
    <row r="166" spans="2:65" s="1" customFormat="1" ht="33" customHeight="1">
      <c r="B166" s="31"/>
      <c r="C166" s="175" t="s">
        <v>389</v>
      </c>
      <c r="D166" s="175" t="s">
        <v>222</v>
      </c>
      <c r="E166" s="176" t="s">
        <v>1271</v>
      </c>
      <c r="F166" s="177" t="s">
        <v>1272</v>
      </c>
      <c r="G166" s="178" t="s">
        <v>1273</v>
      </c>
      <c r="H166" s="179">
        <v>1</v>
      </c>
      <c r="I166" s="180"/>
      <c r="J166" s="181">
        <f t="shared" si="10"/>
        <v>0</v>
      </c>
      <c r="K166" s="182"/>
      <c r="L166" s="183"/>
      <c r="M166" s="184" t="s">
        <v>1</v>
      </c>
      <c r="N166" s="185" t="s">
        <v>41</v>
      </c>
      <c r="P166" s="142">
        <f t="shared" si="11"/>
        <v>0</v>
      </c>
      <c r="Q166" s="142">
        <v>5.0000000000000001E-4</v>
      </c>
      <c r="R166" s="142">
        <f t="shared" si="12"/>
        <v>5.0000000000000001E-4</v>
      </c>
      <c r="S166" s="142">
        <v>0</v>
      </c>
      <c r="T166" s="143">
        <f t="shared" si="13"/>
        <v>0</v>
      </c>
      <c r="AR166" s="144" t="s">
        <v>1252</v>
      </c>
      <c r="AT166" s="144" t="s">
        <v>222</v>
      </c>
      <c r="AU166" s="144" t="s">
        <v>86</v>
      </c>
      <c r="AY166" s="16" t="s">
        <v>132</v>
      </c>
      <c r="BE166" s="145">
        <f t="shared" si="14"/>
        <v>0</v>
      </c>
      <c r="BF166" s="145">
        <f t="shared" si="15"/>
        <v>0</v>
      </c>
      <c r="BG166" s="145">
        <f t="shared" si="16"/>
        <v>0</v>
      </c>
      <c r="BH166" s="145">
        <f t="shared" si="17"/>
        <v>0</v>
      </c>
      <c r="BI166" s="145">
        <f t="shared" si="18"/>
        <v>0</v>
      </c>
      <c r="BJ166" s="16" t="s">
        <v>84</v>
      </c>
      <c r="BK166" s="145">
        <f t="shared" si="19"/>
        <v>0</v>
      </c>
      <c r="BL166" s="16" t="s">
        <v>681</v>
      </c>
      <c r="BM166" s="144" t="s">
        <v>1274</v>
      </c>
    </row>
    <row r="167" spans="2:65" s="1" customFormat="1" ht="16.5" customHeight="1">
      <c r="B167" s="31"/>
      <c r="C167" s="132" t="s">
        <v>395</v>
      </c>
      <c r="D167" s="132" t="s">
        <v>135</v>
      </c>
      <c r="E167" s="133" t="s">
        <v>1275</v>
      </c>
      <c r="F167" s="134" t="s">
        <v>1276</v>
      </c>
      <c r="G167" s="135" t="s">
        <v>289</v>
      </c>
      <c r="H167" s="136">
        <v>76</v>
      </c>
      <c r="I167" s="137"/>
      <c r="J167" s="138">
        <f t="shared" si="10"/>
        <v>0</v>
      </c>
      <c r="K167" s="139"/>
      <c r="L167" s="31"/>
      <c r="M167" s="140" t="s">
        <v>1</v>
      </c>
      <c r="N167" s="141" t="s">
        <v>41</v>
      </c>
      <c r="P167" s="142">
        <f t="shared" si="11"/>
        <v>0</v>
      </c>
      <c r="Q167" s="142">
        <v>0</v>
      </c>
      <c r="R167" s="142">
        <f t="shared" si="12"/>
        <v>0</v>
      </c>
      <c r="S167" s="142">
        <v>0</v>
      </c>
      <c r="T167" s="143">
        <f t="shared" si="13"/>
        <v>0</v>
      </c>
      <c r="AR167" s="144" t="s">
        <v>681</v>
      </c>
      <c r="AT167" s="144" t="s">
        <v>135</v>
      </c>
      <c r="AU167" s="144" t="s">
        <v>86</v>
      </c>
      <c r="AY167" s="16" t="s">
        <v>132</v>
      </c>
      <c r="BE167" s="145">
        <f t="shared" si="14"/>
        <v>0</v>
      </c>
      <c r="BF167" s="145">
        <f t="shared" si="15"/>
        <v>0</v>
      </c>
      <c r="BG167" s="145">
        <f t="shared" si="16"/>
        <v>0</v>
      </c>
      <c r="BH167" s="145">
        <f t="shared" si="17"/>
        <v>0</v>
      </c>
      <c r="BI167" s="145">
        <f t="shared" si="18"/>
        <v>0</v>
      </c>
      <c r="BJ167" s="16" t="s">
        <v>84</v>
      </c>
      <c r="BK167" s="145">
        <f t="shared" si="19"/>
        <v>0</v>
      </c>
      <c r="BL167" s="16" t="s">
        <v>681</v>
      </c>
      <c r="BM167" s="144" t="s">
        <v>1277</v>
      </c>
    </row>
    <row r="168" spans="2:65" s="1" customFormat="1" ht="21.75" customHeight="1">
      <c r="B168" s="31"/>
      <c r="C168" s="175" t="s">
        <v>402</v>
      </c>
      <c r="D168" s="175" t="s">
        <v>222</v>
      </c>
      <c r="E168" s="176" t="s">
        <v>1278</v>
      </c>
      <c r="F168" s="177" t="s">
        <v>1279</v>
      </c>
      <c r="G168" s="178" t="s">
        <v>289</v>
      </c>
      <c r="H168" s="179">
        <v>60</v>
      </c>
      <c r="I168" s="180"/>
      <c r="J168" s="181">
        <f t="shared" si="10"/>
        <v>0</v>
      </c>
      <c r="K168" s="182"/>
      <c r="L168" s="183"/>
      <c r="M168" s="184" t="s">
        <v>1</v>
      </c>
      <c r="N168" s="185" t="s">
        <v>41</v>
      </c>
      <c r="P168" s="142">
        <f t="shared" si="11"/>
        <v>0</v>
      </c>
      <c r="Q168" s="142">
        <v>0</v>
      </c>
      <c r="R168" s="142">
        <f t="shared" si="12"/>
        <v>0</v>
      </c>
      <c r="S168" s="142">
        <v>0</v>
      </c>
      <c r="T168" s="143">
        <f t="shared" si="13"/>
        <v>0</v>
      </c>
      <c r="AR168" s="144" t="s">
        <v>1252</v>
      </c>
      <c r="AT168" s="144" t="s">
        <v>222</v>
      </c>
      <c r="AU168" s="144" t="s">
        <v>86</v>
      </c>
      <c r="AY168" s="16" t="s">
        <v>132</v>
      </c>
      <c r="BE168" s="145">
        <f t="shared" si="14"/>
        <v>0</v>
      </c>
      <c r="BF168" s="145">
        <f t="shared" si="15"/>
        <v>0</v>
      </c>
      <c r="BG168" s="145">
        <f t="shared" si="16"/>
        <v>0</v>
      </c>
      <c r="BH168" s="145">
        <f t="shared" si="17"/>
        <v>0</v>
      </c>
      <c r="BI168" s="145">
        <f t="shared" si="18"/>
        <v>0</v>
      </c>
      <c r="BJ168" s="16" t="s">
        <v>84</v>
      </c>
      <c r="BK168" s="145">
        <f t="shared" si="19"/>
        <v>0</v>
      </c>
      <c r="BL168" s="16" t="s">
        <v>681</v>
      </c>
      <c r="BM168" s="144" t="s">
        <v>1280</v>
      </c>
    </row>
    <row r="169" spans="2:65" s="1" customFormat="1" ht="24.2" customHeight="1">
      <c r="B169" s="31"/>
      <c r="C169" s="175" t="s">
        <v>410</v>
      </c>
      <c r="D169" s="175" t="s">
        <v>222</v>
      </c>
      <c r="E169" s="176" t="s">
        <v>1281</v>
      </c>
      <c r="F169" s="177" t="s">
        <v>1282</v>
      </c>
      <c r="G169" s="178" t="s">
        <v>289</v>
      </c>
      <c r="H169" s="179">
        <v>16</v>
      </c>
      <c r="I169" s="180"/>
      <c r="J169" s="181">
        <f t="shared" si="10"/>
        <v>0</v>
      </c>
      <c r="K169" s="182"/>
      <c r="L169" s="183"/>
      <c r="M169" s="184" t="s">
        <v>1</v>
      </c>
      <c r="N169" s="185" t="s">
        <v>41</v>
      </c>
      <c r="P169" s="142">
        <f t="shared" si="11"/>
        <v>0</v>
      </c>
      <c r="Q169" s="142">
        <v>0</v>
      </c>
      <c r="R169" s="142">
        <f t="shared" si="12"/>
        <v>0</v>
      </c>
      <c r="S169" s="142">
        <v>0</v>
      </c>
      <c r="T169" s="143">
        <f t="shared" si="13"/>
        <v>0</v>
      </c>
      <c r="AR169" s="144" t="s">
        <v>1252</v>
      </c>
      <c r="AT169" s="144" t="s">
        <v>222</v>
      </c>
      <c r="AU169" s="144" t="s">
        <v>86</v>
      </c>
      <c r="AY169" s="16" t="s">
        <v>132</v>
      </c>
      <c r="BE169" s="145">
        <f t="shared" si="14"/>
        <v>0</v>
      </c>
      <c r="BF169" s="145">
        <f t="shared" si="15"/>
        <v>0</v>
      </c>
      <c r="BG169" s="145">
        <f t="shared" si="16"/>
        <v>0</v>
      </c>
      <c r="BH169" s="145">
        <f t="shared" si="17"/>
        <v>0</v>
      </c>
      <c r="BI169" s="145">
        <f t="shared" si="18"/>
        <v>0</v>
      </c>
      <c r="BJ169" s="16" t="s">
        <v>84</v>
      </c>
      <c r="BK169" s="145">
        <f t="shared" si="19"/>
        <v>0</v>
      </c>
      <c r="BL169" s="16" t="s">
        <v>681</v>
      </c>
      <c r="BM169" s="144" t="s">
        <v>1283</v>
      </c>
    </row>
    <row r="170" spans="2:65" s="1" customFormat="1" ht="21.75" customHeight="1">
      <c r="B170" s="31"/>
      <c r="C170" s="132" t="s">
        <v>420</v>
      </c>
      <c r="D170" s="132" t="s">
        <v>135</v>
      </c>
      <c r="E170" s="133" t="s">
        <v>1284</v>
      </c>
      <c r="F170" s="134" t="s">
        <v>1285</v>
      </c>
      <c r="G170" s="135" t="s">
        <v>289</v>
      </c>
      <c r="H170" s="136">
        <v>1</v>
      </c>
      <c r="I170" s="137"/>
      <c r="J170" s="138">
        <f t="shared" si="10"/>
        <v>0</v>
      </c>
      <c r="K170" s="139"/>
      <c r="L170" s="31"/>
      <c r="M170" s="140" t="s">
        <v>1</v>
      </c>
      <c r="N170" s="141" t="s">
        <v>41</v>
      </c>
      <c r="P170" s="142">
        <f t="shared" si="11"/>
        <v>0</v>
      </c>
      <c r="Q170" s="142">
        <v>0</v>
      </c>
      <c r="R170" s="142">
        <f t="shared" si="12"/>
        <v>0</v>
      </c>
      <c r="S170" s="142">
        <v>0</v>
      </c>
      <c r="T170" s="143">
        <f t="shared" si="13"/>
        <v>0</v>
      </c>
      <c r="AR170" s="144" t="s">
        <v>131</v>
      </c>
      <c r="AT170" s="144" t="s">
        <v>135</v>
      </c>
      <c r="AU170" s="144" t="s">
        <v>86</v>
      </c>
      <c r="AY170" s="16" t="s">
        <v>132</v>
      </c>
      <c r="BE170" s="145">
        <f t="shared" si="14"/>
        <v>0</v>
      </c>
      <c r="BF170" s="145">
        <f t="shared" si="15"/>
        <v>0</v>
      </c>
      <c r="BG170" s="145">
        <f t="shared" si="16"/>
        <v>0</v>
      </c>
      <c r="BH170" s="145">
        <f t="shared" si="17"/>
        <v>0</v>
      </c>
      <c r="BI170" s="145">
        <f t="shared" si="18"/>
        <v>0</v>
      </c>
      <c r="BJ170" s="16" t="s">
        <v>84</v>
      </c>
      <c r="BK170" s="145">
        <f t="shared" si="19"/>
        <v>0</v>
      </c>
      <c r="BL170" s="16" t="s">
        <v>131</v>
      </c>
      <c r="BM170" s="144" t="s">
        <v>1286</v>
      </c>
    </row>
    <row r="171" spans="2:65" s="1" customFormat="1" ht="24.2" customHeight="1">
      <c r="B171" s="31"/>
      <c r="C171" s="175" t="s">
        <v>427</v>
      </c>
      <c r="D171" s="175" t="s">
        <v>222</v>
      </c>
      <c r="E171" s="176" t="s">
        <v>1287</v>
      </c>
      <c r="F171" s="177" t="s">
        <v>1288</v>
      </c>
      <c r="G171" s="178" t="s">
        <v>289</v>
      </c>
      <c r="H171" s="179">
        <v>1</v>
      </c>
      <c r="I171" s="180"/>
      <c r="J171" s="181">
        <f t="shared" si="10"/>
        <v>0</v>
      </c>
      <c r="K171" s="182"/>
      <c r="L171" s="183"/>
      <c r="M171" s="184" t="s">
        <v>1</v>
      </c>
      <c r="N171" s="185" t="s">
        <v>41</v>
      </c>
      <c r="P171" s="142">
        <f t="shared" si="11"/>
        <v>0</v>
      </c>
      <c r="Q171" s="142">
        <v>0</v>
      </c>
      <c r="R171" s="142">
        <f t="shared" si="12"/>
        <v>0</v>
      </c>
      <c r="S171" s="142">
        <v>0</v>
      </c>
      <c r="T171" s="143">
        <f t="shared" si="13"/>
        <v>0</v>
      </c>
      <c r="AR171" s="144" t="s">
        <v>226</v>
      </c>
      <c r="AT171" s="144" t="s">
        <v>222</v>
      </c>
      <c r="AU171" s="144" t="s">
        <v>86</v>
      </c>
      <c r="AY171" s="16" t="s">
        <v>132</v>
      </c>
      <c r="BE171" s="145">
        <f t="shared" si="14"/>
        <v>0</v>
      </c>
      <c r="BF171" s="145">
        <f t="shared" si="15"/>
        <v>0</v>
      </c>
      <c r="BG171" s="145">
        <f t="shared" si="16"/>
        <v>0</v>
      </c>
      <c r="BH171" s="145">
        <f t="shared" si="17"/>
        <v>0</v>
      </c>
      <c r="BI171" s="145">
        <f t="shared" si="18"/>
        <v>0</v>
      </c>
      <c r="BJ171" s="16" t="s">
        <v>84</v>
      </c>
      <c r="BK171" s="145">
        <f t="shared" si="19"/>
        <v>0</v>
      </c>
      <c r="BL171" s="16" t="s">
        <v>131</v>
      </c>
      <c r="BM171" s="144" t="s">
        <v>1289</v>
      </c>
    </row>
    <row r="172" spans="2:65" s="1" customFormat="1" ht="24.2" customHeight="1">
      <c r="B172" s="31"/>
      <c r="C172" s="132" t="s">
        <v>441</v>
      </c>
      <c r="D172" s="132" t="s">
        <v>135</v>
      </c>
      <c r="E172" s="133" t="s">
        <v>1290</v>
      </c>
      <c r="F172" s="134" t="s">
        <v>1291</v>
      </c>
      <c r="G172" s="135" t="s">
        <v>289</v>
      </c>
      <c r="H172" s="136">
        <v>50</v>
      </c>
      <c r="I172" s="137"/>
      <c r="J172" s="138">
        <f t="shared" si="10"/>
        <v>0</v>
      </c>
      <c r="K172" s="139"/>
      <c r="L172" s="31"/>
      <c r="M172" s="140" t="s">
        <v>1</v>
      </c>
      <c r="N172" s="141" t="s">
        <v>41</v>
      </c>
      <c r="P172" s="142">
        <f t="shared" si="11"/>
        <v>0</v>
      </c>
      <c r="Q172" s="142">
        <v>0</v>
      </c>
      <c r="R172" s="142">
        <f t="shared" si="12"/>
        <v>0</v>
      </c>
      <c r="S172" s="142">
        <v>0</v>
      </c>
      <c r="T172" s="143">
        <f t="shared" si="13"/>
        <v>0</v>
      </c>
      <c r="AR172" s="144" t="s">
        <v>681</v>
      </c>
      <c r="AT172" s="144" t="s">
        <v>135</v>
      </c>
      <c r="AU172" s="144" t="s">
        <v>86</v>
      </c>
      <c r="AY172" s="16" t="s">
        <v>132</v>
      </c>
      <c r="BE172" s="145">
        <f t="shared" si="14"/>
        <v>0</v>
      </c>
      <c r="BF172" s="145">
        <f t="shared" si="15"/>
        <v>0</v>
      </c>
      <c r="BG172" s="145">
        <f t="shared" si="16"/>
        <v>0</v>
      </c>
      <c r="BH172" s="145">
        <f t="shared" si="17"/>
        <v>0</v>
      </c>
      <c r="BI172" s="145">
        <f t="shared" si="18"/>
        <v>0</v>
      </c>
      <c r="BJ172" s="16" t="s">
        <v>84</v>
      </c>
      <c r="BK172" s="145">
        <f t="shared" si="19"/>
        <v>0</v>
      </c>
      <c r="BL172" s="16" t="s">
        <v>681</v>
      </c>
      <c r="BM172" s="144" t="s">
        <v>1292</v>
      </c>
    </row>
    <row r="173" spans="2:65" s="1" customFormat="1" ht="24.2" customHeight="1">
      <c r="B173" s="31"/>
      <c r="C173" s="175" t="s">
        <v>456</v>
      </c>
      <c r="D173" s="175" t="s">
        <v>222</v>
      </c>
      <c r="E173" s="176" t="s">
        <v>1293</v>
      </c>
      <c r="F173" s="177" t="s">
        <v>1294</v>
      </c>
      <c r="G173" s="178" t="s">
        <v>289</v>
      </c>
      <c r="H173" s="179">
        <v>50</v>
      </c>
      <c r="I173" s="180"/>
      <c r="J173" s="181">
        <f t="shared" si="10"/>
        <v>0</v>
      </c>
      <c r="K173" s="182"/>
      <c r="L173" s="183"/>
      <c r="M173" s="184" t="s">
        <v>1</v>
      </c>
      <c r="N173" s="185" t="s">
        <v>41</v>
      </c>
      <c r="P173" s="142">
        <f t="shared" si="11"/>
        <v>0</v>
      </c>
      <c r="Q173" s="142">
        <v>0</v>
      </c>
      <c r="R173" s="142">
        <f t="shared" si="12"/>
        <v>0</v>
      </c>
      <c r="S173" s="142">
        <v>0</v>
      </c>
      <c r="T173" s="143">
        <f t="shared" si="13"/>
        <v>0</v>
      </c>
      <c r="AR173" s="144" t="s">
        <v>1252</v>
      </c>
      <c r="AT173" s="144" t="s">
        <v>222</v>
      </c>
      <c r="AU173" s="144" t="s">
        <v>86</v>
      </c>
      <c r="AY173" s="16" t="s">
        <v>132</v>
      </c>
      <c r="BE173" s="145">
        <f t="shared" si="14"/>
        <v>0</v>
      </c>
      <c r="BF173" s="145">
        <f t="shared" si="15"/>
        <v>0</v>
      </c>
      <c r="BG173" s="145">
        <f t="shared" si="16"/>
        <v>0</v>
      </c>
      <c r="BH173" s="145">
        <f t="shared" si="17"/>
        <v>0</v>
      </c>
      <c r="BI173" s="145">
        <f t="shared" si="18"/>
        <v>0</v>
      </c>
      <c r="BJ173" s="16" t="s">
        <v>84</v>
      </c>
      <c r="BK173" s="145">
        <f t="shared" si="19"/>
        <v>0</v>
      </c>
      <c r="BL173" s="16" t="s">
        <v>681</v>
      </c>
      <c r="BM173" s="144" t="s">
        <v>1295</v>
      </c>
    </row>
    <row r="174" spans="2:65" s="1" customFormat="1" ht="37.9" customHeight="1">
      <c r="B174" s="31"/>
      <c r="C174" s="132" t="s">
        <v>472</v>
      </c>
      <c r="D174" s="132" t="s">
        <v>135</v>
      </c>
      <c r="E174" s="133" t="s">
        <v>1296</v>
      </c>
      <c r="F174" s="134" t="s">
        <v>1297</v>
      </c>
      <c r="G174" s="135" t="s">
        <v>289</v>
      </c>
      <c r="H174" s="136">
        <v>2</v>
      </c>
      <c r="I174" s="137"/>
      <c r="J174" s="138">
        <f t="shared" si="10"/>
        <v>0</v>
      </c>
      <c r="K174" s="139"/>
      <c r="L174" s="31"/>
      <c r="M174" s="140" t="s">
        <v>1</v>
      </c>
      <c r="N174" s="141" t="s">
        <v>41</v>
      </c>
      <c r="P174" s="142">
        <f t="shared" si="11"/>
        <v>0</v>
      </c>
      <c r="Q174" s="142">
        <v>0</v>
      </c>
      <c r="R174" s="142">
        <f t="shared" si="12"/>
        <v>0</v>
      </c>
      <c r="S174" s="142">
        <v>0</v>
      </c>
      <c r="T174" s="143">
        <f t="shared" si="13"/>
        <v>0</v>
      </c>
      <c r="AR174" s="144" t="s">
        <v>681</v>
      </c>
      <c r="AT174" s="144" t="s">
        <v>135</v>
      </c>
      <c r="AU174" s="144" t="s">
        <v>86</v>
      </c>
      <c r="AY174" s="16" t="s">
        <v>132</v>
      </c>
      <c r="BE174" s="145">
        <f t="shared" si="14"/>
        <v>0</v>
      </c>
      <c r="BF174" s="145">
        <f t="shared" si="15"/>
        <v>0</v>
      </c>
      <c r="BG174" s="145">
        <f t="shared" si="16"/>
        <v>0</v>
      </c>
      <c r="BH174" s="145">
        <f t="shared" si="17"/>
        <v>0</v>
      </c>
      <c r="BI174" s="145">
        <f t="shared" si="18"/>
        <v>0</v>
      </c>
      <c r="BJ174" s="16" t="s">
        <v>84</v>
      </c>
      <c r="BK174" s="145">
        <f t="shared" si="19"/>
        <v>0</v>
      </c>
      <c r="BL174" s="16" t="s">
        <v>681</v>
      </c>
      <c r="BM174" s="144" t="s">
        <v>1298</v>
      </c>
    </row>
    <row r="175" spans="2:65" s="1" customFormat="1" ht="16.5" customHeight="1">
      <c r="B175" s="31"/>
      <c r="C175" s="175" t="s">
        <v>488</v>
      </c>
      <c r="D175" s="175" t="s">
        <v>222</v>
      </c>
      <c r="E175" s="176" t="s">
        <v>1299</v>
      </c>
      <c r="F175" s="177" t="s">
        <v>1300</v>
      </c>
      <c r="G175" s="178" t="s">
        <v>289</v>
      </c>
      <c r="H175" s="179">
        <v>2</v>
      </c>
      <c r="I175" s="180"/>
      <c r="J175" s="181">
        <f t="shared" si="10"/>
        <v>0</v>
      </c>
      <c r="K175" s="182"/>
      <c r="L175" s="183"/>
      <c r="M175" s="184" t="s">
        <v>1</v>
      </c>
      <c r="N175" s="185" t="s">
        <v>41</v>
      </c>
      <c r="P175" s="142">
        <f t="shared" si="11"/>
        <v>0</v>
      </c>
      <c r="Q175" s="142">
        <v>0</v>
      </c>
      <c r="R175" s="142">
        <f t="shared" si="12"/>
        <v>0</v>
      </c>
      <c r="S175" s="142">
        <v>0</v>
      </c>
      <c r="T175" s="143">
        <f t="shared" si="13"/>
        <v>0</v>
      </c>
      <c r="AR175" s="144" t="s">
        <v>226</v>
      </c>
      <c r="AT175" s="144" t="s">
        <v>222</v>
      </c>
      <c r="AU175" s="144" t="s">
        <v>86</v>
      </c>
      <c r="AY175" s="16" t="s">
        <v>132</v>
      </c>
      <c r="BE175" s="145">
        <f t="shared" si="14"/>
        <v>0</v>
      </c>
      <c r="BF175" s="145">
        <f t="shared" si="15"/>
        <v>0</v>
      </c>
      <c r="BG175" s="145">
        <f t="shared" si="16"/>
        <v>0</v>
      </c>
      <c r="BH175" s="145">
        <f t="shared" si="17"/>
        <v>0</v>
      </c>
      <c r="BI175" s="145">
        <f t="shared" si="18"/>
        <v>0</v>
      </c>
      <c r="BJ175" s="16" t="s">
        <v>84</v>
      </c>
      <c r="BK175" s="145">
        <f t="shared" si="19"/>
        <v>0</v>
      </c>
      <c r="BL175" s="16" t="s">
        <v>131</v>
      </c>
      <c r="BM175" s="144" t="s">
        <v>1301</v>
      </c>
    </row>
    <row r="176" spans="2:65" s="1" customFormat="1" ht="16.5" customHeight="1">
      <c r="B176" s="31"/>
      <c r="C176" s="132" t="s">
        <v>493</v>
      </c>
      <c r="D176" s="132" t="s">
        <v>135</v>
      </c>
      <c r="E176" s="133" t="s">
        <v>1302</v>
      </c>
      <c r="F176" s="134" t="s">
        <v>1303</v>
      </c>
      <c r="G176" s="135" t="s">
        <v>289</v>
      </c>
      <c r="H176" s="136">
        <v>22</v>
      </c>
      <c r="I176" s="137"/>
      <c r="J176" s="138">
        <f t="shared" si="10"/>
        <v>0</v>
      </c>
      <c r="K176" s="139"/>
      <c r="L176" s="31"/>
      <c r="M176" s="140" t="s">
        <v>1</v>
      </c>
      <c r="N176" s="141" t="s">
        <v>41</v>
      </c>
      <c r="P176" s="142">
        <f t="shared" si="11"/>
        <v>0</v>
      </c>
      <c r="Q176" s="142">
        <v>0</v>
      </c>
      <c r="R176" s="142">
        <f t="shared" si="12"/>
        <v>0</v>
      </c>
      <c r="S176" s="142">
        <v>0</v>
      </c>
      <c r="T176" s="143">
        <f t="shared" si="13"/>
        <v>0</v>
      </c>
      <c r="AR176" s="144" t="s">
        <v>131</v>
      </c>
      <c r="AT176" s="144" t="s">
        <v>135</v>
      </c>
      <c r="AU176" s="144" t="s">
        <v>86</v>
      </c>
      <c r="AY176" s="16" t="s">
        <v>132</v>
      </c>
      <c r="BE176" s="145">
        <f t="shared" si="14"/>
        <v>0</v>
      </c>
      <c r="BF176" s="145">
        <f t="shared" si="15"/>
        <v>0</v>
      </c>
      <c r="BG176" s="145">
        <f t="shared" si="16"/>
        <v>0</v>
      </c>
      <c r="BH176" s="145">
        <f t="shared" si="17"/>
        <v>0</v>
      </c>
      <c r="BI176" s="145">
        <f t="shared" si="18"/>
        <v>0</v>
      </c>
      <c r="BJ176" s="16" t="s">
        <v>84</v>
      </c>
      <c r="BK176" s="145">
        <f t="shared" si="19"/>
        <v>0</v>
      </c>
      <c r="BL176" s="16" t="s">
        <v>131</v>
      </c>
      <c r="BM176" s="144" t="s">
        <v>1304</v>
      </c>
    </row>
    <row r="177" spans="2:65" s="1" customFormat="1" ht="16.5" customHeight="1">
      <c r="B177" s="31"/>
      <c r="C177" s="175" t="s">
        <v>497</v>
      </c>
      <c r="D177" s="175" t="s">
        <v>222</v>
      </c>
      <c r="E177" s="176" t="s">
        <v>1305</v>
      </c>
      <c r="F177" s="177" t="s">
        <v>1306</v>
      </c>
      <c r="G177" s="178" t="s">
        <v>289</v>
      </c>
      <c r="H177" s="179">
        <v>22</v>
      </c>
      <c r="I177" s="180"/>
      <c r="J177" s="181">
        <f t="shared" si="10"/>
        <v>0</v>
      </c>
      <c r="K177" s="182"/>
      <c r="L177" s="183"/>
      <c r="M177" s="184" t="s">
        <v>1</v>
      </c>
      <c r="N177" s="185" t="s">
        <v>41</v>
      </c>
      <c r="P177" s="142">
        <f t="shared" si="11"/>
        <v>0</v>
      </c>
      <c r="Q177" s="142">
        <v>0</v>
      </c>
      <c r="R177" s="142">
        <f t="shared" si="12"/>
        <v>0</v>
      </c>
      <c r="S177" s="142">
        <v>0</v>
      </c>
      <c r="T177" s="143">
        <f t="shared" si="13"/>
        <v>0</v>
      </c>
      <c r="AR177" s="144" t="s">
        <v>226</v>
      </c>
      <c r="AT177" s="144" t="s">
        <v>222</v>
      </c>
      <c r="AU177" s="144" t="s">
        <v>86</v>
      </c>
      <c r="AY177" s="16" t="s">
        <v>132</v>
      </c>
      <c r="BE177" s="145">
        <f t="shared" si="14"/>
        <v>0</v>
      </c>
      <c r="BF177" s="145">
        <f t="shared" si="15"/>
        <v>0</v>
      </c>
      <c r="BG177" s="145">
        <f t="shared" si="16"/>
        <v>0</v>
      </c>
      <c r="BH177" s="145">
        <f t="shared" si="17"/>
        <v>0</v>
      </c>
      <c r="BI177" s="145">
        <f t="shared" si="18"/>
        <v>0</v>
      </c>
      <c r="BJ177" s="16" t="s">
        <v>84</v>
      </c>
      <c r="BK177" s="145">
        <f t="shared" si="19"/>
        <v>0</v>
      </c>
      <c r="BL177" s="16" t="s">
        <v>131</v>
      </c>
      <c r="BM177" s="144" t="s">
        <v>1307</v>
      </c>
    </row>
    <row r="178" spans="2:65" s="1" customFormat="1" ht="16.5" customHeight="1">
      <c r="B178" s="31"/>
      <c r="C178" s="132" t="s">
        <v>502</v>
      </c>
      <c r="D178" s="132" t="s">
        <v>135</v>
      </c>
      <c r="E178" s="133" t="s">
        <v>1308</v>
      </c>
      <c r="F178" s="134" t="s">
        <v>1309</v>
      </c>
      <c r="G178" s="135" t="s">
        <v>289</v>
      </c>
      <c r="H178" s="136">
        <v>91</v>
      </c>
      <c r="I178" s="137"/>
      <c r="J178" s="138">
        <f t="shared" si="10"/>
        <v>0</v>
      </c>
      <c r="K178" s="139"/>
      <c r="L178" s="31"/>
      <c r="M178" s="140" t="s">
        <v>1</v>
      </c>
      <c r="N178" s="141" t="s">
        <v>41</v>
      </c>
      <c r="P178" s="142">
        <f t="shared" si="11"/>
        <v>0</v>
      </c>
      <c r="Q178" s="142">
        <v>0</v>
      </c>
      <c r="R178" s="142">
        <f t="shared" si="12"/>
        <v>0</v>
      </c>
      <c r="S178" s="142">
        <v>0</v>
      </c>
      <c r="T178" s="143">
        <f t="shared" si="13"/>
        <v>0</v>
      </c>
      <c r="AR178" s="144" t="s">
        <v>681</v>
      </c>
      <c r="AT178" s="144" t="s">
        <v>135</v>
      </c>
      <c r="AU178" s="144" t="s">
        <v>86</v>
      </c>
      <c r="AY178" s="16" t="s">
        <v>132</v>
      </c>
      <c r="BE178" s="145">
        <f t="shared" si="14"/>
        <v>0</v>
      </c>
      <c r="BF178" s="145">
        <f t="shared" si="15"/>
        <v>0</v>
      </c>
      <c r="BG178" s="145">
        <f t="shared" si="16"/>
        <v>0</v>
      </c>
      <c r="BH178" s="145">
        <f t="shared" si="17"/>
        <v>0</v>
      </c>
      <c r="BI178" s="145">
        <f t="shared" si="18"/>
        <v>0</v>
      </c>
      <c r="BJ178" s="16" t="s">
        <v>84</v>
      </c>
      <c r="BK178" s="145">
        <f t="shared" si="19"/>
        <v>0</v>
      </c>
      <c r="BL178" s="16" t="s">
        <v>681</v>
      </c>
      <c r="BM178" s="144" t="s">
        <v>1310</v>
      </c>
    </row>
    <row r="179" spans="2:65" s="1" customFormat="1" ht="24.2" customHeight="1">
      <c r="B179" s="31"/>
      <c r="C179" s="175" t="s">
        <v>507</v>
      </c>
      <c r="D179" s="175" t="s">
        <v>222</v>
      </c>
      <c r="E179" s="176" t="s">
        <v>1311</v>
      </c>
      <c r="F179" s="177" t="s">
        <v>1312</v>
      </c>
      <c r="G179" s="178" t="s">
        <v>289</v>
      </c>
      <c r="H179" s="179">
        <v>80</v>
      </c>
      <c r="I179" s="180"/>
      <c r="J179" s="181">
        <f t="shared" si="10"/>
        <v>0</v>
      </c>
      <c r="K179" s="182"/>
      <c r="L179" s="183"/>
      <c r="M179" s="184" t="s">
        <v>1</v>
      </c>
      <c r="N179" s="185" t="s">
        <v>41</v>
      </c>
      <c r="P179" s="142">
        <f t="shared" si="11"/>
        <v>0</v>
      </c>
      <c r="Q179" s="142">
        <v>0</v>
      </c>
      <c r="R179" s="142">
        <f t="shared" si="12"/>
        <v>0</v>
      </c>
      <c r="S179" s="142">
        <v>0</v>
      </c>
      <c r="T179" s="143">
        <f t="shared" si="13"/>
        <v>0</v>
      </c>
      <c r="AR179" s="144" t="s">
        <v>1252</v>
      </c>
      <c r="AT179" s="144" t="s">
        <v>222</v>
      </c>
      <c r="AU179" s="144" t="s">
        <v>86</v>
      </c>
      <c r="AY179" s="16" t="s">
        <v>132</v>
      </c>
      <c r="BE179" s="145">
        <f t="shared" si="14"/>
        <v>0</v>
      </c>
      <c r="BF179" s="145">
        <f t="shared" si="15"/>
        <v>0</v>
      </c>
      <c r="BG179" s="145">
        <f t="shared" si="16"/>
        <v>0</v>
      </c>
      <c r="BH179" s="145">
        <f t="shared" si="17"/>
        <v>0</v>
      </c>
      <c r="BI179" s="145">
        <f t="shared" si="18"/>
        <v>0</v>
      </c>
      <c r="BJ179" s="16" t="s">
        <v>84</v>
      </c>
      <c r="BK179" s="145">
        <f t="shared" si="19"/>
        <v>0</v>
      </c>
      <c r="BL179" s="16" t="s">
        <v>681</v>
      </c>
      <c r="BM179" s="144" t="s">
        <v>1313</v>
      </c>
    </row>
    <row r="180" spans="2:65" s="1" customFormat="1" ht="24.2" customHeight="1">
      <c r="B180" s="31"/>
      <c r="C180" s="175" t="s">
        <v>511</v>
      </c>
      <c r="D180" s="175" t="s">
        <v>222</v>
      </c>
      <c r="E180" s="176" t="s">
        <v>1314</v>
      </c>
      <c r="F180" s="177" t="s">
        <v>1315</v>
      </c>
      <c r="G180" s="178" t="s">
        <v>289</v>
      </c>
      <c r="H180" s="179">
        <v>10</v>
      </c>
      <c r="I180" s="180"/>
      <c r="J180" s="181">
        <f t="shared" si="10"/>
        <v>0</v>
      </c>
      <c r="K180" s="182"/>
      <c r="L180" s="183"/>
      <c r="M180" s="184" t="s">
        <v>1</v>
      </c>
      <c r="N180" s="185" t="s">
        <v>41</v>
      </c>
      <c r="P180" s="142">
        <f t="shared" si="11"/>
        <v>0</v>
      </c>
      <c r="Q180" s="142">
        <v>0</v>
      </c>
      <c r="R180" s="142">
        <f t="shared" si="12"/>
        <v>0</v>
      </c>
      <c r="S180" s="142">
        <v>0</v>
      </c>
      <c r="T180" s="143">
        <f t="shared" si="13"/>
        <v>0</v>
      </c>
      <c r="AR180" s="144" t="s">
        <v>1252</v>
      </c>
      <c r="AT180" s="144" t="s">
        <v>222</v>
      </c>
      <c r="AU180" s="144" t="s">
        <v>86</v>
      </c>
      <c r="AY180" s="16" t="s">
        <v>132</v>
      </c>
      <c r="BE180" s="145">
        <f t="shared" si="14"/>
        <v>0</v>
      </c>
      <c r="BF180" s="145">
        <f t="shared" si="15"/>
        <v>0</v>
      </c>
      <c r="BG180" s="145">
        <f t="shared" si="16"/>
        <v>0</v>
      </c>
      <c r="BH180" s="145">
        <f t="shared" si="17"/>
        <v>0</v>
      </c>
      <c r="BI180" s="145">
        <f t="shared" si="18"/>
        <v>0</v>
      </c>
      <c r="BJ180" s="16" t="s">
        <v>84</v>
      </c>
      <c r="BK180" s="145">
        <f t="shared" si="19"/>
        <v>0</v>
      </c>
      <c r="BL180" s="16" t="s">
        <v>681</v>
      </c>
      <c r="BM180" s="144" t="s">
        <v>1316</v>
      </c>
    </row>
    <row r="181" spans="2:65" s="1" customFormat="1" ht="24.2" customHeight="1">
      <c r="B181" s="31"/>
      <c r="C181" s="175" t="s">
        <v>515</v>
      </c>
      <c r="D181" s="175" t="s">
        <v>222</v>
      </c>
      <c r="E181" s="176" t="s">
        <v>1317</v>
      </c>
      <c r="F181" s="177" t="s">
        <v>1318</v>
      </c>
      <c r="G181" s="178" t="s">
        <v>289</v>
      </c>
      <c r="H181" s="179">
        <v>1</v>
      </c>
      <c r="I181" s="180"/>
      <c r="J181" s="181">
        <f t="shared" si="10"/>
        <v>0</v>
      </c>
      <c r="K181" s="182"/>
      <c r="L181" s="183"/>
      <c r="M181" s="184" t="s">
        <v>1</v>
      </c>
      <c r="N181" s="185" t="s">
        <v>41</v>
      </c>
      <c r="P181" s="142">
        <f t="shared" si="11"/>
        <v>0</v>
      </c>
      <c r="Q181" s="142">
        <v>0</v>
      </c>
      <c r="R181" s="142">
        <f t="shared" si="12"/>
        <v>0</v>
      </c>
      <c r="S181" s="142">
        <v>0</v>
      </c>
      <c r="T181" s="143">
        <f t="shared" si="13"/>
        <v>0</v>
      </c>
      <c r="AR181" s="144" t="s">
        <v>1252</v>
      </c>
      <c r="AT181" s="144" t="s">
        <v>222</v>
      </c>
      <c r="AU181" s="144" t="s">
        <v>86</v>
      </c>
      <c r="AY181" s="16" t="s">
        <v>132</v>
      </c>
      <c r="BE181" s="145">
        <f t="shared" si="14"/>
        <v>0</v>
      </c>
      <c r="BF181" s="145">
        <f t="shared" si="15"/>
        <v>0</v>
      </c>
      <c r="BG181" s="145">
        <f t="shared" si="16"/>
        <v>0</v>
      </c>
      <c r="BH181" s="145">
        <f t="shared" si="17"/>
        <v>0</v>
      </c>
      <c r="BI181" s="145">
        <f t="shared" si="18"/>
        <v>0</v>
      </c>
      <c r="BJ181" s="16" t="s">
        <v>84</v>
      </c>
      <c r="BK181" s="145">
        <f t="shared" si="19"/>
        <v>0</v>
      </c>
      <c r="BL181" s="16" t="s">
        <v>681</v>
      </c>
      <c r="BM181" s="144" t="s">
        <v>1319</v>
      </c>
    </row>
    <row r="182" spans="2:65" s="1" customFormat="1" ht="16.5" customHeight="1">
      <c r="B182" s="31"/>
      <c r="C182" s="132" t="s">
        <v>519</v>
      </c>
      <c r="D182" s="132" t="s">
        <v>135</v>
      </c>
      <c r="E182" s="133" t="s">
        <v>1320</v>
      </c>
      <c r="F182" s="134" t="s">
        <v>1321</v>
      </c>
      <c r="G182" s="135" t="s">
        <v>289</v>
      </c>
      <c r="H182" s="136">
        <v>6</v>
      </c>
      <c r="I182" s="137"/>
      <c r="J182" s="138">
        <f t="shared" si="10"/>
        <v>0</v>
      </c>
      <c r="K182" s="139"/>
      <c r="L182" s="31"/>
      <c r="M182" s="140" t="s">
        <v>1</v>
      </c>
      <c r="N182" s="141" t="s">
        <v>41</v>
      </c>
      <c r="P182" s="142">
        <f t="shared" si="11"/>
        <v>0</v>
      </c>
      <c r="Q182" s="142">
        <v>0</v>
      </c>
      <c r="R182" s="142">
        <f t="shared" si="12"/>
        <v>0</v>
      </c>
      <c r="S182" s="142">
        <v>0</v>
      </c>
      <c r="T182" s="143">
        <f t="shared" si="13"/>
        <v>0</v>
      </c>
      <c r="AR182" s="144" t="s">
        <v>681</v>
      </c>
      <c r="AT182" s="144" t="s">
        <v>135</v>
      </c>
      <c r="AU182" s="144" t="s">
        <v>86</v>
      </c>
      <c r="AY182" s="16" t="s">
        <v>132</v>
      </c>
      <c r="BE182" s="145">
        <f t="shared" si="14"/>
        <v>0</v>
      </c>
      <c r="BF182" s="145">
        <f t="shared" si="15"/>
        <v>0</v>
      </c>
      <c r="BG182" s="145">
        <f t="shared" si="16"/>
        <v>0</v>
      </c>
      <c r="BH182" s="145">
        <f t="shared" si="17"/>
        <v>0</v>
      </c>
      <c r="BI182" s="145">
        <f t="shared" si="18"/>
        <v>0</v>
      </c>
      <c r="BJ182" s="16" t="s">
        <v>84</v>
      </c>
      <c r="BK182" s="145">
        <f t="shared" si="19"/>
        <v>0</v>
      </c>
      <c r="BL182" s="16" t="s">
        <v>681</v>
      </c>
      <c r="BM182" s="144" t="s">
        <v>1322</v>
      </c>
    </row>
    <row r="183" spans="2:65" s="1" customFormat="1" ht="21.75" customHeight="1">
      <c r="B183" s="31"/>
      <c r="C183" s="175" t="s">
        <v>525</v>
      </c>
      <c r="D183" s="175" t="s">
        <v>222</v>
      </c>
      <c r="E183" s="176" t="s">
        <v>1323</v>
      </c>
      <c r="F183" s="177" t="s">
        <v>1324</v>
      </c>
      <c r="G183" s="178" t="s">
        <v>289</v>
      </c>
      <c r="H183" s="179">
        <v>6</v>
      </c>
      <c r="I183" s="180"/>
      <c r="J183" s="181">
        <f t="shared" si="10"/>
        <v>0</v>
      </c>
      <c r="K183" s="182"/>
      <c r="L183" s="183"/>
      <c r="M183" s="184" t="s">
        <v>1</v>
      </c>
      <c r="N183" s="185" t="s">
        <v>41</v>
      </c>
      <c r="P183" s="142">
        <f t="shared" si="11"/>
        <v>0</v>
      </c>
      <c r="Q183" s="142">
        <v>0</v>
      </c>
      <c r="R183" s="142">
        <f t="shared" si="12"/>
        <v>0</v>
      </c>
      <c r="S183" s="142">
        <v>0</v>
      </c>
      <c r="T183" s="143">
        <f t="shared" si="13"/>
        <v>0</v>
      </c>
      <c r="AR183" s="144" t="s">
        <v>1252</v>
      </c>
      <c r="AT183" s="144" t="s">
        <v>222</v>
      </c>
      <c r="AU183" s="144" t="s">
        <v>86</v>
      </c>
      <c r="AY183" s="16" t="s">
        <v>132</v>
      </c>
      <c r="BE183" s="145">
        <f t="shared" si="14"/>
        <v>0</v>
      </c>
      <c r="BF183" s="145">
        <f t="shared" si="15"/>
        <v>0</v>
      </c>
      <c r="BG183" s="145">
        <f t="shared" si="16"/>
        <v>0</v>
      </c>
      <c r="BH183" s="145">
        <f t="shared" si="17"/>
        <v>0</v>
      </c>
      <c r="BI183" s="145">
        <f t="shared" si="18"/>
        <v>0</v>
      </c>
      <c r="BJ183" s="16" t="s">
        <v>84</v>
      </c>
      <c r="BK183" s="145">
        <f t="shared" si="19"/>
        <v>0</v>
      </c>
      <c r="BL183" s="16" t="s">
        <v>681</v>
      </c>
      <c r="BM183" s="144" t="s">
        <v>1325</v>
      </c>
    </row>
    <row r="184" spans="2:65" s="1" customFormat="1" ht="21.75" customHeight="1">
      <c r="B184" s="31"/>
      <c r="C184" s="132" t="s">
        <v>533</v>
      </c>
      <c r="D184" s="132" t="s">
        <v>135</v>
      </c>
      <c r="E184" s="133" t="s">
        <v>1326</v>
      </c>
      <c r="F184" s="134" t="s">
        <v>1327</v>
      </c>
      <c r="G184" s="135" t="s">
        <v>289</v>
      </c>
      <c r="H184" s="136">
        <v>6</v>
      </c>
      <c r="I184" s="137"/>
      <c r="J184" s="138">
        <f t="shared" si="10"/>
        <v>0</v>
      </c>
      <c r="K184" s="139"/>
      <c r="L184" s="31"/>
      <c r="M184" s="140" t="s">
        <v>1</v>
      </c>
      <c r="N184" s="141" t="s">
        <v>41</v>
      </c>
      <c r="P184" s="142">
        <f t="shared" si="11"/>
        <v>0</v>
      </c>
      <c r="Q184" s="142">
        <v>0</v>
      </c>
      <c r="R184" s="142">
        <f t="shared" si="12"/>
        <v>0</v>
      </c>
      <c r="S184" s="142">
        <v>0</v>
      </c>
      <c r="T184" s="143">
        <f t="shared" si="13"/>
        <v>0</v>
      </c>
      <c r="AR184" s="144" t="s">
        <v>681</v>
      </c>
      <c r="AT184" s="144" t="s">
        <v>135</v>
      </c>
      <c r="AU184" s="144" t="s">
        <v>86</v>
      </c>
      <c r="AY184" s="16" t="s">
        <v>132</v>
      </c>
      <c r="BE184" s="145">
        <f t="shared" si="14"/>
        <v>0</v>
      </c>
      <c r="BF184" s="145">
        <f t="shared" si="15"/>
        <v>0</v>
      </c>
      <c r="BG184" s="145">
        <f t="shared" si="16"/>
        <v>0</v>
      </c>
      <c r="BH184" s="145">
        <f t="shared" si="17"/>
        <v>0</v>
      </c>
      <c r="BI184" s="145">
        <f t="shared" si="18"/>
        <v>0</v>
      </c>
      <c r="BJ184" s="16" t="s">
        <v>84</v>
      </c>
      <c r="BK184" s="145">
        <f t="shared" si="19"/>
        <v>0</v>
      </c>
      <c r="BL184" s="16" t="s">
        <v>681</v>
      </c>
      <c r="BM184" s="144" t="s">
        <v>1328</v>
      </c>
    </row>
    <row r="185" spans="2:65" s="1" customFormat="1" ht="21.75" customHeight="1">
      <c r="B185" s="31"/>
      <c r="C185" s="175" t="s">
        <v>539</v>
      </c>
      <c r="D185" s="175" t="s">
        <v>222</v>
      </c>
      <c r="E185" s="176" t="s">
        <v>817</v>
      </c>
      <c r="F185" s="177" t="s">
        <v>1329</v>
      </c>
      <c r="G185" s="178" t="s">
        <v>289</v>
      </c>
      <c r="H185" s="179">
        <v>5</v>
      </c>
      <c r="I185" s="180"/>
      <c r="J185" s="181">
        <f t="shared" ref="J185:J216" si="20">ROUND(I185*H185,2)</f>
        <v>0</v>
      </c>
      <c r="K185" s="182"/>
      <c r="L185" s="183"/>
      <c r="M185" s="184" t="s">
        <v>1</v>
      </c>
      <c r="N185" s="185" t="s">
        <v>41</v>
      </c>
      <c r="P185" s="142">
        <f t="shared" ref="P185:P216" si="21">O185*H185</f>
        <v>0</v>
      </c>
      <c r="Q185" s="142">
        <v>0</v>
      </c>
      <c r="R185" s="142">
        <f t="shared" ref="R185:R216" si="22">Q185*H185</f>
        <v>0</v>
      </c>
      <c r="S185" s="142">
        <v>0</v>
      </c>
      <c r="T185" s="143">
        <f t="shared" ref="T185:T216" si="23">S185*H185</f>
        <v>0</v>
      </c>
      <c r="AR185" s="144" t="s">
        <v>1252</v>
      </c>
      <c r="AT185" s="144" t="s">
        <v>222</v>
      </c>
      <c r="AU185" s="144" t="s">
        <v>86</v>
      </c>
      <c r="AY185" s="16" t="s">
        <v>132</v>
      </c>
      <c r="BE185" s="145">
        <f t="shared" ref="BE185:BE216" si="24">IF(N185="základní",J185,0)</f>
        <v>0</v>
      </c>
      <c r="BF185" s="145">
        <f t="shared" ref="BF185:BF216" si="25">IF(N185="snížená",J185,0)</f>
        <v>0</v>
      </c>
      <c r="BG185" s="145">
        <f t="shared" ref="BG185:BG216" si="26">IF(N185="zákl. přenesená",J185,0)</f>
        <v>0</v>
      </c>
      <c r="BH185" s="145">
        <f t="shared" ref="BH185:BH216" si="27">IF(N185="sníž. přenesená",J185,0)</f>
        <v>0</v>
      </c>
      <c r="BI185" s="145">
        <f t="shared" ref="BI185:BI216" si="28">IF(N185="nulová",J185,0)</f>
        <v>0</v>
      </c>
      <c r="BJ185" s="16" t="s">
        <v>84</v>
      </c>
      <c r="BK185" s="145">
        <f t="shared" ref="BK185:BK216" si="29">ROUND(I185*H185,2)</f>
        <v>0</v>
      </c>
      <c r="BL185" s="16" t="s">
        <v>681</v>
      </c>
      <c r="BM185" s="144" t="s">
        <v>1330</v>
      </c>
    </row>
    <row r="186" spans="2:65" s="1" customFormat="1" ht="24.2" customHeight="1">
      <c r="B186" s="31"/>
      <c r="C186" s="175" t="s">
        <v>545</v>
      </c>
      <c r="D186" s="175" t="s">
        <v>222</v>
      </c>
      <c r="E186" s="176" t="s">
        <v>1331</v>
      </c>
      <c r="F186" s="177" t="s">
        <v>1332</v>
      </c>
      <c r="G186" s="178" t="s">
        <v>289</v>
      </c>
      <c r="H186" s="179">
        <v>1</v>
      </c>
      <c r="I186" s="180"/>
      <c r="J186" s="181">
        <f t="shared" si="20"/>
        <v>0</v>
      </c>
      <c r="K186" s="182"/>
      <c r="L186" s="183"/>
      <c r="M186" s="184" t="s">
        <v>1</v>
      </c>
      <c r="N186" s="185" t="s">
        <v>41</v>
      </c>
      <c r="P186" s="142">
        <f t="shared" si="21"/>
        <v>0</v>
      </c>
      <c r="Q186" s="142">
        <v>0</v>
      </c>
      <c r="R186" s="142">
        <f t="shared" si="22"/>
        <v>0</v>
      </c>
      <c r="S186" s="142">
        <v>0</v>
      </c>
      <c r="T186" s="143">
        <f t="shared" si="23"/>
        <v>0</v>
      </c>
      <c r="AR186" s="144" t="s">
        <v>1252</v>
      </c>
      <c r="AT186" s="144" t="s">
        <v>222</v>
      </c>
      <c r="AU186" s="144" t="s">
        <v>86</v>
      </c>
      <c r="AY186" s="16" t="s">
        <v>132</v>
      </c>
      <c r="BE186" s="145">
        <f t="shared" si="24"/>
        <v>0</v>
      </c>
      <c r="BF186" s="145">
        <f t="shared" si="25"/>
        <v>0</v>
      </c>
      <c r="BG186" s="145">
        <f t="shared" si="26"/>
        <v>0</v>
      </c>
      <c r="BH186" s="145">
        <f t="shared" si="27"/>
        <v>0</v>
      </c>
      <c r="BI186" s="145">
        <f t="shared" si="28"/>
        <v>0</v>
      </c>
      <c r="BJ186" s="16" t="s">
        <v>84</v>
      </c>
      <c r="BK186" s="145">
        <f t="shared" si="29"/>
        <v>0</v>
      </c>
      <c r="BL186" s="16" t="s">
        <v>681</v>
      </c>
      <c r="BM186" s="144" t="s">
        <v>1333</v>
      </c>
    </row>
    <row r="187" spans="2:65" s="1" customFormat="1" ht="16.5" customHeight="1">
      <c r="B187" s="31"/>
      <c r="C187" s="132" t="s">
        <v>550</v>
      </c>
      <c r="D187" s="132" t="s">
        <v>135</v>
      </c>
      <c r="E187" s="133" t="s">
        <v>1334</v>
      </c>
      <c r="F187" s="134" t="s">
        <v>1335</v>
      </c>
      <c r="G187" s="135" t="s">
        <v>289</v>
      </c>
      <c r="H187" s="136">
        <v>1</v>
      </c>
      <c r="I187" s="137"/>
      <c r="J187" s="138">
        <f t="shared" si="20"/>
        <v>0</v>
      </c>
      <c r="K187" s="139"/>
      <c r="L187" s="31"/>
      <c r="M187" s="140" t="s">
        <v>1</v>
      </c>
      <c r="N187" s="141" t="s">
        <v>41</v>
      </c>
      <c r="P187" s="142">
        <f t="shared" si="21"/>
        <v>0</v>
      </c>
      <c r="Q187" s="142">
        <v>0</v>
      </c>
      <c r="R187" s="142">
        <f t="shared" si="22"/>
        <v>0</v>
      </c>
      <c r="S187" s="142">
        <v>0</v>
      </c>
      <c r="T187" s="143">
        <f t="shared" si="23"/>
        <v>0</v>
      </c>
      <c r="AR187" s="144" t="s">
        <v>681</v>
      </c>
      <c r="AT187" s="144" t="s">
        <v>135</v>
      </c>
      <c r="AU187" s="144" t="s">
        <v>86</v>
      </c>
      <c r="AY187" s="16" t="s">
        <v>132</v>
      </c>
      <c r="BE187" s="145">
        <f t="shared" si="24"/>
        <v>0</v>
      </c>
      <c r="BF187" s="145">
        <f t="shared" si="25"/>
        <v>0</v>
      </c>
      <c r="BG187" s="145">
        <f t="shared" si="26"/>
        <v>0</v>
      </c>
      <c r="BH187" s="145">
        <f t="shared" si="27"/>
        <v>0</v>
      </c>
      <c r="BI187" s="145">
        <f t="shared" si="28"/>
        <v>0</v>
      </c>
      <c r="BJ187" s="16" t="s">
        <v>84</v>
      </c>
      <c r="BK187" s="145">
        <f t="shared" si="29"/>
        <v>0</v>
      </c>
      <c r="BL187" s="16" t="s">
        <v>681</v>
      </c>
      <c r="BM187" s="144" t="s">
        <v>1336</v>
      </c>
    </row>
    <row r="188" spans="2:65" s="1" customFormat="1" ht="16.5" customHeight="1">
      <c r="B188" s="31"/>
      <c r="C188" s="175" t="s">
        <v>557</v>
      </c>
      <c r="D188" s="175" t="s">
        <v>222</v>
      </c>
      <c r="E188" s="176" t="s">
        <v>1337</v>
      </c>
      <c r="F188" s="177" t="s">
        <v>1338</v>
      </c>
      <c r="G188" s="178" t="s">
        <v>289</v>
      </c>
      <c r="H188" s="179">
        <v>1</v>
      </c>
      <c r="I188" s="180"/>
      <c r="J188" s="181">
        <f t="shared" si="20"/>
        <v>0</v>
      </c>
      <c r="K188" s="182"/>
      <c r="L188" s="183"/>
      <c r="M188" s="184" t="s">
        <v>1</v>
      </c>
      <c r="N188" s="185" t="s">
        <v>41</v>
      </c>
      <c r="P188" s="142">
        <f t="shared" si="21"/>
        <v>0</v>
      </c>
      <c r="Q188" s="142">
        <v>0</v>
      </c>
      <c r="R188" s="142">
        <f t="shared" si="22"/>
        <v>0</v>
      </c>
      <c r="S188" s="142">
        <v>0</v>
      </c>
      <c r="T188" s="143">
        <f t="shared" si="23"/>
        <v>0</v>
      </c>
      <c r="AR188" s="144" t="s">
        <v>1252</v>
      </c>
      <c r="AT188" s="144" t="s">
        <v>222</v>
      </c>
      <c r="AU188" s="144" t="s">
        <v>86</v>
      </c>
      <c r="AY188" s="16" t="s">
        <v>132</v>
      </c>
      <c r="BE188" s="145">
        <f t="shared" si="24"/>
        <v>0</v>
      </c>
      <c r="BF188" s="145">
        <f t="shared" si="25"/>
        <v>0</v>
      </c>
      <c r="BG188" s="145">
        <f t="shared" si="26"/>
        <v>0</v>
      </c>
      <c r="BH188" s="145">
        <f t="shared" si="27"/>
        <v>0</v>
      </c>
      <c r="BI188" s="145">
        <f t="shared" si="28"/>
        <v>0</v>
      </c>
      <c r="BJ188" s="16" t="s">
        <v>84</v>
      </c>
      <c r="BK188" s="145">
        <f t="shared" si="29"/>
        <v>0</v>
      </c>
      <c r="BL188" s="16" t="s">
        <v>681</v>
      </c>
      <c r="BM188" s="144" t="s">
        <v>1339</v>
      </c>
    </row>
    <row r="189" spans="2:65" s="1" customFormat="1" ht="21.75" customHeight="1">
      <c r="B189" s="31"/>
      <c r="C189" s="132" t="s">
        <v>566</v>
      </c>
      <c r="D189" s="132" t="s">
        <v>135</v>
      </c>
      <c r="E189" s="133" t="s">
        <v>1340</v>
      </c>
      <c r="F189" s="134" t="s">
        <v>1341</v>
      </c>
      <c r="G189" s="135" t="s">
        <v>289</v>
      </c>
      <c r="H189" s="136">
        <v>2</v>
      </c>
      <c r="I189" s="137"/>
      <c r="J189" s="138">
        <f t="shared" si="20"/>
        <v>0</v>
      </c>
      <c r="K189" s="139"/>
      <c r="L189" s="31"/>
      <c r="M189" s="140" t="s">
        <v>1</v>
      </c>
      <c r="N189" s="141" t="s">
        <v>41</v>
      </c>
      <c r="P189" s="142">
        <f t="shared" si="21"/>
        <v>0</v>
      </c>
      <c r="Q189" s="142">
        <v>0</v>
      </c>
      <c r="R189" s="142">
        <f t="shared" si="22"/>
        <v>0</v>
      </c>
      <c r="S189" s="142">
        <v>0</v>
      </c>
      <c r="T189" s="143">
        <f t="shared" si="23"/>
        <v>0</v>
      </c>
      <c r="AR189" s="144" t="s">
        <v>681</v>
      </c>
      <c r="AT189" s="144" t="s">
        <v>135</v>
      </c>
      <c r="AU189" s="144" t="s">
        <v>86</v>
      </c>
      <c r="AY189" s="16" t="s">
        <v>132</v>
      </c>
      <c r="BE189" s="145">
        <f t="shared" si="24"/>
        <v>0</v>
      </c>
      <c r="BF189" s="145">
        <f t="shared" si="25"/>
        <v>0</v>
      </c>
      <c r="BG189" s="145">
        <f t="shared" si="26"/>
        <v>0</v>
      </c>
      <c r="BH189" s="145">
        <f t="shared" si="27"/>
        <v>0</v>
      </c>
      <c r="BI189" s="145">
        <f t="shared" si="28"/>
        <v>0</v>
      </c>
      <c r="BJ189" s="16" t="s">
        <v>84</v>
      </c>
      <c r="BK189" s="145">
        <f t="shared" si="29"/>
        <v>0</v>
      </c>
      <c r="BL189" s="16" t="s">
        <v>681</v>
      </c>
      <c r="BM189" s="144" t="s">
        <v>1342</v>
      </c>
    </row>
    <row r="190" spans="2:65" s="1" customFormat="1" ht="24.2" customHeight="1">
      <c r="B190" s="31"/>
      <c r="C190" s="175" t="s">
        <v>579</v>
      </c>
      <c r="D190" s="175" t="s">
        <v>222</v>
      </c>
      <c r="E190" s="176" t="s">
        <v>1343</v>
      </c>
      <c r="F190" s="177" t="s">
        <v>1344</v>
      </c>
      <c r="G190" s="178" t="s">
        <v>289</v>
      </c>
      <c r="H190" s="179">
        <v>2</v>
      </c>
      <c r="I190" s="180"/>
      <c r="J190" s="181">
        <f t="shared" si="20"/>
        <v>0</v>
      </c>
      <c r="K190" s="182"/>
      <c r="L190" s="183"/>
      <c r="M190" s="184" t="s">
        <v>1</v>
      </c>
      <c r="N190" s="185" t="s">
        <v>41</v>
      </c>
      <c r="P190" s="142">
        <f t="shared" si="21"/>
        <v>0</v>
      </c>
      <c r="Q190" s="142">
        <v>0</v>
      </c>
      <c r="R190" s="142">
        <f t="shared" si="22"/>
        <v>0</v>
      </c>
      <c r="S190" s="142">
        <v>0</v>
      </c>
      <c r="T190" s="143">
        <f t="shared" si="23"/>
        <v>0</v>
      </c>
      <c r="AR190" s="144" t="s">
        <v>1252</v>
      </c>
      <c r="AT190" s="144" t="s">
        <v>222</v>
      </c>
      <c r="AU190" s="144" t="s">
        <v>86</v>
      </c>
      <c r="AY190" s="16" t="s">
        <v>132</v>
      </c>
      <c r="BE190" s="145">
        <f t="shared" si="24"/>
        <v>0</v>
      </c>
      <c r="BF190" s="145">
        <f t="shared" si="25"/>
        <v>0</v>
      </c>
      <c r="BG190" s="145">
        <f t="shared" si="26"/>
        <v>0</v>
      </c>
      <c r="BH190" s="145">
        <f t="shared" si="27"/>
        <v>0</v>
      </c>
      <c r="BI190" s="145">
        <f t="shared" si="28"/>
        <v>0</v>
      </c>
      <c r="BJ190" s="16" t="s">
        <v>84</v>
      </c>
      <c r="BK190" s="145">
        <f t="shared" si="29"/>
        <v>0</v>
      </c>
      <c r="BL190" s="16" t="s">
        <v>681</v>
      </c>
      <c r="BM190" s="144" t="s">
        <v>1345</v>
      </c>
    </row>
    <row r="191" spans="2:65" s="1" customFormat="1" ht="16.5" customHeight="1">
      <c r="B191" s="31"/>
      <c r="C191" s="132" t="s">
        <v>587</v>
      </c>
      <c r="D191" s="132" t="s">
        <v>135</v>
      </c>
      <c r="E191" s="133" t="s">
        <v>1346</v>
      </c>
      <c r="F191" s="134" t="s">
        <v>1347</v>
      </c>
      <c r="G191" s="135" t="s">
        <v>289</v>
      </c>
      <c r="H191" s="136">
        <v>2</v>
      </c>
      <c r="I191" s="137"/>
      <c r="J191" s="138">
        <f t="shared" si="20"/>
        <v>0</v>
      </c>
      <c r="K191" s="139"/>
      <c r="L191" s="31"/>
      <c r="M191" s="140" t="s">
        <v>1</v>
      </c>
      <c r="N191" s="141" t="s">
        <v>41</v>
      </c>
      <c r="P191" s="142">
        <f t="shared" si="21"/>
        <v>0</v>
      </c>
      <c r="Q191" s="142">
        <v>0</v>
      </c>
      <c r="R191" s="142">
        <f t="shared" si="22"/>
        <v>0</v>
      </c>
      <c r="S191" s="142">
        <v>0</v>
      </c>
      <c r="T191" s="143">
        <f t="shared" si="23"/>
        <v>0</v>
      </c>
      <c r="AR191" s="144" t="s">
        <v>681</v>
      </c>
      <c r="AT191" s="144" t="s">
        <v>135</v>
      </c>
      <c r="AU191" s="144" t="s">
        <v>86</v>
      </c>
      <c r="AY191" s="16" t="s">
        <v>132</v>
      </c>
      <c r="BE191" s="145">
        <f t="shared" si="24"/>
        <v>0</v>
      </c>
      <c r="BF191" s="145">
        <f t="shared" si="25"/>
        <v>0</v>
      </c>
      <c r="BG191" s="145">
        <f t="shared" si="26"/>
        <v>0</v>
      </c>
      <c r="BH191" s="145">
        <f t="shared" si="27"/>
        <v>0</v>
      </c>
      <c r="BI191" s="145">
        <f t="shared" si="28"/>
        <v>0</v>
      </c>
      <c r="BJ191" s="16" t="s">
        <v>84</v>
      </c>
      <c r="BK191" s="145">
        <f t="shared" si="29"/>
        <v>0</v>
      </c>
      <c r="BL191" s="16" t="s">
        <v>681</v>
      </c>
      <c r="BM191" s="144" t="s">
        <v>1348</v>
      </c>
    </row>
    <row r="192" spans="2:65" s="1" customFormat="1" ht="24.2" customHeight="1">
      <c r="B192" s="31"/>
      <c r="C192" s="175" t="s">
        <v>595</v>
      </c>
      <c r="D192" s="175" t="s">
        <v>222</v>
      </c>
      <c r="E192" s="176" t="s">
        <v>1349</v>
      </c>
      <c r="F192" s="177" t="s">
        <v>1350</v>
      </c>
      <c r="G192" s="178" t="s">
        <v>289</v>
      </c>
      <c r="H192" s="179">
        <v>1</v>
      </c>
      <c r="I192" s="180"/>
      <c r="J192" s="181">
        <f t="shared" si="20"/>
        <v>0</v>
      </c>
      <c r="K192" s="182"/>
      <c r="L192" s="183"/>
      <c r="M192" s="184" t="s">
        <v>1</v>
      </c>
      <c r="N192" s="185" t="s">
        <v>41</v>
      </c>
      <c r="P192" s="142">
        <f t="shared" si="21"/>
        <v>0</v>
      </c>
      <c r="Q192" s="142">
        <v>0</v>
      </c>
      <c r="R192" s="142">
        <f t="shared" si="22"/>
        <v>0</v>
      </c>
      <c r="S192" s="142">
        <v>0</v>
      </c>
      <c r="T192" s="143">
        <f t="shared" si="23"/>
        <v>0</v>
      </c>
      <c r="AR192" s="144" t="s">
        <v>1252</v>
      </c>
      <c r="AT192" s="144" t="s">
        <v>222</v>
      </c>
      <c r="AU192" s="144" t="s">
        <v>86</v>
      </c>
      <c r="AY192" s="16" t="s">
        <v>132</v>
      </c>
      <c r="BE192" s="145">
        <f t="shared" si="24"/>
        <v>0</v>
      </c>
      <c r="BF192" s="145">
        <f t="shared" si="25"/>
        <v>0</v>
      </c>
      <c r="BG192" s="145">
        <f t="shared" si="26"/>
        <v>0</v>
      </c>
      <c r="BH192" s="145">
        <f t="shared" si="27"/>
        <v>0</v>
      </c>
      <c r="BI192" s="145">
        <f t="shared" si="28"/>
        <v>0</v>
      </c>
      <c r="BJ192" s="16" t="s">
        <v>84</v>
      </c>
      <c r="BK192" s="145">
        <f t="shared" si="29"/>
        <v>0</v>
      </c>
      <c r="BL192" s="16" t="s">
        <v>681</v>
      </c>
      <c r="BM192" s="144" t="s">
        <v>1351</v>
      </c>
    </row>
    <row r="193" spans="2:65" s="1" customFormat="1" ht="24.2" customHeight="1">
      <c r="B193" s="31"/>
      <c r="C193" s="175" t="s">
        <v>602</v>
      </c>
      <c r="D193" s="175" t="s">
        <v>222</v>
      </c>
      <c r="E193" s="176" t="s">
        <v>1352</v>
      </c>
      <c r="F193" s="177" t="s">
        <v>1353</v>
      </c>
      <c r="G193" s="178" t="s">
        <v>289</v>
      </c>
      <c r="H193" s="179">
        <v>1</v>
      </c>
      <c r="I193" s="180"/>
      <c r="J193" s="181">
        <f t="shared" si="20"/>
        <v>0</v>
      </c>
      <c r="K193" s="182"/>
      <c r="L193" s="183"/>
      <c r="M193" s="184" t="s">
        <v>1</v>
      </c>
      <c r="N193" s="185" t="s">
        <v>41</v>
      </c>
      <c r="P193" s="142">
        <f t="shared" si="21"/>
        <v>0</v>
      </c>
      <c r="Q193" s="142">
        <v>0</v>
      </c>
      <c r="R193" s="142">
        <f t="shared" si="22"/>
        <v>0</v>
      </c>
      <c r="S193" s="142">
        <v>0</v>
      </c>
      <c r="T193" s="143">
        <f t="shared" si="23"/>
        <v>0</v>
      </c>
      <c r="AR193" s="144" t="s">
        <v>1252</v>
      </c>
      <c r="AT193" s="144" t="s">
        <v>222</v>
      </c>
      <c r="AU193" s="144" t="s">
        <v>86</v>
      </c>
      <c r="AY193" s="16" t="s">
        <v>132</v>
      </c>
      <c r="BE193" s="145">
        <f t="shared" si="24"/>
        <v>0</v>
      </c>
      <c r="BF193" s="145">
        <f t="shared" si="25"/>
        <v>0</v>
      </c>
      <c r="BG193" s="145">
        <f t="shared" si="26"/>
        <v>0</v>
      </c>
      <c r="BH193" s="145">
        <f t="shared" si="27"/>
        <v>0</v>
      </c>
      <c r="BI193" s="145">
        <f t="shared" si="28"/>
        <v>0</v>
      </c>
      <c r="BJ193" s="16" t="s">
        <v>84</v>
      </c>
      <c r="BK193" s="145">
        <f t="shared" si="29"/>
        <v>0</v>
      </c>
      <c r="BL193" s="16" t="s">
        <v>681</v>
      </c>
      <c r="BM193" s="144" t="s">
        <v>1354</v>
      </c>
    </row>
    <row r="194" spans="2:65" s="1" customFormat="1" ht="16.5" customHeight="1">
      <c r="B194" s="31"/>
      <c r="C194" s="132" t="s">
        <v>608</v>
      </c>
      <c r="D194" s="132" t="s">
        <v>135</v>
      </c>
      <c r="E194" s="133" t="s">
        <v>1355</v>
      </c>
      <c r="F194" s="134" t="s">
        <v>1356</v>
      </c>
      <c r="G194" s="135" t="s">
        <v>289</v>
      </c>
      <c r="H194" s="136">
        <v>1</v>
      </c>
      <c r="I194" s="137"/>
      <c r="J194" s="138">
        <f t="shared" si="20"/>
        <v>0</v>
      </c>
      <c r="K194" s="139"/>
      <c r="L194" s="31"/>
      <c r="M194" s="140" t="s">
        <v>1</v>
      </c>
      <c r="N194" s="141" t="s">
        <v>41</v>
      </c>
      <c r="P194" s="142">
        <f t="shared" si="21"/>
        <v>0</v>
      </c>
      <c r="Q194" s="142">
        <v>0</v>
      </c>
      <c r="R194" s="142">
        <f t="shared" si="22"/>
        <v>0</v>
      </c>
      <c r="S194" s="142">
        <v>0</v>
      </c>
      <c r="T194" s="143">
        <f t="shared" si="23"/>
        <v>0</v>
      </c>
      <c r="AR194" s="144" t="s">
        <v>681</v>
      </c>
      <c r="AT194" s="144" t="s">
        <v>135</v>
      </c>
      <c r="AU194" s="144" t="s">
        <v>86</v>
      </c>
      <c r="AY194" s="16" t="s">
        <v>132</v>
      </c>
      <c r="BE194" s="145">
        <f t="shared" si="24"/>
        <v>0</v>
      </c>
      <c r="BF194" s="145">
        <f t="shared" si="25"/>
        <v>0</v>
      </c>
      <c r="BG194" s="145">
        <f t="shared" si="26"/>
        <v>0</v>
      </c>
      <c r="BH194" s="145">
        <f t="shared" si="27"/>
        <v>0</v>
      </c>
      <c r="BI194" s="145">
        <f t="shared" si="28"/>
        <v>0</v>
      </c>
      <c r="BJ194" s="16" t="s">
        <v>84</v>
      </c>
      <c r="BK194" s="145">
        <f t="shared" si="29"/>
        <v>0</v>
      </c>
      <c r="BL194" s="16" t="s">
        <v>681</v>
      </c>
      <c r="BM194" s="144" t="s">
        <v>1357</v>
      </c>
    </row>
    <row r="195" spans="2:65" s="1" customFormat="1" ht="24.2" customHeight="1">
      <c r="B195" s="31"/>
      <c r="C195" s="175" t="s">
        <v>614</v>
      </c>
      <c r="D195" s="175" t="s">
        <v>222</v>
      </c>
      <c r="E195" s="176" t="s">
        <v>1358</v>
      </c>
      <c r="F195" s="177" t="s">
        <v>1359</v>
      </c>
      <c r="G195" s="178" t="s">
        <v>289</v>
      </c>
      <c r="H195" s="179">
        <v>1</v>
      </c>
      <c r="I195" s="180"/>
      <c r="J195" s="181">
        <f t="shared" si="20"/>
        <v>0</v>
      </c>
      <c r="K195" s="182"/>
      <c r="L195" s="183"/>
      <c r="M195" s="184" t="s">
        <v>1</v>
      </c>
      <c r="N195" s="185" t="s">
        <v>41</v>
      </c>
      <c r="P195" s="142">
        <f t="shared" si="21"/>
        <v>0</v>
      </c>
      <c r="Q195" s="142">
        <v>0</v>
      </c>
      <c r="R195" s="142">
        <f t="shared" si="22"/>
        <v>0</v>
      </c>
      <c r="S195" s="142">
        <v>0</v>
      </c>
      <c r="T195" s="143">
        <f t="shared" si="23"/>
        <v>0</v>
      </c>
      <c r="AR195" s="144" t="s">
        <v>1252</v>
      </c>
      <c r="AT195" s="144" t="s">
        <v>222</v>
      </c>
      <c r="AU195" s="144" t="s">
        <v>86</v>
      </c>
      <c r="AY195" s="16" t="s">
        <v>132</v>
      </c>
      <c r="BE195" s="145">
        <f t="shared" si="24"/>
        <v>0</v>
      </c>
      <c r="BF195" s="145">
        <f t="shared" si="25"/>
        <v>0</v>
      </c>
      <c r="BG195" s="145">
        <f t="shared" si="26"/>
        <v>0</v>
      </c>
      <c r="BH195" s="145">
        <f t="shared" si="27"/>
        <v>0</v>
      </c>
      <c r="BI195" s="145">
        <f t="shared" si="28"/>
        <v>0</v>
      </c>
      <c r="BJ195" s="16" t="s">
        <v>84</v>
      </c>
      <c r="BK195" s="145">
        <f t="shared" si="29"/>
        <v>0</v>
      </c>
      <c r="BL195" s="16" t="s">
        <v>681</v>
      </c>
      <c r="BM195" s="144" t="s">
        <v>1360</v>
      </c>
    </row>
    <row r="196" spans="2:65" s="1" customFormat="1" ht="16.5" customHeight="1">
      <c r="B196" s="31"/>
      <c r="C196" s="132" t="s">
        <v>622</v>
      </c>
      <c r="D196" s="132" t="s">
        <v>135</v>
      </c>
      <c r="E196" s="133" t="s">
        <v>1361</v>
      </c>
      <c r="F196" s="134" t="s">
        <v>1362</v>
      </c>
      <c r="G196" s="135" t="s">
        <v>289</v>
      </c>
      <c r="H196" s="136">
        <v>1</v>
      </c>
      <c r="I196" s="137"/>
      <c r="J196" s="138">
        <f t="shared" si="20"/>
        <v>0</v>
      </c>
      <c r="K196" s="139"/>
      <c r="L196" s="31"/>
      <c r="M196" s="140" t="s">
        <v>1</v>
      </c>
      <c r="N196" s="141" t="s">
        <v>41</v>
      </c>
      <c r="P196" s="142">
        <f t="shared" si="21"/>
        <v>0</v>
      </c>
      <c r="Q196" s="142">
        <v>0</v>
      </c>
      <c r="R196" s="142">
        <f t="shared" si="22"/>
        <v>0</v>
      </c>
      <c r="S196" s="142">
        <v>0</v>
      </c>
      <c r="T196" s="143">
        <f t="shared" si="23"/>
        <v>0</v>
      </c>
      <c r="AR196" s="144" t="s">
        <v>681</v>
      </c>
      <c r="AT196" s="144" t="s">
        <v>135</v>
      </c>
      <c r="AU196" s="144" t="s">
        <v>86</v>
      </c>
      <c r="AY196" s="16" t="s">
        <v>132</v>
      </c>
      <c r="BE196" s="145">
        <f t="shared" si="24"/>
        <v>0</v>
      </c>
      <c r="BF196" s="145">
        <f t="shared" si="25"/>
        <v>0</v>
      </c>
      <c r="BG196" s="145">
        <f t="shared" si="26"/>
        <v>0</v>
      </c>
      <c r="BH196" s="145">
        <f t="shared" si="27"/>
        <v>0</v>
      </c>
      <c r="BI196" s="145">
        <f t="shared" si="28"/>
        <v>0</v>
      </c>
      <c r="BJ196" s="16" t="s">
        <v>84</v>
      </c>
      <c r="BK196" s="145">
        <f t="shared" si="29"/>
        <v>0</v>
      </c>
      <c r="BL196" s="16" t="s">
        <v>681</v>
      </c>
      <c r="BM196" s="144" t="s">
        <v>1363</v>
      </c>
    </row>
    <row r="197" spans="2:65" s="1" customFormat="1" ht="21.75" customHeight="1">
      <c r="B197" s="31"/>
      <c r="C197" s="175" t="s">
        <v>630</v>
      </c>
      <c r="D197" s="175" t="s">
        <v>222</v>
      </c>
      <c r="E197" s="176" t="s">
        <v>1364</v>
      </c>
      <c r="F197" s="177" t="s">
        <v>1365</v>
      </c>
      <c r="G197" s="178" t="s">
        <v>289</v>
      </c>
      <c r="H197" s="179">
        <v>1</v>
      </c>
      <c r="I197" s="180"/>
      <c r="J197" s="181">
        <f t="shared" si="20"/>
        <v>0</v>
      </c>
      <c r="K197" s="182"/>
      <c r="L197" s="183"/>
      <c r="M197" s="184" t="s">
        <v>1</v>
      </c>
      <c r="N197" s="185" t="s">
        <v>41</v>
      </c>
      <c r="P197" s="142">
        <f t="shared" si="21"/>
        <v>0</v>
      </c>
      <c r="Q197" s="142">
        <v>0</v>
      </c>
      <c r="R197" s="142">
        <f t="shared" si="22"/>
        <v>0</v>
      </c>
      <c r="S197" s="142">
        <v>0</v>
      </c>
      <c r="T197" s="143">
        <f t="shared" si="23"/>
        <v>0</v>
      </c>
      <c r="AR197" s="144" t="s">
        <v>1252</v>
      </c>
      <c r="AT197" s="144" t="s">
        <v>222</v>
      </c>
      <c r="AU197" s="144" t="s">
        <v>86</v>
      </c>
      <c r="AY197" s="16" t="s">
        <v>132</v>
      </c>
      <c r="BE197" s="145">
        <f t="shared" si="24"/>
        <v>0</v>
      </c>
      <c r="BF197" s="145">
        <f t="shared" si="25"/>
        <v>0</v>
      </c>
      <c r="BG197" s="145">
        <f t="shared" si="26"/>
        <v>0</v>
      </c>
      <c r="BH197" s="145">
        <f t="shared" si="27"/>
        <v>0</v>
      </c>
      <c r="BI197" s="145">
        <f t="shared" si="28"/>
        <v>0</v>
      </c>
      <c r="BJ197" s="16" t="s">
        <v>84</v>
      </c>
      <c r="BK197" s="145">
        <f t="shared" si="29"/>
        <v>0</v>
      </c>
      <c r="BL197" s="16" t="s">
        <v>681</v>
      </c>
      <c r="BM197" s="144" t="s">
        <v>1366</v>
      </c>
    </row>
    <row r="198" spans="2:65" s="1" customFormat="1" ht="24.2" customHeight="1">
      <c r="B198" s="31"/>
      <c r="C198" s="132" t="s">
        <v>408</v>
      </c>
      <c r="D198" s="132" t="s">
        <v>135</v>
      </c>
      <c r="E198" s="133" t="s">
        <v>1367</v>
      </c>
      <c r="F198" s="134" t="s">
        <v>1368</v>
      </c>
      <c r="G198" s="135" t="s">
        <v>289</v>
      </c>
      <c r="H198" s="136">
        <v>3</v>
      </c>
      <c r="I198" s="137"/>
      <c r="J198" s="138">
        <f t="shared" si="20"/>
        <v>0</v>
      </c>
      <c r="K198" s="139"/>
      <c r="L198" s="31"/>
      <c r="M198" s="140" t="s">
        <v>1</v>
      </c>
      <c r="N198" s="141" t="s">
        <v>41</v>
      </c>
      <c r="P198" s="142">
        <f t="shared" si="21"/>
        <v>0</v>
      </c>
      <c r="Q198" s="142">
        <v>0</v>
      </c>
      <c r="R198" s="142">
        <f t="shared" si="22"/>
        <v>0</v>
      </c>
      <c r="S198" s="142">
        <v>0</v>
      </c>
      <c r="T198" s="143">
        <f t="shared" si="23"/>
        <v>0</v>
      </c>
      <c r="AR198" s="144" t="s">
        <v>681</v>
      </c>
      <c r="AT198" s="144" t="s">
        <v>135</v>
      </c>
      <c r="AU198" s="144" t="s">
        <v>86</v>
      </c>
      <c r="AY198" s="16" t="s">
        <v>132</v>
      </c>
      <c r="BE198" s="145">
        <f t="shared" si="24"/>
        <v>0</v>
      </c>
      <c r="BF198" s="145">
        <f t="shared" si="25"/>
        <v>0</v>
      </c>
      <c r="BG198" s="145">
        <f t="shared" si="26"/>
        <v>0</v>
      </c>
      <c r="BH198" s="145">
        <f t="shared" si="27"/>
        <v>0</v>
      </c>
      <c r="BI198" s="145">
        <f t="shared" si="28"/>
        <v>0</v>
      </c>
      <c r="BJ198" s="16" t="s">
        <v>84</v>
      </c>
      <c r="BK198" s="145">
        <f t="shared" si="29"/>
        <v>0</v>
      </c>
      <c r="BL198" s="16" t="s">
        <v>681</v>
      </c>
      <c r="BM198" s="144" t="s">
        <v>1369</v>
      </c>
    </row>
    <row r="199" spans="2:65" s="1" customFormat="1" ht="16.5" customHeight="1">
      <c r="B199" s="31"/>
      <c r="C199" s="175" t="s">
        <v>648</v>
      </c>
      <c r="D199" s="175" t="s">
        <v>222</v>
      </c>
      <c r="E199" s="176" t="s">
        <v>1370</v>
      </c>
      <c r="F199" s="177" t="s">
        <v>1371</v>
      </c>
      <c r="G199" s="178" t="s">
        <v>289</v>
      </c>
      <c r="H199" s="179">
        <v>3</v>
      </c>
      <c r="I199" s="180"/>
      <c r="J199" s="181">
        <f t="shared" si="20"/>
        <v>0</v>
      </c>
      <c r="K199" s="182"/>
      <c r="L199" s="183"/>
      <c r="M199" s="184" t="s">
        <v>1</v>
      </c>
      <c r="N199" s="185" t="s">
        <v>41</v>
      </c>
      <c r="P199" s="142">
        <f t="shared" si="21"/>
        <v>0</v>
      </c>
      <c r="Q199" s="142">
        <v>0</v>
      </c>
      <c r="R199" s="142">
        <f t="shared" si="22"/>
        <v>0</v>
      </c>
      <c r="S199" s="142">
        <v>0</v>
      </c>
      <c r="T199" s="143">
        <f t="shared" si="23"/>
        <v>0</v>
      </c>
      <c r="AR199" s="144" t="s">
        <v>1252</v>
      </c>
      <c r="AT199" s="144" t="s">
        <v>222</v>
      </c>
      <c r="AU199" s="144" t="s">
        <v>86</v>
      </c>
      <c r="AY199" s="16" t="s">
        <v>132</v>
      </c>
      <c r="BE199" s="145">
        <f t="shared" si="24"/>
        <v>0</v>
      </c>
      <c r="BF199" s="145">
        <f t="shared" si="25"/>
        <v>0</v>
      </c>
      <c r="BG199" s="145">
        <f t="shared" si="26"/>
        <v>0</v>
      </c>
      <c r="BH199" s="145">
        <f t="shared" si="27"/>
        <v>0</v>
      </c>
      <c r="BI199" s="145">
        <f t="shared" si="28"/>
        <v>0</v>
      </c>
      <c r="BJ199" s="16" t="s">
        <v>84</v>
      </c>
      <c r="BK199" s="145">
        <f t="shared" si="29"/>
        <v>0</v>
      </c>
      <c r="BL199" s="16" t="s">
        <v>681</v>
      </c>
      <c r="BM199" s="144" t="s">
        <v>1372</v>
      </c>
    </row>
    <row r="200" spans="2:65" s="1" customFormat="1" ht="16.5" customHeight="1">
      <c r="B200" s="31"/>
      <c r="C200" s="132" t="s">
        <v>1168</v>
      </c>
      <c r="D200" s="132" t="s">
        <v>135</v>
      </c>
      <c r="E200" s="133" t="s">
        <v>1373</v>
      </c>
      <c r="F200" s="134" t="s">
        <v>1374</v>
      </c>
      <c r="G200" s="135" t="s">
        <v>289</v>
      </c>
      <c r="H200" s="136">
        <v>3</v>
      </c>
      <c r="I200" s="137"/>
      <c r="J200" s="138">
        <f t="shared" si="20"/>
        <v>0</v>
      </c>
      <c r="K200" s="139"/>
      <c r="L200" s="31"/>
      <c r="M200" s="140" t="s">
        <v>1</v>
      </c>
      <c r="N200" s="141" t="s">
        <v>41</v>
      </c>
      <c r="P200" s="142">
        <f t="shared" si="21"/>
        <v>0</v>
      </c>
      <c r="Q200" s="142">
        <v>0</v>
      </c>
      <c r="R200" s="142">
        <f t="shared" si="22"/>
        <v>0</v>
      </c>
      <c r="S200" s="142">
        <v>0</v>
      </c>
      <c r="T200" s="143">
        <f t="shared" si="23"/>
        <v>0</v>
      </c>
      <c r="AR200" s="144" t="s">
        <v>681</v>
      </c>
      <c r="AT200" s="144" t="s">
        <v>135</v>
      </c>
      <c r="AU200" s="144" t="s">
        <v>86</v>
      </c>
      <c r="AY200" s="16" t="s">
        <v>132</v>
      </c>
      <c r="BE200" s="145">
        <f t="shared" si="24"/>
        <v>0</v>
      </c>
      <c r="BF200" s="145">
        <f t="shared" si="25"/>
        <v>0</v>
      </c>
      <c r="BG200" s="145">
        <f t="shared" si="26"/>
        <v>0</v>
      </c>
      <c r="BH200" s="145">
        <f t="shared" si="27"/>
        <v>0</v>
      </c>
      <c r="BI200" s="145">
        <f t="shared" si="28"/>
        <v>0</v>
      </c>
      <c r="BJ200" s="16" t="s">
        <v>84</v>
      </c>
      <c r="BK200" s="145">
        <f t="shared" si="29"/>
        <v>0</v>
      </c>
      <c r="BL200" s="16" t="s">
        <v>681</v>
      </c>
      <c r="BM200" s="144" t="s">
        <v>1375</v>
      </c>
    </row>
    <row r="201" spans="2:65" s="1" customFormat="1" ht="16.5" customHeight="1">
      <c r="B201" s="31"/>
      <c r="C201" s="175" t="s">
        <v>659</v>
      </c>
      <c r="D201" s="175" t="s">
        <v>222</v>
      </c>
      <c r="E201" s="176" t="s">
        <v>1302</v>
      </c>
      <c r="F201" s="177" t="s">
        <v>1376</v>
      </c>
      <c r="G201" s="178" t="s">
        <v>289</v>
      </c>
      <c r="H201" s="179">
        <v>3</v>
      </c>
      <c r="I201" s="180"/>
      <c r="J201" s="181">
        <f t="shared" si="20"/>
        <v>0</v>
      </c>
      <c r="K201" s="182"/>
      <c r="L201" s="183"/>
      <c r="M201" s="184" t="s">
        <v>1</v>
      </c>
      <c r="N201" s="185" t="s">
        <v>41</v>
      </c>
      <c r="P201" s="142">
        <f t="shared" si="21"/>
        <v>0</v>
      </c>
      <c r="Q201" s="142">
        <v>0</v>
      </c>
      <c r="R201" s="142">
        <f t="shared" si="22"/>
        <v>0</v>
      </c>
      <c r="S201" s="142">
        <v>0</v>
      </c>
      <c r="T201" s="143">
        <f t="shared" si="23"/>
        <v>0</v>
      </c>
      <c r="AR201" s="144" t="s">
        <v>1252</v>
      </c>
      <c r="AT201" s="144" t="s">
        <v>222</v>
      </c>
      <c r="AU201" s="144" t="s">
        <v>86</v>
      </c>
      <c r="AY201" s="16" t="s">
        <v>132</v>
      </c>
      <c r="BE201" s="145">
        <f t="shared" si="24"/>
        <v>0</v>
      </c>
      <c r="BF201" s="145">
        <f t="shared" si="25"/>
        <v>0</v>
      </c>
      <c r="BG201" s="145">
        <f t="shared" si="26"/>
        <v>0</v>
      </c>
      <c r="BH201" s="145">
        <f t="shared" si="27"/>
        <v>0</v>
      </c>
      <c r="BI201" s="145">
        <f t="shared" si="28"/>
        <v>0</v>
      </c>
      <c r="BJ201" s="16" t="s">
        <v>84</v>
      </c>
      <c r="BK201" s="145">
        <f t="shared" si="29"/>
        <v>0</v>
      </c>
      <c r="BL201" s="16" t="s">
        <v>681</v>
      </c>
      <c r="BM201" s="144" t="s">
        <v>1377</v>
      </c>
    </row>
    <row r="202" spans="2:65" s="1" customFormat="1" ht="33" customHeight="1">
      <c r="B202" s="31"/>
      <c r="C202" s="132" t="s">
        <v>673</v>
      </c>
      <c r="D202" s="132" t="s">
        <v>135</v>
      </c>
      <c r="E202" s="133" t="s">
        <v>1378</v>
      </c>
      <c r="F202" s="134" t="s">
        <v>1379</v>
      </c>
      <c r="G202" s="135" t="s">
        <v>265</v>
      </c>
      <c r="H202" s="136">
        <v>60</v>
      </c>
      <c r="I202" s="137"/>
      <c r="J202" s="138">
        <f t="shared" si="20"/>
        <v>0</v>
      </c>
      <c r="K202" s="139"/>
      <c r="L202" s="31"/>
      <c r="M202" s="140" t="s">
        <v>1</v>
      </c>
      <c r="N202" s="141" t="s">
        <v>41</v>
      </c>
      <c r="P202" s="142">
        <f t="shared" si="21"/>
        <v>0</v>
      </c>
      <c r="Q202" s="142">
        <v>0</v>
      </c>
      <c r="R202" s="142">
        <f t="shared" si="22"/>
        <v>0</v>
      </c>
      <c r="S202" s="142">
        <v>0</v>
      </c>
      <c r="T202" s="143">
        <f t="shared" si="23"/>
        <v>0</v>
      </c>
      <c r="AR202" s="144" t="s">
        <v>681</v>
      </c>
      <c r="AT202" s="144" t="s">
        <v>135</v>
      </c>
      <c r="AU202" s="144" t="s">
        <v>86</v>
      </c>
      <c r="AY202" s="16" t="s">
        <v>132</v>
      </c>
      <c r="BE202" s="145">
        <f t="shared" si="24"/>
        <v>0</v>
      </c>
      <c r="BF202" s="145">
        <f t="shared" si="25"/>
        <v>0</v>
      </c>
      <c r="BG202" s="145">
        <f t="shared" si="26"/>
        <v>0</v>
      </c>
      <c r="BH202" s="145">
        <f t="shared" si="27"/>
        <v>0</v>
      </c>
      <c r="BI202" s="145">
        <f t="shared" si="28"/>
        <v>0</v>
      </c>
      <c r="BJ202" s="16" t="s">
        <v>84</v>
      </c>
      <c r="BK202" s="145">
        <f t="shared" si="29"/>
        <v>0</v>
      </c>
      <c r="BL202" s="16" t="s">
        <v>681</v>
      </c>
      <c r="BM202" s="144" t="s">
        <v>1380</v>
      </c>
    </row>
    <row r="203" spans="2:65" s="1" customFormat="1" ht="16.5" customHeight="1">
      <c r="B203" s="31"/>
      <c r="C203" s="175" t="s">
        <v>681</v>
      </c>
      <c r="D203" s="175" t="s">
        <v>222</v>
      </c>
      <c r="E203" s="176" t="s">
        <v>1381</v>
      </c>
      <c r="F203" s="177" t="s">
        <v>1382</v>
      </c>
      <c r="G203" s="178" t="s">
        <v>265</v>
      </c>
      <c r="H203" s="179">
        <v>60</v>
      </c>
      <c r="I203" s="180"/>
      <c r="J203" s="181">
        <f t="shared" si="20"/>
        <v>0</v>
      </c>
      <c r="K203" s="182"/>
      <c r="L203" s="183"/>
      <c r="M203" s="184" t="s">
        <v>1</v>
      </c>
      <c r="N203" s="185" t="s">
        <v>41</v>
      </c>
      <c r="P203" s="142">
        <f t="shared" si="21"/>
        <v>0</v>
      </c>
      <c r="Q203" s="142">
        <v>4.8000000000000001E-4</v>
      </c>
      <c r="R203" s="142">
        <f t="shared" si="22"/>
        <v>2.8799999999999999E-2</v>
      </c>
      <c r="S203" s="142">
        <v>0</v>
      </c>
      <c r="T203" s="143">
        <f t="shared" si="23"/>
        <v>0</v>
      </c>
      <c r="AR203" s="144" t="s">
        <v>1252</v>
      </c>
      <c r="AT203" s="144" t="s">
        <v>222</v>
      </c>
      <c r="AU203" s="144" t="s">
        <v>86</v>
      </c>
      <c r="AY203" s="16" t="s">
        <v>132</v>
      </c>
      <c r="BE203" s="145">
        <f t="shared" si="24"/>
        <v>0</v>
      </c>
      <c r="BF203" s="145">
        <f t="shared" si="25"/>
        <v>0</v>
      </c>
      <c r="BG203" s="145">
        <f t="shared" si="26"/>
        <v>0</v>
      </c>
      <c r="BH203" s="145">
        <f t="shared" si="27"/>
        <v>0</v>
      </c>
      <c r="BI203" s="145">
        <f t="shared" si="28"/>
        <v>0</v>
      </c>
      <c r="BJ203" s="16" t="s">
        <v>84</v>
      </c>
      <c r="BK203" s="145">
        <f t="shared" si="29"/>
        <v>0</v>
      </c>
      <c r="BL203" s="16" t="s">
        <v>681</v>
      </c>
      <c r="BM203" s="144" t="s">
        <v>1383</v>
      </c>
    </row>
    <row r="204" spans="2:65" s="1" customFormat="1" ht="21.75" customHeight="1">
      <c r="B204" s="31"/>
      <c r="C204" s="132" t="s">
        <v>688</v>
      </c>
      <c r="D204" s="132" t="s">
        <v>135</v>
      </c>
      <c r="E204" s="133" t="s">
        <v>1384</v>
      </c>
      <c r="F204" s="134" t="s">
        <v>1385</v>
      </c>
      <c r="G204" s="135" t="s">
        <v>289</v>
      </c>
      <c r="H204" s="136">
        <v>8</v>
      </c>
      <c r="I204" s="137"/>
      <c r="J204" s="138">
        <f t="shared" si="20"/>
        <v>0</v>
      </c>
      <c r="K204" s="139"/>
      <c r="L204" s="31"/>
      <c r="M204" s="140" t="s">
        <v>1</v>
      </c>
      <c r="N204" s="141" t="s">
        <v>41</v>
      </c>
      <c r="P204" s="142">
        <f t="shared" si="21"/>
        <v>0</v>
      </c>
      <c r="Q204" s="142">
        <v>0</v>
      </c>
      <c r="R204" s="142">
        <f t="shared" si="22"/>
        <v>0</v>
      </c>
      <c r="S204" s="142">
        <v>0</v>
      </c>
      <c r="T204" s="143">
        <f t="shared" si="23"/>
        <v>0</v>
      </c>
      <c r="AR204" s="144" t="s">
        <v>681</v>
      </c>
      <c r="AT204" s="144" t="s">
        <v>135</v>
      </c>
      <c r="AU204" s="144" t="s">
        <v>86</v>
      </c>
      <c r="AY204" s="16" t="s">
        <v>132</v>
      </c>
      <c r="BE204" s="145">
        <f t="shared" si="24"/>
        <v>0</v>
      </c>
      <c r="BF204" s="145">
        <f t="shared" si="25"/>
        <v>0</v>
      </c>
      <c r="BG204" s="145">
        <f t="shared" si="26"/>
        <v>0</v>
      </c>
      <c r="BH204" s="145">
        <f t="shared" si="27"/>
        <v>0</v>
      </c>
      <c r="BI204" s="145">
        <f t="shared" si="28"/>
        <v>0</v>
      </c>
      <c r="BJ204" s="16" t="s">
        <v>84</v>
      </c>
      <c r="BK204" s="145">
        <f t="shared" si="29"/>
        <v>0</v>
      </c>
      <c r="BL204" s="16" t="s">
        <v>681</v>
      </c>
      <c r="BM204" s="144" t="s">
        <v>1386</v>
      </c>
    </row>
    <row r="205" spans="2:65" s="1" customFormat="1" ht="21.75" customHeight="1">
      <c r="B205" s="31"/>
      <c r="C205" s="175" t="s">
        <v>698</v>
      </c>
      <c r="D205" s="175" t="s">
        <v>222</v>
      </c>
      <c r="E205" s="176" t="s">
        <v>1387</v>
      </c>
      <c r="F205" s="177" t="s">
        <v>1388</v>
      </c>
      <c r="G205" s="178" t="s">
        <v>289</v>
      </c>
      <c r="H205" s="179">
        <v>8</v>
      </c>
      <c r="I205" s="180"/>
      <c r="J205" s="181">
        <f t="shared" si="20"/>
        <v>0</v>
      </c>
      <c r="K205" s="182"/>
      <c r="L205" s="183"/>
      <c r="M205" s="184" t="s">
        <v>1</v>
      </c>
      <c r="N205" s="185" t="s">
        <v>41</v>
      </c>
      <c r="P205" s="142">
        <f t="shared" si="21"/>
        <v>0</v>
      </c>
      <c r="Q205" s="142">
        <v>0</v>
      </c>
      <c r="R205" s="142">
        <f t="shared" si="22"/>
        <v>0</v>
      </c>
      <c r="S205" s="142">
        <v>0</v>
      </c>
      <c r="T205" s="143">
        <f t="shared" si="23"/>
        <v>0</v>
      </c>
      <c r="AR205" s="144" t="s">
        <v>1252</v>
      </c>
      <c r="AT205" s="144" t="s">
        <v>222</v>
      </c>
      <c r="AU205" s="144" t="s">
        <v>86</v>
      </c>
      <c r="AY205" s="16" t="s">
        <v>132</v>
      </c>
      <c r="BE205" s="145">
        <f t="shared" si="24"/>
        <v>0</v>
      </c>
      <c r="BF205" s="145">
        <f t="shared" si="25"/>
        <v>0</v>
      </c>
      <c r="BG205" s="145">
        <f t="shared" si="26"/>
        <v>0</v>
      </c>
      <c r="BH205" s="145">
        <f t="shared" si="27"/>
        <v>0</v>
      </c>
      <c r="BI205" s="145">
        <f t="shared" si="28"/>
        <v>0</v>
      </c>
      <c r="BJ205" s="16" t="s">
        <v>84</v>
      </c>
      <c r="BK205" s="145">
        <f t="shared" si="29"/>
        <v>0</v>
      </c>
      <c r="BL205" s="16" t="s">
        <v>681</v>
      </c>
      <c r="BM205" s="144" t="s">
        <v>1389</v>
      </c>
    </row>
    <row r="206" spans="2:65" s="1" customFormat="1" ht="24.2" customHeight="1">
      <c r="B206" s="31"/>
      <c r="C206" s="132" t="s">
        <v>704</v>
      </c>
      <c r="D206" s="132" t="s">
        <v>135</v>
      </c>
      <c r="E206" s="133" t="s">
        <v>1390</v>
      </c>
      <c r="F206" s="134" t="s">
        <v>1391</v>
      </c>
      <c r="G206" s="135" t="s">
        <v>289</v>
      </c>
      <c r="H206" s="136">
        <v>5</v>
      </c>
      <c r="I206" s="137"/>
      <c r="J206" s="138">
        <f t="shared" si="20"/>
        <v>0</v>
      </c>
      <c r="K206" s="139"/>
      <c r="L206" s="31"/>
      <c r="M206" s="140" t="s">
        <v>1</v>
      </c>
      <c r="N206" s="141" t="s">
        <v>41</v>
      </c>
      <c r="P206" s="142">
        <f t="shared" si="21"/>
        <v>0</v>
      </c>
      <c r="Q206" s="142">
        <v>0</v>
      </c>
      <c r="R206" s="142">
        <f t="shared" si="22"/>
        <v>0</v>
      </c>
      <c r="S206" s="142">
        <v>0</v>
      </c>
      <c r="T206" s="143">
        <f t="shared" si="23"/>
        <v>0</v>
      </c>
      <c r="AR206" s="144" t="s">
        <v>681</v>
      </c>
      <c r="AT206" s="144" t="s">
        <v>135</v>
      </c>
      <c r="AU206" s="144" t="s">
        <v>86</v>
      </c>
      <c r="AY206" s="16" t="s">
        <v>132</v>
      </c>
      <c r="BE206" s="145">
        <f t="shared" si="24"/>
        <v>0</v>
      </c>
      <c r="BF206" s="145">
        <f t="shared" si="25"/>
        <v>0</v>
      </c>
      <c r="BG206" s="145">
        <f t="shared" si="26"/>
        <v>0</v>
      </c>
      <c r="BH206" s="145">
        <f t="shared" si="27"/>
        <v>0</v>
      </c>
      <c r="BI206" s="145">
        <f t="shared" si="28"/>
        <v>0</v>
      </c>
      <c r="BJ206" s="16" t="s">
        <v>84</v>
      </c>
      <c r="BK206" s="145">
        <f t="shared" si="29"/>
        <v>0</v>
      </c>
      <c r="BL206" s="16" t="s">
        <v>681</v>
      </c>
      <c r="BM206" s="144" t="s">
        <v>1392</v>
      </c>
    </row>
    <row r="207" spans="2:65" s="1" customFormat="1" ht="33" customHeight="1">
      <c r="B207" s="31"/>
      <c r="C207" s="175" t="s">
        <v>709</v>
      </c>
      <c r="D207" s="175" t="s">
        <v>222</v>
      </c>
      <c r="E207" s="176" t="s">
        <v>1393</v>
      </c>
      <c r="F207" s="177" t="s">
        <v>1394</v>
      </c>
      <c r="G207" s="178" t="s">
        <v>289</v>
      </c>
      <c r="H207" s="179">
        <v>5</v>
      </c>
      <c r="I207" s="180"/>
      <c r="J207" s="181">
        <f t="shared" si="20"/>
        <v>0</v>
      </c>
      <c r="K207" s="182"/>
      <c r="L207" s="183"/>
      <c r="M207" s="184" t="s">
        <v>1</v>
      </c>
      <c r="N207" s="185" t="s">
        <v>41</v>
      </c>
      <c r="P207" s="142">
        <f t="shared" si="21"/>
        <v>0</v>
      </c>
      <c r="Q207" s="142">
        <v>0</v>
      </c>
      <c r="R207" s="142">
        <f t="shared" si="22"/>
        <v>0</v>
      </c>
      <c r="S207" s="142">
        <v>0</v>
      </c>
      <c r="T207" s="143">
        <f t="shared" si="23"/>
        <v>0</v>
      </c>
      <c r="AR207" s="144" t="s">
        <v>1252</v>
      </c>
      <c r="AT207" s="144" t="s">
        <v>222</v>
      </c>
      <c r="AU207" s="144" t="s">
        <v>86</v>
      </c>
      <c r="AY207" s="16" t="s">
        <v>132</v>
      </c>
      <c r="BE207" s="145">
        <f t="shared" si="24"/>
        <v>0</v>
      </c>
      <c r="BF207" s="145">
        <f t="shared" si="25"/>
        <v>0</v>
      </c>
      <c r="BG207" s="145">
        <f t="shared" si="26"/>
        <v>0</v>
      </c>
      <c r="BH207" s="145">
        <f t="shared" si="27"/>
        <v>0</v>
      </c>
      <c r="BI207" s="145">
        <f t="shared" si="28"/>
        <v>0</v>
      </c>
      <c r="BJ207" s="16" t="s">
        <v>84</v>
      </c>
      <c r="BK207" s="145">
        <f t="shared" si="29"/>
        <v>0</v>
      </c>
      <c r="BL207" s="16" t="s">
        <v>681</v>
      </c>
      <c r="BM207" s="144" t="s">
        <v>1395</v>
      </c>
    </row>
    <row r="208" spans="2:65" s="1" customFormat="1" ht="24.2" customHeight="1">
      <c r="B208" s="31"/>
      <c r="C208" s="132" t="s">
        <v>714</v>
      </c>
      <c r="D208" s="132" t="s">
        <v>135</v>
      </c>
      <c r="E208" s="133" t="s">
        <v>1396</v>
      </c>
      <c r="F208" s="134" t="s">
        <v>1397</v>
      </c>
      <c r="G208" s="135" t="s">
        <v>289</v>
      </c>
      <c r="H208" s="136">
        <v>1</v>
      </c>
      <c r="I208" s="137"/>
      <c r="J208" s="138">
        <f t="shared" si="20"/>
        <v>0</v>
      </c>
      <c r="K208" s="139"/>
      <c r="L208" s="31"/>
      <c r="M208" s="140" t="s">
        <v>1</v>
      </c>
      <c r="N208" s="141" t="s">
        <v>41</v>
      </c>
      <c r="P208" s="142">
        <f t="shared" si="21"/>
        <v>0</v>
      </c>
      <c r="Q208" s="142">
        <v>0</v>
      </c>
      <c r="R208" s="142">
        <f t="shared" si="22"/>
        <v>0</v>
      </c>
      <c r="S208" s="142">
        <v>0</v>
      </c>
      <c r="T208" s="143">
        <f t="shared" si="23"/>
        <v>0</v>
      </c>
      <c r="AR208" s="144" t="s">
        <v>681</v>
      </c>
      <c r="AT208" s="144" t="s">
        <v>135</v>
      </c>
      <c r="AU208" s="144" t="s">
        <v>86</v>
      </c>
      <c r="AY208" s="16" t="s">
        <v>132</v>
      </c>
      <c r="BE208" s="145">
        <f t="shared" si="24"/>
        <v>0</v>
      </c>
      <c r="BF208" s="145">
        <f t="shared" si="25"/>
        <v>0</v>
      </c>
      <c r="BG208" s="145">
        <f t="shared" si="26"/>
        <v>0</v>
      </c>
      <c r="BH208" s="145">
        <f t="shared" si="27"/>
        <v>0</v>
      </c>
      <c r="BI208" s="145">
        <f t="shared" si="28"/>
        <v>0</v>
      </c>
      <c r="BJ208" s="16" t="s">
        <v>84</v>
      </c>
      <c r="BK208" s="145">
        <f t="shared" si="29"/>
        <v>0</v>
      </c>
      <c r="BL208" s="16" t="s">
        <v>681</v>
      </c>
      <c r="BM208" s="144" t="s">
        <v>1398</v>
      </c>
    </row>
    <row r="209" spans="2:65" s="1" customFormat="1" ht="33" customHeight="1">
      <c r="B209" s="31"/>
      <c r="C209" s="175" t="s">
        <v>719</v>
      </c>
      <c r="D209" s="175" t="s">
        <v>222</v>
      </c>
      <c r="E209" s="176" t="s">
        <v>1399</v>
      </c>
      <c r="F209" s="177" t="s">
        <v>1400</v>
      </c>
      <c r="G209" s="178" t="s">
        <v>289</v>
      </c>
      <c r="H209" s="179">
        <v>1</v>
      </c>
      <c r="I209" s="180"/>
      <c r="J209" s="181">
        <f t="shared" si="20"/>
        <v>0</v>
      </c>
      <c r="K209" s="182"/>
      <c r="L209" s="183"/>
      <c r="M209" s="184" t="s">
        <v>1</v>
      </c>
      <c r="N209" s="185" t="s">
        <v>41</v>
      </c>
      <c r="P209" s="142">
        <f t="shared" si="21"/>
        <v>0</v>
      </c>
      <c r="Q209" s="142">
        <v>0</v>
      </c>
      <c r="R209" s="142">
        <f t="shared" si="22"/>
        <v>0</v>
      </c>
      <c r="S209" s="142">
        <v>0</v>
      </c>
      <c r="T209" s="143">
        <f t="shared" si="23"/>
        <v>0</v>
      </c>
      <c r="AR209" s="144" t="s">
        <v>1252</v>
      </c>
      <c r="AT209" s="144" t="s">
        <v>222</v>
      </c>
      <c r="AU209" s="144" t="s">
        <v>86</v>
      </c>
      <c r="AY209" s="16" t="s">
        <v>132</v>
      </c>
      <c r="BE209" s="145">
        <f t="shared" si="24"/>
        <v>0</v>
      </c>
      <c r="BF209" s="145">
        <f t="shared" si="25"/>
        <v>0</v>
      </c>
      <c r="BG209" s="145">
        <f t="shared" si="26"/>
        <v>0</v>
      </c>
      <c r="BH209" s="145">
        <f t="shared" si="27"/>
        <v>0</v>
      </c>
      <c r="BI209" s="145">
        <f t="shared" si="28"/>
        <v>0</v>
      </c>
      <c r="BJ209" s="16" t="s">
        <v>84</v>
      </c>
      <c r="BK209" s="145">
        <f t="shared" si="29"/>
        <v>0</v>
      </c>
      <c r="BL209" s="16" t="s">
        <v>681</v>
      </c>
      <c r="BM209" s="144" t="s">
        <v>1401</v>
      </c>
    </row>
    <row r="210" spans="2:65" s="1" customFormat="1" ht="16.5" customHeight="1">
      <c r="B210" s="31"/>
      <c r="C210" s="132" t="s">
        <v>728</v>
      </c>
      <c r="D210" s="132" t="s">
        <v>135</v>
      </c>
      <c r="E210" s="133" t="s">
        <v>1402</v>
      </c>
      <c r="F210" s="134" t="s">
        <v>1403</v>
      </c>
      <c r="G210" s="135" t="s">
        <v>265</v>
      </c>
      <c r="H210" s="136">
        <v>1200</v>
      </c>
      <c r="I210" s="137"/>
      <c r="J210" s="138">
        <f t="shared" si="20"/>
        <v>0</v>
      </c>
      <c r="K210" s="139"/>
      <c r="L210" s="31"/>
      <c r="M210" s="140" t="s">
        <v>1</v>
      </c>
      <c r="N210" s="141" t="s">
        <v>41</v>
      </c>
      <c r="P210" s="142">
        <f t="shared" si="21"/>
        <v>0</v>
      </c>
      <c r="Q210" s="142">
        <v>0</v>
      </c>
      <c r="R210" s="142">
        <f t="shared" si="22"/>
        <v>0</v>
      </c>
      <c r="S210" s="142">
        <v>0</v>
      </c>
      <c r="T210" s="143">
        <f t="shared" si="23"/>
        <v>0</v>
      </c>
      <c r="AR210" s="144" t="s">
        <v>681</v>
      </c>
      <c r="AT210" s="144" t="s">
        <v>135</v>
      </c>
      <c r="AU210" s="144" t="s">
        <v>86</v>
      </c>
      <c r="AY210" s="16" t="s">
        <v>132</v>
      </c>
      <c r="BE210" s="145">
        <f t="shared" si="24"/>
        <v>0</v>
      </c>
      <c r="BF210" s="145">
        <f t="shared" si="25"/>
        <v>0</v>
      </c>
      <c r="BG210" s="145">
        <f t="shared" si="26"/>
        <v>0</v>
      </c>
      <c r="BH210" s="145">
        <f t="shared" si="27"/>
        <v>0</v>
      </c>
      <c r="BI210" s="145">
        <f t="shared" si="28"/>
        <v>0</v>
      </c>
      <c r="BJ210" s="16" t="s">
        <v>84</v>
      </c>
      <c r="BK210" s="145">
        <f t="shared" si="29"/>
        <v>0</v>
      </c>
      <c r="BL210" s="16" t="s">
        <v>681</v>
      </c>
      <c r="BM210" s="144" t="s">
        <v>1404</v>
      </c>
    </row>
    <row r="211" spans="2:65" s="1" customFormat="1" ht="16.5" customHeight="1">
      <c r="B211" s="31"/>
      <c r="C211" s="175" t="s">
        <v>735</v>
      </c>
      <c r="D211" s="175" t="s">
        <v>222</v>
      </c>
      <c r="E211" s="176" t="s">
        <v>1396</v>
      </c>
      <c r="F211" s="177" t="s">
        <v>1405</v>
      </c>
      <c r="G211" s="178" t="s">
        <v>265</v>
      </c>
      <c r="H211" s="179">
        <v>1200</v>
      </c>
      <c r="I211" s="180"/>
      <c r="J211" s="181">
        <f t="shared" si="20"/>
        <v>0</v>
      </c>
      <c r="K211" s="182"/>
      <c r="L211" s="183"/>
      <c r="M211" s="184" t="s">
        <v>1</v>
      </c>
      <c r="N211" s="185" t="s">
        <v>41</v>
      </c>
      <c r="P211" s="142">
        <f t="shared" si="21"/>
        <v>0</v>
      </c>
      <c r="Q211" s="142">
        <v>0</v>
      </c>
      <c r="R211" s="142">
        <f t="shared" si="22"/>
        <v>0</v>
      </c>
      <c r="S211" s="142">
        <v>0</v>
      </c>
      <c r="T211" s="143">
        <f t="shared" si="23"/>
        <v>0</v>
      </c>
      <c r="AR211" s="144" t="s">
        <v>1252</v>
      </c>
      <c r="AT211" s="144" t="s">
        <v>222</v>
      </c>
      <c r="AU211" s="144" t="s">
        <v>86</v>
      </c>
      <c r="AY211" s="16" t="s">
        <v>132</v>
      </c>
      <c r="BE211" s="145">
        <f t="shared" si="24"/>
        <v>0</v>
      </c>
      <c r="BF211" s="145">
        <f t="shared" si="25"/>
        <v>0</v>
      </c>
      <c r="BG211" s="145">
        <f t="shared" si="26"/>
        <v>0</v>
      </c>
      <c r="BH211" s="145">
        <f t="shared" si="27"/>
        <v>0</v>
      </c>
      <c r="BI211" s="145">
        <f t="shared" si="28"/>
        <v>0</v>
      </c>
      <c r="BJ211" s="16" t="s">
        <v>84</v>
      </c>
      <c r="BK211" s="145">
        <f t="shared" si="29"/>
        <v>0</v>
      </c>
      <c r="BL211" s="16" t="s">
        <v>681</v>
      </c>
      <c r="BM211" s="144" t="s">
        <v>1406</v>
      </c>
    </row>
    <row r="212" spans="2:65" s="1" customFormat="1" ht="16.5" customHeight="1">
      <c r="B212" s="31"/>
      <c r="C212" s="132" t="s">
        <v>742</v>
      </c>
      <c r="D212" s="132" t="s">
        <v>135</v>
      </c>
      <c r="E212" s="133" t="s">
        <v>1407</v>
      </c>
      <c r="F212" s="134" t="s">
        <v>1408</v>
      </c>
      <c r="G212" s="135" t="s">
        <v>265</v>
      </c>
      <c r="H212" s="136">
        <v>1750</v>
      </c>
      <c r="I212" s="137"/>
      <c r="J212" s="138">
        <f t="shared" si="20"/>
        <v>0</v>
      </c>
      <c r="K212" s="139"/>
      <c r="L212" s="31"/>
      <c r="M212" s="140" t="s">
        <v>1</v>
      </c>
      <c r="N212" s="141" t="s">
        <v>41</v>
      </c>
      <c r="P212" s="142">
        <f t="shared" si="21"/>
        <v>0</v>
      </c>
      <c r="Q212" s="142">
        <v>0</v>
      </c>
      <c r="R212" s="142">
        <f t="shared" si="22"/>
        <v>0</v>
      </c>
      <c r="S212" s="142">
        <v>0</v>
      </c>
      <c r="T212" s="143">
        <f t="shared" si="23"/>
        <v>0</v>
      </c>
      <c r="AR212" s="144" t="s">
        <v>681</v>
      </c>
      <c r="AT212" s="144" t="s">
        <v>135</v>
      </c>
      <c r="AU212" s="144" t="s">
        <v>86</v>
      </c>
      <c r="AY212" s="16" t="s">
        <v>132</v>
      </c>
      <c r="BE212" s="145">
        <f t="shared" si="24"/>
        <v>0</v>
      </c>
      <c r="BF212" s="145">
        <f t="shared" si="25"/>
        <v>0</v>
      </c>
      <c r="BG212" s="145">
        <f t="shared" si="26"/>
        <v>0</v>
      </c>
      <c r="BH212" s="145">
        <f t="shared" si="27"/>
        <v>0</v>
      </c>
      <c r="BI212" s="145">
        <f t="shared" si="28"/>
        <v>0</v>
      </c>
      <c r="BJ212" s="16" t="s">
        <v>84</v>
      </c>
      <c r="BK212" s="145">
        <f t="shared" si="29"/>
        <v>0</v>
      </c>
      <c r="BL212" s="16" t="s">
        <v>681</v>
      </c>
      <c r="BM212" s="144" t="s">
        <v>1409</v>
      </c>
    </row>
    <row r="213" spans="2:65" s="1" customFormat="1" ht="21.75" customHeight="1">
      <c r="B213" s="31"/>
      <c r="C213" s="175" t="s">
        <v>750</v>
      </c>
      <c r="D213" s="175" t="s">
        <v>222</v>
      </c>
      <c r="E213" s="176" t="s">
        <v>1410</v>
      </c>
      <c r="F213" s="177" t="s">
        <v>1411</v>
      </c>
      <c r="G213" s="178" t="s">
        <v>265</v>
      </c>
      <c r="H213" s="179">
        <v>1300</v>
      </c>
      <c r="I213" s="180"/>
      <c r="J213" s="181">
        <f t="shared" si="20"/>
        <v>0</v>
      </c>
      <c r="K213" s="182"/>
      <c r="L213" s="183"/>
      <c r="M213" s="184" t="s">
        <v>1</v>
      </c>
      <c r="N213" s="185" t="s">
        <v>41</v>
      </c>
      <c r="P213" s="142">
        <f t="shared" si="21"/>
        <v>0</v>
      </c>
      <c r="Q213" s="142">
        <v>0</v>
      </c>
      <c r="R213" s="142">
        <f t="shared" si="22"/>
        <v>0</v>
      </c>
      <c r="S213" s="142">
        <v>0</v>
      </c>
      <c r="T213" s="143">
        <f t="shared" si="23"/>
        <v>0</v>
      </c>
      <c r="AR213" s="144" t="s">
        <v>1252</v>
      </c>
      <c r="AT213" s="144" t="s">
        <v>222</v>
      </c>
      <c r="AU213" s="144" t="s">
        <v>86</v>
      </c>
      <c r="AY213" s="16" t="s">
        <v>132</v>
      </c>
      <c r="BE213" s="145">
        <f t="shared" si="24"/>
        <v>0</v>
      </c>
      <c r="BF213" s="145">
        <f t="shared" si="25"/>
        <v>0</v>
      </c>
      <c r="BG213" s="145">
        <f t="shared" si="26"/>
        <v>0</v>
      </c>
      <c r="BH213" s="145">
        <f t="shared" si="27"/>
        <v>0</v>
      </c>
      <c r="BI213" s="145">
        <f t="shared" si="28"/>
        <v>0</v>
      </c>
      <c r="BJ213" s="16" t="s">
        <v>84</v>
      </c>
      <c r="BK213" s="145">
        <f t="shared" si="29"/>
        <v>0</v>
      </c>
      <c r="BL213" s="16" t="s">
        <v>681</v>
      </c>
      <c r="BM213" s="144" t="s">
        <v>1412</v>
      </c>
    </row>
    <row r="214" spans="2:65" s="1" customFormat="1" ht="16.5" customHeight="1">
      <c r="B214" s="31"/>
      <c r="C214" s="175" t="s">
        <v>757</v>
      </c>
      <c r="D214" s="175" t="s">
        <v>222</v>
      </c>
      <c r="E214" s="176" t="s">
        <v>1413</v>
      </c>
      <c r="F214" s="177" t="s">
        <v>1414</v>
      </c>
      <c r="G214" s="178" t="s">
        <v>265</v>
      </c>
      <c r="H214" s="179">
        <v>530</v>
      </c>
      <c r="I214" s="180"/>
      <c r="J214" s="181">
        <f t="shared" si="20"/>
        <v>0</v>
      </c>
      <c r="K214" s="182"/>
      <c r="L214" s="183"/>
      <c r="M214" s="184" t="s">
        <v>1</v>
      </c>
      <c r="N214" s="185" t="s">
        <v>41</v>
      </c>
      <c r="P214" s="142">
        <f t="shared" si="21"/>
        <v>0</v>
      </c>
      <c r="Q214" s="142">
        <v>0</v>
      </c>
      <c r="R214" s="142">
        <f t="shared" si="22"/>
        <v>0</v>
      </c>
      <c r="S214" s="142">
        <v>0</v>
      </c>
      <c r="T214" s="143">
        <f t="shared" si="23"/>
        <v>0</v>
      </c>
      <c r="AR214" s="144" t="s">
        <v>1252</v>
      </c>
      <c r="AT214" s="144" t="s">
        <v>222</v>
      </c>
      <c r="AU214" s="144" t="s">
        <v>86</v>
      </c>
      <c r="AY214" s="16" t="s">
        <v>132</v>
      </c>
      <c r="BE214" s="145">
        <f t="shared" si="24"/>
        <v>0</v>
      </c>
      <c r="BF214" s="145">
        <f t="shared" si="25"/>
        <v>0</v>
      </c>
      <c r="BG214" s="145">
        <f t="shared" si="26"/>
        <v>0</v>
      </c>
      <c r="BH214" s="145">
        <f t="shared" si="27"/>
        <v>0</v>
      </c>
      <c r="BI214" s="145">
        <f t="shared" si="28"/>
        <v>0</v>
      </c>
      <c r="BJ214" s="16" t="s">
        <v>84</v>
      </c>
      <c r="BK214" s="145">
        <f t="shared" si="29"/>
        <v>0</v>
      </c>
      <c r="BL214" s="16" t="s">
        <v>681</v>
      </c>
      <c r="BM214" s="144" t="s">
        <v>1415</v>
      </c>
    </row>
    <row r="215" spans="2:65" s="1" customFormat="1" ht="16.5" customHeight="1">
      <c r="B215" s="31"/>
      <c r="C215" s="175" t="s">
        <v>762</v>
      </c>
      <c r="D215" s="175" t="s">
        <v>222</v>
      </c>
      <c r="E215" s="176" t="s">
        <v>1416</v>
      </c>
      <c r="F215" s="177" t="s">
        <v>1417</v>
      </c>
      <c r="G215" s="178" t="s">
        <v>289</v>
      </c>
      <c r="H215" s="179">
        <v>4</v>
      </c>
      <c r="I215" s="180"/>
      <c r="J215" s="181">
        <f t="shared" si="20"/>
        <v>0</v>
      </c>
      <c r="K215" s="182"/>
      <c r="L215" s="183"/>
      <c r="M215" s="184" t="s">
        <v>1</v>
      </c>
      <c r="N215" s="185" t="s">
        <v>41</v>
      </c>
      <c r="P215" s="142">
        <f t="shared" si="21"/>
        <v>0</v>
      </c>
      <c r="Q215" s="142">
        <v>0</v>
      </c>
      <c r="R215" s="142">
        <f t="shared" si="22"/>
        <v>0</v>
      </c>
      <c r="S215" s="142">
        <v>0</v>
      </c>
      <c r="T215" s="143">
        <f t="shared" si="23"/>
        <v>0</v>
      </c>
      <c r="AR215" s="144" t="s">
        <v>1252</v>
      </c>
      <c r="AT215" s="144" t="s">
        <v>222</v>
      </c>
      <c r="AU215" s="144" t="s">
        <v>86</v>
      </c>
      <c r="AY215" s="16" t="s">
        <v>132</v>
      </c>
      <c r="BE215" s="145">
        <f t="shared" si="24"/>
        <v>0</v>
      </c>
      <c r="BF215" s="145">
        <f t="shared" si="25"/>
        <v>0</v>
      </c>
      <c r="BG215" s="145">
        <f t="shared" si="26"/>
        <v>0</v>
      </c>
      <c r="BH215" s="145">
        <f t="shared" si="27"/>
        <v>0</v>
      </c>
      <c r="BI215" s="145">
        <f t="shared" si="28"/>
        <v>0</v>
      </c>
      <c r="BJ215" s="16" t="s">
        <v>84</v>
      </c>
      <c r="BK215" s="145">
        <f t="shared" si="29"/>
        <v>0</v>
      </c>
      <c r="BL215" s="16" t="s">
        <v>681</v>
      </c>
      <c r="BM215" s="144" t="s">
        <v>1418</v>
      </c>
    </row>
    <row r="216" spans="2:65" s="1" customFormat="1" ht="16.5" customHeight="1">
      <c r="B216" s="31"/>
      <c r="C216" s="175" t="s">
        <v>771</v>
      </c>
      <c r="D216" s="175" t="s">
        <v>222</v>
      </c>
      <c r="E216" s="176" t="s">
        <v>1419</v>
      </c>
      <c r="F216" s="177" t="s">
        <v>1420</v>
      </c>
      <c r="G216" s="178" t="s">
        <v>289</v>
      </c>
      <c r="H216" s="179">
        <v>1</v>
      </c>
      <c r="I216" s="180"/>
      <c r="J216" s="181">
        <f t="shared" si="20"/>
        <v>0</v>
      </c>
      <c r="K216" s="182"/>
      <c r="L216" s="183"/>
      <c r="M216" s="184" t="s">
        <v>1</v>
      </c>
      <c r="N216" s="185" t="s">
        <v>41</v>
      </c>
      <c r="P216" s="142">
        <f t="shared" si="21"/>
        <v>0</v>
      </c>
      <c r="Q216" s="142">
        <v>0</v>
      </c>
      <c r="R216" s="142">
        <f t="shared" si="22"/>
        <v>0</v>
      </c>
      <c r="S216" s="142">
        <v>0</v>
      </c>
      <c r="T216" s="143">
        <f t="shared" si="23"/>
        <v>0</v>
      </c>
      <c r="AR216" s="144" t="s">
        <v>1252</v>
      </c>
      <c r="AT216" s="144" t="s">
        <v>222</v>
      </c>
      <c r="AU216" s="144" t="s">
        <v>86</v>
      </c>
      <c r="AY216" s="16" t="s">
        <v>132</v>
      </c>
      <c r="BE216" s="145">
        <f t="shared" si="24"/>
        <v>0</v>
      </c>
      <c r="BF216" s="145">
        <f t="shared" si="25"/>
        <v>0</v>
      </c>
      <c r="BG216" s="145">
        <f t="shared" si="26"/>
        <v>0</v>
      </c>
      <c r="BH216" s="145">
        <f t="shared" si="27"/>
        <v>0</v>
      </c>
      <c r="BI216" s="145">
        <f t="shared" si="28"/>
        <v>0</v>
      </c>
      <c r="BJ216" s="16" t="s">
        <v>84</v>
      </c>
      <c r="BK216" s="145">
        <f t="shared" si="29"/>
        <v>0</v>
      </c>
      <c r="BL216" s="16" t="s">
        <v>681</v>
      </c>
      <c r="BM216" s="144" t="s">
        <v>1421</v>
      </c>
    </row>
    <row r="217" spans="2:65" s="1" customFormat="1" ht="24.2" customHeight="1">
      <c r="B217" s="31"/>
      <c r="C217" s="132" t="s">
        <v>779</v>
      </c>
      <c r="D217" s="132" t="s">
        <v>135</v>
      </c>
      <c r="E217" s="133" t="s">
        <v>1422</v>
      </c>
      <c r="F217" s="134" t="s">
        <v>1423</v>
      </c>
      <c r="G217" s="135" t="s">
        <v>289</v>
      </c>
      <c r="H217" s="136">
        <v>150</v>
      </c>
      <c r="I217" s="137"/>
      <c r="J217" s="138">
        <f t="shared" ref="J217:J248" si="30">ROUND(I217*H217,2)</f>
        <v>0</v>
      </c>
      <c r="K217" s="139"/>
      <c r="L217" s="31"/>
      <c r="M217" s="140" t="s">
        <v>1</v>
      </c>
      <c r="N217" s="141" t="s">
        <v>41</v>
      </c>
      <c r="P217" s="142">
        <f t="shared" ref="P217:P248" si="31">O217*H217</f>
        <v>0</v>
      </c>
      <c r="Q217" s="142">
        <v>0</v>
      </c>
      <c r="R217" s="142">
        <f t="shared" ref="R217:R248" si="32">Q217*H217</f>
        <v>0</v>
      </c>
      <c r="S217" s="142">
        <v>0</v>
      </c>
      <c r="T217" s="143">
        <f t="shared" ref="T217:T248" si="33">S217*H217</f>
        <v>0</v>
      </c>
      <c r="AR217" s="144" t="s">
        <v>681</v>
      </c>
      <c r="AT217" s="144" t="s">
        <v>135</v>
      </c>
      <c r="AU217" s="144" t="s">
        <v>86</v>
      </c>
      <c r="AY217" s="16" t="s">
        <v>132</v>
      </c>
      <c r="BE217" s="145">
        <f t="shared" ref="BE217:BE246" si="34">IF(N217="základní",J217,0)</f>
        <v>0</v>
      </c>
      <c r="BF217" s="145">
        <f t="shared" ref="BF217:BF246" si="35">IF(N217="snížená",J217,0)</f>
        <v>0</v>
      </c>
      <c r="BG217" s="145">
        <f t="shared" ref="BG217:BG246" si="36">IF(N217="zákl. přenesená",J217,0)</f>
        <v>0</v>
      </c>
      <c r="BH217" s="145">
        <f t="shared" ref="BH217:BH246" si="37">IF(N217="sníž. přenesená",J217,0)</f>
        <v>0</v>
      </c>
      <c r="BI217" s="145">
        <f t="shared" ref="BI217:BI246" si="38">IF(N217="nulová",J217,0)</f>
        <v>0</v>
      </c>
      <c r="BJ217" s="16" t="s">
        <v>84</v>
      </c>
      <c r="BK217" s="145">
        <f t="shared" ref="BK217:BK246" si="39">ROUND(I217*H217,2)</f>
        <v>0</v>
      </c>
      <c r="BL217" s="16" t="s">
        <v>681</v>
      </c>
      <c r="BM217" s="144" t="s">
        <v>1424</v>
      </c>
    </row>
    <row r="218" spans="2:65" s="1" customFormat="1" ht="16.5" customHeight="1">
      <c r="B218" s="31"/>
      <c r="C218" s="175" t="s">
        <v>784</v>
      </c>
      <c r="D218" s="175" t="s">
        <v>222</v>
      </c>
      <c r="E218" s="176" t="s">
        <v>1425</v>
      </c>
      <c r="F218" s="177" t="s">
        <v>1426</v>
      </c>
      <c r="G218" s="178" t="s">
        <v>289</v>
      </c>
      <c r="H218" s="179">
        <v>150</v>
      </c>
      <c r="I218" s="180"/>
      <c r="J218" s="181">
        <f t="shared" si="30"/>
        <v>0</v>
      </c>
      <c r="K218" s="182"/>
      <c r="L218" s="183"/>
      <c r="M218" s="184" t="s">
        <v>1</v>
      </c>
      <c r="N218" s="185" t="s">
        <v>41</v>
      </c>
      <c r="P218" s="142">
        <f t="shared" si="31"/>
        <v>0</v>
      </c>
      <c r="Q218" s="142">
        <v>0</v>
      </c>
      <c r="R218" s="142">
        <f t="shared" si="32"/>
        <v>0</v>
      </c>
      <c r="S218" s="142">
        <v>0</v>
      </c>
      <c r="T218" s="143">
        <f t="shared" si="33"/>
        <v>0</v>
      </c>
      <c r="AR218" s="144" t="s">
        <v>1252</v>
      </c>
      <c r="AT218" s="144" t="s">
        <v>222</v>
      </c>
      <c r="AU218" s="144" t="s">
        <v>86</v>
      </c>
      <c r="AY218" s="16" t="s">
        <v>132</v>
      </c>
      <c r="BE218" s="145">
        <f t="shared" si="34"/>
        <v>0</v>
      </c>
      <c r="BF218" s="145">
        <f t="shared" si="35"/>
        <v>0</v>
      </c>
      <c r="BG218" s="145">
        <f t="shared" si="36"/>
        <v>0</v>
      </c>
      <c r="BH218" s="145">
        <f t="shared" si="37"/>
        <v>0</v>
      </c>
      <c r="BI218" s="145">
        <f t="shared" si="38"/>
        <v>0</v>
      </c>
      <c r="BJ218" s="16" t="s">
        <v>84</v>
      </c>
      <c r="BK218" s="145">
        <f t="shared" si="39"/>
        <v>0</v>
      </c>
      <c r="BL218" s="16" t="s">
        <v>681</v>
      </c>
      <c r="BM218" s="144" t="s">
        <v>1427</v>
      </c>
    </row>
    <row r="219" spans="2:65" s="1" customFormat="1" ht="16.5" customHeight="1">
      <c r="B219" s="31"/>
      <c r="C219" s="175" t="s">
        <v>790</v>
      </c>
      <c r="D219" s="175" t="s">
        <v>222</v>
      </c>
      <c r="E219" s="176" t="s">
        <v>1428</v>
      </c>
      <c r="F219" s="177" t="s">
        <v>1429</v>
      </c>
      <c r="G219" s="178" t="s">
        <v>1430</v>
      </c>
      <c r="H219" s="179">
        <v>10000</v>
      </c>
      <c r="I219" s="180"/>
      <c r="J219" s="181">
        <f t="shared" si="30"/>
        <v>0</v>
      </c>
      <c r="K219" s="182"/>
      <c r="L219" s="183"/>
      <c r="M219" s="184" t="s">
        <v>1</v>
      </c>
      <c r="N219" s="185" t="s">
        <v>41</v>
      </c>
      <c r="P219" s="142">
        <f t="shared" si="31"/>
        <v>0</v>
      </c>
      <c r="Q219" s="142">
        <v>0</v>
      </c>
      <c r="R219" s="142">
        <f t="shared" si="32"/>
        <v>0</v>
      </c>
      <c r="S219" s="142">
        <v>0</v>
      </c>
      <c r="T219" s="143">
        <f t="shared" si="33"/>
        <v>0</v>
      </c>
      <c r="AR219" s="144" t="s">
        <v>1252</v>
      </c>
      <c r="AT219" s="144" t="s">
        <v>222</v>
      </c>
      <c r="AU219" s="144" t="s">
        <v>86</v>
      </c>
      <c r="AY219" s="16" t="s">
        <v>132</v>
      </c>
      <c r="BE219" s="145">
        <f t="shared" si="34"/>
        <v>0</v>
      </c>
      <c r="BF219" s="145">
        <f t="shared" si="35"/>
        <v>0</v>
      </c>
      <c r="BG219" s="145">
        <f t="shared" si="36"/>
        <v>0</v>
      </c>
      <c r="BH219" s="145">
        <f t="shared" si="37"/>
        <v>0</v>
      </c>
      <c r="BI219" s="145">
        <f t="shared" si="38"/>
        <v>0</v>
      </c>
      <c r="BJ219" s="16" t="s">
        <v>84</v>
      </c>
      <c r="BK219" s="145">
        <f t="shared" si="39"/>
        <v>0</v>
      </c>
      <c r="BL219" s="16" t="s">
        <v>681</v>
      </c>
      <c r="BM219" s="144" t="s">
        <v>1431</v>
      </c>
    </row>
    <row r="220" spans="2:65" s="1" customFormat="1" ht="24.2" customHeight="1">
      <c r="B220" s="31"/>
      <c r="C220" s="132" t="s">
        <v>799</v>
      </c>
      <c r="D220" s="132" t="s">
        <v>135</v>
      </c>
      <c r="E220" s="133" t="s">
        <v>1256</v>
      </c>
      <c r="F220" s="134" t="s">
        <v>1432</v>
      </c>
      <c r="G220" s="135" t="s">
        <v>289</v>
      </c>
      <c r="H220" s="136">
        <v>10</v>
      </c>
      <c r="I220" s="137"/>
      <c r="J220" s="138">
        <f t="shared" si="30"/>
        <v>0</v>
      </c>
      <c r="K220" s="139"/>
      <c r="L220" s="31"/>
      <c r="M220" s="140" t="s">
        <v>1</v>
      </c>
      <c r="N220" s="141" t="s">
        <v>41</v>
      </c>
      <c r="P220" s="142">
        <f t="shared" si="31"/>
        <v>0</v>
      </c>
      <c r="Q220" s="142">
        <v>0</v>
      </c>
      <c r="R220" s="142">
        <f t="shared" si="32"/>
        <v>0</v>
      </c>
      <c r="S220" s="142">
        <v>0</v>
      </c>
      <c r="T220" s="143">
        <f t="shared" si="33"/>
        <v>0</v>
      </c>
      <c r="AR220" s="144" t="s">
        <v>84</v>
      </c>
      <c r="AT220" s="144" t="s">
        <v>135</v>
      </c>
      <c r="AU220" s="144" t="s">
        <v>86</v>
      </c>
      <c r="AY220" s="16" t="s">
        <v>132</v>
      </c>
      <c r="BE220" s="145">
        <f t="shared" si="34"/>
        <v>0</v>
      </c>
      <c r="BF220" s="145">
        <f t="shared" si="35"/>
        <v>0</v>
      </c>
      <c r="BG220" s="145">
        <f t="shared" si="36"/>
        <v>0</v>
      </c>
      <c r="BH220" s="145">
        <f t="shared" si="37"/>
        <v>0</v>
      </c>
      <c r="BI220" s="145">
        <f t="shared" si="38"/>
        <v>0</v>
      </c>
      <c r="BJ220" s="16" t="s">
        <v>84</v>
      </c>
      <c r="BK220" s="145">
        <f t="shared" si="39"/>
        <v>0</v>
      </c>
      <c r="BL220" s="16" t="s">
        <v>84</v>
      </c>
      <c r="BM220" s="144" t="s">
        <v>1433</v>
      </c>
    </row>
    <row r="221" spans="2:65" s="1" customFormat="1" ht="21.75" customHeight="1">
      <c r="B221" s="31"/>
      <c r="C221" s="175" t="s">
        <v>807</v>
      </c>
      <c r="D221" s="175" t="s">
        <v>222</v>
      </c>
      <c r="E221" s="176" t="s">
        <v>1434</v>
      </c>
      <c r="F221" s="177" t="s">
        <v>1435</v>
      </c>
      <c r="G221" s="178" t="s">
        <v>265</v>
      </c>
      <c r="H221" s="179">
        <v>200</v>
      </c>
      <c r="I221" s="180"/>
      <c r="J221" s="181">
        <f t="shared" si="30"/>
        <v>0</v>
      </c>
      <c r="K221" s="182"/>
      <c r="L221" s="183"/>
      <c r="M221" s="184" t="s">
        <v>1</v>
      </c>
      <c r="N221" s="185" t="s">
        <v>41</v>
      </c>
      <c r="P221" s="142">
        <f t="shared" si="31"/>
        <v>0</v>
      </c>
      <c r="Q221" s="142">
        <v>1.0200000000000001E-3</v>
      </c>
      <c r="R221" s="142">
        <f t="shared" si="32"/>
        <v>0.20400000000000001</v>
      </c>
      <c r="S221" s="142">
        <v>0</v>
      </c>
      <c r="T221" s="143">
        <f t="shared" si="33"/>
        <v>0</v>
      </c>
      <c r="AR221" s="144" t="s">
        <v>86</v>
      </c>
      <c r="AT221" s="144" t="s">
        <v>222</v>
      </c>
      <c r="AU221" s="144" t="s">
        <v>86</v>
      </c>
      <c r="AY221" s="16" t="s">
        <v>132</v>
      </c>
      <c r="BE221" s="145">
        <f t="shared" si="34"/>
        <v>0</v>
      </c>
      <c r="BF221" s="145">
        <f t="shared" si="35"/>
        <v>0</v>
      </c>
      <c r="BG221" s="145">
        <f t="shared" si="36"/>
        <v>0</v>
      </c>
      <c r="BH221" s="145">
        <f t="shared" si="37"/>
        <v>0</v>
      </c>
      <c r="BI221" s="145">
        <f t="shared" si="38"/>
        <v>0</v>
      </c>
      <c r="BJ221" s="16" t="s">
        <v>84</v>
      </c>
      <c r="BK221" s="145">
        <f t="shared" si="39"/>
        <v>0</v>
      </c>
      <c r="BL221" s="16" t="s">
        <v>84</v>
      </c>
      <c r="BM221" s="144" t="s">
        <v>1436</v>
      </c>
    </row>
    <row r="222" spans="2:65" s="1" customFormat="1" ht="24.2" customHeight="1">
      <c r="B222" s="31"/>
      <c r="C222" s="175" t="s">
        <v>1437</v>
      </c>
      <c r="D222" s="175" t="s">
        <v>222</v>
      </c>
      <c r="E222" s="176" t="s">
        <v>1438</v>
      </c>
      <c r="F222" s="177" t="s">
        <v>1439</v>
      </c>
      <c r="G222" s="178" t="s">
        <v>289</v>
      </c>
      <c r="H222" s="179">
        <v>10</v>
      </c>
      <c r="I222" s="180"/>
      <c r="J222" s="181">
        <f t="shared" si="30"/>
        <v>0</v>
      </c>
      <c r="K222" s="182"/>
      <c r="L222" s="183"/>
      <c r="M222" s="184" t="s">
        <v>1</v>
      </c>
      <c r="N222" s="185" t="s">
        <v>41</v>
      </c>
      <c r="P222" s="142">
        <f t="shared" si="31"/>
        <v>0</v>
      </c>
      <c r="Q222" s="142">
        <v>8.0999999999999996E-3</v>
      </c>
      <c r="R222" s="142">
        <f t="shared" si="32"/>
        <v>8.0999999999999989E-2</v>
      </c>
      <c r="S222" s="142">
        <v>0</v>
      </c>
      <c r="T222" s="143">
        <f t="shared" si="33"/>
        <v>0</v>
      </c>
      <c r="AR222" s="144" t="s">
        <v>86</v>
      </c>
      <c r="AT222" s="144" t="s">
        <v>222</v>
      </c>
      <c r="AU222" s="144" t="s">
        <v>86</v>
      </c>
      <c r="AY222" s="16" t="s">
        <v>132</v>
      </c>
      <c r="BE222" s="145">
        <f t="shared" si="34"/>
        <v>0</v>
      </c>
      <c r="BF222" s="145">
        <f t="shared" si="35"/>
        <v>0</v>
      </c>
      <c r="BG222" s="145">
        <f t="shared" si="36"/>
        <v>0</v>
      </c>
      <c r="BH222" s="145">
        <f t="shared" si="37"/>
        <v>0</v>
      </c>
      <c r="BI222" s="145">
        <f t="shared" si="38"/>
        <v>0</v>
      </c>
      <c r="BJ222" s="16" t="s">
        <v>84</v>
      </c>
      <c r="BK222" s="145">
        <f t="shared" si="39"/>
        <v>0</v>
      </c>
      <c r="BL222" s="16" t="s">
        <v>84</v>
      </c>
      <c r="BM222" s="144" t="s">
        <v>1440</v>
      </c>
    </row>
    <row r="223" spans="2:65" s="1" customFormat="1" ht="16.5" customHeight="1">
      <c r="B223" s="31"/>
      <c r="C223" s="175" t="s">
        <v>816</v>
      </c>
      <c r="D223" s="175" t="s">
        <v>222</v>
      </c>
      <c r="E223" s="176" t="s">
        <v>1441</v>
      </c>
      <c r="F223" s="177" t="s">
        <v>1442</v>
      </c>
      <c r="G223" s="178" t="s">
        <v>289</v>
      </c>
      <c r="H223" s="179">
        <v>10</v>
      </c>
      <c r="I223" s="180"/>
      <c r="J223" s="181">
        <f t="shared" si="30"/>
        <v>0</v>
      </c>
      <c r="K223" s="182"/>
      <c r="L223" s="183"/>
      <c r="M223" s="184" t="s">
        <v>1</v>
      </c>
      <c r="N223" s="185" t="s">
        <v>41</v>
      </c>
      <c r="P223" s="142">
        <f t="shared" si="31"/>
        <v>0</v>
      </c>
      <c r="Q223" s="142">
        <v>2.87E-2</v>
      </c>
      <c r="R223" s="142">
        <f t="shared" si="32"/>
        <v>0.28699999999999998</v>
      </c>
      <c r="S223" s="142">
        <v>0</v>
      </c>
      <c r="T223" s="143">
        <f t="shared" si="33"/>
        <v>0</v>
      </c>
      <c r="AR223" s="144" t="s">
        <v>86</v>
      </c>
      <c r="AT223" s="144" t="s">
        <v>222</v>
      </c>
      <c r="AU223" s="144" t="s">
        <v>86</v>
      </c>
      <c r="AY223" s="16" t="s">
        <v>132</v>
      </c>
      <c r="BE223" s="145">
        <f t="shared" si="34"/>
        <v>0</v>
      </c>
      <c r="BF223" s="145">
        <f t="shared" si="35"/>
        <v>0</v>
      </c>
      <c r="BG223" s="145">
        <f t="shared" si="36"/>
        <v>0</v>
      </c>
      <c r="BH223" s="145">
        <f t="shared" si="37"/>
        <v>0</v>
      </c>
      <c r="BI223" s="145">
        <f t="shared" si="38"/>
        <v>0</v>
      </c>
      <c r="BJ223" s="16" t="s">
        <v>84</v>
      </c>
      <c r="BK223" s="145">
        <f t="shared" si="39"/>
        <v>0</v>
      </c>
      <c r="BL223" s="16" t="s">
        <v>84</v>
      </c>
      <c r="BM223" s="144" t="s">
        <v>1443</v>
      </c>
    </row>
    <row r="224" spans="2:65" s="1" customFormat="1" ht="16.5" customHeight="1">
      <c r="B224" s="31"/>
      <c r="C224" s="175" t="s">
        <v>827</v>
      </c>
      <c r="D224" s="175" t="s">
        <v>222</v>
      </c>
      <c r="E224" s="176" t="s">
        <v>1444</v>
      </c>
      <c r="F224" s="177" t="s">
        <v>1445</v>
      </c>
      <c r="G224" s="178" t="s">
        <v>289</v>
      </c>
      <c r="H224" s="179">
        <v>10</v>
      </c>
      <c r="I224" s="180"/>
      <c r="J224" s="181">
        <f t="shared" si="30"/>
        <v>0</v>
      </c>
      <c r="K224" s="182"/>
      <c r="L224" s="183"/>
      <c r="M224" s="184" t="s">
        <v>1</v>
      </c>
      <c r="N224" s="185" t="s">
        <v>41</v>
      </c>
      <c r="P224" s="142">
        <f t="shared" si="31"/>
        <v>0</v>
      </c>
      <c r="Q224" s="142">
        <v>1.7000000000000001E-4</v>
      </c>
      <c r="R224" s="142">
        <f t="shared" si="32"/>
        <v>1.7000000000000001E-3</v>
      </c>
      <c r="S224" s="142">
        <v>0</v>
      </c>
      <c r="T224" s="143">
        <f t="shared" si="33"/>
        <v>0</v>
      </c>
      <c r="AR224" s="144" t="s">
        <v>86</v>
      </c>
      <c r="AT224" s="144" t="s">
        <v>222</v>
      </c>
      <c r="AU224" s="144" t="s">
        <v>86</v>
      </c>
      <c r="AY224" s="16" t="s">
        <v>132</v>
      </c>
      <c r="BE224" s="145">
        <f t="shared" si="34"/>
        <v>0</v>
      </c>
      <c r="BF224" s="145">
        <f t="shared" si="35"/>
        <v>0</v>
      </c>
      <c r="BG224" s="145">
        <f t="shared" si="36"/>
        <v>0</v>
      </c>
      <c r="BH224" s="145">
        <f t="shared" si="37"/>
        <v>0</v>
      </c>
      <c r="BI224" s="145">
        <f t="shared" si="38"/>
        <v>0</v>
      </c>
      <c r="BJ224" s="16" t="s">
        <v>84</v>
      </c>
      <c r="BK224" s="145">
        <f t="shared" si="39"/>
        <v>0</v>
      </c>
      <c r="BL224" s="16" t="s">
        <v>84</v>
      </c>
      <c r="BM224" s="144" t="s">
        <v>1446</v>
      </c>
    </row>
    <row r="225" spans="2:65" s="1" customFormat="1" ht="24.2" customHeight="1">
      <c r="B225" s="31"/>
      <c r="C225" s="175" t="s">
        <v>835</v>
      </c>
      <c r="D225" s="175" t="s">
        <v>222</v>
      </c>
      <c r="E225" s="176" t="s">
        <v>1229</v>
      </c>
      <c r="F225" s="177" t="s">
        <v>1447</v>
      </c>
      <c r="G225" s="178" t="s">
        <v>289</v>
      </c>
      <c r="H225" s="179">
        <v>10</v>
      </c>
      <c r="I225" s="180"/>
      <c r="J225" s="181">
        <f t="shared" si="30"/>
        <v>0</v>
      </c>
      <c r="K225" s="182"/>
      <c r="L225" s="183"/>
      <c r="M225" s="184" t="s">
        <v>1</v>
      </c>
      <c r="N225" s="185" t="s">
        <v>41</v>
      </c>
      <c r="P225" s="142">
        <f t="shared" si="31"/>
        <v>0</v>
      </c>
      <c r="Q225" s="142">
        <v>0</v>
      </c>
      <c r="R225" s="142">
        <f t="shared" si="32"/>
        <v>0</v>
      </c>
      <c r="S225" s="142">
        <v>0</v>
      </c>
      <c r="T225" s="143">
        <f t="shared" si="33"/>
        <v>0</v>
      </c>
      <c r="AR225" s="144" t="s">
        <v>86</v>
      </c>
      <c r="AT225" s="144" t="s">
        <v>222</v>
      </c>
      <c r="AU225" s="144" t="s">
        <v>86</v>
      </c>
      <c r="AY225" s="16" t="s">
        <v>132</v>
      </c>
      <c r="BE225" s="145">
        <f t="shared" si="34"/>
        <v>0</v>
      </c>
      <c r="BF225" s="145">
        <f t="shared" si="35"/>
        <v>0</v>
      </c>
      <c r="BG225" s="145">
        <f t="shared" si="36"/>
        <v>0</v>
      </c>
      <c r="BH225" s="145">
        <f t="shared" si="37"/>
        <v>0</v>
      </c>
      <c r="BI225" s="145">
        <f t="shared" si="38"/>
        <v>0</v>
      </c>
      <c r="BJ225" s="16" t="s">
        <v>84</v>
      </c>
      <c r="BK225" s="145">
        <f t="shared" si="39"/>
        <v>0</v>
      </c>
      <c r="BL225" s="16" t="s">
        <v>84</v>
      </c>
      <c r="BM225" s="144" t="s">
        <v>1448</v>
      </c>
    </row>
    <row r="226" spans="2:65" s="1" customFormat="1" ht="16.5" customHeight="1">
      <c r="B226" s="31"/>
      <c r="C226" s="132" t="s">
        <v>839</v>
      </c>
      <c r="D226" s="132" t="s">
        <v>135</v>
      </c>
      <c r="E226" s="133" t="s">
        <v>1449</v>
      </c>
      <c r="F226" s="134" t="s">
        <v>1450</v>
      </c>
      <c r="G226" s="135" t="s">
        <v>289</v>
      </c>
      <c r="H226" s="136">
        <v>1</v>
      </c>
      <c r="I226" s="137"/>
      <c r="J226" s="138">
        <f t="shared" si="30"/>
        <v>0</v>
      </c>
      <c r="K226" s="139"/>
      <c r="L226" s="31"/>
      <c r="M226" s="140" t="s">
        <v>1</v>
      </c>
      <c r="N226" s="141" t="s">
        <v>41</v>
      </c>
      <c r="P226" s="142">
        <f t="shared" si="31"/>
        <v>0</v>
      </c>
      <c r="Q226" s="142">
        <v>0</v>
      </c>
      <c r="R226" s="142">
        <f t="shared" si="32"/>
        <v>0</v>
      </c>
      <c r="S226" s="142">
        <v>0</v>
      </c>
      <c r="T226" s="143">
        <f t="shared" si="33"/>
        <v>0</v>
      </c>
      <c r="AR226" s="144" t="s">
        <v>681</v>
      </c>
      <c r="AT226" s="144" t="s">
        <v>135</v>
      </c>
      <c r="AU226" s="144" t="s">
        <v>86</v>
      </c>
      <c r="AY226" s="16" t="s">
        <v>132</v>
      </c>
      <c r="BE226" s="145">
        <f t="shared" si="34"/>
        <v>0</v>
      </c>
      <c r="BF226" s="145">
        <f t="shared" si="35"/>
        <v>0</v>
      </c>
      <c r="BG226" s="145">
        <f t="shared" si="36"/>
        <v>0</v>
      </c>
      <c r="BH226" s="145">
        <f t="shared" si="37"/>
        <v>0</v>
      </c>
      <c r="BI226" s="145">
        <f t="shared" si="38"/>
        <v>0</v>
      </c>
      <c r="BJ226" s="16" t="s">
        <v>84</v>
      </c>
      <c r="BK226" s="145">
        <f t="shared" si="39"/>
        <v>0</v>
      </c>
      <c r="BL226" s="16" t="s">
        <v>681</v>
      </c>
      <c r="BM226" s="144" t="s">
        <v>1451</v>
      </c>
    </row>
    <row r="227" spans="2:65" s="1" customFormat="1" ht="24.2" customHeight="1">
      <c r="B227" s="31"/>
      <c r="C227" s="175" t="s">
        <v>1452</v>
      </c>
      <c r="D227" s="175" t="s">
        <v>222</v>
      </c>
      <c r="E227" s="176" t="s">
        <v>1453</v>
      </c>
      <c r="F227" s="177" t="s">
        <v>1454</v>
      </c>
      <c r="G227" s="178" t="s">
        <v>289</v>
      </c>
      <c r="H227" s="179">
        <v>1</v>
      </c>
      <c r="I227" s="180"/>
      <c r="J227" s="181">
        <f t="shared" si="30"/>
        <v>0</v>
      </c>
      <c r="K227" s="182"/>
      <c r="L227" s="183"/>
      <c r="M227" s="184" t="s">
        <v>1</v>
      </c>
      <c r="N227" s="185" t="s">
        <v>41</v>
      </c>
      <c r="P227" s="142">
        <f t="shared" si="31"/>
        <v>0</v>
      </c>
      <c r="Q227" s="142">
        <v>0</v>
      </c>
      <c r="R227" s="142">
        <f t="shared" si="32"/>
        <v>0</v>
      </c>
      <c r="S227" s="142">
        <v>0</v>
      </c>
      <c r="T227" s="143">
        <f t="shared" si="33"/>
        <v>0</v>
      </c>
      <c r="AR227" s="144" t="s">
        <v>1252</v>
      </c>
      <c r="AT227" s="144" t="s">
        <v>222</v>
      </c>
      <c r="AU227" s="144" t="s">
        <v>86</v>
      </c>
      <c r="AY227" s="16" t="s">
        <v>132</v>
      </c>
      <c r="BE227" s="145">
        <f t="shared" si="34"/>
        <v>0</v>
      </c>
      <c r="BF227" s="145">
        <f t="shared" si="35"/>
        <v>0</v>
      </c>
      <c r="BG227" s="145">
        <f t="shared" si="36"/>
        <v>0</v>
      </c>
      <c r="BH227" s="145">
        <f t="shared" si="37"/>
        <v>0</v>
      </c>
      <c r="BI227" s="145">
        <f t="shared" si="38"/>
        <v>0</v>
      </c>
      <c r="BJ227" s="16" t="s">
        <v>84</v>
      </c>
      <c r="BK227" s="145">
        <f t="shared" si="39"/>
        <v>0</v>
      </c>
      <c r="BL227" s="16" t="s">
        <v>681</v>
      </c>
      <c r="BM227" s="144" t="s">
        <v>1455</v>
      </c>
    </row>
    <row r="228" spans="2:65" s="1" customFormat="1" ht="24.2" customHeight="1">
      <c r="B228" s="31"/>
      <c r="C228" s="132" t="s">
        <v>1456</v>
      </c>
      <c r="D228" s="132" t="s">
        <v>135</v>
      </c>
      <c r="E228" s="133" t="s">
        <v>1457</v>
      </c>
      <c r="F228" s="134" t="s">
        <v>1458</v>
      </c>
      <c r="G228" s="135" t="s">
        <v>289</v>
      </c>
      <c r="H228" s="136">
        <v>1</v>
      </c>
      <c r="I228" s="137"/>
      <c r="J228" s="138">
        <f t="shared" si="30"/>
        <v>0</v>
      </c>
      <c r="K228" s="139"/>
      <c r="L228" s="31"/>
      <c r="M228" s="140" t="s">
        <v>1</v>
      </c>
      <c r="N228" s="141" t="s">
        <v>41</v>
      </c>
      <c r="P228" s="142">
        <f t="shared" si="31"/>
        <v>0</v>
      </c>
      <c r="Q228" s="142">
        <v>0</v>
      </c>
      <c r="R228" s="142">
        <f t="shared" si="32"/>
        <v>0</v>
      </c>
      <c r="S228" s="142">
        <v>0</v>
      </c>
      <c r="T228" s="143">
        <f t="shared" si="33"/>
        <v>0</v>
      </c>
      <c r="AR228" s="144" t="s">
        <v>681</v>
      </c>
      <c r="AT228" s="144" t="s">
        <v>135</v>
      </c>
      <c r="AU228" s="144" t="s">
        <v>86</v>
      </c>
      <c r="AY228" s="16" t="s">
        <v>132</v>
      </c>
      <c r="BE228" s="145">
        <f t="shared" si="34"/>
        <v>0</v>
      </c>
      <c r="BF228" s="145">
        <f t="shared" si="35"/>
        <v>0</v>
      </c>
      <c r="BG228" s="145">
        <f t="shared" si="36"/>
        <v>0</v>
      </c>
      <c r="BH228" s="145">
        <f t="shared" si="37"/>
        <v>0</v>
      </c>
      <c r="BI228" s="145">
        <f t="shared" si="38"/>
        <v>0</v>
      </c>
      <c r="BJ228" s="16" t="s">
        <v>84</v>
      </c>
      <c r="BK228" s="145">
        <f t="shared" si="39"/>
        <v>0</v>
      </c>
      <c r="BL228" s="16" t="s">
        <v>681</v>
      </c>
      <c r="BM228" s="144" t="s">
        <v>1459</v>
      </c>
    </row>
    <row r="229" spans="2:65" s="1" customFormat="1" ht="24.2" customHeight="1">
      <c r="B229" s="31"/>
      <c r="C229" s="175" t="s">
        <v>1460</v>
      </c>
      <c r="D229" s="175" t="s">
        <v>222</v>
      </c>
      <c r="E229" s="176" t="s">
        <v>1461</v>
      </c>
      <c r="F229" s="177" t="s">
        <v>1462</v>
      </c>
      <c r="G229" s="178" t="s">
        <v>138</v>
      </c>
      <c r="H229" s="179">
        <v>1</v>
      </c>
      <c r="I229" s="180"/>
      <c r="J229" s="181">
        <f t="shared" si="30"/>
        <v>0</v>
      </c>
      <c r="K229" s="182"/>
      <c r="L229" s="183"/>
      <c r="M229" s="184" t="s">
        <v>1</v>
      </c>
      <c r="N229" s="185" t="s">
        <v>41</v>
      </c>
      <c r="P229" s="142">
        <f t="shared" si="31"/>
        <v>0</v>
      </c>
      <c r="Q229" s="142">
        <v>0</v>
      </c>
      <c r="R229" s="142">
        <f t="shared" si="32"/>
        <v>0</v>
      </c>
      <c r="S229" s="142">
        <v>0</v>
      </c>
      <c r="T229" s="143">
        <f t="shared" si="33"/>
        <v>0</v>
      </c>
      <c r="AR229" s="144" t="s">
        <v>1252</v>
      </c>
      <c r="AT229" s="144" t="s">
        <v>222</v>
      </c>
      <c r="AU229" s="144" t="s">
        <v>86</v>
      </c>
      <c r="AY229" s="16" t="s">
        <v>132</v>
      </c>
      <c r="BE229" s="145">
        <f t="shared" si="34"/>
        <v>0</v>
      </c>
      <c r="BF229" s="145">
        <f t="shared" si="35"/>
        <v>0</v>
      </c>
      <c r="BG229" s="145">
        <f t="shared" si="36"/>
        <v>0</v>
      </c>
      <c r="BH229" s="145">
        <f t="shared" si="37"/>
        <v>0</v>
      </c>
      <c r="BI229" s="145">
        <f t="shared" si="38"/>
        <v>0</v>
      </c>
      <c r="BJ229" s="16" t="s">
        <v>84</v>
      </c>
      <c r="BK229" s="145">
        <f t="shared" si="39"/>
        <v>0</v>
      </c>
      <c r="BL229" s="16" t="s">
        <v>681</v>
      </c>
      <c r="BM229" s="144" t="s">
        <v>1463</v>
      </c>
    </row>
    <row r="230" spans="2:65" s="1" customFormat="1" ht="24.2" customHeight="1">
      <c r="B230" s="31"/>
      <c r="C230" s="175" t="s">
        <v>634</v>
      </c>
      <c r="D230" s="175" t="s">
        <v>222</v>
      </c>
      <c r="E230" s="176" t="s">
        <v>1464</v>
      </c>
      <c r="F230" s="177" t="s">
        <v>1465</v>
      </c>
      <c r="G230" s="178" t="s">
        <v>289</v>
      </c>
      <c r="H230" s="179">
        <v>4</v>
      </c>
      <c r="I230" s="180"/>
      <c r="J230" s="181">
        <f t="shared" si="30"/>
        <v>0</v>
      </c>
      <c r="K230" s="182"/>
      <c r="L230" s="183"/>
      <c r="M230" s="184" t="s">
        <v>1</v>
      </c>
      <c r="N230" s="185" t="s">
        <v>41</v>
      </c>
      <c r="P230" s="142">
        <f t="shared" si="31"/>
        <v>0</v>
      </c>
      <c r="Q230" s="142">
        <v>0</v>
      </c>
      <c r="R230" s="142">
        <f t="shared" si="32"/>
        <v>0</v>
      </c>
      <c r="S230" s="142">
        <v>0</v>
      </c>
      <c r="T230" s="143">
        <f t="shared" si="33"/>
        <v>0</v>
      </c>
      <c r="AR230" s="144" t="s">
        <v>1466</v>
      </c>
      <c r="AT230" s="144" t="s">
        <v>222</v>
      </c>
      <c r="AU230" s="144" t="s">
        <v>86</v>
      </c>
      <c r="AY230" s="16" t="s">
        <v>132</v>
      </c>
      <c r="BE230" s="145">
        <f t="shared" si="34"/>
        <v>0</v>
      </c>
      <c r="BF230" s="145">
        <f t="shared" si="35"/>
        <v>0</v>
      </c>
      <c r="BG230" s="145">
        <f t="shared" si="36"/>
        <v>0</v>
      </c>
      <c r="BH230" s="145">
        <f t="shared" si="37"/>
        <v>0</v>
      </c>
      <c r="BI230" s="145">
        <f t="shared" si="38"/>
        <v>0</v>
      </c>
      <c r="BJ230" s="16" t="s">
        <v>84</v>
      </c>
      <c r="BK230" s="145">
        <f t="shared" si="39"/>
        <v>0</v>
      </c>
      <c r="BL230" s="16" t="s">
        <v>1466</v>
      </c>
      <c r="BM230" s="144" t="s">
        <v>1467</v>
      </c>
    </row>
    <row r="231" spans="2:65" s="1" customFormat="1" ht="24.2" customHeight="1">
      <c r="B231" s="31"/>
      <c r="C231" s="132" t="s">
        <v>1468</v>
      </c>
      <c r="D231" s="132" t="s">
        <v>135</v>
      </c>
      <c r="E231" s="133" t="s">
        <v>1469</v>
      </c>
      <c r="F231" s="134" t="s">
        <v>1470</v>
      </c>
      <c r="G231" s="135" t="s">
        <v>265</v>
      </c>
      <c r="H231" s="136">
        <v>100</v>
      </c>
      <c r="I231" s="137"/>
      <c r="J231" s="138">
        <f t="shared" si="30"/>
        <v>0</v>
      </c>
      <c r="K231" s="139"/>
      <c r="L231" s="31"/>
      <c r="M231" s="140" t="s">
        <v>1</v>
      </c>
      <c r="N231" s="141" t="s">
        <v>41</v>
      </c>
      <c r="P231" s="142">
        <f t="shared" si="31"/>
        <v>0</v>
      </c>
      <c r="Q231" s="142">
        <v>0</v>
      </c>
      <c r="R231" s="142">
        <f t="shared" si="32"/>
        <v>0</v>
      </c>
      <c r="S231" s="142">
        <v>0</v>
      </c>
      <c r="T231" s="143">
        <f t="shared" si="33"/>
        <v>0</v>
      </c>
      <c r="AR231" s="144" t="s">
        <v>84</v>
      </c>
      <c r="AT231" s="144" t="s">
        <v>135</v>
      </c>
      <c r="AU231" s="144" t="s">
        <v>86</v>
      </c>
      <c r="AY231" s="16" t="s">
        <v>132</v>
      </c>
      <c r="BE231" s="145">
        <f t="shared" si="34"/>
        <v>0</v>
      </c>
      <c r="BF231" s="145">
        <f t="shared" si="35"/>
        <v>0</v>
      </c>
      <c r="BG231" s="145">
        <f t="shared" si="36"/>
        <v>0</v>
      </c>
      <c r="BH231" s="145">
        <f t="shared" si="37"/>
        <v>0</v>
      </c>
      <c r="BI231" s="145">
        <f t="shared" si="38"/>
        <v>0</v>
      </c>
      <c r="BJ231" s="16" t="s">
        <v>84</v>
      </c>
      <c r="BK231" s="145">
        <f t="shared" si="39"/>
        <v>0</v>
      </c>
      <c r="BL231" s="16" t="s">
        <v>84</v>
      </c>
      <c r="BM231" s="144" t="s">
        <v>1471</v>
      </c>
    </row>
    <row r="232" spans="2:65" s="1" customFormat="1" ht="16.5" customHeight="1">
      <c r="B232" s="31"/>
      <c r="C232" s="175" t="s">
        <v>1472</v>
      </c>
      <c r="D232" s="175" t="s">
        <v>222</v>
      </c>
      <c r="E232" s="176" t="s">
        <v>1473</v>
      </c>
      <c r="F232" s="177" t="s">
        <v>1474</v>
      </c>
      <c r="G232" s="178" t="s">
        <v>265</v>
      </c>
      <c r="H232" s="179">
        <v>100</v>
      </c>
      <c r="I232" s="180"/>
      <c r="J232" s="181">
        <f t="shared" si="30"/>
        <v>0</v>
      </c>
      <c r="K232" s="182"/>
      <c r="L232" s="183"/>
      <c r="M232" s="184" t="s">
        <v>1</v>
      </c>
      <c r="N232" s="185" t="s">
        <v>41</v>
      </c>
      <c r="P232" s="142">
        <f t="shared" si="31"/>
        <v>0</v>
      </c>
      <c r="Q232" s="142">
        <v>0</v>
      </c>
      <c r="R232" s="142">
        <f t="shared" si="32"/>
        <v>0</v>
      </c>
      <c r="S232" s="142">
        <v>0</v>
      </c>
      <c r="T232" s="143">
        <f t="shared" si="33"/>
        <v>0</v>
      </c>
      <c r="AR232" s="144" t="s">
        <v>86</v>
      </c>
      <c r="AT232" s="144" t="s">
        <v>222</v>
      </c>
      <c r="AU232" s="144" t="s">
        <v>86</v>
      </c>
      <c r="AY232" s="16" t="s">
        <v>132</v>
      </c>
      <c r="BE232" s="145">
        <f t="shared" si="34"/>
        <v>0</v>
      </c>
      <c r="BF232" s="145">
        <f t="shared" si="35"/>
        <v>0</v>
      </c>
      <c r="BG232" s="145">
        <f t="shared" si="36"/>
        <v>0</v>
      </c>
      <c r="BH232" s="145">
        <f t="shared" si="37"/>
        <v>0</v>
      </c>
      <c r="BI232" s="145">
        <f t="shared" si="38"/>
        <v>0</v>
      </c>
      <c r="BJ232" s="16" t="s">
        <v>84</v>
      </c>
      <c r="BK232" s="145">
        <f t="shared" si="39"/>
        <v>0</v>
      </c>
      <c r="BL232" s="16" t="s">
        <v>84</v>
      </c>
      <c r="BM232" s="144" t="s">
        <v>1475</v>
      </c>
    </row>
    <row r="233" spans="2:65" s="1" customFormat="1" ht="16.5" customHeight="1">
      <c r="B233" s="31"/>
      <c r="C233" s="175" t="s">
        <v>1476</v>
      </c>
      <c r="D233" s="175" t="s">
        <v>222</v>
      </c>
      <c r="E233" s="176" t="s">
        <v>1428</v>
      </c>
      <c r="F233" s="177" t="s">
        <v>1429</v>
      </c>
      <c r="G233" s="178" t="s">
        <v>1430</v>
      </c>
      <c r="H233" s="179">
        <v>5000</v>
      </c>
      <c r="I233" s="180"/>
      <c r="J233" s="181">
        <f t="shared" si="30"/>
        <v>0</v>
      </c>
      <c r="K233" s="182"/>
      <c r="L233" s="183"/>
      <c r="M233" s="184" t="s">
        <v>1</v>
      </c>
      <c r="N233" s="185" t="s">
        <v>41</v>
      </c>
      <c r="P233" s="142">
        <f t="shared" si="31"/>
        <v>0</v>
      </c>
      <c r="Q233" s="142">
        <v>0</v>
      </c>
      <c r="R233" s="142">
        <f t="shared" si="32"/>
        <v>0</v>
      </c>
      <c r="S233" s="142">
        <v>0</v>
      </c>
      <c r="T233" s="143">
        <f t="shared" si="33"/>
        <v>0</v>
      </c>
      <c r="AR233" s="144" t="s">
        <v>226</v>
      </c>
      <c r="AT233" s="144" t="s">
        <v>222</v>
      </c>
      <c r="AU233" s="144" t="s">
        <v>86</v>
      </c>
      <c r="AY233" s="16" t="s">
        <v>132</v>
      </c>
      <c r="BE233" s="145">
        <f t="shared" si="34"/>
        <v>0</v>
      </c>
      <c r="BF233" s="145">
        <f t="shared" si="35"/>
        <v>0</v>
      </c>
      <c r="BG233" s="145">
        <f t="shared" si="36"/>
        <v>0</v>
      </c>
      <c r="BH233" s="145">
        <f t="shared" si="37"/>
        <v>0</v>
      </c>
      <c r="BI233" s="145">
        <f t="shared" si="38"/>
        <v>0</v>
      </c>
      <c r="BJ233" s="16" t="s">
        <v>84</v>
      </c>
      <c r="BK233" s="145">
        <f t="shared" si="39"/>
        <v>0</v>
      </c>
      <c r="BL233" s="16" t="s">
        <v>131</v>
      </c>
      <c r="BM233" s="144" t="s">
        <v>1477</v>
      </c>
    </row>
    <row r="234" spans="2:65" s="1" customFormat="1" ht="16.5" customHeight="1">
      <c r="B234" s="31"/>
      <c r="C234" s="132" t="s">
        <v>1478</v>
      </c>
      <c r="D234" s="132" t="s">
        <v>135</v>
      </c>
      <c r="E234" s="133" t="s">
        <v>1479</v>
      </c>
      <c r="F234" s="134" t="s">
        <v>1480</v>
      </c>
      <c r="G234" s="135" t="s">
        <v>289</v>
      </c>
      <c r="H234" s="136">
        <v>2</v>
      </c>
      <c r="I234" s="137"/>
      <c r="J234" s="138">
        <f t="shared" si="30"/>
        <v>0</v>
      </c>
      <c r="K234" s="139"/>
      <c r="L234" s="31"/>
      <c r="M234" s="140" t="s">
        <v>1</v>
      </c>
      <c r="N234" s="141" t="s">
        <v>41</v>
      </c>
      <c r="P234" s="142">
        <f t="shared" si="31"/>
        <v>0</v>
      </c>
      <c r="Q234" s="142">
        <v>0</v>
      </c>
      <c r="R234" s="142">
        <f t="shared" si="32"/>
        <v>0</v>
      </c>
      <c r="S234" s="142">
        <v>0</v>
      </c>
      <c r="T234" s="143">
        <f t="shared" si="33"/>
        <v>0</v>
      </c>
      <c r="AR234" s="144" t="s">
        <v>681</v>
      </c>
      <c r="AT234" s="144" t="s">
        <v>135</v>
      </c>
      <c r="AU234" s="144" t="s">
        <v>86</v>
      </c>
      <c r="AY234" s="16" t="s">
        <v>132</v>
      </c>
      <c r="BE234" s="145">
        <f t="shared" si="34"/>
        <v>0</v>
      </c>
      <c r="BF234" s="145">
        <f t="shared" si="35"/>
        <v>0</v>
      </c>
      <c r="BG234" s="145">
        <f t="shared" si="36"/>
        <v>0</v>
      </c>
      <c r="BH234" s="145">
        <f t="shared" si="37"/>
        <v>0</v>
      </c>
      <c r="BI234" s="145">
        <f t="shared" si="38"/>
        <v>0</v>
      </c>
      <c r="BJ234" s="16" t="s">
        <v>84</v>
      </c>
      <c r="BK234" s="145">
        <f t="shared" si="39"/>
        <v>0</v>
      </c>
      <c r="BL234" s="16" t="s">
        <v>681</v>
      </c>
      <c r="BM234" s="144" t="s">
        <v>1481</v>
      </c>
    </row>
    <row r="235" spans="2:65" s="1" customFormat="1" ht="16.5" customHeight="1">
      <c r="B235" s="31"/>
      <c r="C235" s="175" t="s">
        <v>1482</v>
      </c>
      <c r="D235" s="175" t="s">
        <v>222</v>
      </c>
      <c r="E235" s="176" t="s">
        <v>1483</v>
      </c>
      <c r="F235" s="177" t="s">
        <v>1484</v>
      </c>
      <c r="G235" s="178" t="s">
        <v>289</v>
      </c>
      <c r="H235" s="179">
        <v>2</v>
      </c>
      <c r="I235" s="180"/>
      <c r="J235" s="181">
        <f t="shared" si="30"/>
        <v>0</v>
      </c>
      <c r="K235" s="182"/>
      <c r="L235" s="183"/>
      <c r="M235" s="184" t="s">
        <v>1</v>
      </c>
      <c r="N235" s="185" t="s">
        <v>41</v>
      </c>
      <c r="P235" s="142">
        <f t="shared" si="31"/>
        <v>0</v>
      </c>
      <c r="Q235" s="142">
        <v>0</v>
      </c>
      <c r="R235" s="142">
        <f t="shared" si="32"/>
        <v>0</v>
      </c>
      <c r="S235" s="142">
        <v>0</v>
      </c>
      <c r="T235" s="143">
        <f t="shared" si="33"/>
        <v>0</v>
      </c>
      <c r="AR235" s="144" t="s">
        <v>1466</v>
      </c>
      <c r="AT235" s="144" t="s">
        <v>222</v>
      </c>
      <c r="AU235" s="144" t="s">
        <v>86</v>
      </c>
      <c r="AY235" s="16" t="s">
        <v>132</v>
      </c>
      <c r="BE235" s="145">
        <f t="shared" si="34"/>
        <v>0</v>
      </c>
      <c r="BF235" s="145">
        <f t="shared" si="35"/>
        <v>0</v>
      </c>
      <c r="BG235" s="145">
        <f t="shared" si="36"/>
        <v>0</v>
      </c>
      <c r="BH235" s="145">
        <f t="shared" si="37"/>
        <v>0</v>
      </c>
      <c r="BI235" s="145">
        <f t="shared" si="38"/>
        <v>0</v>
      </c>
      <c r="BJ235" s="16" t="s">
        <v>84</v>
      </c>
      <c r="BK235" s="145">
        <f t="shared" si="39"/>
        <v>0</v>
      </c>
      <c r="BL235" s="16" t="s">
        <v>1466</v>
      </c>
      <c r="BM235" s="144" t="s">
        <v>1485</v>
      </c>
    </row>
    <row r="236" spans="2:65" s="1" customFormat="1" ht="33" customHeight="1">
      <c r="B236" s="31"/>
      <c r="C236" s="132" t="s">
        <v>1486</v>
      </c>
      <c r="D236" s="132" t="s">
        <v>135</v>
      </c>
      <c r="E236" s="133" t="s">
        <v>1487</v>
      </c>
      <c r="F236" s="134" t="s">
        <v>1488</v>
      </c>
      <c r="G236" s="135" t="s">
        <v>289</v>
      </c>
      <c r="H236" s="136">
        <v>2</v>
      </c>
      <c r="I236" s="137"/>
      <c r="J236" s="138">
        <f t="shared" si="30"/>
        <v>0</v>
      </c>
      <c r="K236" s="139"/>
      <c r="L236" s="31"/>
      <c r="M236" s="140" t="s">
        <v>1</v>
      </c>
      <c r="N236" s="141" t="s">
        <v>41</v>
      </c>
      <c r="P236" s="142">
        <f t="shared" si="31"/>
        <v>0</v>
      </c>
      <c r="Q236" s="142">
        <v>0</v>
      </c>
      <c r="R236" s="142">
        <f t="shared" si="32"/>
        <v>0</v>
      </c>
      <c r="S236" s="142">
        <v>0</v>
      </c>
      <c r="T236" s="143">
        <f t="shared" si="33"/>
        <v>0</v>
      </c>
      <c r="AR236" s="144" t="s">
        <v>681</v>
      </c>
      <c r="AT236" s="144" t="s">
        <v>135</v>
      </c>
      <c r="AU236" s="144" t="s">
        <v>86</v>
      </c>
      <c r="AY236" s="16" t="s">
        <v>132</v>
      </c>
      <c r="BE236" s="145">
        <f t="shared" si="34"/>
        <v>0</v>
      </c>
      <c r="BF236" s="145">
        <f t="shared" si="35"/>
        <v>0</v>
      </c>
      <c r="BG236" s="145">
        <f t="shared" si="36"/>
        <v>0</v>
      </c>
      <c r="BH236" s="145">
        <f t="shared" si="37"/>
        <v>0</v>
      </c>
      <c r="BI236" s="145">
        <f t="shared" si="38"/>
        <v>0</v>
      </c>
      <c r="BJ236" s="16" t="s">
        <v>84</v>
      </c>
      <c r="BK236" s="145">
        <f t="shared" si="39"/>
        <v>0</v>
      </c>
      <c r="BL236" s="16" t="s">
        <v>681</v>
      </c>
      <c r="BM236" s="144" t="s">
        <v>1489</v>
      </c>
    </row>
    <row r="237" spans="2:65" s="1" customFormat="1" ht="21.75" customHeight="1">
      <c r="B237" s="31"/>
      <c r="C237" s="175" t="s">
        <v>1490</v>
      </c>
      <c r="D237" s="175" t="s">
        <v>222</v>
      </c>
      <c r="E237" s="176" t="s">
        <v>1491</v>
      </c>
      <c r="F237" s="177" t="s">
        <v>1492</v>
      </c>
      <c r="G237" s="178" t="s">
        <v>289</v>
      </c>
      <c r="H237" s="179">
        <v>2</v>
      </c>
      <c r="I237" s="180"/>
      <c r="J237" s="181">
        <f t="shared" si="30"/>
        <v>0</v>
      </c>
      <c r="K237" s="182"/>
      <c r="L237" s="183"/>
      <c r="M237" s="184" t="s">
        <v>1</v>
      </c>
      <c r="N237" s="185" t="s">
        <v>41</v>
      </c>
      <c r="P237" s="142">
        <f t="shared" si="31"/>
        <v>0</v>
      </c>
      <c r="Q237" s="142">
        <v>2.5000000000000001E-4</v>
      </c>
      <c r="R237" s="142">
        <f t="shared" si="32"/>
        <v>5.0000000000000001E-4</v>
      </c>
      <c r="S237" s="142">
        <v>0</v>
      </c>
      <c r="T237" s="143">
        <f t="shared" si="33"/>
        <v>0</v>
      </c>
      <c r="AR237" s="144" t="s">
        <v>1466</v>
      </c>
      <c r="AT237" s="144" t="s">
        <v>222</v>
      </c>
      <c r="AU237" s="144" t="s">
        <v>86</v>
      </c>
      <c r="AY237" s="16" t="s">
        <v>132</v>
      </c>
      <c r="BE237" s="145">
        <f t="shared" si="34"/>
        <v>0</v>
      </c>
      <c r="BF237" s="145">
        <f t="shared" si="35"/>
        <v>0</v>
      </c>
      <c r="BG237" s="145">
        <f t="shared" si="36"/>
        <v>0</v>
      </c>
      <c r="BH237" s="145">
        <f t="shared" si="37"/>
        <v>0</v>
      </c>
      <c r="BI237" s="145">
        <f t="shared" si="38"/>
        <v>0</v>
      </c>
      <c r="BJ237" s="16" t="s">
        <v>84</v>
      </c>
      <c r="BK237" s="145">
        <f t="shared" si="39"/>
        <v>0</v>
      </c>
      <c r="BL237" s="16" t="s">
        <v>1466</v>
      </c>
      <c r="BM237" s="144" t="s">
        <v>1493</v>
      </c>
    </row>
    <row r="238" spans="2:65" s="1" customFormat="1" ht="24.2" customHeight="1">
      <c r="B238" s="31"/>
      <c r="C238" s="175" t="s">
        <v>1494</v>
      </c>
      <c r="D238" s="175" t="s">
        <v>222</v>
      </c>
      <c r="E238" s="176" t="s">
        <v>1495</v>
      </c>
      <c r="F238" s="177" t="s">
        <v>1496</v>
      </c>
      <c r="G238" s="178" t="s">
        <v>289</v>
      </c>
      <c r="H238" s="179">
        <v>1</v>
      </c>
      <c r="I238" s="180"/>
      <c r="J238" s="181">
        <f t="shared" si="30"/>
        <v>0</v>
      </c>
      <c r="K238" s="182"/>
      <c r="L238" s="183"/>
      <c r="M238" s="184" t="s">
        <v>1</v>
      </c>
      <c r="N238" s="185" t="s">
        <v>41</v>
      </c>
      <c r="P238" s="142">
        <f t="shared" si="31"/>
        <v>0</v>
      </c>
      <c r="Q238" s="142">
        <v>9.1E-4</v>
      </c>
      <c r="R238" s="142">
        <f t="shared" si="32"/>
        <v>9.1E-4</v>
      </c>
      <c r="S238" s="142">
        <v>0</v>
      </c>
      <c r="T238" s="143">
        <f t="shared" si="33"/>
        <v>0</v>
      </c>
      <c r="AR238" s="144" t="s">
        <v>1466</v>
      </c>
      <c r="AT238" s="144" t="s">
        <v>222</v>
      </c>
      <c r="AU238" s="144" t="s">
        <v>86</v>
      </c>
      <c r="AY238" s="16" t="s">
        <v>132</v>
      </c>
      <c r="BE238" s="145">
        <f t="shared" si="34"/>
        <v>0</v>
      </c>
      <c r="BF238" s="145">
        <f t="shared" si="35"/>
        <v>0</v>
      </c>
      <c r="BG238" s="145">
        <f t="shared" si="36"/>
        <v>0</v>
      </c>
      <c r="BH238" s="145">
        <f t="shared" si="37"/>
        <v>0</v>
      </c>
      <c r="BI238" s="145">
        <f t="shared" si="38"/>
        <v>0</v>
      </c>
      <c r="BJ238" s="16" t="s">
        <v>84</v>
      </c>
      <c r="BK238" s="145">
        <f t="shared" si="39"/>
        <v>0</v>
      </c>
      <c r="BL238" s="16" t="s">
        <v>1466</v>
      </c>
      <c r="BM238" s="144" t="s">
        <v>1497</v>
      </c>
    </row>
    <row r="239" spans="2:65" s="1" customFormat="1" ht="16.5" customHeight="1">
      <c r="B239" s="31"/>
      <c r="C239" s="132" t="s">
        <v>958</v>
      </c>
      <c r="D239" s="132" t="s">
        <v>135</v>
      </c>
      <c r="E239" s="133" t="s">
        <v>1498</v>
      </c>
      <c r="F239" s="134" t="s">
        <v>1499</v>
      </c>
      <c r="G239" s="135" t="s">
        <v>265</v>
      </c>
      <c r="H239" s="136">
        <v>20</v>
      </c>
      <c r="I239" s="137"/>
      <c r="J239" s="138">
        <f t="shared" si="30"/>
        <v>0</v>
      </c>
      <c r="K239" s="139"/>
      <c r="L239" s="31"/>
      <c r="M239" s="140" t="s">
        <v>1</v>
      </c>
      <c r="N239" s="141" t="s">
        <v>41</v>
      </c>
      <c r="P239" s="142">
        <f t="shared" si="31"/>
        <v>0</v>
      </c>
      <c r="Q239" s="142">
        <v>0</v>
      </c>
      <c r="R239" s="142">
        <f t="shared" si="32"/>
        <v>0</v>
      </c>
      <c r="S239" s="142">
        <v>0</v>
      </c>
      <c r="T239" s="143">
        <f t="shared" si="33"/>
        <v>0</v>
      </c>
      <c r="AR239" s="144" t="s">
        <v>681</v>
      </c>
      <c r="AT239" s="144" t="s">
        <v>135</v>
      </c>
      <c r="AU239" s="144" t="s">
        <v>86</v>
      </c>
      <c r="AY239" s="16" t="s">
        <v>132</v>
      </c>
      <c r="BE239" s="145">
        <f t="shared" si="34"/>
        <v>0</v>
      </c>
      <c r="BF239" s="145">
        <f t="shared" si="35"/>
        <v>0</v>
      </c>
      <c r="BG239" s="145">
        <f t="shared" si="36"/>
        <v>0</v>
      </c>
      <c r="BH239" s="145">
        <f t="shared" si="37"/>
        <v>0</v>
      </c>
      <c r="BI239" s="145">
        <f t="shared" si="38"/>
        <v>0</v>
      </c>
      <c r="BJ239" s="16" t="s">
        <v>84</v>
      </c>
      <c r="BK239" s="145">
        <f t="shared" si="39"/>
        <v>0</v>
      </c>
      <c r="BL239" s="16" t="s">
        <v>681</v>
      </c>
      <c r="BM239" s="144" t="s">
        <v>1500</v>
      </c>
    </row>
    <row r="240" spans="2:65" s="1" customFormat="1" ht="24.2" customHeight="1">
      <c r="B240" s="31"/>
      <c r="C240" s="132" t="s">
        <v>1501</v>
      </c>
      <c r="D240" s="132" t="s">
        <v>135</v>
      </c>
      <c r="E240" s="133" t="s">
        <v>1502</v>
      </c>
      <c r="F240" s="134" t="s">
        <v>1503</v>
      </c>
      <c r="G240" s="135" t="s">
        <v>265</v>
      </c>
      <c r="H240" s="136">
        <v>20</v>
      </c>
      <c r="I240" s="137"/>
      <c r="J240" s="138">
        <f t="shared" si="30"/>
        <v>0</v>
      </c>
      <c r="K240" s="139"/>
      <c r="L240" s="31"/>
      <c r="M240" s="140" t="s">
        <v>1</v>
      </c>
      <c r="N240" s="141" t="s">
        <v>41</v>
      </c>
      <c r="P240" s="142">
        <f t="shared" si="31"/>
        <v>0</v>
      </c>
      <c r="Q240" s="142">
        <v>0</v>
      </c>
      <c r="R240" s="142">
        <f t="shared" si="32"/>
        <v>0</v>
      </c>
      <c r="S240" s="142">
        <v>0</v>
      </c>
      <c r="T240" s="143">
        <f t="shared" si="33"/>
        <v>0</v>
      </c>
      <c r="AR240" s="144" t="s">
        <v>681</v>
      </c>
      <c r="AT240" s="144" t="s">
        <v>135</v>
      </c>
      <c r="AU240" s="144" t="s">
        <v>86</v>
      </c>
      <c r="AY240" s="16" t="s">
        <v>132</v>
      </c>
      <c r="BE240" s="145">
        <f t="shared" si="34"/>
        <v>0</v>
      </c>
      <c r="BF240" s="145">
        <f t="shared" si="35"/>
        <v>0</v>
      </c>
      <c r="BG240" s="145">
        <f t="shared" si="36"/>
        <v>0</v>
      </c>
      <c r="BH240" s="145">
        <f t="shared" si="37"/>
        <v>0</v>
      </c>
      <c r="BI240" s="145">
        <f t="shared" si="38"/>
        <v>0</v>
      </c>
      <c r="BJ240" s="16" t="s">
        <v>84</v>
      </c>
      <c r="BK240" s="145">
        <f t="shared" si="39"/>
        <v>0</v>
      </c>
      <c r="BL240" s="16" t="s">
        <v>681</v>
      </c>
      <c r="BM240" s="144" t="s">
        <v>1504</v>
      </c>
    </row>
    <row r="241" spans="2:65" s="1" customFormat="1" ht="24.2" customHeight="1">
      <c r="B241" s="31"/>
      <c r="C241" s="132" t="s">
        <v>1505</v>
      </c>
      <c r="D241" s="132" t="s">
        <v>135</v>
      </c>
      <c r="E241" s="133" t="s">
        <v>1506</v>
      </c>
      <c r="F241" s="134" t="s">
        <v>1507</v>
      </c>
      <c r="G241" s="135" t="s">
        <v>265</v>
      </c>
      <c r="H241" s="136">
        <v>10</v>
      </c>
      <c r="I241" s="137"/>
      <c r="J241" s="138">
        <f t="shared" si="30"/>
        <v>0</v>
      </c>
      <c r="K241" s="139"/>
      <c r="L241" s="31"/>
      <c r="M241" s="140" t="s">
        <v>1</v>
      </c>
      <c r="N241" s="141" t="s">
        <v>41</v>
      </c>
      <c r="P241" s="142">
        <f t="shared" si="31"/>
        <v>0</v>
      </c>
      <c r="Q241" s="142">
        <v>0</v>
      </c>
      <c r="R241" s="142">
        <f t="shared" si="32"/>
        <v>0</v>
      </c>
      <c r="S241" s="142">
        <v>0</v>
      </c>
      <c r="T241" s="143">
        <f t="shared" si="33"/>
        <v>0</v>
      </c>
      <c r="AR241" s="144" t="s">
        <v>681</v>
      </c>
      <c r="AT241" s="144" t="s">
        <v>135</v>
      </c>
      <c r="AU241" s="144" t="s">
        <v>86</v>
      </c>
      <c r="AY241" s="16" t="s">
        <v>132</v>
      </c>
      <c r="BE241" s="145">
        <f t="shared" si="34"/>
        <v>0</v>
      </c>
      <c r="BF241" s="145">
        <f t="shared" si="35"/>
        <v>0</v>
      </c>
      <c r="BG241" s="145">
        <f t="shared" si="36"/>
        <v>0</v>
      </c>
      <c r="BH241" s="145">
        <f t="shared" si="37"/>
        <v>0</v>
      </c>
      <c r="BI241" s="145">
        <f t="shared" si="38"/>
        <v>0</v>
      </c>
      <c r="BJ241" s="16" t="s">
        <v>84</v>
      </c>
      <c r="BK241" s="145">
        <f t="shared" si="39"/>
        <v>0</v>
      </c>
      <c r="BL241" s="16" t="s">
        <v>681</v>
      </c>
      <c r="BM241" s="144" t="s">
        <v>1508</v>
      </c>
    </row>
    <row r="242" spans="2:65" s="1" customFormat="1" ht="16.5" customHeight="1">
      <c r="B242" s="31"/>
      <c r="C242" s="175" t="s">
        <v>1509</v>
      </c>
      <c r="D242" s="175" t="s">
        <v>222</v>
      </c>
      <c r="E242" s="176" t="s">
        <v>1510</v>
      </c>
      <c r="F242" s="177" t="s">
        <v>1511</v>
      </c>
      <c r="G242" s="178" t="s">
        <v>265</v>
      </c>
      <c r="H242" s="179">
        <v>20</v>
      </c>
      <c r="I242" s="180"/>
      <c r="J242" s="181">
        <f t="shared" si="30"/>
        <v>0</v>
      </c>
      <c r="K242" s="182"/>
      <c r="L242" s="183"/>
      <c r="M242" s="184" t="s">
        <v>1</v>
      </c>
      <c r="N242" s="185" t="s">
        <v>41</v>
      </c>
      <c r="P242" s="142">
        <f t="shared" si="31"/>
        <v>0</v>
      </c>
      <c r="Q242" s="142">
        <v>4.5900000000000003E-3</v>
      </c>
      <c r="R242" s="142">
        <f t="shared" si="32"/>
        <v>9.1800000000000007E-2</v>
      </c>
      <c r="S242" s="142">
        <v>0</v>
      </c>
      <c r="T242" s="143">
        <f t="shared" si="33"/>
        <v>0</v>
      </c>
      <c r="AR242" s="144" t="s">
        <v>1466</v>
      </c>
      <c r="AT242" s="144" t="s">
        <v>222</v>
      </c>
      <c r="AU242" s="144" t="s">
        <v>86</v>
      </c>
      <c r="AY242" s="16" t="s">
        <v>132</v>
      </c>
      <c r="BE242" s="145">
        <f t="shared" si="34"/>
        <v>0</v>
      </c>
      <c r="BF242" s="145">
        <f t="shared" si="35"/>
        <v>0</v>
      </c>
      <c r="BG242" s="145">
        <f t="shared" si="36"/>
        <v>0</v>
      </c>
      <c r="BH242" s="145">
        <f t="shared" si="37"/>
        <v>0</v>
      </c>
      <c r="BI242" s="145">
        <f t="shared" si="38"/>
        <v>0</v>
      </c>
      <c r="BJ242" s="16" t="s">
        <v>84</v>
      </c>
      <c r="BK242" s="145">
        <f t="shared" si="39"/>
        <v>0</v>
      </c>
      <c r="BL242" s="16" t="s">
        <v>1466</v>
      </c>
      <c r="BM242" s="144" t="s">
        <v>1512</v>
      </c>
    </row>
    <row r="243" spans="2:65" s="1" customFormat="1" ht="24.2" customHeight="1">
      <c r="B243" s="31"/>
      <c r="C243" s="175" t="s">
        <v>1513</v>
      </c>
      <c r="D243" s="175" t="s">
        <v>222</v>
      </c>
      <c r="E243" s="176" t="s">
        <v>1514</v>
      </c>
      <c r="F243" s="177" t="s">
        <v>1515</v>
      </c>
      <c r="G243" s="178" t="s">
        <v>265</v>
      </c>
      <c r="H243" s="179">
        <v>0.5</v>
      </c>
      <c r="I243" s="180"/>
      <c r="J243" s="181">
        <f t="shared" si="30"/>
        <v>0</v>
      </c>
      <c r="K243" s="182"/>
      <c r="L243" s="183"/>
      <c r="M243" s="184" t="s">
        <v>1</v>
      </c>
      <c r="N243" s="185" t="s">
        <v>41</v>
      </c>
      <c r="P243" s="142">
        <f t="shared" si="31"/>
        <v>0</v>
      </c>
      <c r="Q243" s="142">
        <v>1.4999999999999999E-4</v>
      </c>
      <c r="R243" s="142">
        <f t="shared" si="32"/>
        <v>7.4999999999999993E-5</v>
      </c>
      <c r="S243" s="142">
        <v>0</v>
      </c>
      <c r="T243" s="143">
        <f t="shared" si="33"/>
        <v>0</v>
      </c>
      <c r="AR243" s="144" t="s">
        <v>1466</v>
      </c>
      <c r="AT243" s="144" t="s">
        <v>222</v>
      </c>
      <c r="AU243" s="144" t="s">
        <v>86</v>
      </c>
      <c r="AY243" s="16" t="s">
        <v>132</v>
      </c>
      <c r="BE243" s="145">
        <f t="shared" si="34"/>
        <v>0</v>
      </c>
      <c r="BF243" s="145">
        <f t="shared" si="35"/>
        <v>0</v>
      </c>
      <c r="BG243" s="145">
        <f t="shared" si="36"/>
        <v>0</v>
      </c>
      <c r="BH243" s="145">
        <f t="shared" si="37"/>
        <v>0</v>
      </c>
      <c r="BI243" s="145">
        <f t="shared" si="38"/>
        <v>0</v>
      </c>
      <c r="BJ243" s="16" t="s">
        <v>84</v>
      </c>
      <c r="BK243" s="145">
        <f t="shared" si="39"/>
        <v>0</v>
      </c>
      <c r="BL243" s="16" t="s">
        <v>1466</v>
      </c>
      <c r="BM243" s="144" t="s">
        <v>1516</v>
      </c>
    </row>
    <row r="244" spans="2:65" s="1" customFormat="1" ht="33" customHeight="1">
      <c r="B244" s="31"/>
      <c r="C244" s="175" t="s">
        <v>1517</v>
      </c>
      <c r="D244" s="175" t="s">
        <v>222</v>
      </c>
      <c r="E244" s="176" t="s">
        <v>1518</v>
      </c>
      <c r="F244" s="177" t="s">
        <v>1519</v>
      </c>
      <c r="G244" s="178" t="s">
        <v>265</v>
      </c>
      <c r="H244" s="179">
        <v>20</v>
      </c>
      <c r="I244" s="180"/>
      <c r="J244" s="181">
        <f t="shared" si="30"/>
        <v>0</v>
      </c>
      <c r="K244" s="182"/>
      <c r="L244" s="183"/>
      <c r="M244" s="184" t="s">
        <v>1</v>
      </c>
      <c r="N244" s="185" t="s">
        <v>41</v>
      </c>
      <c r="P244" s="142">
        <f t="shared" si="31"/>
        <v>0</v>
      </c>
      <c r="Q244" s="142">
        <v>6.8999999999999997E-4</v>
      </c>
      <c r="R244" s="142">
        <f t="shared" si="32"/>
        <v>1.38E-2</v>
      </c>
      <c r="S244" s="142">
        <v>0</v>
      </c>
      <c r="T244" s="143">
        <f t="shared" si="33"/>
        <v>0</v>
      </c>
      <c r="AR244" s="144" t="s">
        <v>1466</v>
      </c>
      <c r="AT244" s="144" t="s">
        <v>222</v>
      </c>
      <c r="AU244" s="144" t="s">
        <v>86</v>
      </c>
      <c r="AY244" s="16" t="s">
        <v>132</v>
      </c>
      <c r="BE244" s="145">
        <f t="shared" si="34"/>
        <v>0</v>
      </c>
      <c r="BF244" s="145">
        <f t="shared" si="35"/>
        <v>0</v>
      </c>
      <c r="BG244" s="145">
        <f t="shared" si="36"/>
        <v>0</v>
      </c>
      <c r="BH244" s="145">
        <f t="shared" si="37"/>
        <v>0</v>
      </c>
      <c r="BI244" s="145">
        <f t="shared" si="38"/>
        <v>0</v>
      </c>
      <c r="BJ244" s="16" t="s">
        <v>84</v>
      </c>
      <c r="BK244" s="145">
        <f t="shared" si="39"/>
        <v>0</v>
      </c>
      <c r="BL244" s="16" t="s">
        <v>1466</v>
      </c>
      <c r="BM244" s="144" t="s">
        <v>1520</v>
      </c>
    </row>
    <row r="245" spans="2:65" s="1" customFormat="1" ht="24.2" customHeight="1">
      <c r="B245" s="31"/>
      <c r="C245" s="175" t="s">
        <v>1521</v>
      </c>
      <c r="D245" s="175" t="s">
        <v>222</v>
      </c>
      <c r="E245" s="176" t="s">
        <v>1522</v>
      </c>
      <c r="F245" s="177" t="s">
        <v>1523</v>
      </c>
      <c r="G245" s="178" t="s">
        <v>265</v>
      </c>
      <c r="H245" s="179">
        <v>10</v>
      </c>
      <c r="I245" s="180"/>
      <c r="J245" s="181">
        <f t="shared" si="30"/>
        <v>0</v>
      </c>
      <c r="K245" s="182"/>
      <c r="L245" s="183"/>
      <c r="M245" s="184" t="s">
        <v>1</v>
      </c>
      <c r="N245" s="185" t="s">
        <v>41</v>
      </c>
      <c r="P245" s="142">
        <f t="shared" si="31"/>
        <v>0</v>
      </c>
      <c r="Q245" s="142">
        <v>5.5000000000000003E-4</v>
      </c>
      <c r="R245" s="142">
        <f t="shared" si="32"/>
        <v>5.5000000000000005E-3</v>
      </c>
      <c r="S245" s="142">
        <v>0</v>
      </c>
      <c r="T245" s="143">
        <f t="shared" si="33"/>
        <v>0</v>
      </c>
      <c r="AR245" s="144" t="s">
        <v>1466</v>
      </c>
      <c r="AT245" s="144" t="s">
        <v>222</v>
      </c>
      <c r="AU245" s="144" t="s">
        <v>86</v>
      </c>
      <c r="AY245" s="16" t="s">
        <v>132</v>
      </c>
      <c r="BE245" s="145">
        <f t="shared" si="34"/>
        <v>0</v>
      </c>
      <c r="BF245" s="145">
        <f t="shared" si="35"/>
        <v>0</v>
      </c>
      <c r="BG245" s="145">
        <f t="shared" si="36"/>
        <v>0</v>
      </c>
      <c r="BH245" s="145">
        <f t="shared" si="37"/>
        <v>0</v>
      </c>
      <c r="BI245" s="145">
        <f t="shared" si="38"/>
        <v>0</v>
      </c>
      <c r="BJ245" s="16" t="s">
        <v>84</v>
      </c>
      <c r="BK245" s="145">
        <f t="shared" si="39"/>
        <v>0</v>
      </c>
      <c r="BL245" s="16" t="s">
        <v>1466</v>
      </c>
      <c r="BM245" s="144" t="s">
        <v>1524</v>
      </c>
    </row>
    <row r="246" spans="2:65" s="1" customFormat="1" ht="21.75" customHeight="1">
      <c r="B246" s="31"/>
      <c r="C246" s="132" t="s">
        <v>1525</v>
      </c>
      <c r="D246" s="132" t="s">
        <v>135</v>
      </c>
      <c r="E246" s="133" t="s">
        <v>1526</v>
      </c>
      <c r="F246" s="134" t="s">
        <v>1527</v>
      </c>
      <c r="G246" s="135" t="s">
        <v>1218</v>
      </c>
      <c r="H246" s="136">
        <v>100</v>
      </c>
      <c r="I246" s="137"/>
      <c r="J246" s="138">
        <f t="shared" si="30"/>
        <v>0</v>
      </c>
      <c r="K246" s="139"/>
      <c r="L246" s="31"/>
      <c r="M246" s="140" t="s">
        <v>1</v>
      </c>
      <c r="N246" s="141" t="s">
        <v>41</v>
      </c>
      <c r="P246" s="142">
        <f t="shared" si="31"/>
        <v>0</v>
      </c>
      <c r="Q246" s="142">
        <v>0</v>
      </c>
      <c r="R246" s="142">
        <f t="shared" si="32"/>
        <v>0</v>
      </c>
      <c r="S246" s="142">
        <v>0</v>
      </c>
      <c r="T246" s="143">
        <f t="shared" si="33"/>
        <v>0</v>
      </c>
      <c r="AR246" s="144" t="s">
        <v>139</v>
      </c>
      <c r="AT246" s="144" t="s">
        <v>135</v>
      </c>
      <c r="AU246" s="144" t="s">
        <v>86</v>
      </c>
      <c r="AY246" s="16" t="s">
        <v>132</v>
      </c>
      <c r="BE246" s="145">
        <f t="shared" si="34"/>
        <v>0</v>
      </c>
      <c r="BF246" s="145">
        <f t="shared" si="35"/>
        <v>0</v>
      </c>
      <c r="BG246" s="145">
        <f t="shared" si="36"/>
        <v>0</v>
      </c>
      <c r="BH246" s="145">
        <f t="shared" si="37"/>
        <v>0</v>
      </c>
      <c r="BI246" s="145">
        <f t="shared" si="38"/>
        <v>0</v>
      </c>
      <c r="BJ246" s="16" t="s">
        <v>84</v>
      </c>
      <c r="BK246" s="145">
        <f t="shared" si="39"/>
        <v>0</v>
      </c>
      <c r="BL246" s="16" t="s">
        <v>139</v>
      </c>
      <c r="BM246" s="144" t="s">
        <v>1528</v>
      </c>
    </row>
    <row r="247" spans="2:65" s="1" customFormat="1" ht="11.25">
      <c r="B247" s="31"/>
      <c r="D247" s="163" t="s">
        <v>182</v>
      </c>
      <c r="F247" s="164" t="s">
        <v>1529</v>
      </c>
      <c r="I247" s="165"/>
      <c r="L247" s="31"/>
      <c r="M247" s="166"/>
      <c r="T247" s="55"/>
      <c r="AT247" s="16" t="s">
        <v>182</v>
      </c>
      <c r="AU247" s="16" t="s">
        <v>86</v>
      </c>
    </row>
    <row r="248" spans="2:65" s="12" customFormat="1" ht="11.25">
      <c r="B248" s="146"/>
      <c r="D248" s="147" t="s">
        <v>141</v>
      </c>
      <c r="E248" s="148" t="s">
        <v>1</v>
      </c>
      <c r="F248" s="149" t="s">
        <v>1530</v>
      </c>
      <c r="H248" s="148" t="s">
        <v>1</v>
      </c>
      <c r="I248" s="150"/>
      <c r="L248" s="146"/>
      <c r="M248" s="151"/>
      <c r="T248" s="152"/>
      <c r="AT248" s="148" t="s">
        <v>141</v>
      </c>
      <c r="AU248" s="148" t="s">
        <v>86</v>
      </c>
      <c r="AV248" s="12" t="s">
        <v>84</v>
      </c>
      <c r="AW248" s="12" t="s">
        <v>32</v>
      </c>
      <c r="AX248" s="12" t="s">
        <v>76</v>
      </c>
      <c r="AY248" s="148" t="s">
        <v>132</v>
      </c>
    </row>
    <row r="249" spans="2:65" s="13" customFormat="1" ht="11.25">
      <c r="B249" s="153"/>
      <c r="D249" s="147" t="s">
        <v>141</v>
      </c>
      <c r="E249" s="154" t="s">
        <v>1</v>
      </c>
      <c r="F249" s="155" t="s">
        <v>958</v>
      </c>
      <c r="H249" s="156">
        <v>100</v>
      </c>
      <c r="I249" s="157"/>
      <c r="L249" s="153"/>
      <c r="M249" s="158"/>
      <c r="T249" s="159"/>
      <c r="AT249" s="154" t="s">
        <v>141</v>
      </c>
      <c r="AU249" s="154" t="s">
        <v>86</v>
      </c>
      <c r="AV249" s="13" t="s">
        <v>86</v>
      </c>
      <c r="AW249" s="13" t="s">
        <v>32</v>
      </c>
      <c r="AX249" s="13" t="s">
        <v>84</v>
      </c>
      <c r="AY249" s="154" t="s">
        <v>132</v>
      </c>
    </row>
    <row r="250" spans="2:65" s="1" customFormat="1" ht="16.5" customHeight="1">
      <c r="B250" s="31"/>
      <c r="C250" s="132" t="s">
        <v>1531</v>
      </c>
      <c r="D250" s="132" t="s">
        <v>135</v>
      </c>
      <c r="E250" s="133" t="s">
        <v>1532</v>
      </c>
      <c r="F250" s="134" t="s">
        <v>1533</v>
      </c>
      <c r="G250" s="135" t="s">
        <v>1218</v>
      </c>
      <c r="H250" s="136">
        <v>100</v>
      </c>
      <c r="I250" s="137"/>
      <c r="J250" s="138">
        <f>ROUND(I250*H250,2)</f>
        <v>0</v>
      </c>
      <c r="K250" s="139"/>
      <c r="L250" s="31"/>
      <c r="M250" s="140" t="s">
        <v>1</v>
      </c>
      <c r="N250" s="141" t="s">
        <v>41</v>
      </c>
      <c r="P250" s="142">
        <f>O250*H250</f>
        <v>0</v>
      </c>
      <c r="Q250" s="142">
        <v>0</v>
      </c>
      <c r="R250" s="142">
        <f>Q250*H250</f>
        <v>0</v>
      </c>
      <c r="S250" s="142">
        <v>0</v>
      </c>
      <c r="T250" s="143">
        <f>S250*H250</f>
        <v>0</v>
      </c>
      <c r="AR250" s="144" t="s">
        <v>139</v>
      </c>
      <c r="AT250" s="144" t="s">
        <v>135</v>
      </c>
      <c r="AU250" s="144" t="s">
        <v>86</v>
      </c>
      <c r="AY250" s="16" t="s">
        <v>132</v>
      </c>
      <c r="BE250" s="145">
        <f>IF(N250="základní",J250,0)</f>
        <v>0</v>
      </c>
      <c r="BF250" s="145">
        <f>IF(N250="snížená",J250,0)</f>
        <v>0</v>
      </c>
      <c r="BG250" s="145">
        <f>IF(N250="zákl. přenesená",J250,0)</f>
        <v>0</v>
      </c>
      <c r="BH250" s="145">
        <f>IF(N250="sníž. přenesená",J250,0)</f>
        <v>0</v>
      </c>
      <c r="BI250" s="145">
        <f>IF(N250="nulová",J250,0)</f>
        <v>0</v>
      </c>
      <c r="BJ250" s="16" t="s">
        <v>84</v>
      </c>
      <c r="BK250" s="145">
        <f>ROUND(I250*H250,2)</f>
        <v>0</v>
      </c>
      <c r="BL250" s="16" t="s">
        <v>139</v>
      </c>
      <c r="BM250" s="144" t="s">
        <v>1534</v>
      </c>
    </row>
    <row r="251" spans="2:65" s="1" customFormat="1" ht="11.25">
      <c r="B251" s="31"/>
      <c r="D251" s="163" t="s">
        <v>182</v>
      </c>
      <c r="F251" s="164" t="s">
        <v>1535</v>
      </c>
      <c r="I251" s="165"/>
      <c r="L251" s="31"/>
      <c r="M251" s="166"/>
      <c r="T251" s="55"/>
      <c r="AT251" s="16" t="s">
        <v>182</v>
      </c>
      <c r="AU251" s="16" t="s">
        <v>86</v>
      </c>
    </row>
    <row r="252" spans="2:65" s="12" customFormat="1" ht="11.25">
      <c r="B252" s="146"/>
      <c r="D252" s="147" t="s">
        <v>141</v>
      </c>
      <c r="E252" s="148" t="s">
        <v>1</v>
      </c>
      <c r="F252" s="149" t="s">
        <v>1536</v>
      </c>
      <c r="H252" s="148" t="s">
        <v>1</v>
      </c>
      <c r="I252" s="150"/>
      <c r="L252" s="146"/>
      <c r="M252" s="151"/>
      <c r="T252" s="152"/>
      <c r="AT252" s="148" t="s">
        <v>141</v>
      </c>
      <c r="AU252" s="148" t="s">
        <v>86</v>
      </c>
      <c r="AV252" s="12" t="s">
        <v>84</v>
      </c>
      <c r="AW252" s="12" t="s">
        <v>32</v>
      </c>
      <c r="AX252" s="12" t="s">
        <v>76</v>
      </c>
      <c r="AY252" s="148" t="s">
        <v>132</v>
      </c>
    </row>
    <row r="253" spans="2:65" s="13" customFormat="1" ht="11.25">
      <c r="B253" s="153"/>
      <c r="D253" s="147" t="s">
        <v>141</v>
      </c>
      <c r="E253" s="154" t="s">
        <v>1</v>
      </c>
      <c r="F253" s="155" t="s">
        <v>958</v>
      </c>
      <c r="H253" s="156">
        <v>100</v>
      </c>
      <c r="I253" s="157"/>
      <c r="L253" s="153"/>
      <c r="M253" s="158"/>
      <c r="T253" s="159"/>
      <c r="AT253" s="154" t="s">
        <v>141</v>
      </c>
      <c r="AU253" s="154" t="s">
        <v>86</v>
      </c>
      <c r="AV253" s="13" t="s">
        <v>86</v>
      </c>
      <c r="AW253" s="13" t="s">
        <v>32</v>
      </c>
      <c r="AX253" s="13" t="s">
        <v>84</v>
      </c>
      <c r="AY253" s="154" t="s">
        <v>132</v>
      </c>
    </row>
    <row r="254" spans="2:65" s="1" customFormat="1" ht="16.5" customHeight="1">
      <c r="B254" s="31"/>
      <c r="C254" s="132" t="s">
        <v>1537</v>
      </c>
      <c r="D254" s="132" t="s">
        <v>135</v>
      </c>
      <c r="E254" s="133" t="s">
        <v>1538</v>
      </c>
      <c r="F254" s="134" t="s">
        <v>1539</v>
      </c>
      <c r="G254" s="135" t="s">
        <v>1218</v>
      </c>
      <c r="H254" s="136">
        <v>150</v>
      </c>
      <c r="I254" s="137"/>
      <c r="J254" s="138">
        <f>ROUND(I254*H254,2)</f>
        <v>0</v>
      </c>
      <c r="K254" s="139"/>
      <c r="L254" s="31"/>
      <c r="M254" s="140" t="s">
        <v>1</v>
      </c>
      <c r="N254" s="141" t="s">
        <v>41</v>
      </c>
      <c r="P254" s="142">
        <f>O254*H254</f>
        <v>0</v>
      </c>
      <c r="Q254" s="142">
        <v>0</v>
      </c>
      <c r="R254" s="142">
        <f>Q254*H254</f>
        <v>0</v>
      </c>
      <c r="S254" s="142">
        <v>0</v>
      </c>
      <c r="T254" s="143">
        <f>S254*H254</f>
        <v>0</v>
      </c>
      <c r="AR254" s="144" t="s">
        <v>139</v>
      </c>
      <c r="AT254" s="144" t="s">
        <v>135</v>
      </c>
      <c r="AU254" s="144" t="s">
        <v>86</v>
      </c>
      <c r="AY254" s="16" t="s">
        <v>132</v>
      </c>
      <c r="BE254" s="145">
        <f>IF(N254="základní",J254,0)</f>
        <v>0</v>
      </c>
      <c r="BF254" s="145">
        <f>IF(N254="snížená",J254,0)</f>
        <v>0</v>
      </c>
      <c r="BG254" s="145">
        <f>IF(N254="zákl. přenesená",J254,0)</f>
        <v>0</v>
      </c>
      <c r="BH254" s="145">
        <f>IF(N254="sníž. přenesená",J254,0)</f>
        <v>0</v>
      </c>
      <c r="BI254" s="145">
        <f>IF(N254="nulová",J254,0)</f>
        <v>0</v>
      </c>
      <c r="BJ254" s="16" t="s">
        <v>84</v>
      </c>
      <c r="BK254" s="145">
        <f>ROUND(I254*H254,2)</f>
        <v>0</v>
      </c>
      <c r="BL254" s="16" t="s">
        <v>139</v>
      </c>
      <c r="BM254" s="144" t="s">
        <v>1540</v>
      </c>
    </row>
    <row r="255" spans="2:65" s="1" customFormat="1" ht="11.25">
      <c r="B255" s="31"/>
      <c r="D255" s="163" t="s">
        <v>182</v>
      </c>
      <c r="F255" s="164" t="s">
        <v>1541</v>
      </c>
      <c r="I255" s="165"/>
      <c r="L255" s="31"/>
      <c r="M255" s="166"/>
      <c r="T255" s="55"/>
      <c r="AT255" s="16" t="s">
        <v>182</v>
      </c>
      <c r="AU255" s="16" t="s">
        <v>86</v>
      </c>
    </row>
    <row r="256" spans="2:65" s="12" customFormat="1" ht="11.25">
      <c r="B256" s="146"/>
      <c r="D256" s="147" t="s">
        <v>141</v>
      </c>
      <c r="E256" s="148" t="s">
        <v>1</v>
      </c>
      <c r="F256" s="149" t="s">
        <v>1536</v>
      </c>
      <c r="H256" s="148" t="s">
        <v>1</v>
      </c>
      <c r="I256" s="150"/>
      <c r="L256" s="146"/>
      <c r="M256" s="151"/>
      <c r="T256" s="152"/>
      <c r="AT256" s="148" t="s">
        <v>141</v>
      </c>
      <c r="AU256" s="148" t="s">
        <v>86</v>
      </c>
      <c r="AV256" s="12" t="s">
        <v>84</v>
      </c>
      <c r="AW256" s="12" t="s">
        <v>32</v>
      </c>
      <c r="AX256" s="12" t="s">
        <v>76</v>
      </c>
      <c r="AY256" s="148" t="s">
        <v>132</v>
      </c>
    </row>
    <row r="257" spans="2:65" s="13" customFormat="1" ht="11.25">
      <c r="B257" s="153"/>
      <c r="D257" s="147" t="s">
        <v>141</v>
      </c>
      <c r="E257" s="154" t="s">
        <v>1</v>
      </c>
      <c r="F257" s="155" t="s">
        <v>1542</v>
      </c>
      <c r="H257" s="156">
        <v>150</v>
      </c>
      <c r="I257" s="157"/>
      <c r="L257" s="153"/>
      <c r="M257" s="158"/>
      <c r="T257" s="159"/>
      <c r="AT257" s="154" t="s">
        <v>141</v>
      </c>
      <c r="AU257" s="154" t="s">
        <v>86</v>
      </c>
      <c r="AV257" s="13" t="s">
        <v>86</v>
      </c>
      <c r="AW257" s="13" t="s">
        <v>32</v>
      </c>
      <c r="AX257" s="13" t="s">
        <v>84</v>
      </c>
      <c r="AY257" s="154" t="s">
        <v>132</v>
      </c>
    </row>
    <row r="258" spans="2:65" s="11" customFormat="1" ht="22.9" customHeight="1">
      <c r="B258" s="120"/>
      <c r="D258" s="121" t="s">
        <v>75</v>
      </c>
      <c r="E258" s="130" t="s">
        <v>1543</v>
      </c>
      <c r="F258" s="130" t="s">
        <v>1544</v>
      </c>
      <c r="I258" s="123"/>
      <c r="J258" s="131">
        <f>BK258</f>
        <v>0</v>
      </c>
      <c r="L258" s="120"/>
      <c r="M258" s="125"/>
      <c r="P258" s="126">
        <f>SUM(P259:P370)</f>
        <v>0</v>
      </c>
      <c r="R258" s="126">
        <f>SUM(R259:R370)</f>
        <v>20.04301478</v>
      </c>
      <c r="T258" s="127">
        <f>SUM(T259:T370)</f>
        <v>423.04280000000006</v>
      </c>
      <c r="AR258" s="121" t="s">
        <v>203</v>
      </c>
      <c r="AT258" s="128" t="s">
        <v>75</v>
      </c>
      <c r="AU258" s="128" t="s">
        <v>84</v>
      </c>
      <c r="AY258" s="121" t="s">
        <v>132</v>
      </c>
      <c r="BK258" s="129">
        <f>SUM(BK259:BK370)</f>
        <v>0</v>
      </c>
    </row>
    <row r="259" spans="2:65" s="1" customFormat="1" ht="24.2" customHeight="1">
      <c r="B259" s="31"/>
      <c r="C259" s="132" t="s">
        <v>1545</v>
      </c>
      <c r="D259" s="132" t="s">
        <v>135</v>
      </c>
      <c r="E259" s="133" t="s">
        <v>1546</v>
      </c>
      <c r="F259" s="134" t="s">
        <v>1547</v>
      </c>
      <c r="G259" s="135" t="s">
        <v>1548</v>
      </c>
      <c r="H259" s="136">
        <v>1</v>
      </c>
      <c r="I259" s="137"/>
      <c r="J259" s="138">
        <f>ROUND(I259*H259,2)</f>
        <v>0</v>
      </c>
      <c r="K259" s="139"/>
      <c r="L259" s="31"/>
      <c r="M259" s="140" t="s">
        <v>1</v>
      </c>
      <c r="N259" s="141" t="s">
        <v>41</v>
      </c>
      <c r="P259" s="142">
        <f>O259*H259</f>
        <v>0</v>
      </c>
      <c r="Q259" s="142">
        <v>8.8000000000000005E-3</v>
      </c>
      <c r="R259" s="142">
        <f>Q259*H259</f>
        <v>8.8000000000000005E-3</v>
      </c>
      <c r="S259" s="142">
        <v>0</v>
      </c>
      <c r="T259" s="143">
        <f>S259*H259</f>
        <v>0</v>
      </c>
      <c r="AR259" s="144" t="s">
        <v>681</v>
      </c>
      <c r="AT259" s="144" t="s">
        <v>135</v>
      </c>
      <c r="AU259" s="144" t="s">
        <v>86</v>
      </c>
      <c r="AY259" s="16" t="s">
        <v>132</v>
      </c>
      <c r="BE259" s="145">
        <f>IF(N259="základní",J259,0)</f>
        <v>0</v>
      </c>
      <c r="BF259" s="145">
        <f>IF(N259="snížená",J259,0)</f>
        <v>0</v>
      </c>
      <c r="BG259" s="145">
        <f>IF(N259="zákl. přenesená",J259,0)</f>
        <v>0</v>
      </c>
      <c r="BH259" s="145">
        <f>IF(N259="sníž. přenesená",J259,0)</f>
        <v>0</v>
      </c>
      <c r="BI259" s="145">
        <f>IF(N259="nulová",J259,0)</f>
        <v>0</v>
      </c>
      <c r="BJ259" s="16" t="s">
        <v>84</v>
      </c>
      <c r="BK259" s="145">
        <f>ROUND(I259*H259,2)</f>
        <v>0</v>
      </c>
      <c r="BL259" s="16" t="s">
        <v>681</v>
      </c>
      <c r="BM259" s="144" t="s">
        <v>1549</v>
      </c>
    </row>
    <row r="260" spans="2:65" s="1" customFormat="1" ht="11.25">
      <c r="B260" s="31"/>
      <c r="D260" s="163" t="s">
        <v>182</v>
      </c>
      <c r="F260" s="164" t="s">
        <v>1550</v>
      </c>
      <c r="I260" s="165"/>
      <c r="L260" s="31"/>
      <c r="M260" s="166"/>
      <c r="T260" s="55"/>
      <c r="AT260" s="16" t="s">
        <v>182</v>
      </c>
      <c r="AU260" s="16" t="s">
        <v>86</v>
      </c>
    </row>
    <row r="261" spans="2:65" s="1" customFormat="1" ht="37.9" customHeight="1">
      <c r="B261" s="31"/>
      <c r="C261" s="132" t="s">
        <v>1551</v>
      </c>
      <c r="D261" s="132" t="s">
        <v>135</v>
      </c>
      <c r="E261" s="133" t="s">
        <v>1552</v>
      </c>
      <c r="F261" s="134" t="s">
        <v>1553</v>
      </c>
      <c r="G261" s="135" t="s">
        <v>265</v>
      </c>
      <c r="H261" s="136">
        <v>340</v>
      </c>
      <c r="I261" s="137"/>
      <c r="J261" s="138">
        <f>ROUND(I261*H261,2)</f>
        <v>0</v>
      </c>
      <c r="K261" s="139"/>
      <c r="L261" s="31"/>
      <c r="M261" s="140" t="s">
        <v>1</v>
      </c>
      <c r="N261" s="141" t="s">
        <v>41</v>
      </c>
      <c r="P261" s="142">
        <f>O261*H261</f>
        <v>0</v>
      </c>
      <c r="Q261" s="142">
        <v>1.5323999999999999E-4</v>
      </c>
      <c r="R261" s="142">
        <f>Q261*H261</f>
        <v>5.2101599999999998E-2</v>
      </c>
      <c r="S261" s="142">
        <v>0</v>
      </c>
      <c r="T261" s="143">
        <f>S261*H261</f>
        <v>0</v>
      </c>
      <c r="AR261" s="144" t="s">
        <v>681</v>
      </c>
      <c r="AT261" s="144" t="s">
        <v>135</v>
      </c>
      <c r="AU261" s="144" t="s">
        <v>86</v>
      </c>
      <c r="AY261" s="16" t="s">
        <v>132</v>
      </c>
      <c r="BE261" s="145">
        <f>IF(N261="základní",J261,0)</f>
        <v>0</v>
      </c>
      <c r="BF261" s="145">
        <f>IF(N261="snížená",J261,0)</f>
        <v>0</v>
      </c>
      <c r="BG261" s="145">
        <f>IF(N261="zákl. přenesená",J261,0)</f>
        <v>0</v>
      </c>
      <c r="BH261" s="145">
        <f>IF(N261="sníž. přenesená",J261,0)</f>
        <v>0</v>
      </c>
      <c r="BI261" s="145">
        <f>IF(N261="nulová",J261,0)</f>
        <v>0</v>
      </c>
      <c r="BJ261" s="16" t="s">
        <v>84</v>
      </c>
      <c r="BK261" s="145">
        <f>ROUND(I261*H261,2)</f>
        <v>0</v>
      </c>
      <c r="BL261" s="16" t="s">
        <v>681</v>
      </c>
      <c r="BM261" s="144" t="s">
        <v>1554</v>
      </c>
    </row>
    <row r="262" spans="2:65" s="1" customFormat="1" ht="11.25">
      <c r="B262" s="31"/>
      <c r="D262" s="163" t="s">
        <v>182</v>
      </c>
      <c r="F262" s="164" t="s">
        <v>1555</v>
      </c>
      <c r="I262" s="165"/>
      <c r="L262" s="31"/>
      <c r="M262" s="166"/>
      <c r="T262" s="55"/>
      <c r="AT262" s="16" t="s">
        <v>182</v>
      </c>
      <c r="AU262" s="16" t="s">
        <v>86</v>
      </c>
    </row>
    <row r="263" spans="2:65" s="13" customFormat="1" ht="11.25">
      <c r="B263" s="153"/>
      <c r="D263" s="147" t="s">
        <v>141</v>
      </c>
      <c r="E263" s="154" t="s">
        <v>1</v>
      </c>
      <c r="F263" s="155" t="s">
        <v>1556</v>
      </c>
      <c r="H263" s="156">
        <v>340</v>
      </c>
      <c r="I263" s="157"/>
      <c r="L263" s="153"/>
      <c r="M263" s="158"/>
      <c r="T263" s="159"/>
      <c r="AT263" s="154" t="s">
        <v>141</v>
      </c>
      <c r="AU263" s="154" t="s">
        <v>86</v>
      </c>
      <c r="AV263" s="13" t="s">
        <v>86</v>
      </c>
      <c r="AW263" s="13" t="s">
        <v>32</v>
      </c>
      <c r="AX263" s="13" t="s">
        <v>84</v>
      </c>
      <c r="AY263" s="154" t="s">
        <v>132</v>
      </c>
    </row>
    <row r="264" spans="2:65" s="1" customFormat="1" ht="37.9" customHeight="1">
      <c r="B264" s="31"/>
      <c r="C264" s="132" t="s">
        <v>1557</v>
      </c>
      <c r="D264" s="132" t="s">
        <v>135</v>
      </c>
      <c r="E264" s="133" t="s">
        <v>1558</v>
      </c>
      <c r="F264" s="134" t="s">
        <v>1559</v>
      </c>
      <c r="G264" s="135" t="s">
        <v>265</v>
      </c>
      <c r="H264" s="136">
        <v>340</v>
      </c>
      <c r="I264" s="137"/>
      <c r="J264" s="138">
        <f>ROUND(I264*H264,2)</f>
        <v>0</v>
      </c>
      <c r="K264" s="139"/>
      <c r="L264" s="31"/>
      <c r="M264" s="140" t="s">
        <v>1</v>
      </c>
      <c r="N264" s="141" t="s">
        <v>41</v>
      </c>
      <c r="P264" s="142">
        <f>O264*H264</f>
        <v>0</v>
      </c>
      <c r="Q264" s="142">
        <v>0</v>
      </c>
      <c r="R264" s="142">
        <f>Q264*H264</f>
        <v>0</v>
      </c>
      <c r="S264" s="142">
        <v>0</v>
      </c>
      <c r="T264" s="143">
        <f>S264*H264</f>
        <v>0</v>
      </c>
      <c r="AR264" s="144" t="s">
        <v>681</v>
      </c>
      <c r="AT264" s="144" t="s">
        <v>135</v>
      </c>
      <c r="AU264" s="144" t="s">
        <v>86</v>
      </c>
      <c r="AY264" s="16" t="s">
        <v>132</v>
      </c>
      <c r="BE264" s="145">
        <f>IF(N264="základní",J264,0)</f>
        <v>0</v>
      </c>
      <c r="BF264" s="145">
        <f>IF(N264="snížená",J264,0)</f>
        <v>0</v>
      </c>
      <c r="BG264" s="145">
        <f>IF(N264="zákl. přenesená",J264,0)</f>
        <v>0</v>
      </c>
      <c r="BH264" s="145">
        <f>IF(N264="sníž. přenesená",J264,0)</f>
        <v>0</v>
      </c>
      <c r="BI264" s="145">
        <f>IF(N264="nulová",J264,0)</f>
        <v>0</v>
      </c>
      <c r="BJ264" s="16" t="s">
        <v>84</v>
      </c>
      <c r="BK264" s="145">
        <f>ROUND(I264*H264,2)</f>
        <v>0</v>
      </c>
      <c r="BL264" s="16" t="s">
        <v>681</v>
      </c>
      <c r="BM264" s="144" t="s">
        <v>1560</v>
      </c>
    </row>
    <row r="265" spans="2:65" s="1" customFormat="1" ht="11.25">
      <c r="B265" s="31"/>
      <c r="D265" s="163" t="s">
        <v>182</v>
      </c>
      <c r="F265" s="164" t="s">
        <v>1561</v>
      </c>
      <c r="I265" s="165"/>
      <c r="L265" s="31"/>
      <c r="M265" s="166"/>
      <c r="T265" s="55"/>
      <c r="AT265" s="16" t="s">
        <v>182</v>
      </c>
      <c r="AU265" s="16" t="s">
        <v>86</v>
      </c>
    </row>
    <row r="266" spans="2:65" s="13" customFormat="1" ht="11.25">
      <c r="B266" s="153"/>
      <c r="D266" s="147" t="s">
        <v>141</v>
      </c>
      <c r="E266" s="154" t="s">
        <v>1</v>
      </c>
      <c r="F266" s="155" t="s">
        <v>1556</v>
      </c>
      <c r="H266" s="156">
        <v>340</v>
      </c>
      <c r="I266" s="157"/>
      <c r="L266" s="153"/>
      <c r="M266" s="158"/>
      <c r="T266" s="159"/>
      <c r="AT266" s="154" t="s">
        <v>141</v>
      </c>
      <c r="AU266" s="154" t="s">
        <v>86</v>
      </c>
      <c r="AV266" s="13" t="s">
        <v>86</v>
      </c>
      <c r="AW266" s="13" t="s">
        <v>32</v>
      </c>
      <c r="AX266" s="13" t="s">
        <v>84</v>
      </c>
      <c r="AY266" s="154" t="s">
        <v>132</v>
      </c>
    </row>
    <row r="267" spans="2:65" s="1" customFormat="1" ht="24.2" customHeight="1">
      <c r="B267" s="31"/>
      <c r="C267" s="132" t="s">
        <v>1562</v>
      </c>
      <c r="D267" s="132" t="s">
        <v>135</v>
      </c>
      <c r="E267" s="133" t="s">
        <v>1563</v>
      </c>
      <c r="F267" s="134" t="s">
        <v>1564</v>
      </c>
      <c r="G267" s="135" t="s">
        <v>265</v>
      </c>
      <c r="H267" s="136">
        <v>340</v>
      </c>
      <c r="I267" s="137"/>
      <c r="J267" s="138">
        <f>ROUND(I267*H267,2)</f>
        <v>0</v>
      </c>
      <c r="K267" s="139"/>
      <c r="L267" s="31"/>
      <c r="M267" s="140" t="s">
        <v>1</v>
      </c>
      <c r="N267" s="141" t="s">
        <v>41</v>
      </c>
      <c r="P267" s="142">
        <f>O267*H267</f>
        <v>0</v>
      </c>
      <c r="Q267" s="142">
        <v>5.62E-4</v>
      </c>
      <c r="R267" s="142">
        <f>Q267*H267</f>
        <v>0.19108</v>
      </c>
      <c r="S267" s="142">
        <v>0</v>
      </c>
      <c r="T267" s="143">
        <f>S267*H267</f>
        <v>0</v>
      </c>
      <c r="AR267" s="144" t="s">
        <v>681</v>
      </c>
      <c r="AT267" s="144" t="s">
        <v>135</v>
      </c>
      <c r="AU267" s="144" t="s">
        <v>86</v>
      </c>
      <c r="AY267" s="16" t="s">
        <v>132</v>
      </c>
      <c r="BE267" s="145">
        <f>IF(N267="základní",J267,0)</f>
        <v>0</v>
      </c>
      <c r="BF267" s="145">
        <f>IF(N267="snížená",J267,0)</f>
        <v>0</v>
      </c>
      <c r="BG267" s="145">
        <f>IF(N267="zákl. přenesená",J267,0)</f>
        <v>0</v>
      </c>
      <c r="BH267" s="145">
        <f>IF(N267="sníž. přenesená",J267,0)</f>
        <v>0</v>
      </c>
      <c r="BI267" s="145">
        <f>IF(N267="nulová",J267,0)</f>
        <v>0</v>
      </c>
      <c r="BJ267" s="16" t="s">
        <v>84</v>
      </c>
      <c r="BK267" s="145">
        <f>ROUND(I267*H267,2)</f>
        <v>0</v>
      </c>
      <c r="BL267" s="16" t="s">
        <v>681</v>
      </c>
      <c r="BM267" s="144" t="s">
        <v>1565</v>
      </c>
    </row>
    <row r="268" spans="2:65" s="1" customFormat="1" ht="11.25">
      <c r="B268" s="31"/>
      <c r="D268" s="163" t="s">
        <v>182</v>
      </c>
      <c r="F268" s="164" t="s">
        <v>1566</v>
      </c>
      <c r="I268" s="165"/>
      <c r="L268" s="31"/>
      <c r="M268" s="166"/>
      <c r="T268" s="55"/>
      <c r="AT268" s="16" t="s">
        <v>182</v>
      </c>
      <c r="AU268" s="16" t="s">
        <v>86</v>
      </c>
    </row>
    <row r="269" spans="2:65" s="13" customFormat="1" ht="11.25">
      <c r="B269" s="153"/>
      <c r="D269" s="147" t="s">
        <v>141</v>
      </c>
      <c r="E269" s="154" t="s">
        <v>1</v>
      </c>
      <c r="F269" s="155" t="s">
        <v>1556</v>
      </c>
      <c r="H269" s="156">
        <v>340</v>
      </c>
      <c r="I269" s="157"/>
      <c r="L269" s="153"/>
      <c r="M269" s="158"/>
      <c r="T269" s="159"/>
      <c r="AT269" s="154" t="s">
        <v>141</v>
      </c>
      <c r="AU269" s="154" t="s">
        <v>86</v>
      </c>
      <c r="AV269" s="13" t="s">
        <v>86</v>
      </c>
      <c r="AW269" s="13" t="s">
        <v>32</v>
      </c>
      <c r="AX269" s="13" t="s">
        <v>84</v>
      </c>
      <c r="AY269" s="154" t="s">
        <v>132</v>
      </c>
    </row>
    <row r="270" spans="2:65" s="1" customFormat="1" ht="24.2" customHeight="1">
      <c r="B270" s="31"/>
      <c r="C270" s="132" t="s">
        <v>1567</v>
      </c>
      <c r="D270" s="132" t="s">
        <v>135</v>
      </c>
      <c r="E270" s="133" t="s">
        <v>1568</v>
      </c>
      <c r="F270" s="134" t="s">
        <v>1569</v>
      </c>
      <c r="G270" s="135" t="s">
        <v>217</v>
      </c>
      <c r="H270" s="136">
        <v>47.52</v>
      </c>
      <c r="I270" s="137"/>
      <c r="J270" s="138">
        <f>ROUND(I270*H270,2)</f>
        <v>0</v>
      </c>
      <c r="K270" s="139"/>
      <c r="L270" s="31"/>
      <c r="M270" s="140" t="s">
        <v>1</v>
      </c>
      <c r="N270" s="141" t="s">
        <v>41</v>
      </c>
      <c r="P270" s="142">
        <f>O270*H270</f>
        <v>0</v>
      </c>
      <c r="Q270" s="142">
        <v>0</v>
      </c>
      <c r="R270" s="142">
        <f>Q270*H270</f>
        <v>0</v>
      </c>
      <c r="S270" s="142">
        <v>0</v>
      </c>
      <c r="T270" s="143">
        <f>S270*H270</f>
        <v>0</v>
      </c>
      <c r="AR270" s="144" t="s">
        <v>681</v>
      </c>
      <c r="AT270" s="144" t="s">
        <v>135</v>
      </c>
      <c r="AU270" s="144" t="s">
        <v>86</v>
      </c>
      <c r="AY270" s="16" t="s">
        <v>132</v>
      </c>
      <c r="BE270" s="145">
        <f>IF(N270="základní",J270,0)</f>
        <v>0</v>
      </c>
      <c r="BF270" s="145">
        <f>IF(N270="snížená",J270,0)</f>
        <v>0</v>
      </c>
      <c r="BG270" s="145">
        <f>IF(N270="zákl. přenesená",J270,0)</f>
        <v>0</v>
      </c>
      <c r="BH270" s="145">
        <f>IF(N270="sníž. přenesená",J270,0)</f>
        <v>0</v>
      </c>
      <c r="BI270" s="145">
        <f>IF(N270="nulová",J270,0)</f>
        <v>0</v>
      </c>
      <c r="BJ270" s="16" t="s">
        <v>84</v>
      </c>
      <c r="BK270" s="145">
        <f>ROUND(I270*H270,2)</f>
        <v>0</v>
      </c>
      <c r="BL270" s="16" t="s">
        <v>681</v>
      </c>
      <c r="BM270" s="144" t="s">
        <v>1570</v>
      </c>
    </row>
    <row r="271" spans="2:65" s="1" customFormat="1" ht="11.25">
      <c r="B271" s="31"/>
      <c r="D271" s="163" t="s">
        <v>182</v>
      </c>
      <c r="F271" s="164" t="s">
        <v>1571</v>
      </c>
      <c r="I271" s="165"/>
      <c r="L271" s="31"/>
      <c r="M271" s="166"/>
      <c r="T271" s="55"/>
      <c r="AT271" s="16" t="s">
        <v>182</v>
      </c>
      <c r="AU271" s="16" t="s">
        <v>86</v>
      </c>
    </row>
    <row r="272" spans="2:65" s="13" customFormat="1" ht="11.25">
      <c r="B272" s="153"/>
      <c r="D272" s="147" t="s">
        <v>141</v>
      </c>
      <c r="E272" s="154" t="s">
        <v>1</v>
      </c>
      <c r="F272" s="155" t="s">
        <v>1572</v>
      </c>
      <c r="H272" s="156">
        <v>47.52</v>
      </c>
      <c r="I272" s="157"/>
      <c r="L272" s="153"/>
      <c r="M272" s="158"/>
      <c r="T272" s="159"/>
      <c r="AT272" s="154" t="s">
        <v>141</v>
      </c>
      <c r="AU272" s="154" t="s">
        <v>86</v>
      </c>
      <c r="AV272" s="13" t="s">
        <v>86</v>
      </c>
      <c r="AW272" s="13" t="s">
        <v>32</v>
      </c>
      <c r="AX272" s="13" t="s">
        <v>84</v>
      </c>
      <c r="AY272" s="154" t="s">
        <v>132</v>
      </c>
    </row>
    <row r="273" spans="2:65" s="1" customFormat="1" ht="24.2" customHeight="1">
      <c r="B273" s="31"/>
      <c r="C273" s="132" t="s">
        <v>1573</v>
      </c>
      <c r="D273" s="132" t="s">
        <v>135</v>
      </c>
      <c r="E273" s="133" t="s">
        <v>1574</v>
      </c>
      <c r="F273" s="134" t="s">
        <v>1575</v>
      </c>
      <c r="G273" s="135" t="s">
        <v>265</v>
      </c>
      <c r="H273" s="136">
        <v>20</v>
      </c>
      <c r="I273" s="137"/>
      <c r="J273" s="138">
        <f>ROUND(I273*H273,2)</f>
        <v>0</v>
      </c>
      <c r="K273" s="139"/>
      <c r="L273" s="31"/>
      <c r="M273" s="140" t="s">
        <v>1</v>
      </c>
      <c r="N273" s="141" t="s">
        <v>41</v>
      </c>
      <c r="P273" s="142">
        <f>O273*H273</f>
        <v>0</v>
      </c>
      <c r="Q273" s="142">
        <v>0</v>
      </c>
      <c r="R273" s="142">
        <f>Q273*H273</f>
        <v>0</v>
      </c>
      <c r="S273" s="142">
        <v>0</v>
      </c>
      <c r="T273" s="143">
        <f>S273*H273</f>
        <v>0</v>
      </c>
      <c r="AR273" s="144" t="s">
        <v>681</v>
      </c>
      <c r="AT273" s="144" t="s">
        <v>135</v>
      </c>
      <c r="AU273" s="144" t="s">
        <v>86</v>
      </c>
      <c r="AY273" s="16" t="s">
        <v>132</v>
      </c>
      <c r="BE273" s="145">
        <f>IF(N273="základní",J273,0)</f>
        <v>0</v>
      </c>
      <c r="BF273" s="145">
        <f>IF(N273="snížená",J273,0)</f>
        <v>0</v>
      </c>
      <c r="BG273" s="145">
        <f>IF(N273="zákl. přenesená",J273,0)</f>
        <v>0</v>
      </c>
      <c r="BH273" s="145">
        <f>IF(N273="sníž. přenesená",J273,0)</f>
        <v>0</v>
      </c>
      <c r="BI273" s="145">
        <f>IF(N273="nulová",J273,0)</f>
        <v>0</v>
      </c>
      <c r="BJ273" s="16" t="s">
        <v>84</v>
      </c>
      <c r="BK273" s="145">
        <f>ROUND(I273*H273,2)</f>
        <v>0</v>
      </c>
      <c r="BL273" s="16" t="s">
        <v>681</v>
      </c>
      <c r="BM273" s="144" t="s">
        <v>1576</v>
      </c>
    </row>
    <row r="274" spans="2:65" s="1" customFormat="1" ht="11.25">
      <c r="B274" s="31"/>
      <c r="D274" s="163" t="s">
        <v>182</v>
      </c>
      <c r="F274" s="164" t="s">
        <v>1577</v>
      </c>
      <c r="I274" s="165"/>
      <c r="L274" s="31"/>
      <c r="M274" s="166"/>
      <c r="T274" s="55"/>
      <c r="AT274" s="16" t="s">
        <v>182</v>
      </c>
      <c r="AU274" s="16" t="s">
        <v>86</v>
      </c>
    </row>
    <row r="275" spans="2:65" s="1" customFormat="1" ht="24.2" customHeight="1">
      <c r="B275" s="31"/>
      <c r="C275" s="132" t="s">
        <v>1578</v>
      </c>
      <c r="D275" s="132" t="s">
        <v>135</v>
      </c>
      <c r="E275" s="133" t="s">
        <v>1579</v>
      </c>
      <c r="F275" s="134" t="s">
        <v>1580</v>
      </c>
      <c r="G275" s="135" t="s">
        <v>265</v>
      </c>
      <c r="H275" s="136">
        <v>20</v>
      </c>
      <c r="I275" s="137"/>
      <c r="J275" s="138">
        <f>ROUND(I275*H275,2)</f>
        <v>0</v>
      </c>
      <c r="K275" s="139"/>
      <c r="L275" s="31"/>
      <c r="M275" s="140" t="s">
        <v>1</v>
      </c>
      <c r="N275" s="141" t="s">
        <v>41</v>
      </c>
      <c r="P275" s="142">
        <f>O275*H275</f>
        <v>0</v>
      </c>
      <c r="Q275" s="142">
        <v>0</v>
      </c>
      <c r="R275" s="142">
        <f>Q275*H275</f>
        <v>0</v>
      </c>
      <c r="S275" s="142">
        <v>0</v>
      </c>
      <c r="T275" s="143">
        <f>S275*H275</f>
        <v>0</v>
      </c>
      <c r="AR275" s="144" t="s">
        <v>681</v>
      </c>
      <c r="AT275" s="144" t="s">
        <v>135</v>
      </c>
      <c r="AU275" s="144" t="s">
        <v>86</v>
      </c>
      <c r="AY275" s="16" t="s">
        <v>132</v>
      </c>
      <c r="BE275" s="145">
        <f>IF(N275="základní",J275,0)</f>
        <v>0</v>
      </c>
      <c r="BF275" s="145">
        <f>IF(N275="snížená",J275,0)</f>
        <v>0</v>
      </c>
      <c r="BG275" s="145">
        <f>IF(N275="zákl. přenesená",J275,0)</f>
        <v>0</v>
      </c>
      <c r="BH275" s="145">
        <f>IF(N275="sníž. přenesená",J275,0)</f>
        <v>0</v>
      </c>
      <c r="BI275" s="145">
        <f>IF(N275="nulová",J275,0)</f>
        <v>0</v>
      </c>
      <c r="BJ275" s="16" t="s">
        <v>84</v>
      </c>
      <c r="BK275" s="145">
        <f>ROUND(I275*H275,2)</f>
        <v>0</v>
      </c>
      <c r="BL275" s="16" t="s">
        <v>681</v>
      </c>
      <c r="BM275" s="144" t="s">
        <v>1581</v>
      </c>
    </row>
    <row r="276" spans="2:65" s="1" customFormat="1" ht="11.25">
      <c r="B276" s="31"/>
      <c r="D276" s="163" t="s">
        <v>182</v>
      </c>
      <c r="F276" s="164" t="s">
        <v>1582</v>
      </c>
      <c r="I276" s="165"/>
      <c r="L276" s="31"/>
      <c r="M276" s="166"/>
      <c r="T276" s="55"/>
      <c r="AT276" s="16" t="s">
        <v>182</v>
      </c>
      <c r="AU276" s="16" t="s">
        <v>86</v>
      </c>
    </row>
    <row r="277" spans="2:65" s="1" customFormat="1" ht="24.2" customHeight="1">
      <c r="B277" s="31"/>
      <c r="C277" s="132" t="s">
        <v>1583</v>
      </c>
      <c r="D277" s="132" t="s">
        <v>135</v>
      </c>
      <c r="E277" s="133" t="s">
        <v>1584</v>
      </c>
      <c r="F277" s="134" t="s">
        <v>1585</v>
      </c>
      <c r="G277" s="135" t="s">
        <v>180</v>
      </c>
      <c r="H277" s="136">
        <v>160</v>
      </c>
      <c r="I277" s="137"/>
      <c r="J277" s="138">
        <f>ROUND(I277*H277,2)</f>
        <v>0</v>
      </c>
      <c r="K277" s="139"/>
      <c r="L277" s="31"/>
      <c r="M277" s="140" t="s">
        <v>1</v>
      </c>
      <c r="N277" s="141" t="s">
        <v>41</v>
      </c>
      <c r="P277" s="142">
        <f>O277*H277</f>
        <v>0</v>
      </c>
      <c r="Q277" s="142">
        <v>0</v>
      </c>
      <c r="R277" s="142">
        <f>Q277*H277</f>
        <v>0</v>
      </c>
      <c r="S277" s="142">
        <v>0</v>
      </c>
      <c r="T277" s="143">
        <f>S277*H277</f>
        <v>0</v>
      </c>
      <c r="AR277" s="144" t="s">
        <v>681</v>
      </c>
      <c r="AT277" s="144" t="s">
        <v>135</v>
      </c>
      <c r="AU277" s="144" t="s">
        <v>86</v>
      </c>
      <c r="AY277" s="16" t="s">
        <v>132</v>
      </c>
      <c r="BE277" s="145">
        <f>IF(N277="základní",J277,0)</f>
        <v>0</v>
      </c>
      <c r="BF277" s="145">
        <f>IF(N277="snížená",J277,0)</f>
        <v>0</v>
      </c>
      <c r="BG277" s="145">
        <f>IF(N277="zákl. přenesená",J277,0)</f>
        <v>0</v>
      </c>
      <c r="BH277" s="145">
        <f>IF(N277="sníž. přenesená",J277,0)</f>
        <v>0</v>
      </c>
      <c r="BI277" s="145">
        <f>IF(N277="nulová",J277,0)</f>
        <v>0</v>
      </c>
      <c r="BJ277" s="16" t="s">
        <v>84</v>
      </c>
      <c r="BK277" s="145">
        <f>ROUND(I277*H277,2)</f>
        <v>0</v>
      </c>
      <c r="BL277" s="16" t="s">
        <v>681</v>
      </c>
      <c r="BM277" s="144" t="s">
        <v>1586</v>
      </c>
    </row>
    <row r="278" spans="2:65" s="1" customFormat="1" ht="11.25">
      <c r="B278" s="31"/>
      <c r="D278" s="163" t="s">
        <v>182</v>
      </c>
      <c r="F278" s="164" t="s">
        <v>1587</v>
      </c>
      <c r="I278" s="165"/>
      <c r="L278" s="31"/>
      <c r="M278" s="166"/>
      <c r="T278" s="55"/>
      <c r="AT278" s="16" t="s">
        <v>182</v>
      </c>
      <c r="AU278" s="16" t="s">
        <v>86</v>
      </c>
    </row>
    <row r="279" spans="2:65" s="13" customFormat="1" ht="11.25">
      <c r="B279" s="153"/>
      <c r="D279" s="147" t="s">
        <v>141</v>
      </c>
      <c r="E279" s="154" t="s">
        <v>1</v>
      </c>
      <c r="F279" s="155" t="s">
        <v>1588</v>
      </c>
      <c r="H279" s="156">
        <v>160</v>
      </c>
      <c r="I279" s="157"/>
      <c r="L279" s="153"/>
      <c r="M279" s="158"/>
      <c r="T279" s="159"/>
      <c r="AT279" s="154" t="s">
        <v>141</v>
      </c>
      <c r="AU279" s="154" t="s">
        <v>86</v>
      </c>
      <c r="AV279" s="13" t="s">
        <v>86</v>
      </c>
      <c r="AW279" s="13" t="s">
        <v>32</v>
      </c>
      <c r="AX279" s="13" t="s">
        <v>84</v>
      </c>
      <c r="AY279" s="154" t="s">
        <v>132</v>
      </c>
    </row>
    <row r="280" spans="2:65" s="1" customFormat="1" ht="24.2" customHeight="1">
      <c r="B280" s="31"/>
      <c r="C280" s="132" t="s">
        <v>1589</v>
      </c>
      <c r="D280" s="132" t="s">
        <v>135</v>
      </c>
      <c r="E280" s="133" t="s">
        <v>1590</v>
      </c>
      <c r="F280" s="134" t="s">
        <v>1591</v>
      </c>
      <c r="G280" s="135" t="s">
        <v>180</v>
      </c>
      <c r="H280" s="136">
        <v>132</v>
      </c>
      <c r="I280" s="137"/>
      <c r="J280" s="138">
        <f>ROUND(I280*H280,2)</f>
        <v>0</v>
      </c>
      <c r="K280" s="139"/>
      <c r="L280" s="31"/>
      <c r="M280" s="140" t="s">
        <v>1</v>
      </c>
      <c r="N280" s="141" t="s">
        <v>41</v>
      </c>
      <c r="P280" s="142">
        <f>O280*H280</f>
        <v>0</v>
      </c>
      <c r="Q280" s="142">
        <v>0</v>
      </c>
      <c r="R280" s="142">
        <f>Q280*H280</f>
        <v>0</v>
      </c>
      <c r="S280" s="142">
        <v>0</v>
      </c>
      <c r="T280" s="143">
        <f>S280*H280</f>
        <v>0</v>
      </c>
      <c r="AR280" s="144" t="s">
        <v>681</v>
      </c>
      <c r="AT280" s="144" t="s">
        <v>135</v>
      </c>
      <c r="AU280" s="144" t="s">
        <v>86</v>
      </c>
      <c r="AY280" s="16" t="s">
        <v>132</v>
      </c>
      <c r="BE280" s="145">
        <f>IF(N280="základní",J280,0)</f>
        <v>0</v>
      </c>
      <c r="BF280" s="145">
        <f>IF(N280="snížená",J280,0)</f>
        <v>0</v>
      </c>
      <c r="BG280" s="145">
        <f>IF(N280="zákl. přenesená",J280,0)</f>
        <v>0</v>
      </c>
      <c r="BH280" s="145">
        <f>IF(N280="sníž. přenesená",J280,0)</f>
        <v>0</v>
      </c>
      <c r="BI280" s="145">
        <f>IF(N280="nulová",J280,0)</f>
        <v>0</v>
      </c>
      <c r="BJ280" s="16" t="s">
        <v>84</v>
      </c>
      <c r="BK280" s="145">
        <f>ROUND(I280*H280,2)</f>
        <v>0</v>
      </c>
      <c r="BL280" s="16" t="s">
        <v>681</v>
      </c>
      <c r="BM280" s="144" t="s">
        <v>1592</v>
      </c>
    </row>
    <row r="281" spans="2:65" s="1" customFormat="1" ht="11.25">
      <c r="B281" s="31"/>
      <c r="D281" s="163" t="s">
        <v>182</v>
      </c>
      <c r="F281" s="164" t="s">
        <v>1593</v>
      </c>
      <c r="I281" s="165"/>
      <c r="L281" s="31"/>
      <c r="M281" s="166"/>
      <c r="T281" s="55"/>
      <c r="AT281" s="16" t="s">
        <v>182</v>
      </c>
      <c r="AU281" s="16" t="s">
        <v>86</v>
      </c>
    </row>
    <row r="282" spans="2:65" s="13" customFormat="1" ht="11.25">
      <c r="B282" s="153"/>
      <c r="D282" s="147" t="s">
        <v>141</v>
      </c>
      <c r="E282" s="154" t="s">
        <v>1</v>
      </c>
      <c r="F282" s="155" t="s">
        <v>1594</v>
      </c>
      <c r="H282" s="156">
        <v>132</v>
      </c>
      <c r="I282" s="157"/>
      <c r="L282" s="153"/>
      <c r="M282" s="158"/>
      <c r="T282" s="159"/>
      <c r="AT282" s="154" t="s">
        <v>141</v>
      </c>
      <c r="AU282" s="154" t="s">
        <v>86</v>
      </c>
      <c r="AV282" s="13" t="s">
        <v>86</v>
      </c>
      <c r="AW282" s="13" t="s">
        <v>32</v>
      </c>
      <c r="AX282" s="13" t="s">
        <v>84</v>
      </c>
      <c r="AY282" s="154" t="s">
        <v>132</v>
      </c>
    </row>
    <row r="283" spans="2:65" s="1" customFormat="1" ht="16.5" customHeight="1">
      <c r="B283" s="31"/>
      <c r="C283" s="132" t="s">
        <v>1595</v>
      </c>
      <c r="D283" s="132" t="s">
        <v>135</v>
      </c>
      <c r="E283" s="133" t="s">
        <v>1596</v>
      </c>
      <c r="F283" s="134" t="s">
        <v>1597</v>
      </c>
      <c r="G283" s="135" t="s">
        <v>180</v>
      </c>
      <c r="H283" s="136">
        <v>132</v>
      </c>
      <c r="I283" s="137"/>
      <c r="J283" s="138">
        <f>ROUND(I283*H283,2)</f>
        <v>0</v>
      </c>
      <c r="K283" s="139"/>
      <c r="L283" s="31"/>
      <c r="M283" s="140" t="s">
        <v>1</v>
      </c>
      <c r="N283" s="141" t="s">
        <v>41</v>
      </c>
      <c r="P283" s="142">
        <f>O283*H283</f>
        <v>0</v>
      </c>
      <c r="Q283" s="142">
        <v>2.5000000000000001E-5</v>
      </c>
      <c r="R283" s="142">
        <f>Q283*H283</f>
        <v>3.3E-3</v>
      </c>
      <c r="S283" s="142">
        <v>0</v>
      </c>
      <c r="T283" s="143">
        <f>S283*H283</f>
        <v>0</v>
      </c>
      <c r="AR283" s="144" t="s">
        <v>681</v>
      </c>
      <c r="AT283" s="144" t="s">
        <v>135</v>
      </c>
      <c r="AU283" s="144" t="s">
        <v>86</v>
      </c>
      <c r="AY283" s="16" t="s">
        <v>132</v>
      </c>
      <c r="BE283" s="145">
        <f>IF(N283="základní",J283,0)</f>
        <v>0</v>
      </c>
      <c r="BF283" s="145">
        <f>IF(N283="snížená",J283,0)</f>
        <v>0</v>
      </c>
      <c r="BG283" s="145">
        <f>IF(N283="zákl. přenesená",J283,0)</f>
        <v>0</v>
      </c>
      <c r="BH283" s="145">
        <f>IF(N283="sníž. přenesená",J283,0)</f>
        <v>0</v>
      </c>
      <c r="BI283" s="145">
        <f>IF(N283="nulová",J283,0)</f>
        <v>0</v>
      </c>
      <c r="BJ283" s="16" t="s">
        <v>84</v>
      </c>
      <c r="BK283" s="145">
        <f>ROUND(I283*H283,2)</f>
        <v>0</v>
      </c>
      <c r="BL283" s="16" t="s">
        <v>681</v>
      </c>
      <c r="BM283" s="144" t="s">
        <v>1598</v>
      </c>
    </row>
    <row r="284" spans="2:65" s="1" customFormat="1" ht="11.25">
      <c r="B284" s="31"/>
      <c r="D284" s="163" t="s">
        <v>182</v>
      </c>
      <c r="F284" s="164" t="s">
        <v>1599</v>
      </c>
      <c r="I284" s="165"/>
      <c r="L284" s="31"/>
      <c r="M284" s="166"/>
      <c r="T284" s="55"/>
      <c r="AT284" s="16" t="s">
        <v>182</v>
      </c>
      <c r="AU284" s="16" t="s">
        <v>86</v>
      </c>
    </row>
    <row r="285" spans="2:65" s="13" customFormat="1" ht="11.25">
      <c r="B285" s="153"/>
      <c r="D285" s="147" t="s">
        <v>141</v>
      </c>
      <c r="E285" s="154" t="s">
        <v>1</v>
      </c>
      <c r="F285" s="155" t="s">
        <v>1594</v>
      </c>
      <c r="H285" s="156">
        <v>132</v>
      </c>
      <c r="I285" s="157"/>
      <c r="L285" s="153"/>
      <c r="M285" s="158"/>
      <c r="T285" s="159"/>
      <c r="AT285" s="154" t="s">
        <v>141</v>
      </c>
      <c r="AU285" s="154" t="s">
        <v>86</v>
      </c>
      <c r="AV285" s="13" t="s">
        <v>86</v>
      </c>
      <c r="AW285" s="13" t="s">
        <v>32</v>
      </c>
      <c r="AX285" s="13" t="s">
        <v>84</v>
      </c>
      <c r="AY285" s="154" t="s">
        <v>132</v>
      </c>
    </row>
    <row r="286" spans="2:65" s="1" customFormat="1" ht="37.9" customHeight="1">
      <c r="B286" s="31"/>
      <c r="C286" s="132" t="s">
        <v>1600</v>
      </c>
      <c r="D286" s="132" t="s">
        <v>135</v>
      </c>
      <c r="E286" s="133" t="s">
        <v>1601</v>
      </c>
      <c r="F286" s="134" t="s">
        <v>1602</v>
      </c>
      <c r="G286" s="135" t="s">
        <v>265</v>
      </c>
      <c r="H286" s="136">
        <v>15</v>
      </c>
      <c r="I286" s="137"/>
      <c r="J286" s="138">
        <f>ROUND(I286*H286,2)</f>
        <v>0</v>
      </c>
      <c r="K286" s="139"/>
      <c r="L286" s="31"/>
      <c r="M286" s="140" t="s">
        <v>1</v>
      </c>
      <c r="N286" s="141" t="s">
        <v>41</v>
      </c>
      <c r="P286" s="142">
        <f>O286*H286</f>
        <v>0</v>
      </c>
      <c r="Q286" s="142">
        <v>2.7304999999999999E-3</v>
      </c>
      <c r="R286" s="142">
        <f>Q286*H286</f>
        <v>4.0957500000000001E-2</v>
      </c>
      <c r="S286" s="142">
        <v>0</v>
      </c>
      <c r="T286" s="143">
        <f>S286*H286</f>
        <v>0</v>
      </c>
      <c r="AR286" s="144" t="s">
        <v>681</v>
      </c>
      <c r="AT286" s="144" t="s">
        <v>135</v>
      </c>
      <c r="AU286" s="144" t="s">
        <v>86</v>
      </c>
      <c r="AY286" s="16" t="s">
        <v>132</v>
      </c>
      <c r="BE286" s="145">
        <f>IF(N286="základní",J286,0)</f>
        <v>0</v>
      </c>
      <c r="BF286" s="145">
        <f>IF(N286="snížená",J286,0)</f>
        <v>0</v>
      </c>
      <c r="BG286" s="145">
        <f>IF(N286="zákl. přenesená",J286,0)</f>
        <v>0</v>
      </c>
      <c r="BH286" s="145">
        <f>IF(N286="sníž. přenesená",J286,0)</f>
        <v>0</v>
      </c>
      <c r="BI286" s="145">
        <f>IF(N286="nulová",J286,0)</f>
        <v>0</v>
      </c>
      <c r="BJ286" s="16" t="s">
        <v>84</v>
      </c>
      <c r="BK286" s="145">
        <f>ROUND(I286*H286,2)</f>
        <v>0</v>
      </c>
      <c r="BL286" s="16" t="s">
        <v>681</v>
      </c>
      <c r="BM286" s="144" t="s">
        <v>1603</v>
      </c>
    </row>
    <row r="287" spans="2:65" s="1" customFormat="1" ht="11.25">
      <c r="B287" s="31"/>
      <c r="D287" s="163" t="s">
        <v>182</v>
      </c>
      <c r="F287" s="164" t="s">
        <v>1604</v>
      </c>
      <c r="I287" s="165"/>
      <c r="L287" s="31"/>
      <c r="M287" s="166"/>
      <c r="T287" s="55"/>
      <c r="AT287" s="16" t="s">
        <v>182</v>
      </c>
      <c r="AU287" s="16" t="s">
        <v>86</v>
      </c>
    </row>
    <row r="288" spans="2:65" s="1" customFormat="1" ht="24.2" customHeight="1">
      <c r="B288" s="31"/>
      <c r="C288" s="132" t="s">
        <v>1605</v>
      </c>
      <c r="D288" s="132" t="s">
        <v>135</v>
      </c>
      <c r="E288" s="133" t="s">
        <v>1606</v>
      </c>
      <c r="F288" s="134" t="s">
        <v>1607</v>
      </c>
      <c r="G288" s="135" t="s">
        <v>289</v>
      </c>
      <c r="H288" s="136">
        <v>3</v>
      </c>
      <c r="I288" s="137"/>
      <c r="J288" s="138">
        <f>ROUND(I288*H288,2)</f>
        <v>0</v>
      </c>
      <c r="K288" s="139"/>
      <c r="L288" s="31"/>
      <c r="M288" s="140" t="s">
        <v>1</v>
      </c>
      <c r="N288" s="141" t="s">
        <v>41</v>
      </c>
      <c r="P288" s="142">
        <f>O288*H288</f>
        <v>0</v>
      </c>
      <c r="Q288" s="142">
        <v>0</v>
      </c>
      <c r="R288" s="142">
        <f>Q288*H288</f>
        <v>0</v>
      </c>
      <c r="S288" s="142">
        <v>0</v>
      </c>
      <c r="T288" s="143">
        <f>S288*H288</f>
        <v>0</v>
      </c>
      <c r="AR288" s="144" t="s">
        <v>681</v>
      </c>
      <c r="AT288" s="144" t="s">
        <v>135</v>
      </c>
      <c r="AU288" s="144" t="s">
        <v>86</v>
      </c>
      <c r="AY288" s="16" t="s">
        <v>132</v>
      </c>
      <c r="BE288" s="145">
        <f>IF(N288="základní",J288,0)</f>
        <v>0</v>
      </c>
      <c r="BF288" s="145">
        <f>IF(N288="snížená",J288,0)</f>
        <v>0</v>
      </c>
      <c r="BG288" s="145">
        <f>IF(N288="zákl. přenesená",J288,0)</f>
        <v>0</v>
      </c>
      <c r="BH288" s="145">
        <f>IF(N288="sníž. přenesená",J288,0)</f>
        <v>0</v>
      </c>
      <c r="BI288" s="145">
        <f>IF(N288="nulová",J288,0)</f>
        <v>0</v>
      </c>
      <c r="BJ288" s="16" t="s">
        <v>84</v>
      </c>
      <c r="BK288" s="145">
        <f>ROUND(I288*H288,2)</f>
        <v>0</v>
      </c>
      <c r="BL288" s="16" t="s">
        <v>681</v>
      </c>
      <c r="BM288" s="144" t="s">
        <v>1608</v>
      </c>
    </row>
    <row r="289" spans="2:65" s="1" customFormat="1" ht="11.25">
      <c r="B289" s="31"/>
      <c r="D289" s="163" t="s">
        <v>182</v>
      </c>
      <c r="F289" s="164" t="s">
        <v>1609</v>
      </c>
      <c r="I289" s="165"/>
      <c r="L289" s="31"/>
      <c r="M289" s="166"/>
      <c r="T289" s="55"/>
      <c r="AT289" s="16" t="s">
        <v>182</v>
      </c>
      <c r="AU289" s="16" t="s">
        <v>86</v>
      </c>
    </row>
    <row r="290" spans="2:65" s="1" customFormat="1" ht="21.75" customHeight="1">
      <c r="B290" s="31"/>
      <c r="C290" s="175" t="s">
        <v>1610</v>
      </c>
      <c r="D290" s="175" t="s">
        <v>222</v>
      </c>
      <c r="E290" s="176" t="s">
        <v>1611</v>
      </c>
      <c r="F290" s="177" t="s">
        <v>1612</v>
      </c>
      <c r="G290" s="178" t="s">
        <v>265</v>
      </c>
      <c r="H290" s="179">
        <v>15</v>
      </c>
      <c r="I290" s="180"/>
      <c r="J290" s="181">
        <f>ROUND(I290*H290,2)</f>
        <v>0</v>
      </c>
      <c r="K290" s="182"/>
      <c r="L290" s="183"/>
      <c r="M290" s="184" t="s">
        <v>1</v>
      </c>
      <c r="N290" s="185" t="s">
        <v>41</v>
      </c>
      <c r="P290" s="142">
        <f>O290*H290</f>
        <v>0</v>
      </c>
      <c r="Q290" s="142">
        <v>2.0999999999999999E-3</v>
      </c>
      <c r="R290" s="142">
        <f>Q290*H290</f>
        <v>3.15E-2</v>
      </c>
      <c r="S290" s="142">
        <v>0</v>
      </c>
      <c r="T290" s="143">
        <f>S290*H290</f>
        <v>0</v>
      </c>
      <c r="AR290" s="144" t="s">
        <v>226</v>
      </c>
      <c r="AT290" s="144" t="s">
        <v>222</v>
      </c>
      <c r="AU290" s="144" t="s">
        <v>86</v>
      </c>
      <c r="AY290" s="16" t="s">
        <v>132</v>
      </c>
      <c r="BE290" s="145">
        <f>IF(N290="základní",J290,0)</f>
        <v>0</v>
      </c>
      <c r="BF290" s="145">
        <f>IF(N290="snížená",J290,0)</f>
        <v>0</v>
      </c>
      <c r="BG290" s="145">
        <f>IF(N290="zákl. přenesená",J290,0)</f>
        <v>0</v>
      </c>
      <c r="BH290" s="145">
        <f>IF(N290="sníž. přenesená",J290,0)</f>
        <v>0</v>
      </c>
      <c r="BI290" s="145">
        <f>IF(N290="nulová",J290,0)</f>
        <v>0</v>
      </c>
      <c r="BJ290" s="16" t="s">
        <v>84</v>
      </c>
      <c r="BK290" s="145">
        <f>ROUND(I290*H290,2)</f>
        <v>0</v>
      </c>
      <c r="BL290" s="16" t="s">
        <v>131</v>
      </c>
      <c r="BM290" s="144" t="s">
        <v>1613</v>
      </c>
    </row>
    <row r="291" spans="2:65" s="1" customFormat="1" ht="24.2" customHeight="1">
      <c r="B291" s="31"/>
      <c r="C291" s="132" t="s">
        <v>1614</v>
      </c>
      <c r="D291" s="132" t="s">
        <v>135</v>
      </c>
      <c r="E291" s="133" t="s">
        <v>1615</v>
      </c>
      <c r="F291" s="134" t="s">
        <v>1616</v>
      </c>
      <c r="G291" s="135" t="s">
        <v>217</v>
      </c>
      <c r="H291" s="136">
        <v>5</v>
      </c>
      <c r="I291" s="137"/>
      <c r="J291" s="138">
        <f>ROUND(I291*H291,2)</f>
        <v>0</v>
      </c>
      <c r="K291" s="139"/>
      <c r="L291" s="31"/>
      <c r="M291" s="140" t="s">
        <v>1</v>
      </c>
      <c r="N291" s="141" t="s">
        <v>41</v>
      </c>
      <c r="P291" s="142">
        <f>O291*H291</f>
        <v>0</v>
      </c>
      <c r="Q291" s="142">
        <v>0</v>
      </c>
      <c r="R291" s="142">
        <f>Q291*H291</f>
        <v>0</v>
      </c>
      <c r="S291" s="142">
        <v>0</v>
      </c>
      <c r="T291" s="143">
        <f>S291*H291</f>
        <v>0</v>
      </c>
      <c r="AR291" s="144" t="s">
        <v>681</v>
      </c>
      <c r="AT291" s="144" t="s">
        <v>135</v>
      </c>
      <c r="AU291" s="144" t="s">
        <v>86</v>
      </c>
      <c r="AY291" s="16" t="s">
        <v>132</v>
      </c>
      <c r="BE291" s="145">
        <f>IF(N291="základní",J291,0)</f>
        <v>0</v>
      </c>
      <c r="BF291" s="145">
        <f>IF(N291="snížená",J291,0)</f>
        <v>0</v>
      </c>
      <c r="BG291" s="145">
        <f>IF(N291="zákl. přenesená",J291,0)</f>
        <v>0</v>
      </c>
      <c r="BH291" s="145">
        <f>IF(N291="sníž. přenesená",J291,0)</f>
        <v>0</v>
      </c>
      <c r="BI291" s="145">
        <f>IF(N291="nulová",J291,0)</f>
        <v>0</v>
      </c>
      <c r="BJ291" s="16" t="s">
        <v>84</v>
      </c>
      <c r="BK291" s="145">
        <f>ROUND(I291*H291,2)</f>
        <v>0</v>
      </c>
      <c r="BL291" s="16" t="s">
        <v>681</v>
      </c>
      <c r="BM291" s="144" t="s">
        <v>1617</v>
      </c>
    </row>
    <row r="292" spans="2:65" s="1" customFormat="1" ht="11.25">
      <c r="B292" s="31"/>
      <c r="D292" s="163" t="s">
        <v>182</v>
      </c>
      <c r="F292" s="164" t="s">
        <v>1618</v>
      </c>
      <c r="I292" s="165"/>
      <c r="L292" s="31"/>
      <c r="M292" s="166"/>
      <c r="T292" s="55"/>
      <c r="AT292" s="16" t="s">
        <v>182</v>
      </c>
      <c r="AU292" s="16" t="s">
        <v>86</v>
      </c>
    </row>
    <row r="293" spans="2:65" s="1" customFormat="1" ht="24.2" customHeight="1">
      <c r="B293" s="31"/>
      <c r="C293" s="132" t="s">
        <v>1619</v>
      </c>
      <c r="D293" s="132" t="s">
        <v>135</v>
      </c>
      <c r="E293" s="133" t="s">
        <v>1620</v>
      </c>
      <c r="F293" s="134" t="s">
        <v>1621</v>
      </c>
      <c r="G293" s="135" t="s">
        <v>265</v>
      </c>
      <c r="H293" s="136">
        <v>20</v>
      </c>
      <c r="I293" s="137"/>
      <c r="J293" s="138">
        <f>ROUND(I293*H293,2)</f>
        <v>0</v>
      </c>
      <c r="K293" s="139"/>
      <c r="L293" s="31"/>
      <c r="M293" s="140" t="s">
        <v>1</v>
      </c>
      <c r="N293" s="141" t="s">
        <v>41</v>
      </c>
      <c r="P293" s="142">
        <f>O293*H293</f>
        <v>0</v>
      </c>
      <c r="Q293" s="142">
        <v>0</v>
      </c>
      <c r="R293" s="142">
        <f>Q293*H293</f>
        <v>0</v>
      </c>
      <c r="S293" s="142">
        <v>0</v>
      </c>
      <c r="T293" s="143">
        <f>S293*H293</f>
        <v>0</v>
      </c>
      <c r="AR293" s="144" t="s">
        <v>681</v>
      </c>
      <c r="AT293" s="144" t="s">
        <v>135</v>
      </c>
      <c r="AU293" s="144" t="s">
        <v>86</v>
      </c>
      <c r="AY293" s="16" t="s">
        <v>132</v>
      </c>
      <c r="BE293" s="145">
        <f>IF(N293="základní",J293,0)</f>
        <v>0</v>
      </c>
      <c r="BF293" s="145">
        <f>IF(N293="snížená",J293,0)</f>
        <v>0</v>
      </c>
      <c r="BG293" s="145">
        <f>IF(N293="zákl. přenesená",J293,0)</f>
        <v>0</v>
      </c>
      <c r="BH293" s="145">
        <f>IF(N293="sníž. přenesená",J293,0)</f>
        <v>0</v>
      </c>
      <c r="BI293" s="145">
        <f>IF(N293="nulová",J293,0)</f>
        <v>0</v>
      </c>
      <c r="BJ293" s="16" t="s">
        <v>84</v>
      </c>
      <c r="BK293" s="145">
        <f>ROUND(I293*H293,2)</f>
        <v>0</v>
      </c>
      <c r="BL293" s="16" t="s">
        <v>681</v>
      </c>
      <c r="BM293" s="144" t="s">
        <v>1622</v>
      </c>
    </row>
    <row r="294" spans="2:65" s="1" customFormat="1" ht="11.25">
      <c r="B294" s="31"/>
      <c r="D294" s="163" t="s">
        <v>182</v>
      </c>
      <c r="F294" s="164" t="s">
        <v>1623</v>
      </c>
      <c r="I294" s="165"/>
      <c r="L294" s="31"/>
      <c r="M294" s="166"/>
      <c r="T294" s="55"/>
      <c r="AT294" s="16" t="s">
        <v>182</v>
      </c>
      <c r="AU294" s="16" t="s">
        <v>86</v>
      </c>
    </row>
    <row r="295" spans="2:65" s="1" customFormat="1" ht="33" customHeight="1">
      <c r="B295" s="31"/>
      <c r="C295" s="132" t="s">
        <v>1624</v>
      </c>
      <c r="D295" s="132" t="s">
        <v>135</v>
      </c>
      <c r="E295" s="133" t="s">
        <v>1625</v>
      </c>
      <c r="F295" s="134" t="s">
        <v>1626</v>
      </c>
      <c r="G295" s="135" t="s">
        <v>180</v>
      </c>
      <c r="H295" s="136">
        <v>24</v>
      </c>
      <c r="I295" s="137"/>
      <c r="J295" s="138">
        <f>ROUND(I295*H295,2)</f>
        <v>0</v>
      </c>
      <c r="K295" s="139"/>
      <c r="L295" s="31"/>
      <c r="M295" s="140" t="s">
        <v>1</v>
      </c>
      <c r="N295" s="141" t="s">
        <v>41</v>
      </c>
      <c r="P295" s="142">
        <f>O295*H295</f>
        <v>0</v>
      </c>
      <c r="Q295" s="142">
        <v>0</v>
      </c>
      <c r="R295" s="142">
        <f>Q295*H295</f>
        <v>0</v>
      </c>
      <c r="S295" s="142">
        <v>0</v>
      </c>
      <c r="T295" s="143">
        <f>S295*H295</f>
        <v>0</v>
      </c>
      <c r="AR295" s="144" t="s">
        <v>681</v>
      </c>
      <c r="AT295" s="144" t="s">
        <v>135</v>
      </c>
      <c r="AU295" s="144" t="s">
        <v>86</v>
      </c>
      <c r="AY295" s="16" t="s">
        <v>132</v>
      </c>
      <c r="BE295" s="145">
        <f>IF(N295="základní",J295,0)</f>
        <v>0</v>
      </c>
      <c r="BF295" s="145">
        <f>IF(N295="snížená",J295,0)</f>
        <v>0</v>
      </c>
      <c r="BG295" s="145">
        <f>IF(N295="zákl. přenesená",J295,0)</f>
        <v>0</v>
      </c>
      <c r="BH295" s="145">
        <f>IF(N295="sníž. přenesená",J295,0)</f>
        <v>0</v>
      </c>
      <c r="BI295" s="145">
        <f>IF(N295="nulová",J295,0)</f>
        <v>0</v>
      </c>
      <c r="BJ295" s="16" t="s">
        <v>84</v>
      </c>
      <c r="BK295" s="145">
        <f>ROUND(I295*H295,2)</f>
        <v>0</v>
      </c>
      <c r="BL295" s="16" t="s">
        <v>681</v>
      </c>
      <c r="BM295" s="144" t="s">
        <v>1627</v>
      </c>
    </row>
    <row r="296" spans="2:65" s="1" customFormat="1" ht="11.25">
      <c r="B296" s="31"/>
      <c r="D296" s="163" t="s">
        <v>182</v>
      </c>
      <c r="F296" s="164" t="s">
        <v>1628</v>
      </c>
      <c r="I296" s="165"/>
      <c r="L296" s="31"/>
      <c r="M296" s="166"/>
      <c r="T296" s="55"/>
      <c r="AT296" s="16" t="s">
        <v>182</v>
      </c>
      <c r="AU296" s="16" t="s">
        <v>86</v>
      </c>
    </row>
    <row r="297" spans="2:65" s="13" customFormat="1" ht="11.25">
      <c r="B297" s="153"/>
      <c r="D297" s="147" t="s">
        <v>141</v>
      </c>
      <c r="E297" s="154" t="s">
        <v>1</v>
      </c>
      <c r="F297" s="155" t="s">
        <v>1629</v>
      </c>
      <c r="H297" s="156">
        <v>24</v>
      </c>
      <c r="I297" s="157"/>
      <c r="L297" s="153"/>
      <c r="M297" s="158"/>
      <c r="T297" s="159"/>
      <c r="AT297" s="154" t="s">
        <v>141</v>
      </c>
      <c r="AU297" s="154" t="s">
        <v>86</v>
      </c>
      <c r="AV297" s="13" t="s">
        <v>86</v>
      </c>
      <c r="AW297" s="13" t="s">
        <v>32</v>
      </c>
      <c r="AX297" s="13" t="s">
        <v>84</v>
      </c>
      <c r="AY297" s="154" t="s">
        <v>132</v>
      </c>
    </row>
    <row r="298" spans="2:65" s="1" customFormat="1" ht="24.2" customHeight="1">
      <c r="B298" s="31"/>
      <c r="C298" s="132" t="s">
        <v>1630</v>
      </c>
      <c r="D298" s="132" t="s">
        <v>135</v>
      </c>
      <c r="E298" s="133" t="s">
        <v>1631</v>
      </c>
      <c r="F298" s="134" t="s">
        <v>1632</v>
      </c>
      <c r="G298" s="135" t="s">
        <v>265</v>
      </c>
      <c r="H298" s="136">
        <v>18</v>
      </c>
      <c r="I298" s="137"/>
      <c r="J298" s="138">
        <f>ROUND(I298*H298,2)</f>
        <v>0</v>
      </c>
      <c r="K298" s="139"/>
      <c r="L298" s="31"/>
      <c r="M298" s="140" t="s">
        <v>1</v>
      </c>
      <c r="N298" s="141" t="s">
        <v>41</v>
      </c>
      <c r="P298" s="142">
        <f>O298*H298</f>
        <v>0</v>
      </c>
      <c r="Q298" s="142">
        <v>0</v>
      </c>
      <c r="R298" s="142">
        <f>Q298*H298</f>
        <v>0</v>
      </c>
      <c r="S298" s="142">
        <v>0</v>
      </c>
      <c r="T298" s="143">
        <f>S298*H298</f>
        <v>0</v>
      </c>
      <c r="AR298" s="144" t="s">
        <v>681</v>
      </c>
      <c r="AT298" s="144" t="s">
        <v>135</v>
      </c>
      <c r="AU298" s="144" t="s">
        <v>86</v>
      </c>
      <c r="AY298" s="16" t="s">
        <v>132</v>
      </c>
      <c r="BE298" s="145">
        <f>IF(N298="základní",J298,0)</f>
        <v>0</v>
      </c>
      <c r="BF298" s="145">
        <f>IF(N298="snížená",J298,0)</f>
        <v>0</v>
      </c>
      <c r="BG298" s="145">
        <f>IF(N298="zákl. přenesená",J298,0)</f>
        <v>0</v>
      </c>
      <c r="BH298" s="145">
        <f>IF(N298="sníž. přenesená",J298,0)</f>
        <v>0</v>
      </c>
      <c r="BI298" s="145">
        <f>IF(N298="nulová",J298,0)</f>
        <v>0</v>
      </c>
      <c r="BJ298" s="16" t="s">
        <v>84</v>
      </c>
      <c r="BK298" s="145">
        <f>ROUND(I298*H298,2)</f>
        <v>0</v>
      </c>
      <c r="BL298" s="16" t="s">
        <v>681</v>
      </c>
      <c r="BM298" s="144" t="s">
        <v>1633</v>
      </c>
    </row>
    <row r="299" spans="2:65" s="1" customFormat="1" ht="11.25">
      <c r="B299" s="31"/>
      <c r="D299" s="163" t="s">
        <v>182</v>
      </c>
      <c r="F299" s="164" t="s">
        <v>1634</v>
      </c>
      <c r="I299" s="165"/>
      <c r="L299" s="31"/>
      <c r="M299" s="166"/>
      <c r="T299" s="55"/>
      <c r="AT299" s="16" t="s">
        <v>182</v>
      </c>
      <c r="AU299" s="16" t="s">
        <v>86</v>
      </c>
    </row>
    <row r="300" spans="2:65" s="13" customFormat="1" ht="11.25">
      <c r="B300" s="153"/>
      <c r="D300" s="147" t="s">
        <v>141</v>
      </c>
      <c r="E300" s="154" t="s">
        <v>1</v>
      </c>
      <c r="F300" s="155" t="s">
        <v>1635</v>
      </c>
      <c r="H300" s="156">
        <v>18</v>
      </c>
      <c r="I300" s="157"/>
      <c r="L300" s="153"/>
      <c r="M300" s="158"/>
      <c r="T300" s="159"/>
      <c r="AT300" s="154" t="s">
        <v>141</v>
      </c>
      <c r="AU300" s="154" t="s">
        <v>86</v>
      </c>
      <c r="AV300" s="13" t="s">
        <v>86</v>
      </c>
      <c r="AW300" s="13" t="s">
        <v>32</v>
      </c>
      <c r="AX300" s="13" t="s">
        <v>84</v>
      </c>
      <c r="AY300" s="154" t="s">
        <v>132</v>
      </c>
    </row>
    <row r="301" spans="2:65" s="1" customFormat="1" ht="24.2" customHeight="1">
      <c r="B301" s="31"/>
      <c r="C301" s="132" t="s">
        <v>1636</v>
      </c>
      <c r="D301" s="132" t="s">
        <v>135</v>
      </c>
      <c r="E301" s="133" t="s">
        <v>1637</v>
      </c>
      <c r="F301" s="134" t="s">
        <v>1638</v>
      </c>
      <c r="G301" s="135" t="s">
        <v>265</v>
      </c>
      <c r="H301" s="136">
        <v>34</v>
      </c>
      <c r="I301" s="137"/>
      <c r="J301" s="138">
        <f>ROUND(I301*H301,2)</f>
        <v>0</v>
      </c>
      <c r="K301" s="139"/>
      <c r="L301" s="31"/>
      <c r="M301" s="140" t="s">
        <v>1</v>
      </c>
      <c r="N301" s="141" t="s">
        <v>41</v>
      </c>
      <c r="P301" s="142">
        <f>O301*H301</f>
        <v>0</v>
      </c>
      <c r="Q301" s="142">
        <v>0</v>
      </c>
      <c r="R301" s="142">
        <f>Q301*H301</f>
        <v>0</v>
      </c>
      <c r="S301" s="142">
        <v>0</v>
      </c>
      <c r="T301" s="143">
        <f>S301*H301</f>
        <v>0</v>
      </c>
      <c r="AR301" s="144" t="s">
        <v>681</v>
      </c>
      <c r="AT301" s="144" t="s">
        <v>135</v>
      </c>
      <c r="AU301" s="144" t="s">
        <v>86</v>
      </c>
      <c r="AY301" s="16" t="s">
        <v>132</v>
      </c>
      <c r="BE301" s="145">
        <f>IF(N301="základní",J301,0)</f>
        <v>0</v>
      </c>
      <c r="BF301" s="145">
        <f>IF(N301="snížená",J301,0)</f>
        <v>0</v>
      </c>
      <c r="BG301" s="145">
        <f>IF(N301="zákl. přenesená",J301,0)</f>
        <v>0</v>
      </c>
      <c r="BH301" s="145">
        <f>IF(N301="sníž. přenesená",J301,0)</f>
        <v>0</v>
      </c>
      <c r="BI301" s="145">
        <f>IF(N301="nulová",J301,0)</f>
        <v>0</v>
      </c>
      <c r="BJ301" s="16" t="s">
        <v>84</v>
      </c>
      <c r="BK301" s="145">
        <f>ROUND(I301*H301,2)</f>
        <v>0</v>
      </c>
      <c r="BL301" s="16" t="s">
        <v>681</v>
      </c>
      <c r="BM301" s="144" t="s">
        <v>1639</v>
      </c>
    </row>
    <row r="302" spans="2:65" s="1" customFormat="1" ht="11.25">
      <c r="B302" s="31"/>
      <c r="D302" s="163" t="s">
        <v>182</v>
      </c>
      <c r="F302" s="164" t="s">
        <v>1640</v>
      </c>
      <c r="I302" s="165"/>
      <c r="L302" s="31"/>
      <c r="M302" s="166"/>
      <c r="T302" s="55"/>
      <c r="AT302" s="16" t="s">
        <v>182</v>
      </c>
      <c r="AU302" s="16" t="s">
        <v>86</v>
      </c>
    </row>
    <row r="303" spans="2:65" s="13" customFormat="1" ht="11.25">
      <c r="B303" s="153"/>
      <c r="D303" s="147" t="s">
        <v>141</v>
      </c>
      <c r="E303" s="154" t="s">
        <v>1</v>
      </c>
      <c r="F303" s="155" t="s">
        <v>1641</v>
      </c>
      <c r="H303" s="156">
        <v>34</v>
      </c>
      <c r="I303" s="157"/>
      <c r="L303" s="153"/>
      <c r="M303" s="158"/>
      <c r="T303" s="159"/>
      <c r="AT303" s="154" t="s">
        <v>141</v>
      </c>
      <c r="AU303" s="154" t="s">
        <v>86</v>
      </c>
      <c r="AV303" s="13" t="s">
        <v>86</v>
      </c>
      <c r="AW303" s="13" t="s">
        <v>32</v>
      </c>
      <c r="AX303" s="13" t="s">
        <v>84</v>
      </c>
      <c r="AY303" s="154" t="s">
        <v>132</v>
      </c>
    </row>
    <row r="304" spans="2:65" s="1" customFormat="1" ht="24.2" customHeight="1">
      <c r="B304" s="31"/>
      <c r="C304" s="132" t="s">
        <v>1466</v>
      </c>
      <c r="D304" s="132" t="s">
        <v>135</v>
      </c>
      <c r="E304" s="133" t="s">
        <v>1642</v>
      </c>
      <c r="F304" s="134" t="s">
        <v>1643</v>
      </c>
      <c r="G304" s="135" t="s">
        <v>180</v>
      </c>
      <c r="H304" s="136">
        <v>43</v>
      </c>
      <c r="I304" s="137"/>
      <c r="J304" s="138">
        <f>ROUND(I304*H304,2)</f>
        <v>0</v>
      </c>
      <c r="K304" s="139"/>
      <c r="L304" s="31"/>
      <c r="M304" s="140" t="s">
        <v>1</v>
      </c>
      <c r="N304" s="141" t="s">
        <v>41</v>
      </c>
      <c r="P304" s="142">
        <f>O304*H304</f>
        <v>0</v>
      </c>
      <c r="Q304" s="142">
        <v>0.15192</v>
      </c>
      <c r="R304" s="142">
        <f>Q304*H304</f>
        <v>6.5325600000000001</v>
      </c>
      <c r="S304" s="142">
        <v>0</v>
      </c>
      <c r="T304" s="143">
        <f>S304*H304</f>
        <v>0</v>
      </c>
      <c r="AR304" s="144" t="s">
        <v>681</v>
      </c>
      <c r="AT304" s="144" t="s">
        <v>135</v>
      </c>
      <c r="AU304" s="144" t="s">
        <v>86</v>
      </c>
      <c r="AY304" s="16" t="s">
        <v>132</v>
      </c>
      <c r="BE304" s="145">
        <f>IF(N304="základní",J304,0)</f>
        <v>0</v>
      </c>
      <c r="BF304" s="145">
        <f>IF(N304="snížená",J304,0)</f>
        <v>0</v>
      </c>
      <c r="BG304" s="145">
        <f>IF(N304="zákl. přenesená",J304,0)</f>
        <v>0</v>
      </c>
      <c r="BH304" s="145">
        <f>IF(N304="sníž. přenesená",J304,0)</f>
        <v>0</v>
      </c>
      <c r="BI304" s="145">
        <f>IF(N304="nulová",J304,0)</f>
        <v>0</v>
      </c>
      <c r="BJ304" s="16" t="s">
        <v>84</v>
      </c>
      <c r="BK304" s="145">
        <f>ROUND(I304*H304,2)</f>
        <v>0</v>
      </c>
      <c r="BL304" s="16" t="s">
        <v>681</v>
      </c>
      <c r="BM304" s="144" t="s">
        <v>1644</v>
      </c>
    </row>
    <row r="305" spans="2:65" s="1" customFormat="1" ht="11.25">
      <c r="B305" s="31"/>
      <c r="D305" s="163" t="s">
        <v>182</v>
      </c>
      <c r="F305" s="164" t="s">
        <v>1645</v>
      </c>
      <c r="I305" s="165"/>
      <c r="L305" s="31"/>
      <c r="M305" s="166"/>
      <c r="T305" s="55"/>
      <c r="AT305" s="16" t="s">
        <v>182</v>
      </c>
      <c r="AU305" s="16" t="s">
        <v>86</v>
      </c>
    </row>
    <row r="306" spans="2:65" s="13" customFormat="1" ht="11.25">
      <c r="B306" s="153"/>
      <c r="D306" s="147" t="s">
        <v>141</v>
      </c>
      <c r="E306" s="154" t="s">
        <v>1</v>
      </c>
      <c r="F306" s="155" t="s">
        <v>1646</v>
      </c>
      <c r="H306" s="156">
        <v>43</v>
      </c>
      <c r="I306" s="157"/>
      <c r="L306" s="153"/>
      <c r="M306" s="158"/>
      <c r="T306" s="159"/>
      <c r="AT306" s="154" t="s">
        <v>141</v>
      </c>
      <c r="AU306" s="154" t="s">
        <v>86</v>
      </c>
      <c r="AV306" s="13" t="s">
        <v>86</v>
      </c>
      <c r="AW306" s="13" t="s">
        <v>32</v>
      </c>
      <c r="AX306" s="13" t="s">
        <v>84</v>
      </c>
      <c r="AY306" s="154" t="s">
        <v>132</v>
      </c>
    </row>
    <row r="307" spans="2:65" s="1" customFormat="1" ht="37.9" customHeight="1">
      <c r="B307" s="31"/>
      <c r="C307" s="132" t="s">
        <v>1647</v>
      </c>
      <c r="D307" s="132" t="s">
        <v>135</v>
      </c>
      <c r="E307" s="133" t="s">
        <v>1648</v>
      </c>
      <c r="F307" s="134" t="s">
        <v>1649</v>
      </c>
      <c r="G307" s="135" t="s">
        <v>180</v>
      </c>
      <c r="H307" s="136">
        <v>3.6</v>
      </c>
      <c r="I307" s="137"/>
      <c r="J307" s="138">
        <f>ROUND(I307*H307,2)</f>
        <v>0</v>
      </c>
      <c r="K307" s="139"/>
      <c r="L307" s="31"/>
      <c r="M307" s="140" t="s">
        <v>1</v>
      </c>
      <c r="N307" s="141" t="s">
        <v>41</v>
      </c>
      <c r="P307" s="142">
        <f>O307*H307</f>
        <v>0</v>
      </c>
      <c r="Q307" s="142">
        <v>0.20207</v>
      </c>
      <c r="R307" s="142">
        <f>Q307*H307</f>
        <v>0.72745199999999999</v>
      </c>
      <c r="S307" s="142">
        <v>0</v>
      </c>
      <c r="T307" s="143">
        <f>S307*H307</f>
        <v>0</v>
      </c>
      <c r="AR307" s="144" t="s">
        <v>681</v>
      </c>
      <c r="AT307" s="144" t="s">
        <v>135</v>
      </c>
      <c r="AU307" s="144" t="s">
        <v>86</v>
      </c>
      <c r="AY307" s="16" t="s">
        <v>132</v>
      </c>
      <c r="BE307" s="145">
        <f>IF(N307="základní",J307,0)</f>
        <v>0</v>
      </c>
      <c r="BF307" s="145">
        <f>IF(N307="snížená",J307,0)</f>
        <v>0</v>
      </c>
      <c r="BG307" s="145">
        <f>IF(N307="zákl. přenesená",J307,0)</f>
        <v>0</v>
      </c>
      <c r="BH307" s="145">
        <f>IF(N307="sníž. přenesená",J307,0)</f>
        <v>0</v>
      </c>
      <c r="BI307" s="145">
        <f>IF(N307="nulová",J307,0)</f>
        <v>0</v>
      </c>
      <c r="BJ307" s="16" t="s">
        <v>84</v>
      </c>
      <c r="BK307" s="145">
        <f>ROUND(I307*H307,2)</f>
        <v>0</v>
      </c>
      <c r="BL307" s="16" t="s">
        <v>681</v>
      </c>
      <c r="BM307" s="144" t="s">
        <v>1650</v>
      </c>
    </row>
    <row r="308" spans="2:65" s="1" customFormat="1" ht="11.25">
      <c r="B308" s="31"/>
      <c r="D308" s="163" t="s">
        <v>182</v>
      </c>
      <c r="F308" s="164" t="s">
        <v>1651</v>
      </c>
      <c r="I308" s="165"/>
      <c r="L308" s="31"/>
      <c r="M308" s="166"/>
      <c r="T308" s="55"/>
      <c r="AT308" s="16" t="s">
        <v>182</v>
      </c>
      <c r="AU308" s="16" t="s">
        <v>86</v>
      </c>
    </row>
    <row r="309" spans="2:65" s="13" customFormat="1" ht="11.25">
      <c r="B309" s="153"/>
      <c r="D309" s="147" t="s">
        <v>141</v>
      </c>
      <c r="E309" s="154" t="s">
        <v>1</v>
      </c>
      <c r="F309" s="155" t="s">
        <v>1652</v>
      </c>
      <c r="H309" s="156">
        <v>3.6</v>
      </c>
      <c r="I309" s="157"/>
      <c r="L309" s="153"/>
      <c r="M309" s="158"/>
      <c r="T309" s="159"/>
      <c r="AT309" s="154" t="s">
        <v>141</v>
      </c>
      <c r="AU309" s="154" t="s">
        <v>86</v>
      </c>
      <c r="AV309" s="13" t="s">
        <v>86</v>
      </c>
      <c r="AW309" s="13" t="s">
        <v>32</v>
      </c>
      <c r="AX309" s="13" t="s">
        <v>84</v>
      </c>
      <c r="AY309" s="154" t="s">
        <v>132</v>
      </c>
    </row>
    <row r="310" spans="2:65" s="1" customFormat="1" ht="37.9" customHeight="1">
      <c r="B310" s="31"/>
      <c r="C310" s="132" t="s">
        <v>1653</v>
      </c>
      <c r="D310" s="132" t="s">
        <v>135</v>
      </c>
      <c r="E310" s="133" t="s">
        <v>1648</v>
      </c>
      <c r="F310" s="134" t="s">
        <v>1649</v>
      </c>
      <c r="G310" s="135" t="s">
        <v>180</v>
      </c>
      <c r="H310" s="136">
        <v>3.6</v>
      </c>
      <c r="I310" s="137"/>
      <c r="J310" s="138">
        <f>ROUND(I310*H310,2)</f>
        <v>0</v>
      </c>
      <c r="K310" s="139"/>
      <c r="L310" s="31"/>
      <c r="M310" s="140" t="s">
        <v>1</v>
      </c>
      <c r="N310" s="141" t="s">
        <v>41</v>
      </c>
      <c r="P310" s="142">
        <f>O310*H310</f>
        <v>0</v>
      </c>
      <c r="Q310" s="142">
        <v>0.20207</v>
      </c>
      <c r="R310" s="142">
        <f>Q310*H310</f>
        <v>0.72745199999999999</v>
      </c>
      <c r="S310" s="142">
        <v>0</v>
      </c>
      <c r="T310" s="143">
        <f>S310*H310</f>
        <v>0</v>
      </c>
      <c r="AR310" s="144" t="s">
        <v>681</v>
      </c>
      <c r="AT310" s="144" t="s">
        <v>135</v>
      </c>
      <c r="AU310" s="144" t="s">
        <v>86</v>
      </c>
      <c r="AY310" s="16" t="s">
        <v>132</v>
      </c>
      <c r="BE310" s="145">
        <f>IF(N310="základní",J310,0)</f>
        <v>0</v>
      </c>
      <c r="BF310" s="145">
        <f>IF(N310="snížená",J310,0)</f>
        <v>0</v>
      </c>
      <c r="BG310" s="145">
        <f>IF(N310="zákl. přenesená",J310,0)</f>
        <v>0</v>
      </c>
      <c r="BH310" s="145">
        <f>IF(N310="sníž. přenesená",J310,0)</f>
        <v>0</v>
      </c>
      <c r="BI310" s="145">
        <f>IF(N310="nulová",J310,0)</f>
        <v>0</v>
      </c>
      <c r="BJ310" s="16" t="s">
        <v>84</v>
      </c>
      <c r="BK310" s="145">
        <f>ROUND(I310*H310,2)</f>
        <v>0</v>
      </c>
      <c r="BL310" s="16" t="s">
        <v>681</v>
      </c>
      <c r="BM310" s="144" t="s">
        <v>1654</v>
      </c>
    </row>
    <row r="311" spans="2:65" s="1" customFormat="1" ht="11.25">
      <c r="B311" s="31"/>
      <c r="D311" s="163" t="s">
        <v>182</v>
      </c>
      <c r="F311" s="164" t="s">
        <v>1651</v>
      </c>
      <c r="I311" s="165"/>
      <c r="L311" s="31"/>
      <c r="M311" s="166"/>
      <c r="T311" s="55"/>
      <c r="AT311" s="16" t="s">
        <v>182</v>
      </c>
      <c r="AU311" s="16" t="s">
        <v>86</v>
      </c>
    </row>
    <row r="312" spans="2:65" s="13" customFormat="1" ht="11.25">
      <c r="B312" s="153"/>
      <c r="D312" s="147" t="s">
        <v>141</v>
      </c>
      <c r="E312" s="154" t="s">
        <v>1</v>
      </c>
      <c r="F312" s="155" t="s">
        <v>1652</v>
      </c>
      <c r="H312" s="156">
        <v>3.6</v>
      </c>
      <c r="I312" s="157"/>
      <c r="L312" s="153"/>
      <c r="M312" s="158"/>
      <c r="T312" s="159"/>
      <c r="AT312" s="154" t="s">
        <v>141</v>
      </c>
      <c r="AU312" s="154" t="s">
        <v>86</v>
      </c>
      <c r="AV312" s="13" t="s">
        <v>86</v>
      </c>
      <c r="AW312" s="13" t="s">
        <v>32</v>
      </c>
      <c r="AX312" s="13" t="s">
        <v>84</v>
      </c>
      <c r="AY312" s="154" t="s">
        <v>132</v>
      </c>
    </row>
    <row r="313" spans="2:65" s="1" customFormat="1" ht="16.5" customHeight="1">
      <c r="B313" s="31"/>
      <c r="C313" s="175" t="s">
        <v>1655</v>
      </c>
      <c r="D313" s="175" t="s">
        <v>222</v>
      </c>
      <c r="E313" s="176" t="s">
        <v>1656</v>
      </c>
      <c r="F313" s="177" t="s">
        <v>1657</v>
      </c>
      <c r="G313" s="178" t="s">
        <v>180</v>
      </c>
      <c r="H313" s="179">
        <v>3.6720000000000002</v>
      </c>
      <c r="I313" s="180"/>
      <c r="J313" s="181">
        <f>ROUND(I313*H313,2)</f>
        <v>0</v>
      </c>
      <c r="K313" s="182"/>
      <c r="L313" s="183"/>
      <c r="M313" s="184" t="s">
        <v>1</v>
      </c>
      <c r="N313" s="185" t="s">
        <v>41</v>
      </c>
      <c r="P313" s="142">
        <f>O313*H313</f>
        <v>0</v>
      </c>
      <c r="Q313" s="142">
        <v>0.222</v>
      </c>
      <c r="R313" s="142">
        <f>Q313*H313</f>
        <v>0.81518400000000002</v>
      </c>
      <c r="S313" s="142">
        <v>0</v>
      </c>
      <c r="T313" s="143">
        <f>S313*H313</f>
        <v>0</v>
      </c>
      <c r="AR313" s="144" t="s">
        <v>1466</v>
      </c>
      <c r="AT313" s="144" t="s">
        <v>222</v>
      </c>
      <c r="AU313" s="144" t="s">
        <v>86</v>
      </c>
      <c r="AY313" s="16" t="s">
        <v>132</v>
      </c>
      <c r="BE313" s="145">
        <f>IF(N313="základní",J313,0)</f>
        <v>0</v>
      </c>
      <c r="BF313" s="145">
        <f>IF(N313="snížená",J313,0)</f>
        <v>0</v>
      </c>
      <c r="BG313" s="145">
        <f>IF(N313="zákl. přenesená",J313,0)</f>
        <v>0</v>
      </c>
      <c r="BH313" s="145">
        <f>IF(N313="sníž. přenesená",J313,0)</f>
        <v>0</v>
      </c>
      <c r="BI313" s="145">
        <f>IF(N313="nulová",J313,0)</f>
        <v>0</v>
      </c>
      <c r="BJ313" s="16" t="s">
        <v>84</v>
      </c>
      <c r="BK313" s="145">
        <f>ROUND(I313*H313,2)</f>
        <v>0</v>
      </c>
      <c r="BL313" s="16" t="s">
        <v>1466</v>
      </c>
      <c r="BM313" s="144" t="s">
        <v>1658</v>
      </c>
    </row>
    <row r="314" spans="2:65" s="13" customFormat="1" ht="11.25">
      <c r="B314" s="153"/>
      <c r="D314" s="147" t="s">
        <v>141</v>
      </c>
      <c r="E314" s="154" t="s">
        <v>1</v>
      </c>
      <c r="F314" s="155" t="s">
        <v>1652</v>
      </c>
      <c r="H314" s="156">
        <v>3.6</v>
      </c>
      <c r="I314" s="157"/>
      <c r="L314" s="153"/>
      <c r="M314" s="158"/>
      <c r="T314" s="159"/>
      <c r="AT314" s="154" t="s">
        <v>141</v>
      </c>
      <c r="AU314" s="154" t="s">
        <v>86</v>
      </c>
      <c r="AV314" s="13" t="s">
        <v>86</v>
      </c>
      <c r="AW314" s="13" t="s">
        <v>32</v>
      </c>
      <c r="AX314" s="13" t="s">
        <v>84</v>
      </c>
      <c r="AY314" s="154" t="s">
        <v>132</v>
      </c>
    </row>
    <row r="315" spans="2:65" s="13" customFormat="1" ht="11.25">
      <c r="B315" s="153"/>
      <c r="D315" s="147" t="s">
        <v>141</v>
      </c>
      <c r="F315" s="155" t="s">
        <v>1659</v>
      </c>
      <c r="H315" s="156">
        <v>3.6720000000000002</v>
      </c>
      <c r="I315" s="157"/>
      <c r="L315" s="153"/>
      <c r="M315" s="158"/>
      <c r="T315" s="159"/>
      <c r="AT315" s="154" t="s">
        <v>141</v>
      </c>
      <c r="AU315" s="154" t="s">
        <v>86</v>
      </c>
      <c r="AV315" s="13" t="s">
        <v>86</v>
      </c>
      <c r="AW315" s="13" t="s">
        <v>4</v>
      </c>
      <c r="AX315" s="13" t="s">
        <v>84</v>
      </c>
      <c r="AY315" s="154" t="s">
        <v>132</v>
      </c>
    </row>
    <row r="316" spans="2:65" s="1" customFormat="1" ht="37.9" customHeight="1">
      <c r="B316" s="31"/>
      <c r="C316" s="132" t="s">
        <v>1660</v>
      </c>
      <c r="D316" s="132" t="s">
        <v>135</v>
      </c>
      <c r="E316" s="133" t="s">
        <v>1661</v>
      </c>
      <c r="F316" s="134" t="s">
        <v>1662</v>
      </c>
      <c r="G316" s="135" t="s">
        <v>180</v>
      </c>
      <c r="H316" s="136">
        <v>28</v>
      </c>
      <c r="I316" s="137"/>
      <c r="J316" s="138">
        <f>ROUND(I316*H316,2)</f>
        <v>0</v>
      </c>
      <c r="K316" s="139"/>
      <c r="L316" s="31"/>
      <c r="M316" s="140" t="s">
        <v>1</v>
      </c>
      <c r="N316" s="141" t="s">
        <v>41</v>
      </c>
      <c r="P316" s="142">
        <f>O316*H316</f>
        <v>0</v>
      </c>
      <c r="Q316" s="142">
        <v>0.10100000000000001</v>
      </c>
      <c r="R316" s="142">
        <f>Q316*H316</f>
        <v>2.8280000000000003</v>
      </c>
      <c r="S316" s="142">
        <v>0</v>
      </c>
      <c r="T316" s="143">
        <f>S316*H316</f>
        <v>0</v>
      </c>
      <c r="AR316" s="144" t="s">
        <v>681</v>
      </c>
      <c r="AT316" s="144" t="s">
        <v>135</v>
      </c>
      <c r="AU316" s="144" t="s">
        <v>86</v>
      </c>
      <c r="AY316" s="16" t="s">
        <v>132</v>
      </c>
      <c r="BE316" s="145">
        <f>IF(N316="základní",J316,0)</f>
        <v>0</v>
      </c>
      <c r="BF316" s="145">
        <f>IF(N316="snížená",J316,0)</f>
        <v>0</v>
      </c>
      <c r="BG316" s="145">
        <f>IF(N316="zákl. přenesená",J316,0)</f>
        <v>0</v>
      </c>
      <c r="BH316" s="145">
        <f>IF(N316="sníž. přenesená",J316,0)</f>
        <v>0</v>
      </c>
      <c r="BI316" s="145">
        <f>IF(N316="nulová",J316,0)</f>
        <v>0</v>
      </c>
      <c r="BJ316" s="16" t="s">
        <v>84</v>
      </c>
      <c r="BK316" s="145">
        <f>ROUND(I316*H316,2)</f>
        <v>0</v>
      </c>
      <c r="BL316" s="16" t="s">
        <v>681</v>
      </c>
      <c r="BM316" s="144" t="s">
        <v>1663</v>
      </c>
    </row>
    <row r="317" spans="2:65" s="1" customFormat="1" ht="11.25">
      <c r="B317" s="31"/>
      <c r="D317" s="163" t="s">
        <v>182</v>
      </c>
      <c r="F317" s="164" t="s">
        <v>1664</v>
      </c>
      <c r="I317" s="165"/>
      <c r="L317" s="31"/>
      <c r="M317" s="166"/>
      <c r="T317" s="55"/>
      <c r="AT317" s="16" t="s">
        <v>182</v>
      </c>
      <c r="AU317" s="16" t="s">
        <v>86</v>
      </c>
    </row>
    <row r="318" spans="2:65" s="13" customFormat="1" ht="11.25">
      <c r="B318" s="153"/>
      <c r="D318" s="147" t="s">
        <v>141</v>
      </c>
      <c r="E318" s="154" t="s">
        <v>1</v>
      </c>
      <c r="F318" s="155" t="s">
        <v>1665</v>
      </c>
      <c r="H318" s="156">
        <v>28</v>
      </c>
      <c r="I318" s="157"/>
      <c r="L318" s="153"/>
      <c r="M318" s="158"/>
      <c r="T318" s="159"/>
      <c r="AT318" s="154" t="s">
        <v>141</v>
      </c>
      <c r="AU318" s="154" t="s">
        <v>86</v>
      </c>
      <c r="AV318" s="13" t="s">
        <v>86</v>
      </c>
      <c r="AW318" s="13" t="s">
        <v>32</v>
      </c>
      <c r="AX318" s="13" t="s">
        <v>84</v>
      </c>
      <c r="AY318" s="154" t="s">
        <v>132</v>
      </c>
    </row>
    <row r="319" spans="2:65" s="1" customFormat="1" ht="21.75" customHeight="1">
      <c r="B319" s="31"/>
      <c r="C319" s="175" t="s">
        <v>1666</v>
      </c>
      <c r="D319" s="175" t="s">
        <v>222</v>
      </c>
      <c r="E319" s="176" t="s">
        <v>1667</v>
      </c>
      <c r="F319" s="177" t="s">
        <v>1668</v>
      </c>
      <c r="G319" s="178" t="s">
        <v>180</v>
      </c>
      <c r="H319" s="179">
        <v>20</v>
      </c>
      <c r="I319" s="180"/>
      <c r="J319" s="181">
        <f>ROUND(I319*H319,2)</f>
        <v>0</v>
      </c>
      <c r="K319" s="182"/>
      <c r="L319" s="183"/>
      <c r="M319" s="184" t="s">
        <v>1</v>
      </c>
      <c r="N319" s="185" t="s">
        <v>41</v>
      </c>
      <c r="P319" s="142">
        <f>O319*H319</f>
        <v>0</v>
      </c>
      <c r="Q319" s="142">
        <v>0.13100000000000001</v>
      </c>
      <c r="R319" s="142">
        <f>Q319*H319</f>
        <v>2.62</v>
      </c>
      <c r="S319" s="142">
        <v>0</v>
      </c>
      <c r="T319" s="143">
        <f>S319*H319</f>
        <v>0</v>
      </c>
      <c r="AR319" s="144" t="s">
        <v>1466</v>
      </c>
      <c r="AT319" s="144" t="s">
        <v>222</v>
      </c>
      <c r="AU319" s="144" t="s">
        <v>86</v>
      </c>
      <c r="AY319" s="16" t="s">
        <v>132</v>
      </c>
      <c r="BE319" s="145">
        <f>IF(N319="základní",J319,0)</f>
        <v>0</v>
      </c>
      <c r="BF319" s="145">
        <f>IF(N319="snížená",J319,0)</f>
        <v>0</v>
      </c>
      <c r="BG319" s="145">
        <f>IF(N319="zákl. přenesená",J319,0)</f>
        <v>0</v>
      </c>
      <c r="BH319" s="145">
        <f>IF(N319="sníž. přenesená",J319,0)</f>
        <v>0</v>
      </c>
      <c r="BI319" s="145">
        <f>IF(N319="nulová",J319,0)</f>
        <v>0</v>
      </c>
      <c r="BJ319" s="16" t="s">
        <v>84</v>
      </c>
      <c r="BK319" s="145">
        <f>ROUND(I319*H319,2)</f>
        <v>0</v>
      </c>
      <c r="BL319" s="16" t="s">
        <v>1466</v>
      </c>
      <c r="BM319" s="144" t="s">
        <v>1669</v>
      </c>
    </row>
    <row r="320" spans="2:65" s="13" customFormat="1" ht="11.25">
      <c r="B320" s="153"/>
      <c r="D320" s="147" t="s">
        <v>141</v>
      </c>
      <c r="F320" s="155" t="s">
        <v>1670</v>
      </c>
      <c r="H320" s="156">
        <v>20</v>
      </c>
      <c r="I320" s="157"/>
      <c r="L320" s="153"/>
      <c r="M320" s="158"/>
      <c r="T320" s="159"/>
      <c r="AT320" s="154" t="s">
        <v>141</v>
      </c>
      <c r="AU320" s="154" t="s">
        <v>86</v>
      </c>
      <c r="AV320" s="13" t="s">
        <v>86</v>
      </c>
      <c r="AW320" s="13" t="s">
        <v>4</v>
      </c>
      <c r="AX320" s="13" t="s">
        <v>84</v>
      </c>
      <c r="AY320" s="154" t="s">
        <v>132</v>
      </c>
    </row>
    <row r="321" spans="2:65" s="1" customFormat="1" ht="37.9" customHeight="1">
      <c r="B321" s="31"/>
      <c r="C321" s="132" t="s">
        <v>1671</v>
      </c>
      <c r="D321" s="132" t="s">
        <v>135</v>
      </c>
      <c r="E321" s="133" t="s">
        <v>1672</v>
      </c>
      <c r="F321" s="134" t="s">
        <v>1673</v>
      </c>
      <c r="G321" s="135" t="s">
        <v>180</v>
      </c>
      <c r="H321" s="136">
        <v>34</v>
      </c>
      <c r="I321" s="137"/>
      <c r="J321" s="138">
        <f>ROUND(I321*H321,2)</f>
        <v>0</v>
      </c>
      <c r="K321" s="139"/>
      <c r="L321" s="31"/>
      <c r="M321" s="140" t="s">
        <v>1</v>
      </c>
      <c r="N321" s="141" t="s">
        <v>41</v>
      </c>
      <c r="P321" s="142">
        <f>O321*H321</f>
        <v>0</v>
      </c>
      <c r="Q321" s="142">
        <v>8.4250000000000005E-2</v>
      </c>
      <c r="R321" s="142">
        <f>Q321*H321</f>
        <v>2.8645</v>
      </c>
      <c r="S321" s="142">
        <v>0</v>
      </c>
      <c r="T321" s="143">
        <f>S321*H321</f>
        <v>0</v>
      </c>
      <c r="AR321" s="144" t="s">
        <v>681</v>
      </c>
      <c r="AT321" s="144" t="s">
        <v>135</v>
      </c>
      <c r="AU321" s="144" t="s">
        <v>86</v>
      </c>
      <c r="AY321" s="16" t="s">
        <v>132</v>
      </c>
      <c r="BE321" s="145">
        <f>IF(N321="základní",J321,0)</f>
        <v>0</v>
      </c>
      <c r="BF321" s="145">
        <f>IF(N321="snížená",J321,0)</f>
        <v>0</v>
      </c>
      <c r="BG321" s="145">
        <f>IF(N321="zákl. přenesená",J321,0)</f>
        <v>0</v>
      </c>
      <c r="BH321" s="145">
        <f>IF(N321="sníž. přenesená",J321,0)</f>
        <v>0</v>
      </c>
      <c r="BI321" s="145">
        <f>IF(N321="nulová",J321,0)</f>
        <v>0</v>
      </c>
      <c r="BJ321" s="16" t="s">
        <v>84</v>
      </c>
      <c r="BK321" s="145">
        <f>ROUND(I321*H321,2)</f>
        <v>0</v>
      </c>
      <c r="BL321" s="16" t="s">
        <v>681</v>
      </c>
      <c r="BM321" s="144" t="s">
        <v>1674</v>
      </c>
    </row>
    <row r="322" spans="2:65" s="1" customFormat="1" ht="11.25">
      <c r="B322" s="31"/>
      <c r="D322" s="163" t="s">
        <v>182</v>
      </c>
      <c r="F322" s="164" t="s">
        <v>1675</v>
      </c>
      <c r="I322" s="165"/>
      <c r="L322" s="31"/>
      <c r="M322" s="166"/>
      <c r="T322" s="55"/>
      <c r="AT322" s="16" t="s">
        <v>182</v>
      </c>
      <c r="AU322" s="16" t="s">
        <v>86</v>
      </c>
    </row>
    <row r="323" spans="2:65" s="13" customFormat="1" ht="11.25">
      <c r="B323" s="153"/>
      <c r="D323" s="147" t="s">
        <v>141</v>
      </c>
      <c r="E323" s="154" t="s">
        <v>1</v>
      </c>
      <c r="F323" s="155" t="s">
        <v>1676</v>
      </c>
      <c r="H323" s="156">
        <v>34</v>
      </c>
      <c r="I323" s="157"/>
      <c r="L323" s="153"/>
      <c r="M323" s="158"/>
      <c r="T323" s="159"/>
      <c r="AT323" s="154" t="s">
        <v>141</v>
      </c>
      <c r="AU323" s="154" t="s">
        <v>86</v>
      </c>
      <c r="AV323" s="13" t="s">
        <v>86</v>
      </c>
      <c r="AW323" s="13" t="s">
        <v>32</v>
      </c>
      <c r="AX323" s="13" t="s">
        <v>84</v>
      </c>
      <c r="AY323" s="154" t="s">
        <v>132</v>
      </c>
    </row>
    <row r="324" spans="2:65" s="1" customFormat="1" ht="16.5" customHeight="1">
      <c r="B324" s="31"/>
      <c r="C324" s="175" t="s">
        <v>1677</v>
      </c>
      <c r="D324" s="175" t="s">
        <v>222</v>
      </c>
      <c r="E324" s="176" t="s">
        <v>1678</v>
      </c>
      <c r="F324" s="177" t="s">
        <v>1679</v>
      </c>
      <c r="G324" s="178" t="s">
        <v>180</v>
      </c>
      <c r="H324" s="179">
        <v>20</v>
      </c>
      <c r="I324" s="180"/>
      <c r="J324" s="181">
        <f>ROUND(I324*H324,2)</f>
        <v>0</v>
      </c>
      <c r="K324" s="182"/>
      <c r="L324" s="183"/>
      <c r="M324" s="184" t="s">
        <v>1</v>
      </c>
      <c r="N324" s="185" t="s">
        <v>41</v>
      </c>
      <c r="P324" s="142">
        <f>O324*H324</f>
        <v>0</v>
      </c>
      <c r="Q324" s="142">
        <v>0.13</v>
      </c>
      <c r="R324" s="142">
        <f>Q324*H324</f>
        <v>2.6</v>
      </c>
      <c r="S324" s="142">
        <v>0</v>
      </c>
      <c r="T324" s="143">
        <f>S324*H324</f>
        <v>0</v>
      </c>
      <c r="AR324" s="144" t="s">
        <v>1466</v>
      </c>
      <c r="AT324" s="144" t="s">
        <v>222</v>
      </c>
      <c r="AU324" s="144" t="s">
        <v>86</v>
      </c>
      <c r="AY324" s="16" t="s">
        <v>132</v>
      </c>
      <c r="BE324" s="145">
        <f>IF(N324="základní",J324,0)</f>
        <v>0</v>
      </c>
      <c r="BF324" s="145">
        <f>IF(N324="snížená",J324,0)</f>
        <v>0</v>
      </c>
      <c r="BG324" s="145">
        <f>IF(N324="zákl. přenesená",J324,0)</f>
        <v>0</v>
      </c>
      <c r="BH324" s="145">
        <f>IF(N324="sníž. přenesená",J324,0)</f>
        <v>0</v>
      </c>
      <c r="BI324" s="145">
        <f>IF(N324="nulová",J324,0)</f>
        <v>0</v>
      </c>
      <c r="BJ324" s="16" t="s">
        <v>84</v>
      </c>
      <c r="BK324" s="145">
        <f>ROUND(I324*H324,2)</f>
        <v>0</v>
      </c>
      <c r="BL324" s="16" t="s">
        <v>1466</v>
      </c>
      <c r="BM324" s="144" t="s">
        <v>1680</v>
      </c>
    </row>
    <row r="325" spans="2:65" s="1" customFormat="1" ht="19.5">
      <c r="B325" s="31"/>
      <c r="D325" s="147" t="s">
        <v>319</v>
      </c>
      <c r="F325" s="174" t="s">
        <v>1681</v>
      </c>
      <c r="I325" s="165"/>
      <c r="L325" s="31"/>
      <c r="M325" s="166"/>
      <c r="T325" s="55"/>
      <c r="AT325" s="16" t="s">
        <v>319</v>
      </c>
      <c r="AU325" s="16" t="s">
        <v>86</v>
      </c>
    </row>
    <row r="326" spans="2:65" s="13" customFormat="1" ht="11.25">
      <c r="B326" s="153"/>
      <c r="D326" s="147" t="s">
        <v>141</v>
      </c>
      <c r="F326" s="155" t="s">
        <v>1670</v>
      </c>
      <c r="H326" s="156">
        <v>20</v>
      </c>
      <c r="I326" s="157"/>
      <c r="L326" s="153"/>
      <c r="M326" s="158"/>
      <c r="T326" s="159"/>
      <c r="AT326" s="154" t="s">
        <v>141</v>
      </c>
      <c r="AU326" s="154" t="s">
        <v>86</v>
      </c>
      <c r="AV326" s="13" t="s">
        <v>86</v>
      </c>
      <c r="AW326" s="13" t="s">
        <v>4</v>
      </c>
      <c r="AX326" s="13" t="s">
        <v>84</v>
      </c>
      <c r="AY326" s="154" t="s">
        <v>132</v>
      </c>
    </row>
    <row r="327" spans="2:65" s="1" customFormat="1" ht="24.2" customHeight="1">
      <c r="B327" s="31"/>
      <c r="C327" s="132" t="s">
        <v>1682</v>
      </c>
      <c r="D327" s="132" t="s">
        <v>135</v>
      </c>
      <c r="E327" s="133" t="s">
        <v>1683</v>
      </c>
      <c r="F327" s="134" t="s">
        <v>1684</v>
      </c>
      <c r="G327" s="135" t="s">
        <v>180</v>
      </c>
      <c r="H327" s="136">
        <v>24</v>
      </c>
      <c r="I327" s="137"/>
      <c r="J327" s="138">
        <f>ROUND(I327*H327,2)</f>
        <v>0</v>
      </c>
      <c r="K327" s="139"/>
      <c r="L327" s="31"/>
      <c r="M327" s="140" t="s">
        <v>1</v>
      </c>
      <c r="N327" s="141" t="s">
        <v>41</v>
      </c>
      <c r="P327" s="142">
        <f>O327*H327</f>
        <v>0</v>
      </c>
      <c r="Q327" s="142">
        <v>0</v>
      </c>
      <c r="R327" s="142">
        <f>Q327*H327</f>
        <v>0</v>
      </c>
      <c r="S327" s="142">
        <v>0.12</v>
      </c>
      <c r="T327" s="143">
        <f>S327*H327</f>
        <v>2.88</v>
      </c>
      <c r="AR327" s="144" t="s">
        <v>681</v>
      </c>
      <c r="AT327" s="144" t="s">
        <v>135</v>
      </c>
      <c r="AU327" s="144" t="s">
        <v>86</v>
      </c>
      <c r="AY327" s="16" t="s">
        <v>132</v>
      </c>
      <c r="BE327" s="145">
        <f>IF(N327="základní",J327,0)</f>
        <v>0</v>
      </c>
      <c r="BF327" s="145">
        <f>IF(N327="snížená",J327,0)</f>
        <v>0</v>
      </c>
      <c r="BG327" s="145">
        <f>IF(N327="zákl. přenesená",J327,0)</f>
        <v>0</v>
      </c>
      <c r="BH327" s="145">
        <f>IF(N327="sníž. přenesená",J327,0)</f>
        <v>0</v>
      </c>
      <c r="BI327" s="145">
        <f>IF(N327="nulová",J327,0)</f>
        <v>0</v>
      </c>
      <c r="BJ327" s="16" t="s">
        <v>84</v>
      </c>
      <c r="BK327" s="145">
        <f>ROUND(I327*H327,2)</f>
        <v>0</v>
      </c>
      <c r="BL327" s="16" t="s">
        <v>681</v>
      </c>
      <c r="BM327" s="144" t="s">
        <v>1685</v>
      </c>
    </row>
    <row r="328" spans="2:65" s="1" customFormat="1" ht="11.25">
      <c r="B328" s="31"/>
      <c r="D328" s="163" t="s">
        <v>182</v>
      </c>
      <c r="F328" s="164" t="s">
        <v>1686</v>
      </c>
      <c r="I328" s="165"/>
      <c r="L328" s="31"/>
      <c r="M328" s="166"/>
      <c r="T328" s="55"/>
      <c r="AT328" s="16" t="s">
        <v>182</v>
      </c>
      <c r="AU328" s="16" t="s">
        <v>86</v>
      </c>
    </row>
    <row r="329" spans="2:65" s="13" customFormat="1" ht="11.25">
      <c r="B329" s="153"/>
      <c r="D329" s="147" t="s">
        <v>141</v>
      </c>
      <c r="E329" s="154" t="s">
        <v>1</v>
      </c>
      <c r="F329" s="155" t="s">
        <v>1687</v>
      </c>
      <c r="H329" s="156">
        <v>24</v>
      </c>
      <c r="I329" s="157"/>
      <c r="L329" s="153"/>
      <c r="M329" s="158"/>
      <c r="T329" s="159"/>
      <c r="AT329" s="154" t="s">
        <v>141</v>
      </c>
      <c r="AU329" s="154" t="s">
        <v>86</v>
      </c>
      <c r="AV329" s="13" t="s">
        <v>86</v>
      </c>
      <c r="AW329" s="13" t="s">
        <v>32</v>
      </c>
      <c r="AX329" s="13" t="s">
        <v>84</v>
      </c>
      <c r="AY329" s="154" t="s">
        <v>132</v>
      </c>
    </row>
    <row r="330" spans="2:65" s="1" customFormat="1" ht="24.2" customHeight="1">
      <c r="B330" s="31"/>
      <c r="C330" s="132" t="s">
        <v>1688</v>
      </c>
      <c r="D330" s="132" t="s">
        <v>135</v>
      </c>
      <c r="E330" s="133" t="s">
        <v>1689</v>
      </c>
      <c r="F330" s="134" t="s">
        <v>1690</v>
      </c>
      <c r="G330" s="135" t="s">
        <v>180</v>
      </c>
      <c r="H330" s="136">
        <v>9</v>
      </c>
      <c r="I330" s="137"/>
      <c r="J330" s="138">
        <f>ROUND(I330*H330,2)</f>
        <v>0</v>
      </c>
      <c r="K330" s="139"/>
      <c r="L330" s="31"/>
      <c r="M330" s="140" t="s">
        <v>1</v>
      </c>
      <c r="N330" s="141" t="s">
        <v>41</v>
      </c>
      <c r="P330" s="142">
        <f>O330*H330</f>
        <v>0</v>
      </c>
      <c r="Q330" s="142">
        <v>0</v>
      </c>
      <c r="R330" s="142">
        <f>Q330*H330</f>
        <v>0</v>
      </c>
      <c r="S330" s="142">
        <v>0.316</v>
      </c>
      <c r="T330" s="143">
        <f>S330*H330</f>
        <v>2.8439999999999999</v>
      </c>
      <c r="AR330" s="144" t="s">
        <v>681</v>
      </c>
      <c r="AT330" s="144" t="s">
        <v>135</v>
      </c>
      <c r="AU330" s="144" t="s">
        <v>86</v>
      </c>
      <c r="AY330" s="16" t="s">
        <v>132</v>
      </c>
      <c r="BE330" s="145">
        <f>IF(N330="základní",J330,0)</f>
        <v>0</v>
      </c>
      <c r="BF330" s="145">
        <f>IF(N330="snížená",J330,0)</f>
        <v>0</v>
      </c>
      <c r="BG330" s="145">
        <f>IF(N330="zákl. přenesená",J330,0)</f>
        <v>0</v>
      </c>
      <c r="BH330" s="145">
        <f>IF(N330="sníž. přenesená",J330,0)</f>
        <v>0</v>
      </c>
      <c r="BI330" s="145">
        <f>IF(N330="nulová",J330,0)</f>
        <v>0</v>
      </c>
      <c r="BJ330" s="16" t="s">
        <v>84</v>
      </c>
      <c r="BK330" s="145">
        <f>ROUND(I330*H330,2)</f>
        <v>0</v>
      </c>
      <c r="BL330" s="16" t="s">
        <v>681</v>
      </c>
      <c r="BM330" s="144" t="s">
        <v>1691</v>
      </c>
    </row>
    <row r="331" spans="2:65" s="1" customFormat="1" ht="11.25">
      <c r="B331" s="31"/>
      <c r="D331" s="163" t="s">
        <v>182</v>
      </c>
      <c r="F331" s="164" t="s">
        <v>1692</v>
      </c>
      <c r="I331" s="165"/>
      <c r="L331" s="31"/>
      <c r="M331" s="166"/>
      <c r="T331" s="55"/>
      <c r="AT331" s="16" t="s">
        <v>182</v>
      </c>
      <c r="AU331" s="16" t="s">
        <v>86</v>
      </c>
    </row>
    <row r="332" spans="2:65" s="13" customFormat="1" ht="11.25">
      <c r="B332" s="153"/>
      <c r="D332" s="147" t="s">
        <v>141</v>
      </c>
      <c r="E332" s="154" t="s">
        <v>1</v>
      </c>
      <c r="F332" s="155" t="s">
        <v>1693</v>
      </c>
      <c r="H332" s="156">
        <v>9</v>
      </c>
      <c r="I332" s="157"/>
      <c r="L332" s="153"/>
      <c r="M332" s="158"/>
      <c r="T332" s="159"/>
      <c r="AT332" s="154" t="s">
        <v>141</v>
      </c>
      <c r="AU332" s="154" t="s">
        <v>86</v>
      </c>
      <c r="AV332" s="13" t="s">
        <v>86</v>
      </c>
      <c r="AW332" s="13" t="s">
        <v>32</v>
      </c>
      <c r="AX332" s="13" t="s">
        <v>84</v>
      </c>
      <c r="AY332" s="154" t="s">
        <v>132</v>
      </c>
    </row>
    <row r="333" spans="2:65" s="1" customFormat="1" ht="24.2" customHeight="1">
      <c r="B333" s="31"/>
      <c r="C333" s="132" t="s">
        <v>1694</v>
      </c>
      <c r="D333" s="132" t="s">
        <v>135</v>
      </c>
      <c r="E333" s="133" t="s">
        <v>1695</v>
      </c>
      <c r="F333" s="134" t="s">
        <v>1696</v>
      </c>
      <c r="G333" s="135" t="s">
        <v>180</v>
      </c>
      <c r="H333" s="136">
        <v>3.6</v>
      </c>
      <c r="I333" s="137"/>
      <c r="J333" s="138">
        <f>ROUND(I333*H333,2)</f>
        <v>0</v>
      </c>
      <c r="K333" s="139"/>
      <c r="L333" s="31"/>
      <c r="M333" s="140" t="s">
        <v>1</v>
      </c>
      <c r="N333" s="141" t="s">
        <v>41</v>
      </c>
      <c r="P333" s="142">
        <f>O333*H333</f>
        <v>0</v>
      </c>
      <c r="Q333" s="142">
        <v>0</v>
      </c>
      <c r="R333" s="142">
        <f>Q333*H333</f>
        <v>0</v>
      </c>
      <c r="S333" s="142">
        <v>0.33300000000000002</v>
      </c>
      <c r="T333" s="143">
        <f>S333*H333</f>
        <v>1.1988000000000001</v>
      </c>
      <c r="AR333" s="144" t="s">
        <v>681</v>
      </c>
      <c r="AT333" s="144" t="s">
        <v>135</v>
      </c>
      <c r="AU333" s="144" t="s">
        <v>86</v>
      </c>
      <c r="AY333" s="16" t="s">
        <v>132</v>
      </c>
      <c r="BE333" s="145">
        <f>IF(N333="základní",J333,0)</f>
        <v>0</v>
      </c>
      <c r="BF333" s="145">
        <f>IF(N333="snížená",J333,0)</f>
        <v>0</v>
      </c>
      <c r="BG333" s="145">
        <f>IF(N333="zákl. přenesená",J333,0)</f>
        <v>0</v>
      </c>
      <c r="BH333" s="145">
        <f>IF(N333="sníž. přenesená",J333,0)</f>
        <v>0</v>
      </c>
      <c r="BI333" s="145">
        <f>IF(N333="nulová",J333,0)</f>
        <v>0</v>
      </c>
      <c r="BJ333" s="16" t="s">
        <v>84</v>
      </c>
      <c r="BK333" s="145">
        <f>ROUND(I333*H333,2)</f>
        <v>0</v>
      </c>
      <c r="BL333" s="16" t="s">
        <v>681</v>
      </c>
      <c r="BM333" s="144" t="s">
        <v>1697</v>
      </c>
    </row>
    <row r="334" spans="2:65" s="1" customFormat="1" ht="11.25">
      <c r="B334" s="31"/>
      <c r="D334" s="163" t="s">
        <v>182</v>
      </c>
      <c r="F334" s="164" t="s">
        <v>1698</v>
      </c>
      <c r="I334" s="165"/>
      <c r="L334" s="31"/>
      <c r="M334" s="166"/>
      <c r="T334" s="55"/>
      <c r="AT334" s="16" t="s">
        <v>182</v>
      </c>
      <c r="AU334" s="16" t="s">
        <v>86</v>
      </c>
    </row>
    <row r="335" spans="2:65" s="13" customFormat="1" ht="11.25">
      <c r="B335" s="153"/>
      <c r="D335" s="147" t="s">
        <v>141</v>
      </c>
      <c r="E335" s="154" t="s">
        <v>1</v>
      </c>
      <c r="F335" s="155" t="s">
        <v>1652</v>
      </c>
      <c r="H335" s="156">
        <v>3.6</v>
      </c>
      <c r="I335" s="157"/>
      <c r="L335" s="153"/>
      <c r="M335" s="158"/>
      <c r="T335" s="159"/>
      <c r="AT335" s="154" t="s">
        <v>141</v>
      </c>
      <c r="AU335" s="154" t="s">
        <v>86</v>
      </c>
      <c r="AV335" s="13" t="s">
        <v>86</v>
      </c>
      <c r="AW335" s="13" t="s">
        <v>32</v>
      </c>
      <c r="AX335" s="13" t="s">
        <v>84</v>
      </c>
      <c r="AY335" s="154" t="s">
        <v>132</v>
      </c>
    </row>
    <row r="336" spans="2:65" s="1" customFormat="1" ht="24.2" customHeight="1">
      <c r="B336" s="31"/>
      <c r="C336" s="132" t="s">
        <v>1699</v>
      </c>
      <c r="D336" s="132" t="s">
        <v>135</v>
      </c>
      <c r="E336" s="133" t="s">
        <v>1700</v>
      </c>
      <c r="F336" s="134" t="s">
        <v>1701</v>
      </c>
      <c r="G336" s="135" t="s">
        <v>180</v>
      </c>
      <c r="H336" s="136">
        <v>24</v>
      </c>
      <c r="I336" s="137"/>
      <c r="J336" s="138">
        <f>ROUND(I336*H336,2)</f>
        <v>0</v>
      </c>
      <c r="K336" s="139"/>
      <c r="L336" s="31"/>
      <c r="M336" s="140" t="s">
        <v>1</v>
      </c>
      <c r="N336" s="141" t="s">
        <v>41</v>
      </c>
      <c r="P336" s="142">
        <f>O336*H336</f>
        <v>0</v>
      </c>
      <c r="Q336" s="142">
        <v>0</v>
      </c>
      <c r="R336" s="142">
        <f>Q336*H336</f>
        <v>0</v>
      </c>
      <c r="S336" s="142">
        <v>0.29499999999999998</v>
      </c>
      <c r="T336" s="143">
        <f>S336*H336</f>
        <v>7.08</v>
      </c>
      <c r="AR336" s="144" t="s">
        <v>681</v>
      </c>
      <c r="AT336" s="144" t="s">
        <v>135</v>
      </c>
      <c r="AU336" s="144" t="s">
        <v>86</v>
      </c>
      <c r="AY336" s="16" t="s">
        <v>132</v>
      </c>
      <c r="BE336" s="145">
        <f>IF(N336="základní",J336,0)</f>
        <v>0</v>
      </c>
      <c r="BF336" s="145">
        <f>IF(N336="snížená",J336,0)</f>
        <v>0</v>
      </c>
      <c r="BG336" s="145">
        <f>IF(N336="zákl. přenesená",J336,0)</f>
        <v>0</v>
      </c>
      <c r="BH336" s="145">
        <f>IF(N336="sníž. přenesená",J336,0)</f>
        <v>0</v>
      </c>
      <c r="BI336" s="145">
        <f>IF(N336="nulová",J336,0)</f>
        <v>0</v>
      </c>
      <c r="BJ336" s="16" t="s">
        <v>84</v>
      </c>
      <c r="BK336" s="145">
        <f>ROUND(I336*H336,2)</f>
        <v>0</v>
      </c>
      <c r="BL336" s="16" t="s">
        <v>681</v>
      </c>
      <c r="BM336" s="144" t="s">
        <v>1702</v>
      </c>
    </row>
    <row r="337" spans="2:65" s="1" customFormat="1" ht="11.25">
      <c r="B337" s="31"/>
      <c r="D337" s="163" t="s">
        <v>182</v>
      </c>
      <c r="F337" s="164" t="s">
        <v>1703</v>
      </c>
      <c r="I337" s="165"/>
      <c r="L337" s="31"/>
      <c r="M337" s="166"/>
      <c r="T337" s="55"/>
      <c r="AT337" s="16" t="s">
        <v>182</v>
      </c>
      <c r="AU337" s="16" t="s">
        <v>86</v>
      </c>
    </row>
    <row r="338" spans="2:65" s="13" customFormat="1" ht="11.25">
      <c r="B338" s="153"/>
      <c r="D338" s="147" t="s">
        <v>141</v>
      </c>
      <c r="E338" s="154" t="s">
        <v>1</v>
      </c>
      <c r="F338" s="155" t="s">
        <v>1629</v>
      </c>
      <c r="H338" s="156">
        <v>24</v>
      </c>
      <c r="I338" s="157"/>
      <c r="L338" s="153"/>
      <c r="M338" s="158"/>
      <c r="T338" s="159"/>
      <c r="AT338" s="154" t="s">
        <v>141</v>
      </c>
      <c r="AU338" s="154" t="s">
        <v>86</v>
      </c>
      <c r="AV338" s="13" t="s">
        <v>86</v>
      </c>
      <c r="AW338" s="13" t="s">
        <v>32</v>
      </c>
      <c r="AX338" s="13" t="s">
        <v>84</v>
      </c>
      <c r="AY338" s="154" t="s">
        <v>132</v>
      </c>
    </row>
    <row r="339" spans="2:65" s="1" customFormat="1" ht="37.9" customHeight="1">
      <c r="B339" s="31"/>
      <c r="C339" s="132" t="s">
        <v>1704</v>
      </c>
      <c r="D339" s="132" t="s">
        <v>135</v>
      </c>
      <c r="E339" s="133" t="s">
        <v>1705</v>
      </c>
      <c r="F339" s="134" t="s">
        <v>1706</v>
      </c>
      <c r="G339" s="135" t="s">
        <v>265</v>
      </c>
      <c r="H339" s="136">
        <v>34</v>
      </c>
      <c r="I339" s="137"/>
      <c r="J339" s="138">
        <f>ROUND(I339*H339,2)</f>
        <v>0</v>
      </c>
      <c r="K339" s="139"/>
      <c r="L339" s="31"/>
      <c r="M339" s="140" t="s">
        <v>1</v>
      </c>
      <c r="N339" s="141" t="s">
        <v>41</v>
      </c>
      <c r="P339" s="142">
        <f>O339*H339</f>
        <v>0</v>
      </c>
      <c r="Q339" s="142">
        <v>0</v>
      </c>
      <c r="R339" s="142">
        <f>Q339*H339</f>
        <v>0</v>
      </c>
      <c r="S339" s="142">
        <v>0.23</v>
      </c>
      <c r="T339" s="143">
        <f>S339*H339</f>
        <v>7.82</v>
      </c>
      <c r="AR339" s="144" t="s">
        <v>681</v>
      </c>
      <c r="AT339" s="144" t="s">
        <v>135</v>
      </c>
      <c r="AU339" s="144" t="s">
        <v>86</v>
      </c>
      <c r="AY339" s="16" t="s">
        <v>132</v>
      </c>
      <c r="BE339" s="145">
        <f>IF(N339="základní",J339,0)</f>
        <v>0</v>
      </c>
      <c r="BF339" s="145">
        <f>IF(N339="snížená",J339,0)</f>
        <v>0</v>
      </c>
      <c r="BG339" s="145">
        <f>IF(N339="zákl. přenesená",J339,0)</f>
        <v>0</v>
      </c>
      <c r="BH339" s="145">
        <f>IF(N339="sníž. přenesená",J339,0)</f>
        <v>0</v>
      </c>
      <c r="BI339" s="145">
        <f>IF(N339="nulová",J339,0)</f>
        <v>0</v>
      </c>
      <c r="BJ339" s="16" t="s">
        <v>84</v>
      </c>
      <c r="BK339" s="145">
        <f>ROUND(I339*H339,2)</f>
        <v>0</v>
      </c>
      <c r="BL339" s="16" t="s">
        <v>681</v>
      </c>
      <c r="BM339" s="144" t="s">
        <v>1707</v>
      </c>
    </row>
    <row r="340" spans="2:65" s="1" customFormat="1" ht="11.25">
      <c r="B340" s="31"/>
      <c r="D340" s="163" t="s">
        <v>182</v>
      </c>
      <c r="F340" s="164" t="s">
        <v>1708</v>
      </c>
      <c r="I340" s="165"/>
      <c r="L340" s="31"/>
      <c r="M340" s="166"/>
      <c r="T340" s="55"/>
      <c r="AT340" s="16" t="s">
        <v>182</v>
      </c>
      <c r="AU340" s="16" t="s">
        <v>86</v>
      </c>
    </row>
    <row r="341" spans="2:65" s="13" customFormat="1" ht="11.25">
      <c r="B341" s="153"/>
      <c r="D341" s="147" t="s">
        <v>141</v>
      </c>
      <c r="E341" s="154" t="s">
        <v>1</v>
      </c>
      <c r="F341" s="155" t="s">
        <v>1641</v>
      </c>
      <c r="H341" s="156">
        <v>34</v>
      </c>
      <c r="I341" s="157"/>
      <c r="L341" s="153"/>
      <c r="M341" s="158"/>
      <c r="T341" s="159"/>
      <c r="AT341" s="154" t="s">
        <v>141</v>
      </c>
      <c r="AU341" s="154" t="s">
        <v>86</v>
      </c>
      <c r="AV341" s="13" t="s">
        <v>86</v>
      </c>
      <c r="AW341" s="13" t="s">
        <v>32</v>
      </c>
      <c r="AX341" s="13" t="s">
        <v>84</v>
      </c>
      <c r="AY341" s="154" t="s">
        <v>132</v>
      </c>
    </row>
    <row r="342" spans="2:65" s="1" customFormat="1" ht="33" customHeight="1">
      <c r="B342" s="31"/>
      <c r="C342" s="132" t="s">
        <v>1709</v>
      </c>
      <c r="D342" s="132" t="s">
        <v>135</v>
      </c>
      <c r="E342" s="133" t="s">
        <v>1710</v>
      </c>
      <c r="F342" s="134" t="s">
        <v>1711</v>
      </c>
      <c r="G342" s="135" t="s">
        <v>265</v>
      </c>
      <c r="H342" s="136">
        <v>18</v>
      </c>
      <c r="I342" s="137"/>
      <c r="J342" s="138">
        <f>ROUND(I342*H342,2)</f>
        <v>0</v>
      </c>
      <c r="K342" s="139"/>
      <c r="L342" s="31"/>
      <c r="M342" s="140" t="s">
        <v>1</v>
      </c>
      <c r="N342" s="141" t="s">
        <v>41</v>
      </c>
      <c r="P342" s="142">
        <f>O342*H342</f>
        <v>0</v>
      </c>
      <c r="Q342" s="142">
        <v>0</v>
      </c>
      <c r="R342" s="142">
        <f>Q342*H342</f>
        <v>0</v>
      </c>
      <c r="S342" s="142">
        <v>0.28999999999999998</v>
      </c>
      <c r="T342" s="143">
        <f>S342*H342</f>
        <v>5.22</v>
      </c>
      <c r="AR342" s="144" t="s">
        <v>681</v>
      </c>
      <c r="AT342" s="144" t="s">
        <v>135</v>
      </c>
      <c r="AU342" s="144" t="s">
        <v>86</v>
      </c>
      <c r="AY342" s="16" t="s">
        <v>132</v>
      </c>
      <c r="BE342" s="145">
        <f>IF(N342="základní",J342,0)</f>
        <v>0</v>
      </c>
      <c r="BF342" s="145">
        <f>IF(N342="snížená",J342,0)</f>
        <v>0</v>
      </c>
      <c r="BG342" s="145">
        <f>IF(N342="zákl. přenesená",J342,0)</f>
        <v>0</v>
      </c>
      <c r="BH342" s="145">
        <f>IF(N342="sníž. přenesená",J342,0)</f>
        <v>0</v>
      </c>
      <c r="BI342" s="145">
        <f>IF(N342="nulová",J342,0)</f>
        <v>0</v>
      </c>
      <c r="BJ342" s="16" t="s">
        <v>84</v>
      </c>
      <c r="BK342" s="145">
        <f>ROUND(I342*H342,2)</f>
        <v>0</v>
      </c>
      <c r="BL342" s="16" t="s">
        <v>681</v>
      </c>
      <c r="BM342" s="144" t="s">
        <v>1712</v>
      </c>
    </row>
    <row r="343" spans="2:65" s="1" customFormat="1" ht="11.25">
      <c r="B343" s="31"/>
      <c r="D343" s="163" t="s">
        <v>182</v>
      </c>
      <c r="F343" s="164" t="s">
        <v>1713</v>
      </c>
      <c r="I343" s="165"/>
      <c r="L343" s="31"/>
      <c r="M343" s="166"/>
      <c r="T343" s="55"/>
      <c r="AT343" s="16" t="s">
        <v>182</v>
      </c>
      <c r="AU343" s="16" t="s">
        <v>86</v>
      </c>
    </row>
    <row r="344" spans="2:65" s="13" customFormat="1" ht="11.25">
      <c r="B344" s="153"/>
      <c r="D344" s="147" t="s">
        <v>141</v>
      </c>
      <c r="E344" s="154" t="s">
        <v>1</v>
      </c>
      <c r="F344" s="155" t="s">
        <v>1714</v>
      </c>
      <c r="H344" s="156">
        <v>18</v>
      </c>
      <c r="I344" s="157"/>
      <c r="L344" s="153"/>
      <c r="M344" s="158"/>
      <c r="T344" s="159"/>
      <c r="AT344" s="154" t="s">
        <v>141</v>
      </c>
      <c r="AU344" s="154" t="s">
        <v>86</v>
      </c>
      <c r="AV344" s="13" t="s">
        <v>86</v>
      </c>
      <c r="AW344" s="13" t="s">
        <v>32</v>
      </c>
      <c r="AX344" s="13" t="s">
        <v>84</v>
      </c>
      <c r="AY344" s="154" t="s">
        <v>132</v>
      </c>
    </row>
    <row r="345" spans="2:65" s="1" customFormat="1" ht="24.2" customHeight="1">
      <c r="B345" s="31"/>
      <c r="C345" s="132" t="s">
        <v>1715</v>
      </c>
      <c r="D345" s="132" t="s">
        <v>135</v>
      </c>
      <c r="E345" s="133" t="s">
        <v>1716</v>
      </c>
      <c r="F345" s="134" t="s">
        <v>1717</v>
      </c>
      <c r="G345" s="135" t="s">
        <v>265</v>
      </c>
      <c r="H345" s="136">
        <v>64</v>
      </c>
      <c r="I345" s="137"/>
      <c r="J345" s="138">
        <f>ROUND(I345*H345,2)</f>
        <v>0</v>
      </c>
      <c r="K345" s="139"/>
      <c r="L345" s="31"/>
      <c r="M345" s="140" t="s">
        <v>1</v>
      </c>
      <c r="N345" s="141" t="s">
        <v>41</v>
      </c>
      <c r="P345" s="142">
        <f>O345*H345</f>
        <v>0</v>
      </c>
      <c r="Q345" s="142">
        <v>1.995E-6</v>
      </c>
      <c r="R345" s="142">
        <f>Q345*H345</f>
        <v>1.2768E-4</v>
      </c>
      <c r="S345" s="142">
        <v>0</v>
      </c>
      <c r="T345" s="143">
        <f>S345*H345</f>
        <v>0</v>
      </c>
      <c r="AR345" s="144" t="s">
        <v>681</v>
      </c>
      <c r="AT345" s="144" t="s">
        <v>135</v>
      </c>
      <c r="AU345" s="144" t="s">
        <v>86</v>
      </c>
      <c r="AY345" s="16" t="s">
        <v>132</v>
      </c>
      <c r="BE345" s="145">
        <f>IF(N345="základní",J345,0)</f>
        <v>0</v>
      </c>
      <c r="BF345" s="145">
        <f>IF(N345="snížená",J345,0)</f>
        <v>0</v>
      </c>
      <c r="BG345" s="145">
        <f>IF(N345="zákl. přenesená",J345,0)</f>
        <v>0</v>
      </c>
      <c r="BH345" s="145">
        <f>IF(N345="sníž. přenesená",J345,0)</f>
        <v>0</v>
      </c>
      <c r="BI345" s="145">
        <f>IF(N345="nulová",J345,0)</f>
        <v>0</v>
      </c>
      <c r="BJ345" s="16" t="s">
        <v>84</v>
      </c>
      <c r="BK345" s="145">
        <f>ROUND(I345*H345,2)</f>
        <v>0</v>
      </c>
      <c r="BL345" s="16" t="s">
        <v>681</v>
      </c>
      <c r="BM345" s="144" t="s">
        <v>1718</v>
      </c>
    </row>
    <row r="346" spans="2:65" s="1" customFormat="1" ht="11.25">
      <c r="B346" s="31"/>
      <c r="D346" s="163" t="s">
        <v>182</v>
      </c>
      <c r="F346" s="164" t="s">
        <v>1719</v>
      </c>
      <c r="I346" s="165"/>
      <c r="L346" s="31"/>
      <c r="M346" s="166"/>
      <c r="T346" s="55"/>
      <c r="AT346" s="16" t="s">
        <v>182</v>
      </c>
      <c r="AU346" s="16" t="s">
        <v>86</v>
      </c>
    </row>
    <row r="347" spans="2:65" s="13" customFormat="1" ht="11.25">
      <c r="B347" s="153"/>
      <c r="D347" s="147" t="s">
        <v>141</v>
      </c>
      <c r="E347" s="154" t="s">
        <v>1</v>
      </c>
      <c r="F347" s="155" t="s">
        <v>1720</v>
      </c>
      <c r="H347" s="156">
        <v>64</v>
      </c>
      <c r="I347" s="157"/>
      <c r="L347" s="153"/>
      <c r="M347" s="158"/>
      <c r="T347" s="159"/>
      <c r="AT347" s="154" t="s">
        <v>141</v>
      </c>
      <c r="AU347" s="154" t="s">
        <v>86</v>
      </c>
      <c r="AV347" s="13" t="s">
        <v>86</v>
      </c>
      <c r="AW347" s="13" t="s">
        <v>32</v>
      </c>
      <c r="AX347" s="13" t="s">
        <v>84</v>
      </c>
      <c r="AY347" s="154" t="s">
        <v>132</v>
      </c>
    </row>
    <row r="348" spans="2:65" s="1" customFormat="1" ht="16.5" customHeight="1">
      <c r="B348" s="31"/>
      <c r="C348" s="132" t="s">
        <v>1721</v>
      </c>
      <c r="D348" s="132" t="s">
        <v>135</v>
      </c>
      <c r="E348" s="133" t="s">
        <v>1722</v>
      </c>
      <c r="F348" s="134" t="s">
        <v>1723</v>
      </c>
      <c r="G348" s="135" t="s">
        <v>217</v>
      </c>
      <c r="H348" s="136">
        <v>180</v>
      </c>
      <c r="I348" s="137"/>
      <c r="J348" s="138">
        <f>ROUND(I348*H348,2)</f>
        <v>0</v>
      </c>
      <c r="K348" s="139"/>
      <c r="L348" s="31"/>
      <c r="M348" s="140" t="s">
        <v>1</v>
      </c>
      <c r="N348" s="141" t="s">
        <v>41</v>
      </c>
      <c r="P348" s="142">
        <f>O348*H348</f>
        <v>0</v>
      </c>
      <c r="Q348" s="142">
        <v>0</v>
      </c>
      <c r="R348" s="142">
        <f>Q348*H348</f>
        <v>0</v>
      </c>
      <c r="S348" s="142">
        <v>2.2000000000000002</v>
      </c>
      <c r="T348" s="143">
        <f>S348*H348</f>
        <v>396.00000000000006</v>
      </c>
      <c r="AR348" s="144" t="s">
        <v>681</v>
      </c>
      <c r="AT348" s="144" t="s">
        <v>135</v>
      </c>
      <c r="AU348" s="144" t="s">
        <v>86</v>
      </c>
      <c r="AY348" s="16" t="s">
        <v>132</v>
      </c>
      <c r="BE348" s="145">
        <f>IF(N348="základní",J348,0)</f>
        <v>0</v>
      </c>
      <c r="BF348" s="145">
        <f>IF(N348="snížená",J348,0)</f>
        <v>0</v>
      </c>
      <c r="BG348" s="145">
        <f>IF(N348="zákl. přenesená",J348,0)</f>
        <v>0</v>
      </c>
      <c r="BH348" s="145">
        <f>IF(N348="sníž. přenesená",J348,0)</f>
        <v>0</v>
      </c>
      <c r="BI348" s="145">
        <f>IF(N348="nulová",J348,0)</f>
        <v>0</v>
      </c>
      <c r="BJ348" s="16" t="s">
        <v>84</v>
      </c>
      <c r="BK348" s="145">
        <f>ROUND(I348*H348,2)</f>
        <v>0</v>
      </c>
      <c r="BL348" s="16" t="s">
        <v>681</v>
      </c>
      <c r="BM348" s="144" t="s">
        <v>1724</v>
      </c>
    </row>
    <row r="349" spans="2:65" s="1" customFormat="1" ht="11.25">
      <c r="B349" s="31"/>
      <c r="D349" s="163" t="s">
        <v>182</v>
      </c>
      <c r="F349" s="164" t="s">
        <v>1725</v>
      </c>
      <c r="I349" s="165"/>
      <c r="L349" s="31"/>
      <c r="M349" s="166"/>
      <c r="T349" s="55"/>
      <c r="AT349" s="16" t="s">
        <v>182</v>
      </c>
      <c r="AU349" s="16" t="s">
        <v>86</v>
      </c>
    </row>
    <row r="350" spans="2:65" s="13" customFormat="1" ht="11.25">
      <c r="B350" s="153"/>
      <c r="D350" s="147" t="s">
        <v>141</v>
      </c>
      <c r="E350" s="154" t="s">
        <v>1</v>
      </c>
      <c r="F350" s="155" t="s">
        <v>1726</v>
      </c>
      <c r="H350" s="156">
        <v>180</v>
      </c>
      <c r="I350" s="157"/>
      <c r="L350" s="153"/>
      <c r="M350" s="158"/>
      <c r="T350" s="159"/>
      <c r="AT350" s="154" t="s">
        <v>141</v>
      </c>
      <c r="AU350" s="154" t="s">
        <v>86</v>
      </c>
      <c r="AV350" s="13" t="s">
        <v>86</v>
      </c>
      <c r="AW350" s="13" t="s">
        <v>32</v>
      </c>
      <c r="AX350" s="13" t="s">
        <v>84</v>
      </c>
      <c r="AY350" s="154" t="s">
        <v>132</v>
      </c>
    </row>
    <row r="351" spans="2:65" s="1" customFormat="1" ht="24.2" customHeight="1">
      <c r="B351" s="31"/>
      <c r="C351" s="132" t="s">
        <v>1727</v>
      </c>
      <c r="D351" s="132" t="s">
        <v>135</v>
      </c>
      <c r="E351" s="133" t="s">
        <v>1728</v>
      </c>
      <c r="F351" s="134" t="s">
        <v>1729</v>
      </c>
      <c r="G351" s="135" t="s">
        <v>225</v>
      </c>
      <c r="H351" s="136">
        <v>423.04300000000001</v>
      </c>
      <c r="I351" s="137"/>
      <c r="J351" s="138">
        <f>ROUND(I351*H351,2)</f>
        <v>0</v>
      </c>
      <c r="K351" s="139"/>
      <c r="L351" s="31"/>
      <c r="M351" s="140" t="s">
        <v>1</v>
      </c>
      <c r="N351" s="141" t="s">
        <v>41</v>
      </c>
      <c r="P351" s="142">
        <f>O351*H351</f>
        <v>0</v>
      </c>
      <c r="Q351" s="142">
        <v>0</v>
      </c>
      <c r="R351" s="142">
        <f>Q351*H351</f>
        <v>0</v>
      </c>
      <c r="S351" s="142">
        <v>0</v>
      </c>
      <c r="T351" s="143">
        <f>S351*H351</f>
        <v>0</v>
      </c>
      <c r="AR351" s="144" t="s">
        <v>681</v>
      </c>
      <c r="AT351" s="144" t="s">
        <v>135</v>
      </c>
      <c r="AU351" s="144" t="s">
        <v>86</v>
      </c>
      <c r="AY351" s="16" t="s">
        <v>132</v>
      </c>
      <c r="BE351" s="145">
        <f>IF(N351="základní",J351,0)</f>
        <v>0</v>
      </c>
      <c r="BF351" s="145">
        <f>IF(N351="snížená",J351,0)</f>
        <v>0</v>
      </c>
      <c r="BG351" s="145">
        <f>IF(N351="zákl. přenesená",J351,0)</f>
        <v>0</v>
      </c>
      <c r="BH351" s="145">
        <f>IF(N351="sníž. přenesená",J351,0)</f>
        <v>0</v>
      </c>
      <c r="BI351" s="145">
        <f>IF(N351="nulová",J351,0)</f>
        <v>0</v>
      </c>
      <c r="BJ351" s="16" t="s">
        <v>84</v>
      </c>
      <c r="BK351" s="145">
        <f>ROUND(I351*H351,2)</f>
        <v>0</v>
      </c>
      <c r="BL351" s="16" t="s">
        <v>681</v>
      </c>
      <c r="BM351" s="144" t="s">
        <v>1730</v>
      </c>
    </row>
    <row r="352" spans="2:65" s="1" customFormat="1" ht="11.25">
      <c r="B352" s="31"/>
      <c r="D352" s="163" t="s">
        <v>182</v>
      </c>
      <c r="F352" s="164" t="s">
        <v>1731</v>
      </c>
      <c r="I352" s="165"/>
      <c r="L352" s="31"/>
      <c r="M352" s="166"/>
      <c r="T352" s="55"/>
      <c r="AT352" s="16" t="s">
        <v>182</v>
      </c>
      <c r="AU352" s="16" t="s">
        <v>86</v>
      </c>
    </row>
    <row r="353" spans="2:65" s="1" customFormat="1" ht="24.2" customHeight="1">
      <c r="B353" s="31"/>
      <c r="C353" s="132" t="s">
        <v>1732</v>
      </c>
      <c r="D353" s="132" t="s">
        <v>135</v>
      </c>
      <c r="E353" s="133" t="s">
        <v>1733</v>
      </c>
      <c r="F353" s="134" t="s">
        <v>1734</v>
      </c>
      <c r="G353" s="135" t="s">
        <v>225</v>
      </c>
      <c r="H353" s="136">
        <v>4230.43</v>
      </c>
      <c r="I353" s="137"/>
      <c r="J353" s="138">
        <f>ROUND(I353*H353,2)</f>
        <v>0</v>
      </c>
      <c r="K353" s="139"/>
      <c r="L353" s="31"/>
      <c r="M353" s="140" t="s">
        <v>1</v>
      </c>
      <c r="N353" s="141" t="s">
        <v>41</v>
      </c>
      <c r="P353" s="142">
        <f>O353*H353</f>
        <v>0</v>
      </c>
      <c r="Q353" s="142">
        <v>0</v>
      </c>
      <c r="R353" s="142">
        <f>Q353*H353</f>
        <v>0</v>
      </c>
      <c r="S353" s="142">
        <v>0</v>
      </c>
      <c r="T353" s="143">
        <f>S353*H353</f>
        <v>0</v>
      </c>
      <c r="AR353" s="144" t="s">
        <v>681</v>
      </c>
      <c r="AT353" s="144" t="s">
        <v>135</v>
      </c>
      <c r="AU353" s="144" t="s">
        <v>86</v>
      </c>
      <c r="AY353" s="16" t="s">
        <v>132</v>
      </c>
      <c r="BE353" s="145">
        <f>IF(N353="základní",J353,0)</f>
        <v>0</v>
      </c>
      <c r="BF353" s="145">
        <f>IF(N353="snížená",J353,0)</f>
        <v>0</v>
      </c>
      <c r="BG353" s="145">
        <f>IF(N353="zákl. přenesená",J353,0)</f>
        <v>0</v>
      </c>
      <c r="BH353" s="145">
        <f>IF(N353="sníž. přenesená",J353,0)</f>
        <v>0</v>
      </c>
      <c r="BI353" s="145">
        <f>IF(N353="nulová",J353,0)</f>
        <v>0</v>
      </c>
      <c r="BJ353" s="16" t="s">
        <v>84</v>
      </c>
      <c r="BK353" s="145">
        <f>ROUND(I353*H353,2)</f>
        <v>0</v>
      </c>
      <c r="BL353" s="16" t="s">
        <v>681</v>
      </c>
      <c r="BM353" s="144" t="s">
        <v>1735</v>
      </c>
    </row>
    <row r="354" spans="2:65" s="1" customFormat="1" ht="11.25">
      <c r="B354" s="31"/>
      <c r="D354" s="163" t="s">
        <v>182</v>
      </c>
      <c r="F354" s="164" t="s">
        <v>1736</v>
      </c>
      <c r="I354" s="165"/>
      <c r="L354" s="31"/>
      <c r="M354" s="166"/>
      <c r="T354" s="55"/>
      <c r="AT354" s="16" t="s">
        <v>182</v>
      </c>
      <c r="AU354" s="16" t="s">
        <v>86</v>
      </c>
    </row>
    <row r="355" spans="2:65" s="13" customFormat="1" ht="11.25">
      <c r="B355" s="153"/>
      <c r="D355" s="147" t="s">
        <v>141</v>
      </c>
      <c r="F355" s="155" t="s">
        <v>1737</v>
      </c>
      <c r="H355" s="156">
        <v>4230.43</v>
      </c>
      <c r="I355" s="157"/>
      <c r="L355" s="153"/>
      <c r="M355" s="158"/>
      <c r="T355" s="159"/>
      <c r="AT355" s="154" t="s">
        <v>141</v>
      </c>
      <c r="AU355" s="154" t="s">
        <v>86</v>
      </c>
      <c r="AV355" s="13" t="s">
        <v>86</v>
      </c>
      <c r="AW355" s="13" t="s">
        <v>4</v>
      </c>
      <c r="AX355" s="13" t="s">
        <v>84</v>
      </c>
      <c r="AY355" s="154" t="s">
        <v>132</v>
      </c>
    </row>
    <row r="356" spans="2:65" s="1" customFormat="1" ht="37.9" customHeight="1">
      <c r="B356" s="31"/>
      <c r="C356" s="132" t="s">
        <v>1738</v>
      </c>
      <c r="D356" s="132" t="s">
        <v>135</v>
      </c>
      <c r="E356" s="133" t="s">
        <v>1739</v>
      </c>
      <c r="F356" s="134" t="s">
        <v>1740</v>
      </c>
      <c r="G356" s="135" t="s">
        <v>225</v>
      </c>
      <c r="H356" s="136">
        <v>450</v>
      </c>
      <c r="I356" s="137"/>
      <c r="J356" s="138">
        <f>ROUND(I356*H356,2)</f>
        <v>0</v>
      </c>
      <c r="K356" s="139"/>
      <c r="L356" s="31"/>
      <c r="M356" s="140" t="s">
        <v>1</v>
      </c>
      <c r="N356" s="141" t="s">
        <v>41</v>
      </c>
      <c r="P356" s="142">
        <f>O356*H356</f>
        <v>0</v>
      </c>
      <c r="Q356" s="142">
        <v>0</v>
      </c>
      <c r="R356" s="142">
        <f>Q356*H356</f>
        <v>0</v>
      </c>
      <c r="S356" s="142">
        <v>0</v>
      </c>
      <c r="T356" s="143">
        <f>S356*H356</f>
        <v>0</v>
      </c>
      <c r="AR356" s="144" t="s">
        <v>681</v>
      </c>
      <c r="AT356" s="144" t="s">
        <v>135</v>
      </c>
      <c r="AU356" s="144" t="s">
        <v>86</v>
      </c>
      <c r="AY356" s="16" t="s">
        <v>132</v>
      </c>
      <c r="BE356" s="145">
        <f>IF(N356="základní",J356,0)</f>
        <v>0</v>
      </c>
      <c r="BF356" s="145">
        <f>IF(N356="snížená",J356,0)</f>
        <v>0</v>
      </c>
      <c r="BG356" s="145">
        <f>IF(N356="zákl. přenesená",J356,0)</f>
        <v>0</v>
      </c>
      <c r="BH356" s="145">
        <f>IF(N356="sníž. přenesená",J356,0)</f>
        <v>0</v>
      </c>
      <c r="BI356" s="145">
        <f>IF(N356="nulová",J356,0)</f>
        <v>0</v>
      </c>
      <c r="BJ356" s="16" t="s">
        <v>84</v>
      </c>
      <c r="BK356" s="145">
        <f>ROUND(I356*H356,2)</f>
        <v>0</v>
      </c>
      <c r="BL356" s="16" t="s">
        <v>681</v>
      </c>
      <c r="BM356" s="144" t="s">
        <v>1741</v>
      </c>
    </row>
    <row r="357" spans="2:65" s="1" customFormat="1" ht="11.25">
      <c r="B357" s="31"/>
      <c r="D357" s="163" t="s">
        <v>182</v>
      </c>
      <c r="F357" s="164" t="s">
        <v>1742</v>
      </c>
      <c r="I357" s="165"/>
      <c r="L357" s="31"/>
      <c r="M357" s="166"/>
      <c r="T357" s="55"/>
      <c r="AT357" s="16" t="s">
        <v>182</v>
      </c>
      <c r="AU357" s="16" t="s">
        <v>86</v>
      </c>
    </row>
    <row r="358" spans="2:65" s="1" customFormat="1" ht="44.25" customHeight="1">
      <c r="B358" s="31"/>
      <c r="C358" s="132" t="s">
        <v>1743</v>
      </c>
      <c r="D358" s="132" t="s">
        <v>135</v>
      </c>
      <c r="E358" s="133" t="s">
        <v>1744</v>
      </c>
      <c r="F358" s="134" t="s">
        <v>1745</v>
      </c>
      <c r="G358" s="135" t="s">
        <v>225</v>
      </c>
      <c r="H358" s="136">
        <v>50</v>
      </c>
      <c r="I358" s="137"/>
      <c r="J358" s="138">
        <f>ROUND(I358*H358,2)</f>
        <v>0</v>
      </c>
      <c r="K358" s="139"/>
      <c r="L358" s="31"/>
      <c r="M358" s="140" t="s">
        <v>1</v>
      </c>
      <c r="N358" s="141" t="s">
        <v>41</v>
      </c>
      <c r="P358" s="142">
        <f>O358*H358</f>
        <v>0</v>
      </c>
      <c r="Q358" s="142">
        <v>0</v>
      </c>
      <c r="R358" s="142">
        <f>Q358*H358</f>
        <v>0</v>
      </c>
      <c r="S358" s="142">
        <v>0</v>
      </c>
      <c r="T358" s="143">
        <f>S358*H358</f>
        <v>0</v>
      </c>
      <c r="AR358" s="144" t="s">
        <v>681</v>
      </c>
      <c r="AT358" s="144" t="s">
        <v>135</v>
      </c>
      <c r="AU358" s="144" t="s">
        <v>86</v>
      </c>
      <c r="AY358" s="16" t="s">
        <v>132</v>
      </c>
      <c r="BE358" s="145">
        <f>IF(N358="základní",J358,0)</f>
        <v>0</v>
      </c>
      <c r="BF358" s="145">
        <f>IF(N358="snížená",J358,0)</f>
        <v>0</v>
      </c>
      <c r="BG358" s="145">
        <f>IF(N358="zákl. přenesená",J358,0)</f>
        <v>0</v>
      </c>
      <c r="BH358" s="145">
        <f>IF(N358="sníž. přenesená",J358,0)</f>
        <v>0</v>
      </c>
      <c r="BI358" s="145">
        <f>IF(N358="nulová",J358,0)</f>
        <v>0</v>
      </c>
      <c r="BJ358" s="16" t="s">
        <v>84</v>
      </c>
      <c r="BK358" s="145">
        <f>ROUND(I358*H358,2)</f>
        <v>0</v>
      </c>
      <c r="BL358" s="16" t="s">
        <v>681</v>
      </c>
      <c r="BM358" s="144" t="s">
        <v>1746</v>
      </c>
    </row>
    <row r="359" spans="2:65" s="1" customFormat="1" ht="11.25">
      <c r="B359" s="31"/>
      <c r="D359" s="163" t="s">
        <v>182</v>
      </c>
      <c r="F359" s="164" t="s">
        <v>1747</v>
      </c>
      <c r="I359" s="165"/>
      <c r="L359" s="31"/>
      <c r="M359" s="166"/>
      <c r="T359" s="55"/>
      <c r="AT359" s="16" t="s">
        <v>182</v>
      </c>
      <c r="AU359" s="16" t="s">
        <v>86</v>
      </c>
    </row>
    <row r="360" spans="2:65" s="1" customFormat="1" ht="44.25" customHeight="1">
      <c r="B360" s="31"/>
      <c r="C360" s="132" t="s">
        <v>1748</v>
      </c>
      <c r="D360" s="132" t="s">
        <v>135</v>
      </c>
      <c r="E360" s="133" t="s">
        <v>1749</v>
      </c>
      <c r="F360" s="134" t="s">
        <v>1750</v>
      </c>
      <c r="G360" s="135" t="s">
        <v>225</v>
      </c>
      <c r="H360" s="136">
        <v>6</v>
      </c>
      <c r="I360" s="137"/>
      <c r="J360" s="138">
        <f>ROUND(I360*H360,2)</f>
        <v>0</v>
      </c>
      <c r="K360" s="139"/>
      <c r="L360" s="31"/>
      <c r="M360" s="140" t="s">
        <v>1</v>
      </c>
      <c r="N360" s="141" t="s">
        <v>41</v>
      </c>
      <c r="P360" s="142">
        <f>O360*H360</f>
        <v>0</v>
      </c>
      <c r="Q360" s="142">
        <v>0</v>
      </c>
      <c r="R360" s="142">
        <f>Q360*H360</f>
        <v>0</v>
      </c>
      <c r="S360" s="142">
        <v>0</v>
      </c>
      <c r="T360" s="143">
        <f>S360*H360</f>
        <v>0</v>
      </c>
      <c r="AR360" s="144" t="s">
        <v>681</v>
      </c>
      <c r="AT360" s="144" t="s">
        <v>135</v>
      </c>
      <c r="AU360" s="144" t="s">
        <v>86</v>
      </c>
      <c r="AY360" s="16" t="s">
        <v>132</v>
      </c>
      <c r="BE360" s="145">
        <f>IF(N360="základní",J360,0)</f>
        <v>0</v>
      </c>
      <c r="BF360" s="145">
        <f>IF(N360="snížená",J360,0)</f>
        <v>0</v>
      </c>
      <c r="BG360" s="145">
        <f>IF(N360="zákl. přenesená",J360,0)</f>
        <v>0</v>
      </c>
      <c r="BH360" s="145">
        <f>IF(N360="sníž. přenesená",J360,0)</f>
        <v>0</v>
      </c>
      <c r="BI360" s="145">
        <f>IF(N360="nulová",J360,0)</f>
        <v>0</v>
      </c>
      <c r="BJ360" s="16" t="s">
        <v>84</v>
      </c>
      <c r="BK360" s="145">
        <f>ROUND(I360*H360,2)</f>
        <v>0</v>
      </c>
      <c r="BL360" s="16" t="s">
        <v>681</v>
      </c>
      <c r="BM360" s="144" t="s">
        <v>1751</v>
      </c>
    </row>
    <row r="361" spans="2:65" s="1" customFormat="1" ht="11.25">
      <c r="B361" s="31"/>
      <c r="D361" s="163" t="s">
        <v>182</v>
      </c>
      <c r="F361" s="164" t="s">
        <v>1752</v>
      </c>
      <c r="I361" s="165"/>
      <c r="L361" s="31"/>
      <c r="M361" s="166"/>
      <c r="T361" s="55"/>
      <c r="AT361" s="16" t="s">
        <v>182</v>
      </c>
      <c r="AU361" s="16" t="s">
        <v>86</v>
      </c>
    </row>
    <row r="362" spans="2:65" s="1" customFormat="1" ht="24.2" customHeight="1">
      <c r="B362" s="31"/>
      <c r="C362" s="132" t="s">
        <v>1753</v>
      </c>
      <c r="D362" s="132" t="s">
        <v>135</v>
      </c>
      <c r="E362" s="133" t="s">
        <v>1754</v>
      </c>
      <c r="F362" s="134" t="s">
        <v>1755</v>
      </c>
      <c r="G362" s="135" t="s">
        <v>225</v>
      </c>
      <c r="H362" s="136">
        <v>10</v>
      </c>
      <c r="I362" s="137"/>
      <c r="J362" s="138">
        <f>ROUND(I362*H362,2)</f>
        <v>0</v>
      </c>
      <c r="K362" s="139"/>
      <c r="L362" s="31"/>
      <c r="M362" s="140" t="s">
        <v>1</v>
      </c>
      <c r="N362" s="141" t="s">
        <v>41</v>
      </c>
      <c r="P362" s="142">
        <f>O362*H362</f>
        <v>0</v>
      </c>
      <c r="Q362" s="142">
        <v>0</v>
      </c>
      <c r="R362" s="142">
        <f>Q362*H362</f>
        <v>0</v>
      </c>
      <c r="S362" s="142">
        <v>0</v>
      </c>
      <c r="T362" s="143">
        <f>S362*H362</f>
        <v>0</v>
      </c>
      <c r="AR362" s="144" t="s">
        <v>681</v>
      </c>
      <c r="AT362" s="144" t="s">
        <v>135</v>
      </c>
      <c r="AU362" s="144" t="s">
        <v>86</v>
      </c>
      <c r="AY362" s="16" t="s">
        <v>132</v>
      </c>
      <c r="BE362" s="145">
        <f>IF(N362="základní",J362,0)</f>
        <v>0</v>
      </c>
      <c r="BF362" s="145">
        <f>IF(N362="snížená",J362,0)</f>
        <v>0</v>
      </c>
      <c r="BG362" s="145">
        <f>IF(N362="zákl. přenesená",J362,0)</f>
        <v>0</v>
      </c>
      <c r="BH362" s="145">
        <f>IF(N362="sníž. přenesená",J362,0)</f>
        <v>0</v>
      </c>
      <c r="BI362" s="145">
        <f>IF(N362="nulová",J362,0)</f>
        <v>0</v>
      </c>
      <c r="BJ362" s="16" t="s">
        <v>84</v>
      </c>
      <c r="BK362" s="145">
        <f>ROUND(I362*H362,2)</f>
        <v>0</v>
      </c>
      <c r="BL362" s="16" t="s">
        <v>681</v>
      </c>
      <c r="BM362" s="144" t="s">
        <v>1756</v>
      </c>
    </row>
    <row r="363" spans="2:65" s="1" customFormat="1" ht="11.25">
      <c r="B363" s="31"/>
      <c r="D363" s="163" t="s">
        <v>182</v>
      </c>
      <c r="F363" s="164" t="s">
        <v>1757</v>
      </c>
      <c r="I363" s="165"/>
      <c r="L363" s="31"/>
      <c r="M363" s="166"/>
      <c r="T363" s="55"/>
      <c r="AT363" s="16" t="s">
        <v>182</v>
      </c>
      <c r="AU363" s="16" t="s">
        <v>86</v>
      </c>
    </row>
    <row r="364" spans="2:65" s="1" customFormat="1" ht="24.2" customHeight="1">
      <c r="B364" s="31"/>
      <c r="C364" s="132" t="s">
        <v>1542</v>
      </c>
      <c r="D364" s="132" t="s">
        <v>135</v>
      </c>
      <c r="E364" s="133" t="s">
        <v>1758</v>
      </c>
      <c r="F364" s="134" t="s">
        <v>1759</v>
      </c>
      <c r="G364" s="135" t="s">
        <v>225</v>
      </c>
      <c r="H364" s="136">
        <v>20.042999999999999</v>
      </c>
      <c r="I364" s="137"/>
      <c r="J364" s="138">
        <f>ROUND(I364*H364,2)</f>
        <v>0</v>
      </c>
      <c r="K364" s="139"/>
      <c r="L364" s="31"/>
      <c r="M364" s="140" t="s">
        <v>1</v>
      </c>
      <c r="N364" s="141" t="s">
        <v>41</v>
      </c>
      <c r="P364" s="142">
        <f>O364*H364</f>
        <v>0</v>
      </c>
      <c r="Q364" s="142">
        <v>0</v>
      </c>
      <c r="R364" s="142">
        <f>Q364*H364</f>
        <v>0</v>
      </c>
      <c r="S364" s="142">
        <v>0</v>
      </c>
      <c r="T364" s="143">
        <f>S364*H364</f>
        <v>0</v>
      </c>
      <c r="AR364" s="144" t="s">
        <v>681</v>
      </c>
      <c r="AT364" s="144" t="s">
        <v>135</v>
      </c>
      <c r="AU364" s="144" t="s">
        <v>86</v>
      </c>
      <c r="AY364" s="16" t="s">
        <v>132</v>
      </c>
      <c r="BE364" s="145">
        <f>IF(N364="základní",J364,0)</f>
        <v>0</v>
      </c>
      <c r="BF364" s="145">
        <f>IF(N364="snížená",J364,0)</f>
        <v>0</v>
      </c>
      <c r="BG364" s="145">
        <f>IF(N364="zákl. přenesená",J364,0)</f>
        <v>0</v>
      </c>
      <c r="BH364" s="145">
        <f>IF(N364="sníž. přenesená",J364,0)</f>
        <v>0</v>
      </c>
      <c r="BI364" s="145">
        <f>IF(N364="nulová",J364,0)</f>
        <v>0</v>
      </c>
      <c r="BJ364" s="16" t="s">
        <v>84</v>
      </c>
      <c r="BK364" s="145">
        <f>ROUND(I364*H364,2)</f>
        <v>0</v>
      </c>
      <c r="BL364" s="16" t="s">
        <v>681</v>
      </c>
      <c r="BM364" s="144" t="s">
        <v>1760</v>
      </c>
    </row>
    <row r="365" spans="2:65" s="1" customFormat="1" ht="11.25">
      <c r="B365" s="31"/>
      <c r="D365" s="163" t="s">
        <v>182</v>
      </c>
      <c r="F365" s="164" t="s">
        <v>1761</v>
      </c>
      <c r="I365" s="165"/>
      <c r="L365" s="31"/>
      <c r="M365" s="166"/>
      <c r="T365" s="55"/>
      <c r="AT365" s="16" t="s">
        <v>182</v>
      </c>
      <c r="AU365" s="16" t="s">
        <v>86</v>
      </c>
    </row>
    <row r="366" spans="2:65" s="1" customFormat="1" ht="24.2" customHeight="1">
      <c r="B366" s="31"/>
      <c r="C366" s="132" t="s">
        <v>1762</v>
      </c>
      <c r="D366" s="132" t="s">
        <v>135</v>
      </c>
      <c r="E366" s="133" t="s">
        <v>1763</v>
      </c>
      <c r="F366" s="134" t="s">
        <v>1764</v>
      </c>
      <c r="G366" s="135" t="s">
        <v>225</v>
      </c>
      <c r="H366" s="136">
        <v>200.43</v>
      </c>
      <c r="I366" s="137"/>
      <c r="J366" s="138">
        <f>ROUND(I366*H366,2)</f>
        <v>0</v>
      </c>
      <c r="K366" s="139"/>
      <c r="L366" s="31"/>
      <c r="M366" s="140" t="s">
        <v>1</v>
      </c>
      <c r="N366" s="141" t="s">
        <v>41</v>
      </c>
      <c r="P366" s="142">
        <f>O366*H366</f>
        <v>0</v>
      </c>
      <c r="Q366" s="142">
        <v>0</v>
      </c>
      <c r="R366" s="142">
        <f>Q366*H366</f>
        <v>0</v>
      </c>
      <c r="S366" s="142">
        <v>0</v>
      </c>
      <c r="T366" s="143">
        <f>S366*H366</f>
        <v>0</v>
      </c>
      <c r="AR366" s="144" t="s">
        <v>681</v>
      </c>
      <c r="AT366" s="144" t="s">
        <v>135</v>
      </c>
      <c r="AU366" s="144" t="s">
        <v>86</v>
      </c>
      <c r="AY366" s="16" t="s">
        <v>132</v>
      </c>
      <c r="BE366" s="145">
        <f>IF(N366="základní",J366,0)</f>
        <v>0</v>
      </c>
      <c r="BF366" s="145">
        <f>IF(N366="snížená",J366,0)</f>
        <v>0</v>
      </c>
      <c r="BG366" s="145">
        <f>IF(N366="zákl. přenesená",J366,0)</f>
        <v>0</v>
      </c>
      <c r="BH366" s="145">
        <f>IF(N366="sníž. přenesená",J366,0)</f>
        <v>0</v>
      </c>
      <c r="BI366" s="145">
        <f>IF(N366="nulová",J366,0)</f>
        <v>0</v>
      </c>
      <c r="BJ366" s="16" t="s">
        <v>84</v>
      </c>
      <c r="BK366" s="145">
        <f>ROUND(I366*H366,2)</f>
        <v>0</v>
      </c>
      <c r="BL366" s="16" t="s">
        <v>681</v>
      </c>
      <c r="BM366" s="144" t="s">
        <v>1765</v>
      </c>
    </row>
    <row r="367" spans="2:65" s="1" customFormat="1" ht="11.25">
      <c r="B367" s="31"/>
      <c r="D367" s="163" t="s">
        <v>182</v>
      </c>
      <c r="F367" s="164" t="s">
        <v>1766</v>
      </c>
      <c r="I367" s="165"/>
      <c r="L367" s="31"/>
      <c r="M367" s="166"/>
      <c r="T367" s="55"/>
      <c r="AT367" s="16" t="s">
        <v>182</v>
      </c>
      <c r="AU367" s="16" t="s">
        <v>86</v>
      </c>
    </row>
    <row r="368" spans="2:65" s="13" customFormat="1" ht="11.25">
      <c r="B368" s="153"/>
      <c r="D368" s="147" t="s">
        <v>141</v>
      </c>
      <c r="F368" s="155" t="s">
        <v>1767</v>
      </c>
      <c r="H368" s="156">
        <v>200.43</v>
      </c>
      <c r="I368" s="157"/>
      <c r="L368" s="153"/>
      <c r="M368" s="158"/>
      <c r="T368" s="159"/>
      <c r="AT368" s="154" t="s">
        <v>141</v>
      </c>
      <c r="AU368" s="154" t="s">
        <v>86</v>
      </c>
      <c r="AV368" s="13" t="s">
        <v>86</v>
      </c>
      <c r="AW368" s="13" t="s">
        <v>4</v>
      </c>
      <c r="AX368" s="13" t="s">
        <v>84</v>
      </c>
      <c r="AY368" s="154" t="s">
        <v>132</v>
      </c>
    </row>
    <row r="369" spans="2:65" s="1" customFormat="1" ht="24.2" customHeight="1">
      <c r="B369" s="31"/>
      <c r="C369" s="132" t="s">
        <v>1768</v>
      </c>
      <c r="D369" s="132" t="s">
        <v>135</v>
      </c>
      <c r="E369" s="133" t="s">
        <v>1769</v>
      </c>
      <c r="F369" s="134" t="s">
        <v>1770</v>
      </c>
      <c r="G369" s="135" t="s">
        <v>289</v>
      </c>
      <c r="H369" s="136">
        <v>9</v>
      </c>
      <c r="I369" s="137"/>
      <c r="J369" s="138">
        <f>ROUND(I369*H369,2)</f>
        <v>0</v>
      </c>
      <c r="K369" s="139"/>
      <c r="L369" s="31"/>
      <c r="M369" s="140" t="s">
        <v>1</v>
      </c>
      <c r="N369" s="141" t="s">
        <v>41</v>
      </c>
      <c r="P369" s="142">
        <f>O369*H369</f>
        <v>0</v>
      </c>
      <c r="Q369" s="142">
        <v>0</v>
      </c>
      <c r="R369" s="142">
        <f>Q369*H369</f>
        <v>0</v>
      </c>
      <c r="S369" s="142">
        <v>0</v>
      </c>
      <c r="T369" s="143">
        <f>S369*H369</f>
        <v>0</v>
      </c>
      <c r="AR369" s="144" t="s">
        <v>681</v>
      </c>
      <c r="AT369" s="144" t="s">
        <v>135</v>
      </c>
      <c r="AU369" s="144" t="s">
        <v>86</v>
      </c>
      <c r="AY369" s="16" t="s">
        <v>132</v>
      </c>
      <c r="BE369" s="145">
        <f>IF(N369="základní",J369,0)</f>
        <v>0</v>
      </c>
      <c r="BF369" s="145">
        <f>IF(N369="snížená",J369,0)</f>
        <v>0</v>
      </c>
      <c r="BG369" s="145">
        <f>IF(N369="zákl. přenesená",J369,0)</f>
        <v>0</v>
      </c>
      <c r="BH369" s="145">
        <f>IF(N369="sníž. přenesená",J369,0)</f>
        <v>0</v>
      </c>
      <c r="BI369" s="145">
        <f>IF(N369="nulová",J369,0)</f>
        <v>0</v>
      </c>
      <c r="BJ369" s="16" t="s">
        <v>84</v>
      </c>
      <c r="BK369" s="145">
        <f>ROUND(I369*H369,2)</f>
        <v>0</v>
      </c>
      <c r="BL369" s="16" t="s">
        <v>681</v>
      </c>
      <c r="BM369" s="144" t="s">
        <v>1771</v>
      </c>
    </row>
    <row r="370" spans="2:65" s="1" customFormat="1" ht="24.2" customHeight="1">
      <c r="B370" s="31"/>
      <c r="C370" s="132" t="s">
        <v>1772</v>
      </c>
      <c r="D370" s="132" t="s">
        <v>135</v>
      </c>
      <c r="E370" s="133" t="s">
        <v>1773</v>
      </c>
      <c r="F370" s="134" t="s">
        <v>1774</v>
      </c>
      <c r="G370" s="135" t="s">
        <v>289</v>
      </c>
      <c r="H370" s="136">
        <v>12</v>
      </c>
      <c r="I370" s="137"/>
      <c r="J370" s="138">
        <f>ROUND(I370*H370,2)</f>
        <v>0</v>
      </c>
      <c r="K370" s="139"/>
      <c r="L370" s="31"/>
      <c r="M370" s="140" t="s">
        <v>1</v>
      </c>
      <c r="N370" s="141" t="s">
        <v>41</v>
      </c>
      <c r="P370" s="142">
        <f>O370*H370</f>
        <v>0</v>
      </c>
      <c r="Q370" s="142">
        <v>0</v>
      </c>
      <c r="R370" s="142">
        <f>Q370*H370</f>
        <v>0</v>
      </c>
      <c r="S370" s="142">
        <v>0</v>
      </c>
      <c r="T370" s="143">
        <f>S370*H370</f>
        <v>0</v>
      </c>
      <c r="AR370" s="144" t="s">
        <v>681</v>
      </c>
      <c r="AT370" s="144" t="s">
        <v>135</v>
      </c>
      <c r="AU370" s="144" t="s">
        <v>86</v>
      </c>
      <c r="AY370" s="16" t="s">
        <v>132</v>
      </c>
      <c r="BE370" s="145">
        <f>IF(N370="základní",J370,0)</f>
        <v>0</v>
      </c>
      <c r="BF370" s="145">
        <f>IF(N370="snížená",J370,0)</f>
        <v>0</v>
      </c>
      <c r="BG370" s="145">
        <f>IF(N370="zákl. přenesená",J370,0)</f>
        <v>0</v>
      </c>
      <c r="BH370" s="145">
        <f>IF(N370="sníž. přenesená",J370,0)</f>
        <v>0</v>
      </c>
      <c r="BI370" s="145">
        <f>IF(N370="nulová",J370,0)</f>
        <v>0</v>
      </c>
      <c r="BJ370" s="16" t="s">
        <v>84</v>
      </c>
      <c r="BK370" s="145">
        <f>ROUND(I370*H370,2)</f>
        <v>0</v>
      </c>
      <c r="BL370" s="16" t="s">
        <v>681</v>
      </c>
      <c r="BM370" s="144" t="s">
        <v>1775</v>
      </c>
    </row>
    <row r="371" spans="2:65" s="11" customFormat="1" ht="25.9" customHeight="1">
      <c r="B371" s="120"/>
      <c r="D371" s="121" t="s">
        <v>75</v>
      </c>
      <c r="E371" s="122" t="s">
        <v>1776</v>
      </c>
      <c r="F371" s="122" t="s">
        <v>1777</v>
      </c>
      <c r="I371" s="123"/>
      <c r="J371" s="124">
        <f>BK371</f>
        <v>0</v>
      </c>
      <c r="L371" s="120"/>
      <c r="M371" s="125"/>
      <c r="P371" s="126">
        <f>P372+P412</f>
        <v>0</v>
      </c>
      <c r="R371" s="126">
        <f>R372+R412</f>
        <v>13.348149999999999</v>
      </c>
      <c r="T371" s="127">
        <f>T372+T412</f>
        <v>0</v>
      </c>
      <c r="AR371" s="121" t="s">
        <v>131</v>
      </c>
      <c r="AT371" s="128" t="s">
        <v>75</v>
      </c>
      <c r="AU371" s="128" t="s">
        <v>76</v>
      </c>
      <c r="AY371" s="121" t="s">
        <v>132</v>
      </c>
      <c r="BK371" s="129">
        <f>BK372+BK412</f>
        <v>0</v>
      </c>
    </row>
    <row r="372" spans="2:65" s="11" customFormat="1" ht="22.9" customHeight="1">
      <c r="B372" s="120"/>
      <c r="D372" s="121" t="s">
        <v>75</v>
      </c>
      <c r="E372" s="130" t="s">
        <v>156</v>
      </c>
      <c r="F372" s="130" t="s">
        <v>1778</v>
      </c>
      <c r="I372" s="123"/>
      <c r="J372" s="131">
        <f>BK372</f>
        <v>0</v>
      </c>
      <c r="L372" s="120"/>
      <c r="M372" s="125"/>
      <c r="P372" s="126">
        <f>SUM(P373:P411)</f>
        <v>0</v>
      </c>
      <c r="R372" s="126">
        <f>SUM(R373:R411)</f>
        <v>1.03173</v>
      </c>
      <c r="T372" s="127">
        <f>SUM(T373:T411)</f>
        <v>0</v>
      </c>
      <c r="AR372" s="121" t="s">
        <v>86</v>
      </c>
      <c r="AT372" s="128" t="s">
        <v>75</v>
      </c>
      <c r="AU372" s="128" t="s">
        <v>84</v>
      </c>
      <c r="AY372" s="121" t="s">
        <v>132</v>
      </c>
      <c r="BK372" s="129">
        <f>SUM(BK373:BK411)</f>
        <v>0</v>
      </c>
    </row>
    <row r="373" spans="2:65" s="1" customFormat="1" ht="24.2" customHeight="1">
      <c r="B373" s="31"/>
      <c r="C373" s="132" t="s">
        <v>1779</v>
      </c>
      <c r="D373" s="132" t="s">
        <v>135</v>
      </c>
      <c r="E373" s="133" t="s">
        <v>1780</v>
      </c>
      <c r="F373" s="134" t="s">
        <v>1781</v>
      </c>
      <c r="G373" s="135" t="s">
        <v>289</v>
      </c>
      <c r="H373" s="136">
        <v>2</v>
      </c>
      <c r="I373" s="137"/>
      <c r="J373" s="138">
        <f t="shared" ref="J373:J379" si="40">ROUND(I373*H373,2)</f>
        <v>0</v>
      </c>
      <c r="K373" s="139"/>
      <c r="L373" s="31"/>
      <c r="M373" s="140" t="s">
        <v>1</v>
      </c>
      <c r="N373" s="141" t="s">
        <v>41</v>
      </c>
      <c r="P373" s="142">
        <f t="shared" ref="P373:P379" si="41">O373*H373</f>
        <v>0</v>
      </c>
      <c r="Q373" s="142">
        <v>0</v>
      </c>
      <c r="R373" s="142">
        <f t="shared" ref="R373:R379" si="42">Q373*H373</f>
        <v>0</v>
      </c>
      <c r="S373" s="142">
        <v>0</v>
      </c>
      <c r="T373" s="143">
        <f t="shared" ref="T373:T379" si="43">S373*H373</f>
        <v>0</v>
      </c>
      <c r="AR373" s="144" t="s">
        <v>307</v>
      </c>
      <c r="AT373" s="144" t="s">
        <v>135</v>
      </c>
      <c r="AU373" s="144" t="s">
        <v>86</v>
      </c>
      <c r="AY373" s="16" t="s">
        <v>132</v>
      </c>
      <c r="BE373" s="145">
        <f t="shared" ref="BE373:BE379" si="44">IF(N373="základní",J373,0)</f>
        <v>0</v>
      </c>
      <c r="BF373" s="145">
        <f t="shared" ref="BF373:BF379" si="45">IF(N373="snížená",J373,0)</f>
        <v>0</v>
      </c>
      <c r="BG373" s="145">
        <f t="shared" ref="BG373:BG379" si="46">IF(N373="zákl. přenesená",J373,0)</f>
        <v>0</v>
      </c>
      <c r="BH373" s="145">
        <f t="shared" ref="BH373:BH379" si="47">IF(N373="sníž. přenesená",J373,0)</f>
        <v>0</v>
      </c>
      <c r="BI373" s="145">
        <f t="shared" ref="BI373:BI379" si="48">IF(N373="nulová",J373,0)</f>
        <v>0</v>
      </c>
      <c r="BJ373" s="16" t="s">
        <v>84</v>
      </c>
      <c r="BK373" s="145">
        <f t="shared" ref="BK373:BK379" si="49">ROUND(I373*H373,2)</f>
        <v>0</v>
      </c>
      <c r="BL373" s="16" t="s">
        <v>307</v>
      </c>
      <c r="BM373" s="144" t="s">
        <v>1782</v>
      </c>
    </row>
    <row r="374" spans="2:65" s="1" customFormat="1" ht="24.2" customHeight="1">
      <c r="B374" s="31"/>
      <c r="C374" s="132" t="s">
        <v>1783</v>
      </c>
      <c r="D374" s="132" t="s">
        <v>135</v>
      </c>
      <c r="E374" s="133" t="s">
        <v>1784</v>
      </c>
      <c r="F374" s="134" t="s">
        <v>1785</v>
      </c>
      <c r="G374" s="135" t="s">
        <v>265</v>
      </c>
      <c r="H374" s="136">
        <v>10</v>
      </c>
      <c r="I374" s="137"/>
      <c r="J374" s="138">
        <f t="shared" si="40"/>
        <v>0</v>
      </c>
      <c r="K374" s="139"/>
      <c r="L374" s="31"/>
      <c r="M374" s="140" t="s">
        <v>1</v>
      </c>
      <c r="N374" s="141" t="s">
        <v>41</v>
      </c>
      <c r="P374" s="142">
        <f t="shared" si="41"/>
        <v>0</v>
      </c>
      <c r="Q374" s="142">
        <v>0</v>
      </c>
      <c r="R374" s="142">
        <f t="shared" si="42"/>
        <v>0</v>
      </c>
      <c r="S374" s="142">
        <v>0</v>
      </c>
      <c r="T374" s="143">
        <f t="shared" si="43"/>
        <v>0</v>
      </c>
      <c r="AR374" s="144" t="s">
        <v>307</v>
      </c>
      <c r="AT374" s="144" t="s">
        <v>135</v>
      </c>
      <c r="AU374" s="144" t="s">
        <v>86</v>
      </c>
      <c r="AY374" s="16" t="s">
        <v>132</v>
      </c>
      <c r="BE374" s="145">
        <f t="shared" si="44"/>
        <v>0</v>
      </c>
      <c r="BF374" s="145">
        <f t="shared" si="45"/>
        <v>0</v>
      </c>
      <c r="BG374" s="145">
        <f t="shared" si="46"/>
        <v>0</v>
      </c>
      <c r="BH374" s="145">
        <f t="shared" si="47"/>
        <v>0</v>
      </c>
      <c r="BI374" s="145">
        <f t="shared" si="48"/>
        <v>0</v>
      </c>
      <c r="BJ374" s="16" t="s">
        <v>84</v>
      </c>
      <c r="BK374" s="145">
        <f t="shared" si="49"/>
        <v>0</v>
      </c>
      <c r="BL374" s="16" t="s">
        <v>307</v>
      </c>
      <c r="BM374" s="144" t="s">
        <v>1786</v>
      </c>
    </row>
    <row r="375" spans="2:65" s="1" customFormat="1" ht="24.2" customHeight="1">
      <c r="B375" s="31"/>
      <c r="C375" s="175" t="s">
        <v>1787</v>
      </c>
      <c r="D375" s="175" t="s">
        <v>222</v>
      </c>
      <c r="E375" s="176" t="s">
        <v>1788</v>
      </c>
      <c r="F375" s="177" t="s">
        <v>1789</v>
      </c>
      <c r="G375" s="178" t="s">
        <v>265</v>
      </c>
      <c r="H375" s="179">
        <v>15</v>
      </c>
      <c r="I375" s="180"/>
      <c r="J375" s="181">
        <f t="shared" si="40"/>
        <v>0</v>
      </c>
      <c r="K375" s="182"/>
      <c r="L375" s="183"/>
      <c r="M375" s="184" t="s">
        <v>1</v>
      </c>
      <c r="N375" s="185" t="s">
        <v>41</v>
      </c>
      <c r="P375" s="142">
        <f t="shared" si="41"/>
        <v>0</v>
      </c>
      <c r="Q375" s="142">
        <v>3.0000000000000001E-5</v>
      </c>
      <c r="R375" s="142">
        <f t="shared" si="42"/>
        <v>4.4999999999999999E-4</v>
      </c>
      <c r="S375" s="142">
        <v>0</v>
      </c>
      <c r="T375" s="143">
        <f t="shared" si="43"/>
        <v>0</v>
      </c>
      <c r="AR375" s="144" t="s">
        <v>1466</v>
      </c>
      <c r="AT375" s="144" t="s">
        <v>222</v>
      </c>
      <c r="AU375" s="144" t="s">
        <v>86</v>
      </c>
      <c r="AY375" s="16" t="s">
        <v>132</v>
      </c>
      <c r="BE375" s="145">
        <f t="shared" si="44"/>
        <v>0</v>
      </c>
      <c r="BF375" s="145">
        <f t="shared" si="45"/>
        <v>0</v>
      </c>
      <c r="BG375" s="145">
        <f t="shared" si="46"/>
        <v>0</v>
      </c>
      <c r="BH375" s="145">
        <f t="shared" si="47"/>
        <v>0</v>
      </c>
      <c r="BI375" s="145">
        <f t="shared" si="48"/>
        <v>0</v>
      </c>
      <c r="BJ375" s="16" t="s">
        <v>84</v>
      </c>
      <c r="BK375" s="145">
        <f t="shared" si="49"/>
        <v>0</v>
      </c>
      <c r="BL375" s="16" t="s">
        <v>1466</v>
      </c>
      <c r="BM375" s="144" t="s">
        <v>1790</v>
      </c>
    </row>
    <row r="376" spans="2:65" s="1" customFormat="1" ht="24.2" customHeight="1">
      <c r="B376" s="31"/>
      <c r="C376" s="175" t="s">
        <v>1791</v>
      </c>
      <c r="D376" s="175" t="s">
        <v>222</v>
      </c>
      <c r="E376" s="176" t="s">
        <v>1792</v>
      </c>
      <c r="F376" s="177" t="s">
        <v>1793</v>
      </c>
      <c r="G376" s="178" t="s">
        <v>265</v>
      </c>
      <c r="H376" s="179">
        <v>10</v>
      </c>
      <c r="I376" s="180"/>
      <c r="J376" s="181">
        <f t="shared" si="40"/>
        <v>0</v>
      </c>
      <c r="K376" s="182"/>
      <c r="L376" s="183"/>
      <c r="M376" s="184" t="s">
        <v>1</v>
      </c>
      <c r="N376" s="185" t="s">
        <v>41</v>
      </c>
      <c r="P376" s="142">
        <f t="shared" si="41"/>
        <v>0</v>
      </c>
      <c r="Q376" s="142">
        <v>2.7E-4</v>
      </c>
      <c r="R376" s="142">
        <f t="shared" si="42"/>
        <v>2.7000000000000001E-3</v>
      </c>
      <c r="S376" s="142">
        <v>0</v>
      </c>
      <c r="T376" s="143">
        <f t="shared" si="43"/>
        <v>0</v>
      </c>
      <c r="AR376" s="144" t="s">
        <v>1252</v>
      </c>
      <c r="AT376" s="144" t="s">
        <v>222</v>
      </c>
      <c r="AU376" s="144" t="s">
        <v>86</v>
      </c>
      <c r="AY376" s="16" t="s">
        <v>132</v>
      </c>
      <c r="BE376" s="145">
        <f t="shared" si="44"/>
        <v>0</v>
      </c>
      <c r="BF376" s="145">
        <f t="shared" si="45"/>
        <v>0</v>
      </c>
      <c r="BG376" s="145">
        <f t="shared" si="46"/>
        <v>0</v>
      </c>
      <c r="BH376" s="145">
        <f t="shared" si="47"/>
        <v>0</v>
      </c>
      <c r="BI376" s="145">
        <f t="shared" si="48"/>
        <v>0</v>
      </c>
      <c r="BJ376" s="16" t="s">
        <v>84</v>
      </c>
      <c r="BK376" s="145">
        <f t="shared" si="49"/>
        <v>0</v>
      </c>
      <c r="BL376" s="16" t="s">
        <v>681</v>
      </c>
      <c r="BM376" s="144" t="s">
        <v>1794</v>
      </c>
    </row>
    <row r="377" spans="2:65" s="1" customFormat="1" ht="24.2" customHeight="1">
      <c r="B377" s="31"/>
      <c r="C377" s="175" t="s">
        <v>1795</v>
      </c>
      <c r="D377" s="175" t="s">
        <v>222</v>
      </c>
      <c r="E377" s="176" t="s">
        <v>1796</v>
      </c>
      <c r="F377" s="177" t="s">
        <v>1797</v>
      </c>
      <c r="G377" s="178" t="s">
        <v>265</v>
      </c>
      <c r="H377" s="179">
        <v>20</v>
      </c>
      <c r="I377" s="180"/>
      <c r="J377" s="181">
        <f t="shared" si="40"/>
        <v>0</v>
      </c>
      <c r="K377" s="182"/>
      <c r="L377" s="183"/>
      <c r="M377" s="184" t="s">
        <v>1</v>
      </c>
      <c r="N377" s="185" t="s">
        <v>41</v>
      </c>
      <c r="P377" s="142">
        <f t="shared" si="41"/>
        <v>0</v>
      </c>
      <c r="Q377" s="142">
        <v>1.1E-4</v>
      </c>
      <c r="R377" s="142">
        <f t="shared" si="42"/>
        <v>2.2000000000000001E-3</v>
      </c>
      <c r="S377" s="142">
        <v>0</v>
      </c>
      <c r="T377" s="143">
        <f t="shared" si="43"/>
        <v>0</v>
      </c>
      <c r="AR377" s="144" t="s">
        <v>1466</v>
      </c>
      <c r="AT377" s="144" t="s">
        <v>222</v>
      </c>
      <c r="AU377" s="144" t="s">
        <v>86</v>
      </c>
      <c r="AY377" s="16" t="s">
        <v>132</v>
      </c>
      <c r="BE377" s="145">
        <f t="shared" si="44"/>
        <v>0</v>
      </c>
      <c r="BF377" s="145">
        <f t="shared" si="45"/>
        <v>0</v>
      </c>
      <c r="BG377" s="145">
        <f t="shared" si="46"/>
        <v>0</v>
      </c>
      <c r="BH377" s="145">
        <f t="shared" si="47"/>
        <v>0</v>
      </c>
      <c r="BI377" s="145">
        <f t="shared" si="48"/>
        <v>0</v>
      </c>
      <c r="BJ377" s="16" t="s">
        <v>84</v>
      </c>
      <c r="BK377" s="145">
        <f t="shared" si="49"/>
        <v>0</v>
      </c>
      <c r="BL377" s="16" t="s">
        <v>1466</v>
      </c>
      <c r="BM377" s="144" t="s">
        <v>1798</v>
      </c>
    </row>
    <row r="378" spans="2:65" s="1" customFormat="1" ht="24.2" customHeight="1">
      <c r="B378" s="31"/>
      <c r="C378" s="175" t="s">
        <v>1799</v>
      </c>
      <c r="D378" s="175" t="s">
        <v>222</v>
      </c>
      <c r="E378" s="176" t="s">
        <v>1800</v>
      </c>
      <c r="F378" s="177" t="s">
        <v>1801</v>
      </c>
      <c r="G378" s="178" t="s">
        <v>289</v>
      </c>
      <c r="H378" s="179">
        <v>1</v>
      </c>
      <c r="I378" s="180"/>
      <c r="J378" s="181">
        <f t="shared" si="40"/>
        <v>0</v>
      </c>
      <c r="K378" s="182"/>
      <c r="L378" s="183"/>
      <c r="M378" s="184" t="s">
        <v>1</v>
      </c>
      <c r="N378" s="185" t="s">
        <v>41</v>
      </c>
      <c r="P378" s="142">
        <f t="shared" si="41"/>
        <v>0</v>
      </c>
      <c r="Q378" s="142">
        <v>0</v>
      </c>
      <c r="R378" s="142">
        <f t="shared" si="42"/>
        <v>0</v>
      </c>
      <c r="S378" s="142">
        <v>0</v>
      </c>
      <c r="T378" s="143">
        <f t="shared" si="43"/>
        <v>0</v>
      </c>
      <c r="AR378" s="144" t="s">
        <v>86</v>
      </c>
      <c r="AT378" s="144" t="s">
        <v>222</v>
      </c>
      <c r="AU378" s="144" t="s">
        <v>86</v>
      </c>
      <c r="AY378" s="16" t="s">
        <v>132</v>
      </c>
      <c r="BE378" s="145">
        <f t="shared" si="44"/>
        <v>0</v>
      </c>
      <c r="BF378" s="145">
        <f t="shared" si="45"/>
        <v>0</v>
      </c>
      <c r="BG378" s="145">
        <f t="shared" si="46"/>
        <v>0</v>
      </c>
      <c r="BH378" s="145">
        <f t="shared" si="47"/>
        <v>0</v>
      </c>
      <c r="BI378" s="145">
        <f t="shared" si="48"/>
        <v>0</v>
      </c>
      <c r="BJ378" s="16" t="s">
        <v>84</v>
      </c>
      <c r="BK378" s="145">
        <f t="shared" si="49"/>
        <v>0</v>
      </c>
      <c r="BL378" s="16" t="s">
        <v>84</v>
      </c>
      <c r="BM378" s="144" t="s">
        <v>1802</v>
      </c>
    </row>
    <row r="379" spans="2:65" s="1" customFormat="1" ht="16.5" customHeight="1">
      <c r="B379" s="31"/>
      <c r="C379" s="175" t="s">
        <v>1803</v>
      </c>
      <c r="D379" s="175" t="s">
        <v>222</v>
      </c>
      <c r="E379" s="176" t="s">
        <v>1804</v>
      </c>
      <c r="F379" s="177" t="s">
        <v>1805</v>
      </c>
      <c r="G379" s="178" t="s">
        <v>265</v>
      </c>
      <c r="H379" s="179">
        <v>300</v>
      </c>
      <c r="I379" s="180"/>
      <c r="J379" s="181">
        <f t="shared" si="40"/>
        <v>0</v>
      </c>
      <c r="K379" s="182"/>
      <c r="L379" s="183"/>
      <c r="M379" s="184" t="s">
        <v>1</v>
      </c>
      <c r="N379" s="185" t="s">
        <v>41</v>
      </c>
      <c r="P379" s="142">
        <f t="shared" si="41"/>
        <v>0</v>
      </c>
      <c r="Q379" s="142">
        <v>1.3999999999999999E-4</v>
      </c>
      <c r="R379" s="142">
        <f t="shared" si="42"/>
        <v>4.1999999999999996E-2</v>
      </c>
      <c r="S379" s="142">
        <v>0</v>
      </c>
      <c r="T379" s="143">
        <f t="shared" si="43"/>
        <v>0</v>
      </c>
      <c r="AR379" s="144" t="s">
        <v>86</v>
      </c>
      <c r="AT379" s="144" t="s">
        <v>222</v>
      </c>
      <c r="AU379" s="144" t="s">
        <v>86</v>
      </c>
      <c r="AY379" s="16" t="s">
        <v>132</v>
      </c>
      <c r="BE379" s="145">
        <f t="shared" si="44"/>
        <v>0</v>
      </c>
      <c r="BF379" s="145">
        <f t="shared" si="45"/>
        <v>0</v>
      </c>
      <c r="BG379" s="145">
        <f t="shared" si="46"/>
        <v>0</v>
      </c>
      <c r="BH379" s="145">
        <f t="shared" si="47"/>
        <v>0</v>
      </c>
      <c r="BI379" s="145">
        <f t="shared" si="48"/>
        <v>0</v>
      </c>
      <c r="BJ379" s="16" t="s">
        <v>84</v>
      </c>
      <c r="BK379" s="145">
        <f t="shared" si="49"/>
        <v>0</v>
      </c>
      <c r="BL379" s="16" t="s">
        <v>84</v>
      </c>
      <c r="BM379" s="144" t="s">
        <v>1806</v>
      </c>
    </row>
    <row r="380" spans="2:65" s="1" customFormat="1" ht="19.5">
      <c r="B380" s="31"/>
      <c r="D380" s="147" t="s">
        <v>319</v>
      </c>
      <c r="F380" s="174" t="s">
        <v>1807</v>
      </c>
      <c r="I380" s="165"/>
      <c r="L380" s="31"/>
      <c r="M380" s="166"/>
      <c r="T380" s="55"/>
      <c r="AT380" s="16" t="s">
        <v>319</v>
      </c>
      <c r="AU380" s="16" t="s">
        <v>86</v>
      </c>
    </row>
    <row r="381" spans="2:65" s="1" customFormat="1" ht="21.75" customHeight="1">
      <c r="B381" s="31"/>
      <c r="C381" s="175" t="s">
        <v>1808</v>
      </c>
      <c r="D381" s="175" t="s">
        <v>222</v>
      </c>
      <c r="E381" s="176" t="s">
        <v>1809</v>
      </c>
      <c r="F381" s="177" t="s">
        <v>1810</v>
      </c>
      <c r="G381" s="178" t="s">
        <v>289</v>
      </c>
      <c r="H381" s="179">
        <v>136</v>
      </c>
      <c r="I381" s="180"/>
      <c r="J381" s="181">
        <f t="shared" ref="J381:J386" si="50">ROUND(I381*H381,2)</f>
        <v>0</v>
      </c>
      <c r="K381" s="182"/>
      <c r="L381" s="183"/>
      <c r="M381" s="184" t="s">
        <v>1</v>
      </c>
      <c r="N381" s="185" t="s">
        <v>41</v>
      </c>
      <c r="P381" s="142">
        <f t="shared" ref="P381:P386" si="51">O381*H381</f>
        <v>0</v>
      </c>
      <c r="Q381" s="142">
        <v>0</v>
      </c>
      <c r="R381" s="142">
        <f t="shared" ref="R381:R386" si="52">Q381*H381</f>
        <v>0</v>
      </c>
      <c r="S381" s="142">
        <v>0</v>
      </c>
      <c r="T381" s="143">
        <f t="shared" ref="T381:T386" si="53">S381*H381</f>
        <v>0</v>
      </c>
      <c r="AR381" s="144" t="s">
        <v>86</v>
      </c>
      <c r="AT381" s="144" t="s">
        <v>222</v>
      </c>
      <c r="AU381" s="144" t="s">
        <v>86</v>
      </c>
      <c r="AY381" s="16" t="s">
        <v>132</v>
      </c>
      <c r="BE381" s="145">
        <f t="shared" ref="BE381:BE386" si="54">IF(N381="základní",J381,0)</f>
        <v>0</v>
      </c>
      <c r="BF381" s="145">
        <f t="shared" ref="BF381:BF386" si="55">IF(N381="snížená",J381,0)</f>
        <v>0</v>
      </c>
      <c r="BG381" s="145">
        <f t="shared" ref="BG381:BG386" si="56">IF(N381="zákl. přenesená",J381,0)</f>
        <v>0</v>
      </c>
      <c r="BH381" s="145">
        <f t="shared" ref="BH381:BH386" si="57">IF(N381="sníž. přenesená",J381,0)</f>
        <v>0</v>
      </c>
      <c r="BI381" s="145">
        <f t="shared" ref="BI381:BI386" si="58">IF(N381="nulová",J381,0)</f>
        <v>0</v>
      </c>
      <c r="BJ381" s="16" t="s">
        <v>84</v>
      </c>
      <c r="BK381" s="145">
        <f t="shared" ref="BK381:BK386" si="59">ROUND(I381*H381,2)</f>
        <v>0</v>
      </c>
      <c r="BL381" s="16" t="s">
        <v>84</v>
      </c>
      <c r="BM381" s="144" t="s">
        <v>1811</v>
      </c>
    </row>
    <row r="382" spans="2:65" s="1" customFormat="1" ht="66.75" customHeight="1">
      <c r="B382" s="31"/>
      <c r="C382" s="175" t="s">
        <v>1812</v>
      </c>
      <c r="D382" s="175" t="s">
        <v>222</v>
      </c>
      <c r="E382" s="176" t="s">
        <v>1813</v>
      </c>
      <c r="F382" s="177" t="s">
        <v>1814</v>
      </c>
      <c r="G382" s="178" t="s">
        <v>289</v>
      </c>
      <c r="H382" s="179">
        <v>136</v>
      </c>
      <c r="I382" s="180"/>
      <c r="J382" s="181">
        <f t="shared" si="50"/>
        <v>0</v>
      </c>
      <c r="K382" s="182"/>
      <c r="L382" s="183"/>
      <c r="M382" s="184" t="s">
        <v>1</v>
      </c>
      <c r="N382" s="185" t="s">
        <v>41</v>
      </c>
      <c r="P382" s="142">
        <f t="shared" si="51"/>
        <v>0</v>
      </c>
      <c r="Q382" s="142">
        <v>0</v>
      </c>
      <c r="R382" s="142">
        <f t="shared" si="52"/>
        <v>0</v>
      </c>
      <c r="S382" s="142">
        <v>0</v>
      </c>
      <c r="T382" s="143">
        <f t="shared" si="53"/>
        <v>0</v>
      </c>
      <c r="AR382" s="144" t="s">
        <v>86</v>
      </c>
      <c r="AT382" s="144" t="s">
        <v>222</v>
      </c>
      <c r="AU382" s="144" t="s">
        <v>86</v>
      </c>
      <c r="AY382" s="16" t="s">
        <v>132</v>
      </c>
      <c r="BE382" s="145">
        <f t="shared" si="54"/>
        <v>0</v>
      </c>
      <c r="BF382" s="145">
        <f t="shared" si="55"/>
        <v>0</v>
      </c>
      <c r="BG382" s="145">
        <f t="shared" si="56"/>
        <v>0</v>
      </c>
      <c r="BH382" s="145">
        <f t="shared" si="57"/>
        <v>0</v>
      </c>
      <c r="BI382" s="145">
        <f t="shared" si="58"/>
        <v>0</v>
      </c>
      <c r="BJ382" s="16" t="s">
        <v>84</v>
      </c>
      <c r="BK382" s="145">
        <f t="shared" si="59"/>
        <v>0</v>
      </c>
      <c r="BL382" s="16" t="s">
        <v>84</v>
      </c>
      <c r="BM382" s="144" t="s">
        <v>1815</v>
      </c>
    </row>
    <row r="383" spans="2:65" s="1" customFormat="1" ht="24.2" customHeight="1">
      <c r="B383" s="31"/>
      <c r="C383" s="175" t="s">
        <v>1816</v>
      </c>
      <c r="D383" s="175" t="s">
        <v>222</v>
      </c>
      <c r="E383" s="176" t="s">
        <v>1817</v>
      </c>
      <c r="F383" s="177" t="s">
        <v>1818</v>
      </c>
      <c r="G383" s="178" t="s">
        <v>265</v>
      </c>
      <c r="H383" s="179">
        <v>50</v>
      </c>
      <c r="I383" s="180"/>
      <c r="J383" s="181">
        <f t="shared" si="50"/>
        <v>0</v>
      </c>
      <c r="K383" s="182"/>
      <c r="L383" s="183"/>
      <c r="M383" s="184" t="s">
        <v>1</v>
      </c>
      <c r="N383" s="185" t="s">
        <v>41</v>
      </c>
      <c r="P383" s="142">
        <f t="shared" si="51"/>
        <v>0</v>
      </c>
      <c r="Q383" s="142">
        <v>8.0000000000000007E-5</v>
      </c>
      <c r="R383" s="142">
        <f t="shared" si="52"/>
        <v>4.0000000000000001E-3</v>
      </c>
      <c r="S383" s="142">
        <v>0</v>
      </c>
      <c r="T383" s="143">
        <f t="shared" si="53"/>
        <v>0</v>
      </c>
      <c r="AR383" s="144" t="s">
        <v>1466</v>
      </c>
      <c r="AT383" s="144" t="s">
        <v>222</v>
      </c>
      <c r="AU383" s="144" t="s">
        <v>86</v>
      </c>
      <c r="AY383" s="16" t="s">
        <v>132</v>
      </c>
      <c r="BE383" s="145">
        <f t="shared" si="54"/>
        <v>0</v>
      </c>
      <c r="BF383" s="145">
        <f t="shared" si="55"/>
        <v>0</v>
      </c>
      <c r="BG383" s="145">
        <f t="shared" si="56"/>
        <v>0</v>
      </c>
      <c r="BH383" s="145">
        <f t="shared" si="57"/>
        <v>0</v>
      </c>
      <c r="BI383" s="145">
        <f t="shared" si="58"/>
        <v>0</v>
      </c>
      <c r="BJ383" s="16" t="s">
        <v>84</v>
      </c>
      <c r="BK383" s="145">
        <f t="shared" si="59"/>
        <v>0</v>
      </c>
      <c r="BL383" s="16" t="s">
        <v>1466</v>
      </c>
      <c r="BM383" s="144" t="s">
        <v>1819</v>
      </c>
    </row>
    <row r="384" spans="2:65" s="1" customFormat="1" ht="24.2" customHeight="1">
      <c r="B384" s="31"/>
      <c r="C384" s="175" t="s">
        <v>1820</v>
      </c>
      <c r="D384" s="175" t="s">
        <v>222</v>
      </c>
      <c r="E384" s="176" t="s">
        <v>1821</v>
      </c>
      <c r="F384" s="177" t="s">
        <v>1822</v>
      </c>
      <c r="G384" s="178" t="s">
        <v>1273</v>
      </c>
      <c r="H384" s="179">
        <v>0.4</v>
      </c>
      <c r="I384" s="180"/>
      <c r="J384" s="181">
        <f t="shared" si="50"/>
        <v>0</v>
      </c>
      <c r="K384" s="182"/>
      <c r="L384" s="183"/>
      <c r="M384" s="184" t="s">
        <v>1</v>
      </c>
      <c r="N384" s="185" t="s">
        <v>41</v>
      </c>
      <c r="P384" s="142">
        <f t="shared" si="51"/>
        <v>0</v>
      </c>
      <c r="Q384" s="142">
        <v>5.0000000000000001E-4</v>
      </c>
      <c r="R384" s="142">
        <f t="shared" si="52"/>
        <v>2.0000000000000001E-4</v>
      </c>
      <c r="S384" s="142">
        <v>0</v>
      </c>
      <c r="T384" s="143">
        <f t="shared" si="53"/>
        <v>0</v>
      </c>
      <c r="AR384" s="144" t="s">
        <v>1466</v>
      </c>
      <c r="AT384" s="144" t="s">
        <v>222</v>
      </c>
      <c r="AU384" s="144" t="s">
        <v>86</v>
      </c>
      <c r="AY384" s="16" t="s">
        <v>132</v>
      </c>
      <c r="BE384" s="145">
        <f t="shared" si="54"/>
        <v>0</v>
      </c>
      <c r="BF384" s="145">
        <f t="shared" si="55"/>
        <v>0</v>
      </c>
      <c r="BG384" s="145">
        <f t="shared" si="56"/>
        <v>0</v>
      </c>
      <c r="BH384" s="145">
        <f t="shared" si="57"/>
        <v>0</v>
      </c>
      <c r="BI384" s="145">
        <f t="shared" si="58"/>
        <v>0</v>
      </c>
      <c r="BJ384" s="16" t="s">
        <v>84</v>
      </c>
      <c r="BK384" s="145">
        <f t="shared" si="59"/>
        <v>0</v>
      </c>
      <c r="BL384" s="16" t="s">
        <v>1466</v>
      </c>
      <c r="BM384" s="144" t="s">
        <v>1823</v>
      </c>
    </row>
    <row r="385" spans="2:65" s="1" customFormat="1" ht="16.5" customHeight="1">
      <c r="B385" s="31"/>
      <c r="C385" s="175" t="s">
        <v>1824</v>
      </c>
      <c r="D385" s="175" t="s">
        <v>222</v>
      </c>
      <c r="E385" s="176" t="s">
        <v>1428</v>
      </c>
      <c r="F385" s="177" t="s">
        <v>1429</v>
      </c>
      <c r="G385" s="178" t="s">
        <v>1430</v>
      </c>
      <c r="H385" s="179">
        <v>10000</v>
      </c>
      <c r="I385" s="180"/>
      <c r="J385" s="181">
        <f t="shared" si="50"/>
        <v>0</v>
      </c>
      <c r="K385" s="182"/>
      <c r="L385" s="183"/>
      <c r="M385" s="184" t="s">
        <v>1</v>
      </c>
      <c r="N385" s="185" t="s">
        <v>41</v>
      </c>
      <c r="P385" s="142">
        <f t="shared" si="51"/>
        <v>0</v>
      </c>
      <c r="Q385" s="142">
        <v>0</v>
      </c>
      <c r="R385" s="142">
        <f t="shared" si="52"/>
        <v>0</v>
      </c>
      <c r="S385" s="142">
        <v>0</v>
      </c>
      <c r="T385" s="143">
        <f t="shared" si="53"/>
        <v>0</v>
      </c>
      <c r="AR385" s="144" t="s">
        <v>226</v>
      </c>
      <c r="AT385" s="144" t="s">
        <v>222</v>
      </c>
      <c r="AU385" s="144" t="s">
        <v>86</v>
      </c>
      <c r="AY385" s="16" t="s">
        <v>132</v>
      </c>
      <c r="BE385" s="145">
        <f t="shared" si="54"/>
        <v>0</v>
      </c>
      <c r="BF385" s="145">
        <f t="shared" si="55"/>
        <v>0</v>
      </c>
      <c r="BG385" s="145">
        <f t="shared" si="56"/>
        <v>0</v>
      </c>
      <c r="BH385" s="145">
        <f t="shared" si="57"/>
        <v>0</v>
      </c>
      <c r="BI385" s="145">
        <f t="shared" si="58"/>
        <v>0</v>
      </c>
      <c r="BJ385" s="16" t="s">
        <v>84</v>
      </c>
      <c r="BK385" s="145">
        <f t="shared" si="59"/>
        <v>0</v>
      </c>
      <c r="BL385" s="16" t="s">
        <v>131</v>
      </c>
      <c r="BM385" s="144" t="s">
        <v>1825</v>
      </c>
    </row>
    <row r="386" spans="2:65" s="1" customFormat="1" ht="37.9" customHeight="1">
      <c r="B386" s="31"/>
      <c r="C386" s="132" t="s">
        <v>1826</v>
      </c>
      <c r="D386" s="132" t="s">
        <v>135</v>
      </c>
      <c r="E386" s="133" t="s">
        <v>1827</v>
      </c>
      <c r="F386" s="134" t="s">
        <v>1828</v>
      </c>
      <c r="G386" s="135" t="s">
        <v>265</v>
      </c>
      <c r="H386" s="136">
        <v>289</v>
      </c>
      <c r="I386" s="137"/>
      <c r="J386" s="138">
        <f t="shared" si="50"/>
        <v>0</v>
      </c>
      <c r="K386" s="139"/>
      <c r="L386" s="31"/>
      <c r="M386" s="140" t="s">
        <v>1</v>
      </c>
      <c r="N386" s="141" t="s">
        <v>41</v>
      </c>
      <c r="P386" s="142">
        <f t="shared" si="51"/>
        <v>0</v>
      </c>
      <c r="Q386" s="142">
        <v>0</v>
      </c>
      <c r="R386" s="142">
        <f t="shared" si="52"/>
        <v>0</v>
      </c>
      <c r="S386" s="142">
        <v>0</v>
      </c>
      <c r="T386" s="143">
        <f t="shared" si="53"/>
        <v>0</v>
      </c>
      <c r="AR386" s="144" t="s">
        <v>681</v>
      </c>
      <c r="AT386" s="144" t="s">
        <v>135</v>
      </c>
      <c r="AU386" s="144" t="s">
        <v>86</v>
      </c>
      <c r="AY386" s="16" t="s">
        <v>132</v>
      </c>
      <c r="BE386" s="145">
        <f t="shared" si="54"/>
        <v>0</v>
      </c>
      <c r="BF386" s="145">
        <f t="shared" si="55"/>
        <v>0</v>
      </c>
      <c r="BG386" s="145">
        <f t="shared" si="56"/>
        <v>0</v>
      </c>
      <c r="BH386" s="145">
        <f t="shared" si="57"/>
        <v>0</v>
      </c>
      <c r="BI386" s="145">
        <f t="shared" si="58"/>
        <v>0</v>
      </c>
      <c r="BJ386" s="16" t="s">
        <v>84</v>
      </c>
      <c r="BK386" s="145">
        <f t="shared" si="59"/>
        <v>0</v>
      </c>
      <c r="BL386" s="16" t="s">
        <v>681</v>
      </c>
      <c r="BM386" s="144" t="s">
        <v>1829</v>
      </c>
    </row>
    <row r="387" spans="2:65" s="13" customFormat="1" ht="11.25">
      <c r="B387" s="153"/>
      <c r="D387" s="147" t="s">
        <v>141</v>
      </c>
      <c r="E387" s="154" t="s">
        <v>1</v>
      </c>
      <c r="F387" s="155" t="s">
        <v>1830</v>
      </c>
      <c r="H387" s="156">
        <v>289</v>
      </c>
      <c r="I387" s="157"/>
      <c r="L387" s="153"/>
      <c r="M387" s="158"/>
      <c r="T387" s="159"/>
      <c r="AT387" s="154" t="s">
        <v>141</v>
      </c>
      <c r="AU387" s="154" t="s">
        <v>86</v>
      </c>
      <c r="AV387" s="13" t="s">
        <v>86</v>
      </c>
      <c r="AW387" s="13" t="s">
        <v>32</v>
      </c>
      <c r="AX387" s="13" t="s">
        <v>84</v>
      </c>
      <c r="AY387" s="154" t="s">
        <v>132</v>
      </c>
    </row>
    <row r="388" spans="2:65" s="1" customFormat="1" ht="24.2" customHeight="1">
      <c r="B388" s="31"/>
      <c r="C388" s="132" t="s">
        <v>1831</v>
      </c>
      <c r="D388" s="132" t="s">
        <v>135</v>
      </c>
      <c r="E388" s="133" t="s">
        <v>1832</v>
      </c>
      <c r="F388" s="134" t="s">
        <v>1833</v>
      </c>
      <c r="G388" s="135" t="s">
        <v>289</v>
      </c>
      <c r="H388" s="136">
        <v>1</v>
      </c>
      <c r="I388" s="137"/>
      <c r="J388" s="138">
        <f t="shared" ref="J388:J396" si="60">ROUND(I388*H388,2)</f>
        <v>0</v>
      </c>
      <c r="K388" s="139"/>
      <c r="L388" s="31"/>
      <c r="M388" s="140" t="s">
        <v>1</v>
      </c>
      <c r="N388" s="141" t="s">
        <v>41</v>
      </c>
      <c r="P388" s="142">
        <f t="shared" ref="P388:P396" si="61">O388*H388</f>
        <v>0</v>
      </c>
      <c r="Q388" s="142">
        <v>0</v>
      </c>
      <c r="R388" s="142">
        <f t="shared" ref="R388:R396" si="62">Q388*H388</f>
        <v>0</v>
      </c>
      <c r="S388" s="142">
        <v>0</v>
      </c>
      <c r="T388" s="143">
        <f t="shared" ref="T388:T396" si="63">S388*H388</f>
        <v>0</v>
      </c>
      <c r="AR388" s="144" t="s">
        <v>681</v>
      </c>
      <c r="AT388" s="144" t="s">
        <v>135</v>
      </c>
      <c r="AU388" s="144" t="s">
        <v>86</v>
      </c>
      <c r="AY388" s="16" t="s">
        <v>132</v>
      </c>
      <c r="BE388" s="145">
        <f t="shared" ref="BE388:BE396" si="64">IF(N388="základní",J388,0)</f>
        <v>0</v>
      </c>
      <c r="BF388" s="145">
        <f t="shared" ref="BF388:BF396" si="65">IF(N388="snížená",J388,0)</f>
        <v>0</v>
      </c>
      <c r="BG388" s="145">
        <f t="shared" ref="BG388:BG396" si="66">IF(N388="zákl. přenesená",J388,0)</f>
        <v>0</v>
      </c>
      <c r="BH388" s="145">
        <f t="shared" ref="BH388:BH396" si="67">IF(N388="sníž. přenesená",J388,0)</f>
        <v>0</v>
      </c>
      <c r="BI388" s="145">
        <f t="shared" ref="BI388:BI396" si="68">IF(N388="nulová",J388,0)</f>
        <v>0</v>
      </c>
      <c r="BJ388" s="16" t="s">
        <v>84</v>
      </c>
      <c r="BK388" s="145">
        <f t="shared" ref="BK388:BK396" si="69">ROUND(I388*H388,2)</f>
        <v>0</v>
      </c>
      <c r="BL388" s="16" t="s">
        <v>681</v>
      </c>
      <c r="BM388" s="144" t="s">
        <v>1834</v>
      </c>
    </row>
    <row r="389" spans="2:65" s="1" customFormat="1" ht="37.9" customHeight="1">
      <c r="B389" s="31"/>
      <c r="C389" s="175" t="s">
        <v>1835</v>
      </c>
      <c r="D389" s="175" t="s">
        <v>222</v>
      </c>
      <c r="E389" s="176" t="s">
        <v>1836</v>
      </c>
      <c r="F389" s="177" t="s">
        <v>1837</v>
      </c>
      <c r="G389" s="178" t="s">
        <v>289</v>
      </c>
      <c r="H389" s="179">
        <v>1</v>
      </c>
      <c r="I389" s="180"/>
      <c r="J389" s="181">
        <f t="shared" si="60"/>
        <v>0</v>
      </c>
      <c r="K389" s="182"/>
      <c r="L389" s="183"/>
      <c r="M389" s="184" t="s">
        <v>1</v>
      </c>
      <c r="N389" s="185" t="s">
        <v>41</v>
      </c>
      <c r="P389" s="142">
        <f t="shared" si="61"/>
        <v>0</v>
      </c>
      <c r="Q389" s="142">
        <v>0</v>
      </c>
      <c r="R389" s="142">
        <f t="shared" si="62"/>
        <v>0</v>
      </c>
      <c r="S389" s="142">
        <v>0</v>
      </c>
      <c r="T389" s="143">
        <f t="shared" si="63"/>
        <v>0</v>
      </c>
      <c r="AR389" s="144" t="s">
        <v>1466</v>
      </c>
      <c r="AT389" s="144" t="s">
        <v>222</v>
      </c>
      <c r="AU389" s="144" t="s">
        <v>86</v>
      </c>
      <c r="AY389" s="16" t="s">
        <v>132</v>
      </c>
      <c r="BE389" s="145">
        <f t="shared" si="64"/>
        <v>0</v>
      </c>
      <c r="BF389" s="145">
        <f t="shared" si="65"/>
        <v>0</v>
      </c>
      <c r="BG389" s="145">
        <f t="shared" si="66"/>
        <v>0</v>
      </c>
      <c r="BH389" s="145">
        <f t="shared" si="67"/>
        <v>0</v>
      </c>
      <c r="BI389" s="145">
        <f t="shared" si="68"/>
        <v>0</v>
      </c>
      <c r="BJ389" s="16" t="s">
        <v>84</v>
      </c>
      <c r="BK389" s="145">
        <f t="shared" si="69"/>
        <v>0</v>
      </c>
      <c r="BL389" s="16" t="s">
        <v>1466</v>
      </c>
      <c r="BM389" s="144" t="s">
        <v>1838</v>
      </c>
    </row>
    <row r="390" spans="2:65" s="1" customFormat="1" ht="16.5" customHeight="1">
      <c r="B390" s="31"/>
      <c r="C390" s="175" t="s">
        <v>1839</v>
      </c>
      <c r="D390" s="175" t="s">
        <v>222</v>
      </c>
      <c r="E390" s="176" t="s">
        <v>1840</v>
      </c>
      <c r="F390" s="177" t="s">
        <v>1841</v>
      </c>
      <c r="G390" s="178" t="s">
        <v>289</v>
      </c>
      <c r="H390" s="179">
        <v>1</v>
      </c>
      <c r="I390" s="180"/>
      <c r="J390" s="181">
        <f t="shared" si="60"/>
        <v>0</v>
      </c>
      <c r="K390" s="182"/>
      <c r="L390" s="183"/>
      <c r="M390" s="184" t="s">
        <v>1</v>
      </c>
      <c r="N390" s="185" t="s">
        <v>41</v>
      </c>
      <c r="P390" s="142">
        <f t="shared" si="61"/>
        <v>0</v>
      </c>
      <c r="Q390" s="142">
        <v>0</v>
      </c>
      <c r="R390" s="142">
        <f t="shared" si="62"/>
        <v>0</v>
      </c>
      <c r="S390" s="142">
        <v>0</v>
      </c>
      <c r="T390" s="143">
        <f t="shared" si="63"/>
        <v>0</v>
      </c>
      <c r="AR390" s="144" t="s">
        <v>1466</v>
      </c>
      <c r="AT390" s="144" t="s">
        <v>222</v>
      </c>
      <c r="AU390" s="144" t="s">
        <v>86</v>
      </c>
      <c r="AY390" s="16" t="s">
        <v>132</v>
      </c>
      <c r="BE390" s="145">
        <f t="shared" si="64"/>
        <v>0</v>
      </c>
      <c r="BF390" s="145">
        <f t="shared" si="65"/>
        <v>0</v>
      </c>
      <c r="BG390" s="145">
        <f t="shared" si="66"/>
        <v>0</v>
      </c>
      <c r="BH390" s="145">
        <f t="shared" si="67"/>
        <v>0</v>
      </c>
      <c r="BI390" s="145">
        <f t="shared" si="68"/>
        <v>0</v>
      </c>
      <c r="BJ390" s="16" t="s">
        <v>84</v>
      </c>
      <c r="BK390" s="145">
        <f t="shared" si="69"/>
        <v>0</v>
      </c>
      <c r="BL390" s="16" t="s">
        <v>1466</v>
      </c>
      <c r="BM390" s="144" t="s">
        <v>1842</v>
      </c>
    </row>
    <row r="391" spans="2:65" s="1" customFormat="1" ht="24.2" customHeight="1">
      <c r="B391" s="31"/>
      <c r="C391" s="132" t="s">
        <v>1843</v>
      </c>
      <c r="D391" s="132" t="s">
        <v>135</v>
      </c>
      <c r="E391" s="133" t="s">
        <v>1844</v>
      </c>
      <c r="F391" s="134" t="s">
        <v>1845</v>
      </c>
      <c r="G391" s="135" t="s">
        <v>289</v>
      </c>
      <c r="H391" s="136">
        <v>1</v>
      </c>
      <c r="I391" s="137"/>
      <c r="J391" s="138">
        <f t="shared" si="60"/>
        <v>0</v>
      </c>
      <c r="K391" s="139"/>
      <c r="L391" s="31"/>
      <c r="M391" s="140" t="s">
        <v>1</v>
      </c>
      <c r="N391" s="141" t="s">
        <v>41</v>
      </c>
      <c r="P391" s="142">
        <f t="shared" si="61"/>
        <v>0</v>
      </c>
      <c r="Q391" s="142">
        <v>0</v>
      </c>
      <c r="R391" s="142">
        <f t="shared" si="62"/>
        <v>0</v>
      </c>
      <c r="S391" s="142">
        <v>0</v>
      </c>
      <c r="T391" s="143">
        <f t="shared" si="63"/>
        <v>0</v>
      </c>
      <c r="AR391" s="144" t="s">
        <v>307</v>
      </c>
      <c r="AT391" s="144" t="s">
        <v>135</v>
      </c>
      <c r="AU391" s="144" t="s">
        <v>86</v>
      </c>
      <c r="AY391" s="16" t="s">
        <v>132</v>
      </c>
      <c r="BE391" s="145">
        <f t="shared" si="64"/>
        <v>0</v>
      </c>
      <c r="BF391" s="145">
        <f t="shared" si="65"/>
        <v>0</v>
      </c>
      <c r="BG391" s="145">
        <f t="shared" si="66"/>
        <v>0</v>
      </c>
      <c r="BH391" s="145">
        <f t="shared" si="67"/>
        <v>0</v>
      </c>
      <c r="BI391" s="145">
        <f t="shared" si="68"/>
        <v>0</v>
      </c>
      <c r="BJ391" s="16" t="s">
        <v>84</v>
      </c>
      <c r="BK391" s="145">
        <f t="shared" si="69"/>
        <v>0</v>
      </c>
      <c r="BL391" s="16" t="s">
        <v>307</v>
      </c>
      <c r="BM391" s="144" t="s">
        <v>1846</v>
      </c>
    </row>
    <row r="392" spans="2:65" s="1" customFormat="1" ht="55.5" customHeight="1">
      <c r="B392" s="31"/>
      <c r="C392" s="175" t="s">
        <v>1847</v>
      </c>
      <c r="D392" s="175" t="s">
        <v>222</v>
      </c>
      <c r="E392" s="176" t="s">
        <v>1216</v>
      </c>
      <c r="F392" s="177" t="s">
        <v>1848</v>
      </c>
      <c r="G392" s="178" t="s">
        <v>289</v>
      </c>
      <c r="H392" s="179">
        <v>1</v>
      </c>
      <c r="I392" s="180"/>
      <c r="J392" s="181">
        <f t="shared" si="60"/>
        <v>0</v>
      </c>
      <c r="K392" s="182"/>
      <c r="L392" s="183"/>
      <c r="M392" s="184" t="s">
        <v>1</v>
      </c>
      <c r="N392" s="185" t="s">
        <v>41</v>
      </c>
      <c r="P392" s="142">
        <f t="shared" si="61"/>
        <v>0</v>
      </c>
      <c r="Q392" s="142">
        <v>0</v>
      </c>
      <c r="R392" s="142">
        <f t="shared" si="62"/>
        <v>0</v>
      </c>
      <c r="S392" s="142">
        <v>0</v>
      </c>
      <c r="T392" s="143">
        <f t="shared" si="63"/>
        <v>0</v>
      </c>
      <c r="AR392" s="144" t="s">
        <v>86</v>
      </c>
      <c r="AT392" s="144" t="s">
        <v>222</v>
      </c>
      <c r="AU392" s="144" t="s">
        <v>86</v>
      </c>
      <c r="AY392" s="16" t="s">
        <v>132</v>
      </c>
      <c r="BE392" s="145">
        <f t="shared" si="64"/>
        <v>0</v>
      </c>
      <c r="BF392" s="145">
        <f t="shared" si="65"/>
        <v>0</v>
      </c>
      <c r="BG392" s="145">
        <f t="shared" si="66"/>
        <v>0</v>
      </c>
      <c r="BH392" s="145">
        <f t="shared" si="67"/>
        <v>0</v>
      </c>
      <c r="BI392" s="145">
        <f t="shared" si="68"/>
        <v>0</v>
      </c>
      <c r="BJ392" s="16" t="s">
        <v>84</v>
      </c>
      <c r="BK392" s="145">
        <f t="shared" si="69"/>
        <v>0</v>
      </c>
      <c r="BL392" s="16" t="s">
        <v>84</v>
      </c>
      <c r="BM392" s="144" t="s">
        <v>1849</v>
      </c>
    </row>
    <row r="393" spans="2:65" s="1" customFormat="1" ht="16.5" customHeight="1">
      <c r="B393" s="31"/>
      <c r="C393" s="175" t="s">
        <v>1850</v>
      </c>
      <c r="D393" s="175" t="s">
        <v>222</v>
      </c>
      <c r="E393" s="176" t="s">
        <v>1851</v>
      </c>
      <c r="F393" s="177" t="s">
        <v>1852</v>
      </c>
      <c r="G393" s="178" t="s">
        <v>289</v>
      </c>
      <c r="H393" s="179">
        <v>1</v>
      </c>
      <c r="I393" s="180"/>
      <c r="J393" s="181">
        <f t="shared" si="60"/>
        <v>0</v>
      </c>
      <c r="K393" s="182"/>
      <c r="L393" s="183"/>
      <c r="M393" s="184" t="s">
        <v>1</v>
      </c>
      <c r="N393" s="185" t="s">
        <v>41</v>
      </c>
      <c r="P393" s="142">
        <f t="shared" si="61"/>
        <v>0</v>
      </c>
      <c r="Q393" s="142">
        <v>0</v>
      </c>
      <c r="R393" s="142">
        <f t="shared" si="62"/>
        <v>0</v>
      </c>
      <c r="S393" s="142">
        <v>0</v>
      </c>
      <c r="T393" s="143">
        <f t="shared" si="63"/>
        <v>0</v>
      </c>
      <c r="AR393" s="144" t="s">
        <v>86</v>
      </c>
      <c r="AT393" s="144" t="s">
        <v>222</v>
      </c>
      <c r="AU393" s="144" t="s">
        <v>86</v>
      </c>
      <c r="AY393" s="16" t="s">
        <v>132</v>
      </c>
      <c r="BE393" s="145">
        <f t="shared" si="64"/>
        <v>0</v>
      </c>
      <c r="BF393" s="145">
        <f t="shared" si="65"/>
        <v>0</v>
      </c>
      <c r="BG393" s="145">
        <f t="shared" si="66"/>
        <v>0</v>
      </c>
      <c r="BH393" s="145">
        <f t="shared" si="67"/>
        <v>0</v>
      </c>
      <c r="BI393" s="145">
        <f t="shared" si="68"/>
        <v>0</v>
      </c>
      <c r="BJ393" s="16" t="s">
        <v>84</v>
      </c>
      <c r="BK393" s="145">
        <f t="shared" si="69"/>
        <v>0</v>
      </c>
      <c r="BL393" s="16" t="s">
        <v>84</v>
      </c>
      <c r="BM393" s="144" t="s">
        <v>1853</v>
      </c>
    </row>
    <row r="394" spans="2:65" s="1" customFormat="1" ht="24.2" customHeight="1">
      <c r="B394" s="31"/>
      <c r="C394" s="132" t="s">
        <v>1854</v>
      </c>
      <c r="D394" s="132" t="s">
        <v>135</v>
      </c>
      <c r="E394" s="133" t="s">
        <v>1855</v>
      </c>
      <c r="F394" s="134" t="s">
        <v>1856</v>
      </c>
      <c r="G394" s="135" t="s">
        <v>289</v>
      </c>
      <c r="H394" s="136">
        <v>1</v>
      </c>
      <c r="I394" s="137"/>
      <c r="J394" s="138">
        <f t="shared" si="60"/>
        <v>0</v>
      </c>
      <c r="K394" s="139"/>
      <c r="L394" s="31"/>
      <c r="M394" s="140" t="s">
        <v>1</v>
      </c>
      <c r="N394" s="141" t="s">
        <v>41</v>
      </c>
      <c r="P394" s="142">
        <f t="shared" si="61"/>
        <v>0</v>
      </c>
      <c r="Q394" s="142">
        <v>0</v>
      </c>
      <c r="R394" s="142">
        <f t="shared" si="62"/>
        <v>0</v>
      </c>
      <c r="S394" s="142">
        <v>0</v>
      </c>
      <c r="T394" s="143">
        <f t="shared" si="63"/>
        <v>0</v>
      </c>
      <c r="AR394" s="144" t="s">
        <v>681</v>
      </c>
      <c r="AT394" s="144" t="s">
        <v>135</v>
      </c>
      <c r="AU394" s="144" t="s">
        <v>86</v>
      </c>
      <c r="AY394" s="16" t="s">
        <v>132</v>
      </c>
      <c r="BE394" s="145">
        <f t="shared" si="64"/>
        <v>0</v>
      </c>
      <c r="BF394" s="145">
        <f t="shared" si="65"/>
        <v>0</v>
      </c>
      <c r="BG394" s="145">
        <f t="shared" si="66"/>
        <v>0</v>
      </c>
      <c r="BH394" s="145">
        <f t="shared" si="67"/>
        <v>0</v>
      </c>
      <c r="BI394" s="145">
        <f t="shared" si="68"/>
        <v>0</v>
      </c>
      <c r="BJ394" s="16" t="s">
        <v>84</v>
      </c>
      <c r="BK394" s="145">
        <f t="shared" si="69"/>
        <v>0</v>
      </c>
      <c r="BL394" s="16" t="s">
        <v>681</v>
      </c>
      <c r="BM394" s="144" t="s">
        <v>1857</v>
      </c>
    </row>
    <row r="395" spans="2:65" s="1" customFormat="1" ht="37.9" customHeight="1">
      <c r="B395" s="31"/>
      <c r="C395" s="175" t="s">
        <v>1858</v>
      </c>
      <c r="D395" s="175" t="s">
        <v>222</v>
      </c>
      <c r="E395" s="176" t="s">
        <v>1859</v>
      </c>
      <c r="F395" s="177" t="s">
        <v>1860</v>
      </c>
      <c r="G395" s="178" t="s">
        <v>289</v>
      </c>
      <c r="H395" s="179">
        <v>1</v>
      </c>
      <c r="I395" s="180"/>
      <c r="J395" s="181">
        <f t="shared" si="60"/>
        <v>0</v>
      </c>
      <c r="K395" s="182"/>
      <c r="L395" s="183"/>
      <c r="M395" s="184" t="s">
        <v>1</v>
      </c>
      <c r="N395" s="185" t="s">
        <v>41</v>
      </c>
      <c r="P395" s="142">
        <f t="shared" si="61"/>
        <v>0</v>
      </c>
      <c r="Q395" s="142">
        <v>0</v>
      </c>
      <c r="R395" s="142">
        <f t="shared" si="62"/>
        <v>0</v>
      </c>
      <c r="S395" s="142">
        <v>0</v>
      </c>
      <c r="T395" s="143">
        <f t="shared" si="63"/>
        <v>0</v>
      </c>
      <c r="AR395" s="144" t="s">
        <v>1466</v>
      </c>
      <c r="AT395" s="144" t="s">
        <v>222</v>
      </c>
      <c r="AU395" s="144" t="s">
        <v>86</v>
      </c>
      <c r="AY395" s="16" t="s">
        <v>132</v>
      </c>
      <c r="BE395" s="145">
        <f t="shared" si="64"/>
        <v>0</v>
      </c>
      <c r="BF395" s="145">
        <f t="shared" si="65"/>
        <v>0</v>
      </c>
      <c r="BG395" s="145">
        <f t="shared" si="66"/>
        <v>0</v>
      </c>
      <c r="BH395" s="145">
        <f t="shared" si="67"/>
        <v>0</v>
      </c>
      <c r="BI395" s="145">
        <f t="shared" si="68"/>
        <v>0</v>
      </c>
      <c r="BJ395" s="16" t="s">
        <v>84</v>
      </c>
      <c r="BK395" s="145">
        <f t="shared" si="69"/>
        <v>0</v>
      </c>
      <c r="BL395" s="16" t="s">
        <v>1466</v>
      </c>
      <c r="BM395" s="144" t="s">
        <v>1861</v>
      </c>
    </row>
    <row r="396" spans="2:65" s="1" customFormat="1" ht="24.2" customHeight="1">
      <c r="B396" s="31"/>
      <c r="C396" s="132" t="s">
        <v>1862</v>
      </c>
      <c r="D396" s="132" t="s">
        <v>135</v>
      </c>
      <c r="E396" s="133" t="s">
        <v>1863</v>
      </c>
      <c r="F396" s="134" t="s">
        <v>1864</v>
      </c>
      <c r="G396" s="135" t="s">
        <v>265</v>
      </c>
      <c r="H396" s="136">
        <v>192</v>
      </c>
      <c r="I396" s="137"/>
      <c r="J396" s="138">
        <f t="shared" si="60"/>
        <v>0</v>
      </c>
      <c r="K396" s="139"/>
      <c r="L396" s="31"/>
      <c r="M396" s="140" t="s">
        <v>1</v>
      </c>
      <c r="N396" s="141" t="s">
        <v>41</v>
      </c>
      <c r="P396" s="142">
        <f t="shared" si="61"/>
        <v>0</v>
      </c>
      <c r="Q396" s="142">
        <v>0</v>
      </c>
      <c r="R396" s="142">
        <f t="shared" si="62"/>
        <v>0</v>
      </c>
      <c r="S396" s="142">
        <v>0</v>
      </c>
      <c r="T396" s="143">
        <f t="shared" si="63"/>
        <v>0</v>
      </c>
      <c r="AR396" s="144" t="s">
        <v>139</v>
      </c>
      <c r="AT396" s="144" t="s">
        <v>135</v>
      </c>
      <c r="AU396" s="144" t="s">
        <v>86</v>
      </c>
      <c r="AY396" s="16" t="s">
        <v>132</v>
      </c>
      <c r="BE396" s="145">
        <f t="shared" si="64"/>
        <v>0</v>
      </c>
      <c r="BF396" s="145">
        <f t="shared" si="65"/>
        <v>0</v>
      </c>
      <c r="BG396" s="145">
        <f t="shared" si="66"/>
        <v>0</v>
      </c>
      <c r="BH396" s="145">
        <f t="shared" si="67"/>
        <v>0</v>
      </c>
      <c r="BI396" s="145">
        <f t="shared" si="68"/>
        <v>0</v>
      </c>
      <c r="BJ396" s="16" t="s">
        <v>84</v>
      </c>
      <c r="BK396" s="145">
        <f t="shared" si="69"/>
        <v>0</v>
      </c>
      <c r="BL396" s="16" t="s">
        <v>139</v>
      </c>
      <c r="BM396" s="144" t="s">
        <v>1865</v>
      </c>
    </row>
    <row r="397" spans="2:65" s="1" customFormat="1" ht="11.25">
      <c r="B397" s="31"/>
      <c r="D397" s="163" t="s">
        <v>182</v>
      </c>
      <c r="F397" s="164" t="s">
        <v>1866</v>
      </c>
      <c r="I397" s="165"/>
      <c r="L397" s="31"/>
      <c r="M397" s="166"/>
      <c r="T397" s="55"/>
      <c r="AT397" s="16" t="s">
        <v>182</v>
      </c>
      <c r="AU397" s="16" t="s">
        <v>86</v>
      </c>
    </row>
    <row r="398" spans="2:65" s="1" customFormat="1" ht="24.2" customHeight="1">
      <c r="B398" s="31"/>
      <c r="C398" s="132" t="s">
        <v>1867</v>
      </c>
      <c r="D398" s="132" t="s">
        <v>135</v>
      </c>
      <c r="E398" s="133" t="s">
        <v>1868</v>
      </c>
      <c r="F398" s="134" t="s">
        <v>1869</v>
      </c>
      <c r="G398" s="135" t="s">
        <v>265</v>
      </c>
      <c r="H398" s="136">
        <v>192</v>
      </c>
      <c r="I398" s="137"/>
      <c r="J398" s="138">
        <f>ROUND(I398*H398,2)</f>
        <v>0</v>
      </c>
      <c r="K398" s="139"/>
      <c r="L398" s="31"/>
      <c r="M398" s="140" t="s">
        <v>1</v>
      </c>
      <c r="N398" s="141" t="s">
        <v>41</v>
      </c>
      <c r="P398" s="142">
        <f>O398*H398</f>
        <v>0</v>
      </c>
      <c r="Q398" s="142">
        <v>0</v>
      </c>
      <c r="R398" s="142">
        <f>Q398*H398</f>
        <v>0</v>
      </c>
      <c r="S398" s="142">
        <v>0</v>
      </c>
      <c r="T398" s="143">
        <f>S398*H398</f>
        <v>0</v>
      </c>
      <c r="AR398" s="144" t="s">
        <v>681</v>
      </c>
      <c r="AT398" s="144" t="s">
        <v>135</v>
      </c>
      <c r="AU398" s="144" t="s">
        <v>86</v>
      </c>
      <c r="AY398" s="16" t="s">
        <v>132</v>
      </c>
      <c r="BE398" s="145">
        <f>IF(N398="základní",J398,0)</f>
        <v>0</v>
      </c>
      <c r="BF398" s="145">
        <f>IF(N398="snížená",J398,0)</f>
        <v>0</v>
      </c>
      <c r="BG398" s="145">
        <f>IF(N398="zákl. přenesená",J398,0)</f>
        <v>0</v>
      </c>
      <c r="BH398" s="145">
        <f>IF(N398="sníž. přenesená",J398,0)</f>
        <v>0</v>
      </c>
      <c r="BI398" s="145">
        <f>IF(N398="nulová",J398,0)</f>
        <v>0</v>
      </c>
      <c r="BJ398" s="16" t="s">
        <v>84</v>
      </c>
      <c r="BK398" s="145">
        <f>ROUND(I398*H398,2)</f>
        <v>0</v>
      </c>
      <c r="BL398" s="16" t="s">
        <v>681</v>
      </c>
      <c r="BM398" s="144" t="s">
        <v>1870</v>
      </c>
    </row>
    <row r="399" spans="2:65" s="1" customFormat="1" ht="11.25">
      <c r="B399" s="31"/>
      <c r="D399" s="163" t="s">
        <v>182</v>
      </c>
      <c r="F399" s="164" t="s">
        <v>1871</v>
      </c>
      <c r="I399" s="165"/>
      <c r="L399" s="31"/>
      <c r="M399" s="166"/>
      <c r="T399" s="55"/>
      <c r="AT399" s="16" t="s">
        <v>182</v>
      </c>
      <c r="AU399" s="16" t="s">
        <v>86</v>
      </c>
    </row>
    <row r="400" spans="2:65" s="1" customFormat="1" ht="37.9" customHeight="1">
      <c r="B400" s="31"/>
      <c r="C400" s="132" t="s">
        <v>1872</v>
      </c>
      <c r="D400" s="132" t="s">
        <v>135</v>
      </c>
      <c r="E400" s="133" t="s">
        <v>1873</v>
      </c>
      <c r="F400" s="134" t="s">
        <v>1874</v>
      </c>
      <c r="G400" s="135" t="s">
        <v>265</v>
      </c>
      <c r="H400" s="136">
        <v>8</v>
      </c>
      <c r="I400" s="137"/>
      <c r="J400" s="138">
        <f>ROUND(I400*H400,2)</f>
        <v>0</v>
      </c>
      <c r="K400" s="139"/>
      <c r="L400" s="31"/>
      <c r="M400" s="140" t="s">
        <v>1</v>
      </c>
      <c r="N400" s="141" t="s">
        <v>41</v>
      </c>
      <c r="P400" s="142">
        <f>O400*H400</f>
        <v>0</v>
      </c>
      <c r="Q400" s="142">
        <v>5.3699999999999998E-3</v>
      </c>
      <c r="R400" s="142">
        <f>Q400*H400</f>
        <v>4.2959999999999998E-2</v>
      </c>
      <c r="S400" s="142">
        <v>0</v>
      </c>
      <c r="T400" s="143">
        <f>S400*H400</f>
        <v>0</v>
      </c>
      <c r="AR400" s="144" t="s">
        <v>681</v>
      </c>
      <c r="AT400" s="144" t="s">
        <v>135</v>
      </c>
      <c r="AU400" s="144" t="s">
        <v>86</v>
      </c>
      <c r="AY400" s="16" t="s">
        <v>132</v>
      </c>
      <c r="BE400" s="145">
        <f>IF(N400="základní",J400,0)</f>
        <v>0</v>
      </c>
      <c r="BF400" s="145">
        <f>IF(N400="snížená",J400,0)</f>
        <v>0</v>
      </c>
      <c r="BG400" s="145">
        <f>IF(N400="zákl. přenesená",J400,0)</f>
        <v>0</v>
      </c>
      <c r="BH400" s="145">
        <f>IF(N400="sníž. přenesená",J400,0)</f>
        <v>0</v>
      </c>
      <c r="BI400" s="145">
        <f>IF(N400="nulová",J400,0)</f>
        <v>0</v>
      </c>
      <c r="BJ400" s="16" t="s">
        <v>84</v>
      </c>
      <c r="BK400" s="145">
        <f>ROUND(I400*H400,2)</f>
        <v>0</v>
      </c>
      <c r="BL400" s="16" t="s">
        <v>681</v>
      </c>
      <c r="BM400" s="144" t="s">
        <v>1875</v>
      </c>
    </row>
    <row r="401" spans="2:65" s="1" customFormat="1" ht="24.2" customHeight="1">
      <c r="B401" s="31"/>
      <c r="C401" s="175" t="s">
        <v>1876</v>
      </c>
      <c r="D401" s="175" t="s">
        <v>222</v>
      </c>
      <c r="E401" s="176" t="s">
        <v>1877</v>
      </c>
      <c r="F401" s="177" t="s">
        <v>1878</v>
      </c>
      <c r="G401" s="178" t="s">
        <v>265</v>
      </c>
      <c r="H401" s="179">
        <v>8</v>
      </c>
      <c r="I401" s="180"/>
      <c r="J401" s="181">
        <f>ROUND(I401*H401,2)</f>
        <v>0</v>
      </c>
      <c r="K401" s="182"/>
      <c r="L401" s="183"/>
      <c r="M401" s="184" t="s">
        <v>1</v>
      </c>
      <c r="N401" s="185" t="s">
        <v>41</v>
      </c>
      <c r="P401" s="142">
        <f>O401*H401</f>
        <v>0</v>
      </c>
      <c r="Q401" s="142">
        <v>4.8070000000000002E-2</v>
      </c>
      <c r="R401" s="142">
        <f>Q401*H401</f>
        <v>0.38456000000000001</v>
      </c>
      <c r="S401" s="142">
        <v>0</v>
      </c>
      <c r="T401" s="143">
        <f>S401*H401</f>
        <v>0</v>
      </c>
      <c r="AR401" s="144" t="s">
        <v>1466</v>
      </c>
      <c r="AT401" s="144" t="s">
        <v>222</v>
      </c>
      <c r="AU401" s="144" t="s">
        <v>86</v>
      </c>
      <c r="AY401" s="16" t="s">
        <v>132</v>
      </c>
      <c r="BE401" s="145">
        <f>IF(N401="základní",J401,0)</f>
        <v>0</v>
      </c>
      <c r="BF401" s="145">
        <f>IF(N401="snížená",J401,0)</f>
        <v>0</v>
      </c>
      <c r="BG401" s="145">
        <f>IF(N401="zákl. přenesená",J401,0)</f>
        <v>0</v>
      </c>
      <c r="BH401" s="145">
        <f>IF(N401="sníž. přenesená",J401,0)</f>
        <v>0</v>
      </c>
      <c r="BI401" s="145">
        <f>IF(N401="nulová",J401,0)</f>
        <v>0</v>
      </c>
      <c r="BJ401" s="16" t="s">
        <v>84</v>
      </c>
      <c r="BK401" s="145">
        <f>ROUND(I401*H401,2)</f>
        <v>0</v>
      </c>
      <c r="BL401" s="16" t="s">
        <v>1466</v>
      </c>
      <c r="BM401" s="144" t="s">
        <v>1879</v>
      </c>
    </row>
    <row r="402" spans="2:65" s="13" customFormat="1" ht="11.25">
      <c r="B402" s="153"/>
      <c r="D402" s="147" t="s">
        <v>141</v>
      </c>
      <c r="F402" s="155" t="s">
        <v>1880</v>
      </c>
      <c r="H402" s="156">
        <v>8</v>
      </c>
      <c r="I402" s="157"/>
      <c r="L402" s="153"/>
      <c r="M402" s="158"/>
      <c r="T402" s="159"/>
      <c r="AT402" s="154" t="s">
        <v>141</v>
      </c>
      <c r="AU402" s="154" t="s">
        <v>86</v>
      </c>
      <c r="AV402" s="13" t="s">
        <v>86</v>
      </c>
      <c r="AW402" s="13" t="s">
        <v>4</v>
      </c>
      <c r="AX402" s="13" t="s">
        <v>84</v>
      </c>
      <c r="AY402" s="154" t="s">
        <v>132</v>
      </c>
    </row>
    <row r="403" spans="2:65" s="1" customFormat="1" ht="37.9" customHeight="1">
      <c r="B403" s="31"/>
      <c r="C403" s="132" t="s">
        <v>1881</v>
      </c>
      <c r="D403" s="132" t="s">
        <v>135</v>
      </c>
      <c r="E403" s="133" t="s">
        <v>1882</v>
      </c>
      <c r="F403" s="134" t="s">
        <v>1883</v>
      </c>
      <c r="G403" s="135" t="s">
        <v>265</v>
      </c>
      <c r="H403" s="136">
        <v>6</v>
      </c>
      <c r="I403" s="137"/>
      <c r="J403" s="138">
        <f>ROUND(I403*H403,2)</f>
        <v>0</v>
      </c>
      <c r="K403" s="139"/>
      <c r="L403" s="31"/>
      <c r="M403" s="140" t="s">
        <v>1</v>
      </c>
      <c r="N403" s="141" t="s">
        <v>41</v>
      </c>
      <c r="P403" s="142">
        <f>O403*H403</f>
        <v>0</v>
      </c>
      <c r="Q403" s="142">
        <v>1.116E-2</v>
      </c>
      <c r="R403" s="142">
        <f>Q403*H403</f>
        <v>6.6959999999999992E-2</v>
      </c>
      <c r="S403" s="142">
        <v>0</v>
      </c>
      <c r="T403" s="143">
        <f>S403*H403</f>
        <v>0</v>
      </c>
      <c r="AR403" s="144" t="s">
        <v>681</v>
      </c>
      <c r="AT403" s="144" t="s">
        <v>135</v>
      </c>
      <c r="AU403" s="144" t="s">
        <v>86</v>
      </c>
      <c r="AY403" s="16" t="s">
        <v>132</v>
      </c>
      <c r="BE403" s="145">
        <f>IF(N403="základní",J403,0)</f>
        <v>0</v>
      </c>
      <c r="BF403" s="145">
        <f>IF(N403="snížená",J403,0)</f>
        <v>0</v>
      </c>
      <c r="BG403" s="145">
        <f>IF(N403="zákl. přenesená",J403,0)</f>
        <v>0</v>
      </c>
      <c r="BH403" s="145">
        <f>IF(N403="sníž. přenesená",J403,0)</f>
        <v>0</v>
      </c>
      <c r="BI403" s="145">
        <f>IF(N403="nulová",J403,0)</f>
        <v>0</v>
      </c>
      <c r="BJ403" s="16" t="s">
        <v>84</v>
      </c>
      <c r="BK403" s="145">
        <f>ROUND(I403*H403,2)</f>
        <v>0</v>
      </c>
      <c r="BL403" s="16" t="s">
        <v>681</v>
      </c>
      <c r="BM403" s="144" t="s">
        <v>1884</v>
      </c>
    </row>
    <row r="404" spans="2:65" s="1" customFormat="1" ht="24.2" customHeight="1">
      <c r="B404" s="31"/>
      <c r="C404" s="175" t="s">
        <v>1885</v>
      </c>
      <c r="D404" s="175" t="s">
        <v>222</v>
      </c>
      <c r="E404" s="176" t="s">
        <v>1886</v>
      </c>
      <c r="F404" s="177" t="s">
        <v>1887</v>
      </c>
      <c r="G404" s="178" t="s">
        <v>265</v>
      </c>
      <c r="H404" s="179">
        <v>6</v>
      </c>
      <c r="I404" s="180"/>
      <c r="J404" s="181">
        <f>ROUND(I404*H404,2)</f>
        <v>0</v>
      </c>
      <c r="K404" s="182"/>
      <c r="L404" s="183"/>
      <c r="M404" s="184" t="s">
        <v>1</v>
      </c>
      <c r="N404" s="185" t="s">
        <v>41</v>
      </c>
      <c r="P404" s="142">
        <f>O404*H404</f>
        <v>0</v>
      </c>
      <c r="Q404" s="142">
        <v>6.2399999999999997E-2</v>
      </c>
      <c r="R404" s="142">
        <f>Q404*H404</f>
        <v>0.37439999999999996</v>
      </c>
      <c r="S404" s="142">
        <v>0</v>
      </c>
      <c r="T404" s="143">
        <f>S404*H404</f>
        <v>0</v>
      </c>
      <c r="AR404" s="144" t="s">
        <v>1466</v>
      </c>
      <c r="AT404" s="144" t="s">
        <v>222</v>
      </c>
      <c r="AU404" s="144" t="s">
        <v>86</v>
      </c>
      <c r="AY404" s="16" t="s">
        <v>132</v>
      </c>
      <c r="BE404" s="145">
        <f>IF(N404="základní",J404,0)</f>
        <v>0</v>
      </c>
      <c r="BF404" s="145">
        <f>IF(N404="snížená",J404,0)</f>
        <v>0</v>
      </c>
      <c r="BG404" s="145">
        <f>IF(N404="zákl. přenesená",J404,0)</f>
        <v>0</v>
      </c>
      <c r="BH404" s="145">
        <f>IF(N404="sníž. přenesená",J404,0)</f>
        <v>0</v>
      </c>
      <c r="BI404" s="145">
        <f>IF(N404="nulová",J404,0)</f>
        <v>0</v>
      </c>
      <c r="BJ404" s="16" t="s">
        <v>84</v>
      </c>
      <c r="BK404" s="145">
        <f>ROUND(I404*H404,2)</f>
        <v>0</v>
      </c>
      <c r="BL404" s="16" t="s">
        <v>1466</v>
      </c>
      <c r="BM404" s="144" t="s">
        <v>1888</v>
      </c>
    </row>
    <row r="405" spans="2:65" s="13" customFormat="1" ht="11.25">
      <c r="B405" s="153"/>
      <c r="D405" s="147" t="s">
        <v>141</v>
      </c>
      <c r="F405" s="155" t="s">
        <v>1889</v>
      </c>
      <c r="H405" s="156">
        <v>6</v>
      </c>
      <c r="I405" s="157"/>
      <c r="L405" s="153"/>
      <c r="M405" s="158"/>
      <c r="T405" s="159"/>
      <c r="AT405" s="154" t="s">
        <v>141</v>
      </c>
      <c r="AU405" s="154" t="s">
        <v>86</v>
      </c>
      <c r="AV405" s="13" t="s">
        <v>86</v>
      </c>
      <c r="AW405" s="13" t="s">
        <v>4</v>
      </c>
      <c r="AX405" s="13" t="s">
        <v>84</v>
      </c>
      <c r="AY405" s="154" t="s">
        <v>132</v>
      </c>
    </row>
    <row r="406" spans="2:65" s="1" customFormat="1" ht="24.2" customHeight="1">
      <c r="B406" s="31"/>
      <c r="C406" s="132" t="s">
        <v>1890</v>
      </c>
      <c r="D406" s="132" t="s">
        <v>135</v>
      </c>
      <c r="E406" s="133" t="s">
        <v>1891</v>
      </c>
      <c r="F406" s="134" t="s">
        <v>1892</v>
      </c>
      <c r="G406" s="135" t="s">
        <v>289</v>
      </c>
      <c r="H406" s="136">
        <v>3</v>
      </c>
      <c r="I406" s="137"/>
      <c r="J406" s="138">
        <f>ROUND(I406*H406,2)</f>
        <v>0</v>
      </c>
      <c r="K406" s="139"/>
      <c r="L406" s="31"/>
      <c r="M406" s="140" t="s">
        <v>1</v>
      </c>
      <c r="N406" s="141" t="s">
        <v>41</v>
      </c>
      <c r="P406" s="142">
        <f>O406*H406</f>
        <v>0</v>
      </c>
      <c r="Q406" s="142">
        <v>0</v>
      </c>
      <c r="R406" s="142">
        <f>Q406*H406</f>
        <v>0</v>
      </c>
      <c r="S406" s="142">
        <v>0</v>
      </c>
      <c r="T406" s="143">
        <f>S406*H406</f>
        <v>0</v>
      </c>
      <c r="AR406" s="144" t="s">
        <v>681</v>
      </c>
      <c r="AT406" s="144" t="s">
        <v>135</v>
      </c>
      <c r="AU406" s="144" t="s">
        <v>86</v>
      </c>
      <c r="AY406" s="16" t="s">
        <v>132</v>
      </c>
      <c r="BE406" s="145">
        <f>IF(N406="základní",J406,0)</f>
        <v>0</v>
      </c>
      <c r="BF406" s="145">
        <f>IF(N406="snížená",J406,0)</f>
        <v>0</v>
      </c>
      <c r="BG406" s="145">
        <f>IF(N406="zákl. přenesená",J406,0)</f>
        <v>0</v>
      </c>
      <c r="BH406" s="145">
        <f>IF(N406="sníž. přenesená",J406,0)</f>
        <v>0</v>
      </c>
      <c r="BI406" s="145">
        <f>IF(N406="nulová",J406,0)</f>
        <v>0</v>
      </c>
      <c r="BJ406" s="16" t="s">
        <v>84</v>
      </c>
      <c r="BK406" s="145">
        <f>ROUND(I406*H406,2)</f>
        <v>0</v>
      </c>
      <c r="BL406" s="16" t="s">
        <v>681</v>
      </c>
      <c r="BM406" s="144" t="s">
        <v>1893</v>
      </c>
    </row>
    <row r="407" spans="2:65" s="1" customFormat="1" ht="24.2" customHeight="1">
      <c r="B407" s="31"/>
      <c r="C407" s="132" t="s">
        <v>1894</v>
      </c>
      <c r="D407" s="132" t="s">
        <v>135</v>
      </c>
      <c r="E407" s="133" t="s">
        <v>1895</v>
      </c>
      <c r="F407" s="134" t="s">
        <v>1896</v>
      </c>
      <c r="G407" s="135" t="s">
        <v>265</v>
      </c>
      <c r="H407" s="136">
        <v>180</v>
      </c>
      <c r="I407" s="137"/>
      <c r="J407" s="138">
        <f>ROUND(I407*H407,2)</f>
        <v>0</v>
      </c>
      <c r="K407" s="139"/>
      <c r="L407" s="31"/>
      <c r="M407" s="140" t="s">
        <v>1</v>
      </c>
      <c r="N407" s="141" t="s">
        <v>41</v>
      </c>
      <c r="P407" s="142">
        <f>O407*H407</f>
        <v>0</v>
      </c>
      <c r="Q407" s="142">
        <v>0</v>
      </c>
      <c r="R407" s="142">
        <f>Q407*H407</f>
        <v>0</v>
      </c>
      <c r="S407" s="142">
        <v>0</v>
      </c>
      <c r="T407" s="143">
        <f>S407*H407</f>
        <v>0</v>
      </c>
      <c r="AR407" s="144" t="s">
        <v>681</v>
      </c>
      <c r="AT407" s="144" t="s">
        <v>135</v>
      </c>
      <c r="AU407" s="144" t="s">
        <v>86</v>
      </c>
      <c r="AY407" s="16" t="s">
        <v>132</v>
      </c>
      <c r="BE407" s="145">
        <f>IF(N407="základní",J407,0)</f>
        <v>0</v>
      </c>
      <c r="BF407" s="145">
        <f>IF(N407="snížená",J407,0)</f>
        <v>0</v>
      </c>
      <c r="BG407" s="145">
        <f>IF(N407="zákl. přenesená",J407,0)</f>
        <v>0</v>
      </c>
      <c r="BH407" s="145">
        <f>IF(N407="sníž. přenesená",J407,0)</f>
        <v>0</v>
      </c>
      <c r="BI407" s="145">
        <f>IF(N407="nulová",J407,0)</f>
        <v>0</v>
      </c>
      <c r="BJ407" s="16" t="s">
        <v>84</v>
      </c>
      <c r="BK407" s="145">
        <f>ROUND(I407*H407,2)</f>
        <v>0</v>
      </c>
      <c r="BL407" s="16" t="s">
        <v>681</v>
      </c>
      <c r="BM407" s="144" t="s">
        <v>1897</v>
      </c>
    </row>
    <row r="408" spans="2:65" s="1" customFormat="1" ht="24.2" customHeight="1">
      <c r="B408" s="31"/>
      <c r="C408" s="175" t="s">
        <v>1898</v>
      </c>
      <c r="D408" s="175" t="s">
        <v>222</v>
      </c>
      <c r="E408" s="176" t="s">
        <v>1899</v>
      </c>
      <c r="F408" s="177" t="s">
        <v>1900</v>
      </c>
      <c r="G408" s="178" t="s">
        <v>265</v>
      </c>
      <c r="H408" s="179">
        <v>180</v>
      </c>
      <c r="I408" s="180"/>
      <c r="J408" s="181">
        <f>ROUND(I408*H408,2)</f>
        <v>0</v>
      </c>
      <c r="K408" s="182"/>
      <c r="L408" s="183"/>
      <c r="M408" s="184" t="s">
        <v>1</v>
      </c>
      <c r="N408" s="185" t="s">
        <v>41</v>
      </c>
      <c r="P408" s="142">
        <f>O408*H408</f>
        <v>0</v>
      </c>
      <c r="Q408" s="142">
        <v>3.5E-4</v>
      </c>
      <c r="R408" s="142">
        <f>Q408*H408</f>
        <v>6.3E-2</v>
      </c>
      <c r="S408" s="142">
        <v>0</v>
      </c>
      <c r="T408" s="143">
        <f>S408*H408</f>
        <v>0</v>
      </c>
      <c r="AR408" s="144" t="s">
        <v>1252</v>
      </c>
      <c r="AT408" s="144" t="s">
        <v>222</v>
      </c>
      <c r="AU408" s="144" t="s">
        <v>86</v>
      </c>
      <c r="AY408" s="16" t="s">
        <v>132</v>
      </c>
      <c r="BE408" s="145">
        <f>IF(N408="základní",J408,0)</f>
        <v>0</v>
      </c>
      <c r="BF408" s="145">
        <f>IF(N408="snížená",J408,0)</f>
        <v>0</v>
      </c>
      <c r="BG408" s="145">
        <f>IF(N408="zákl. přenesená",J408,0)</f>
        <v>0</v>
      </c>
      <c r="BH408" s="145">
        <f>IF(N408="sníž. přenesená",J408,0)</f>
        <v>0</v>
      </c>
      <c r="BI408" s="145">
        <f>IF(N408="nulová",J408,0)</f>
        <v>0</v>
      </c>
      <c r="BJ408" s="16" t="s">
        <v>84</v>
      </c>
      <c r="BK408" s="145">
        <f>ROUND(I408*H408,2)</f>
        <v>0</v>
      </c>
      <c r="BL408" s="16" t="s">
        <v>681</v>
      </c>
      <c r="BM408" s="144" t="s">
        <v>1901</v>
      </c>
    </row>
    <row r="409" spans="2:65" s="1" customFormat="1" ht="24.2" customHeight="1">
      <c r="B409" s="31"/>
      <c r="C409" s="175" t="s">
        <v>1902</v>
      </c>
      <c r="D409" s="175" t="s">
        <v>222</v>
      </c>
      <c r="E409" s="176" t="s">
        <v>1903</v>
      </c>
      <c r="F409" s="177" t="s">
        <v>1904</v>
      </c>
      <c r="G409" s="178" t="s">
        <v>265</v>
      </c>
      <c r="H409" s="179">
        <v>70</v>
      </c>
      <c r="I409" s="180"/>
      <c r="J409" s="181">
        <f>ROUND(I409*H409,2)</f>
        <v>0</v>
      </c>
      <c r="K409" s="182"/>
      <c r="L409" s="183"/>
      <c r="M409" s="184" t="s">
        <v>1</v>
      </c>
      <c r="N409" s="185" t="s">
        <v>41</v>
      </c>
      <c r="P409" s="142">
        <f>O409*H409</f>
        <v>0</v>
      </c>
      <c r="Q409" s="142">
        <v>6.8999999999999997E-4</v>
      </c>
      <c r="R409" s="142">
        <f>Q409*H409</f>
        <v>4.8299999999999996E-2</v>
      </c>
      <c r="S409" s="142">
        <v>0</v>
      </c>
      <c r="T409" s="143">
        <f>S409*H409</f>
        <v>0</v>
      </c>
      <c r="AR409" s="144" t="s">
        <v>1252</v>
      </c>
      <c r="AT409" s="144" t="s">
        <v>222</v>
      </c>
      <c r="AU409" s="144" t="s">
        <v>86</v>
      </c>
      <c r="AY409" s="16" t="s">
        <v>132</v>
      </c>
      <c r="BE409" s="145">
        <f>IF(N409="základní",J409,0)</f>
        <v>0</v>
      </c>
      <c r="BF409" s="145">
        <f>IF(N409="snížená",J409,0)</f>
        <v>0</v>
      </c>
      <c r="BG409" s="145">
        <f>IF(N409="zákl. přenesená",J409,0)</f>
        <v>0</v>
      </c>
      <c r="BH409" s="145">
        <f>IF(N409="sníž. přenesená",J409,0)</f>
        <v>0</v>
      </c>
      <c r="BI409" s="145">
        <f>IF(N409="nulová",J409,0)</f>
        <v>0</v>
      </c>
      <c r="BJ409" s="16" t="s">
        <v>84</v>
      </c>
      <c r="BK409" s="145">
        <f>ROUND(I409*H409,2)</f>
        <v>0</v>
      </c>
      <c r="BL409" s="16" t="s">
        <v>681</v>
      </c>
      <c r="BM409" s="144" t="s">
        <v>1905</v>
      </c>
    </row>
    <row r="410" spans="2:65" s="1" customFormat="1" ht="37.9" customHeight="1">
      <c r="B410" s="31"/>
      <c r="C410" s="132" t="s">
        <v>1906</v>
      </c>
      <c r="D410" s="132" t="s">
        <v>135</v>
      </c>
      <c r="E410" s="133" t="s">
        <v>1907</v>
      </c>
      <c r="F410" s="134" t="s">
        <v>1908</v>
      </c>
      <c r="G410" s="135" t="s">
        <v>265</v>
      </c>
      <c r="H410" s="136">
        <v>70</v>
      </c>
      <c r="I410" s="137"/>
      <c r="J410" s="138">
        <f>ROUND(I410*H410,2)</f>
        <v>0</v>
      </c>
      <c r="K410" s="139"/>
      <c r="L410" s="31"/>
      <c r="M410" s="140" t="s">
        <v>1</v>
      </c>
      <c r="N410" s="141" t="s">
        <v>41</v>
      </c>
      <c r="P410" s="142">
        <f>O410*H410</f>
        <v>0</v>
      </c>
      <c r="Q410" s="142">
        <v>0</v>
      </c>
      <c r="R410" s="142">
        <f>Q410*H410</f>
        <v>0</v>
      </c>
      <c r="S410" s="142">
        <v>0</v>
      </c>
      <c r="T410" s="143">
        <f>S410*H410</f>
        <v>0</v>
      </c>
      <c r="AR410" s="144" t="s">
        <v>681</v>
      </c>
      <c r="AT410" s="144" t="s">
        <v>135</v>
      </c>
      <c r="AU410" s="144" t="s">
        <v>86</v>
      </c>
      <c r="AY410" s="16" t="s">
        <v>132</v>
      </c>
      <c r="BE410" s="145">
        <f>IF(N410="základní",J410,0)</f>
        <v>0</v>
      </c>
      <c r="BF410" s="145">
        <f>IF(N410="snížená",J410,0)</f>
        <v>0</v>
      </c>
      <c r="BG410" s="145">
        <f>IF(N410="zákl. přenesená",J410,0)</f>
        <v>0</v>
      </c>
      <c r="BH410" s="145">
        <f>IF(N410="sníž. přenesená",J410,0)</f>
        <v>0</v>
      </c>
      <c r="BI410" s="145">
        <f>IF(N410="nulová",J410,0)</f>
        <v>0</v>
      </c>
      <c r="BJ410" s="16" t="s">
        <v>84</v>
      </c>
      <c r="BK410" s="145">
        <f>ROUND(I410*H410,2)</f>
        <v>0</v>
      </c>
      <c r="BL410" s="16" t="s">
        <v>681</v>
      </c>
      <c r="BM410" s="144" t="s">
        <v>1909</v>
      </c>
    </row>
    <row r="411" spans="2:65" s="1" customFormat="1" ht="11.25">
      <c r="B411" s="31"/>
      <c r="D411" s="163" t="s">
        <v>182</v>
      </c>
      <c r="F411" s="164" t="s">
        <v>1910</v>
      </c>
      <c r="I411" s="165"/>
      <c r="L411" s="31"/>
      <c r="M411" s="166"/>
      <c r="T411" s="55"/>
      <c r="AT411" s="16" t="s">
        <v>182</v>
      </c>
      <c r="AU411" s="16" t="s">
        <v>86</v>
      </c>
    </row>
    <row r="412" spans="2:65" s="11" customFormat="1" ht="22.9" customHeight="1">
      <c r="B412" s="120"/>
      <c r="D412" s="121" t="s">
        <v>75</v>
      </c>
      <c r="E412" s="130" t="s">
        <v>316</v>
      </c>
      <c r="F412" s="130" t="s">
        <v>1911</v>
      </c>
      <c r="I412" s="123"/>
      <c r="J412" s="131">
        <f>BK412</f>
        <v>0</v>
      </c>
      <c r="L412" s="120"/>
      <c r="M412" s="125"/>
      <c r="P412" s="126">
        <f>SUM(P413:P450)</f>
        <v>0</v>
      </c>
      <c r="R412" s="126">
        <f>SUM(R413:R450)</f>
        <v>12.316419999999999</v>
      </c>
      <c r="T412" s="127">
        <f>SUM(T413:T450)</f>
        <v>0</v>
      </c>
      <c r="AR412" s="121" t="s">
        <v>86</v>
      </c>
      <c r="AT412" s="128" t="s">
        <v>75</v>
      </c>
      <c r="AU412" s="128" t="s">
        <v>84</v>
      </c>
      <c r="AY412" s="121" t="s">
        <v>132</v>
      </c>
      <c r="BK412" s="129">
        <f>SUM(BK413:BK450)</f>
        <v>0</v>
      </c>
    </row>
    <row r="413" spans="2:65" s="1" customFormat="1" ht="24.2" customHeight="1">
      <c r="B413" s="31"/>
      <c r="C413" s="132" t="s">
        <v>1912</v>
      </c>
      <c r="D413" s="132" t="s">
        <v>135</v>
      </c>
      <c r="E413" s="133" t="s">
        <v>1913</v>
      </c>
      <c r="F413" s="134" t="s">
        <v>1845</v>
      </c>
      <c r="G413" s="135" t="s">
        <v>289</v>
      </c>
      <c r="H413" s="136">
        <v>2</v>
      </c>
      <c r="I413" s="137"/>
      <c r="J413" s="138">
        <f t="shared" ref="J413:J423" si="70">ROUND(I413*H413,2)</f>
        <v>0</v>
      </c>
      <c r="K413" s="139"/>
      <c r="L413" s="31"/>
      <c r="M413" s="140" t="s">
        <v>1</v>
      </c>
      <c r="N413" s="141" t="s">
        <v>41</v>
      </c>
      <c r="P413" s="142">
        <f t="shared" ref="P413:P423" si="71">O413*H413</f>
        <v>0</v>
      </c>
      <c r="Q413" s="142">
        <v>0</v>
      </c>
      <c r="R413" s="142">
        <f t="shared" ref="R413:R423" si="72">Q413*H413</f>
        <v>0</v>
      </c>
      <c r="S413" s="142">
        <v>0</v>
      </c>
      <c r="T413" s="143">
        <f t="shared" ref="T413:T423" si="73">S413*H413</f>
        <v>0</v>
      </c>
      <c r="AR413" s="144" t="s">
        <v>307</v>
      </c>
      <c r="AT413" s="144" t="s">
        <v>135</v>
      </c>
      <c r="AU413" s="144" t="s">
        <v>86</v>
      </c>
      <c r="AY413" s="16" t="s">
        <v>132</v>
      </c>
      <c r="BE413" s="145">
        <f t="shared" ref="BE413:BE423" si="74">IF(N413="základní",J413,0)</f>
        <v>0</v>
      </c>
      <c r="BF413" s="145">
        <f t="shared" ref="BF413:BF423" si="75">IF(N413="snížená",J413,0)</f>
        <v>0</v>
      </c>
      <c r="BG413" s="145">
        <f t="shared" ref="BG413:BG423" si="76">IF(N413="zákl. přenesená",J413,0)</f>
        <v>0</v>
      </c>
      <c r="BH413" s="145">
        <f t="shared" ref="BH413:BH423" si="77">IF(N413="sníž. přenesená",J413,0)</f>
        <v>0</v>
      </c>
      <c r="BI413" s="145">
        <f t="shared" ref="BI413:BI423" si="78">IF(N413="nulová",J413,0)</f>
        <v>0</v>
      </c>
      <c r="BJ413" s="16" t="s">
        <v>84</v>
      </c>
      <c r="BK413" s="145">
        <f t="shared" ref="BK413:BK423" si="79">ROUND(I413*H413,2)</f>
        <v>0</v>
      </c>
      <c r="BL413" s="16" t="s">
        <v>307</v>
      </c>
      <c r="BM413" s="144" t="s">
        <v>1914</v>
      </c>
    </row>
    <row r="414" spans="2:65" s="1" customFormat="1" ht="55.5" customHeight="1">
      <c r="B414" s="31"/>
      <c r="C414" s="175" t="s">
        <v>1915</v>
      </c>
      <c r="D414" s="175" t="s">
        <v>222</v>
      </c>
      <c r="E414" s="176" t="s">
        <v>1216</v>
      </c>
      <c r="F414" s="177" t="s">
        <v>1848</v>
      </c>
      <c r="G414" s="178" t="s">
        <v>289</v>
      </c>
      <c r="H414" s="179">
        <v>2</v>
      </c>
      <c r="I414" s="180"/>
      <c r="J414" s="181">
        <f t="shared" si="70"/>
        <v>0</v>
      </c>
      <c r="K414" s="182"/>
      <c r="L414" s="183"/>
      <c r="M414" s="184" t="s">
        <v>1</v>
      </c>
      <c r="N414" s="185" t="s">
        <v>41</v>
      </c>
      <c r="P414" s="142">
        <f t="shared" si="71"/>
        <v>0</v>
      </c>
      <c r="Q414" s="142">
        <v>0</v>
      </c>
      <c r="R414" s="142">
        <f t="shared" si="72"/>
        <v>0</v>
      </c>
      <c r="S414" s="142">
        <v>0</v>
      </c>
      <c r="T414" s="143">
        <f t="shared" si="73"/>
        <v>0</v>
      </c>
      <c r="AR414" s="144" t="s">
        <v>86</v>
      </c>
      <c r="AT414" s="144" t="s">
        <v>222</v>
      </c>
      <c r="AU414" s="144" t="s">
        <v>86</v>
      </c>
      <c r="AY414" s="16" t="s">
        <v>132</v>
      </c>
      <c r="BE414" s="145">
        <f t="shared" si="74"/>
        <v>0</v>
      </c>
      <c r="BF414" s="145">
        <f t="shared" si="75"/>
        <v>0</v>
      </c>
      <c r="BG414" s="145">
        <f t="shared" si="76"/>
        <v>0</v>
      </c>
      <c r="BH414" s="145">
        <f t="shared" si="77"/>
        <v>0</v>
      </c>
      <c r="BI414" s="145">
        <f t="shared" si="78"/>
        <v>0</v>
      </c>
      <c r="BJ414" s="16" t="s">
        <v>84</v>
      </c>
      <c r="BK414" s="145">
        <f t="shared" si="79"/>
        <v>0</v>
      </c>
      <c r="BL414" s="16" t="s">
        <v>84</v>
      </c>
      <c r="BM414" s="144" t="s">
        <v>1916</v>
      </c>
    </row>
    <row r="415" spans="2:65" s="1" customFormat="1" ht="24.2" customHeight="1">
      <c r="B415" s="31"/>
      <c r="C415" s="132" t="s">
        <v>1917</v>
      </c>
      <c r="D415" s="132" t="s">
        <v>135</v>
      </c>
      <c r="E415" s="133" t="s">
        <v>1918</v>
      </c>
      <c r="F415" s="134" t="s">
        <v>1781</v>
      </c>
      <c r="G415" s="135" t="s">
        <v>289</v>
      </c>
      <c r="H415" s="136">
        <v>4</v>
      </c>
      <c r="I415" s="137"/>
      <c r="J415" s="138">
        <f t="shared" si="70"/>
        <v>0</v>
      </c>
      <c r="K415" s="139"/>
      <c r="L415" s="31"/>
      <c r="M415" s="140" t="s">
        <v>1</v>
      </c>
      <c r="N415" s="141" t="s">
        <v>41</v>
      </c>
      <c r="P415" s="142">
        <f t="shared" si="71"/>
        <v>0</v>
      </c>
      <c r="Q415" s="142">
        <v>0</v>
      </c>
      <c r="R415" s="142">
        <f t="shared" si="72"/>
        <v>0</v>
      </c>
      <c r="S415" s="142">
        <v>0</v>
      </c>
      <c r="T415" s="143">
        <f t="shared" si="73"/>
        <v>0</v>
      </c>
      <c r="AR415" s="144" t="s">
        <v>307</v>
      </c>
      <c r="AT415" s="144" t="s">
        <v>135</v>
      </c>
      <c r="AU415" s="144" t="s">
        <v>86</v>
      </c>
      <c r="AY415" s="16" t="s">
        <v>132</v>
      </c>
      <c r="BE415" s="145">
        <f t="shared" si="74"/>
        <v>0</v>
      </c>
      <c r="BF415" s="145">
        <f t="shared" si="75"/>
        <v>0</v>
      </c>
      <c r="BG415" s="145">
        <f t="shared" si="76"/>
        <v>0</v>
      </c>
      <c r="BH415" s="145">
        <f t="shared" si="77"/>
        <v>0</v>
      </c>
      <c r="BI415" s="145">
        <f t="shared" si="78"/>
        <v>0</v>
      </c>
      <c r="BJ415" s="16" t="s">
        <v>84</v>
      </c>
      <c r="BK415" s="145">
        <f t="shared" si="79"/>
        <v>0</v>
      </c>
      <c r="BL415" s="16" t="s">
        <v>307</v>
      </c>
      <c r="BM415" s="144" t="s">
        <v>1919</v>
      </c>
    </row>
    <row r="416" spans="2:65" s="1" customFormat="1" ht="33" customHeight="1">
      <c r="B416" s="31"/>
      <c r="C416" s="175" t="s">
        <v>1920</v>
      </c>
      <c r="D416" s="175" t="s">
        <v>222</v>
      </c>
      <c r="E416" s="176" t="s">
        <v>1921</v>
      </c>
      <c r="F416" s="177" t="s">
        <v>1922</v>
      </c>
      <c r="G416" s="178" t="s">
        <v>289</v>
      </c>
      <c r="H416" s="179">
        <v>2</v>
      </c>
      <c r="I416" s="180"/>
      <c r="J416" s="181">
        <f t="shared" si="70"/>
        <v>0</v>
      </c>
      <c r="K416" s="182"/>
      <c r="L416" s="183"/>
      <c r="M416" s="184" t="s">
        <v>1</v>
      </c>
      <c r="N416" s="185" t="s">
        <v>41</v>
      </c>
      <c r="P416" s="142">
        <f t="shared" si="71"/>
        <v>0</v>
      </c>
      <c r="Q416" s="142">
        <v>0</v>
      </c>
      <c r="R416" s="142">
        <f t="shared" si="72"/>
        <v>0</v>
      </c>
      <c r="S416" s="142">
        <v>0</v>
      </c>
      <c r="T416" s="143">
        <f t="shared" si="73"/>
        <v>0</v>
      </c>
      <c r="AR416" s="144" t="s">
        <v>1466</v>
      </c>
      <c r="AT416" s="144" t="s">
        <v>222</v>
      </c>
      <c r="AU416" s="144" t="s">
        <v>86</v>
      </c>
      <c r="AY416" s="16" t="s">
        <v>132</v>
      </c>
      <c r="BE416" s="145">
        <f t="shared" si="74"/>
        <v>0</v>
      </c>
      <c r="BF416" s="145">
        <f t="shared" si="75"/>
        <v>0</v>
      </c>
      <c r="BG416" s="145">
        <f t="shared" si="76"/>
        <v>0</v>
      </c>
      <c r="BH416" s="145">
        <f t="shared" si="77"/>
        <v>0</v>
      </c>
      <c r="BI416" s="145">
        <f t="shared" si="78"/>
        <v>0</v>
      </c>
      <c r="BJ416" s="16" t="s">
        <v>84</v>
      </c>
      <c r="BK416" s="145">
        <f t="shared" si="79"/>
        <v>0</v>
      </c>
      <c r="BL416" s="16" t="s">
        <v>1466</v>
      </c>
      <c r="BM416" s="144" t="s">
        <v>1923</v>
      </c>
    </row>
    <row r="417" spans="2:65" s="1" customFormat="1" ht="16.5" customHeight="1">
      <c r="B417" s="31"/>
      <c r="C417" s="175" t="s">
        <v>1924</v>
      </c>
      <c r="D417" s="175" t="s">
        <v>222</v>
      </c>
      <c r="E417" s="176" t="s">
        <v>1925</v>
      </c>
      <c r="F417" s="177" t="s">
        <v>1841</v>
      </c>
      <c r="G417" s="178" t="s">
        <v>289</v>
      </c>
      <c r="H417" s="179">
        <v>2</v>
      </c>
      <c r="I417" s="180"/>
      <c r="J417" s="181">
        <f t="shared" si="70"/>
        <v>0</v>
      </c>
      <c r="K417" s="182"/>
      <c r="L417" s="183"/>
      <c r="M417" s="184" t="s">
        <v>1</v>
      </c>
      <c r="N417" s="185" t="s">
        <v>41</v>
      </c>
      <c r="P417" s="142">
        <f t="shared" si="71"/>
        <v>0</v>
      </c>
      <c r="Q417" s="142">
        <v>0</v>
      </c>
      <c r="R417" s="142">
        <f t="shared" si="72"/>
        <v>0</v>
      </c>
      <c r="S417" s="142">
        <v>0</v>
      </c>
      <c r="T417" s="143">
        <f t="shared" si="73"/>
        <v>0</v>
      </c>
      <c r="AR417" s="144" t="s">
        <v>1466</v>
      </c>
      <c r="AT417" s="144" t="s">
        <v>222</v>
      </c>
      <c r="AU417" s="144" t="s">
        <v>86</v>
      </c>
      <c r="AY417" s="16" t="s">
        <v>132</v>
      </c>
      <c r="BE417" s="145">
        <f t="shared" si="74"/>
        <v>0</v>
      </c>
      <c r="BF417" s="145">
        <f t="shared" si="75"/>
        <v>0</v>
      </c>
      <c r="BG417" s="145">
        <f t="shared" si="76"/>
        <v>0</v>
      </c>
      <c r="BH417" s="145">
        <f t="shared" si="77"/>
        <v>0</v>
      </c>
      <c r="BI417" s="145">
        <f t="shared" si="78"/>
        <v>0</v>
      </c>
      <c r="BJ417" s="16" t="s">
        <v>84</v>
      </c>
      <c r="BK417" s="145">
        <f t="shared" si="79"/>
        <v>0</v>
      </c>
      <c r="BL417" s="16" t="s">
        <v>1466</v>
      </c>
      <c r="BM417" s="144" t="s">
        <v>1926</v>
      </c>
    </row>
    <row r="418" spans="2:65" s="1" customFormat="1" ht="24.2" customHeight="1">
      <c r="B418" s="31"/>
      <c r="C418" s="132" t="s">
        <v>1927</v>
      </c>
      <c r="D418" s="132" t="s">
        <v>135</v>
      </c>
      <c r="E418" s="133" t="s">
        <v>1928</v>
      </c>
      <c r="F418" s="134" t="s">
        <v>1856</v>
      </c>
      <c r="G418" s="135" t="s">
        <v>289</v>
      </c>
      <c r="H418" s="136">
        <v>2</v>
      </c>
      <c r="I418" s="137"/>
      <c r="J418" s="138">
        <f t="shared" si="70"/>
        <v>0</v>
      </c>
      <c r="K418" s="139"/>
      <c r="L418" s="31"/>
      <c r="M418" s="140" t="s">
        <v>1</v>
      </c>
      <c r="N418" s="141" t="s">
        <v>41</v>
      </c>
      <c r="P418" s="142">
        <f t="shared" si="71"/>
        <v>0</v>
      </c>
      <c r="Q418" s="142">
        <v>0</v>
      </c>
      <c r="R418" s="142">
        <f t="shared" si="72"/>
        <v>0</v>
      </c>
      <c r="S418" s="142">
        <v>0</v>
      </c>
      <c r="T418" s="143">
        <f t="shared" si="73"/>
        <v>0</v>
      </c>
      <c r="AR418" s="144" t="s">
        <v>681</v>
      </c>
      <c r="AT418" s="144" t="s">
        <v>135</v>
      </c>
      <c r="AU418" s="144" t="s">
        <v>86</v>
      </c>
      <c r="AY418" s="16" t="s">
        <v>132</v>
      </c>
      <c r="BE418" s="145">
        <f t="shared" si="74"/>
        <v>0</v>
      </c>
      <c r="BF418" s="145">
        <f t="shared" si="75"/>
        <v>0</v>
      </c>
      <c r="BG418" s="145">
        <f t="shared" si="76"/>
        <v>0</v>
      </c>
      <c r="BH418" s="145">
        <f t="shared" si="77"/>
        <v>0</v>
      </c>
      <c r="BI418" s="145">
        <f t="shared" si="78"/>
        <v>0</v>
      </c>
      <c r="BJ418" s="16" t="s">
        <v>84</v>
      </c>
      <c r="BK418" s="145">
        <f t="shared" si="79"/>
        <v>0</v>
      </c>
      <c r="BL418" s="16" t="s">
        <v>681</v>
      </c>
      <c r="BM418" s="144" t="s">
        <v>1929</v>
      </c>
    </row>
    <row r="419" spans="2:65" s="1" customFormat="1" ht="37.9" customHeight="1">
      <c r="B419" s="31"/>
      <c r="C419" s="175" t="s">
        <v>1930</v>
      </c>
      <c r="D419" s="175" t="s">
        <v>222</v>
      </c>
      <c r="E419" s="176" t="s">
        <v>1931</v>
      </c>
      <c r="F419" s="177" t="s">
        <v>1860</v>
      </c>
      <c r="G419" s="178" t="s">
        <v>289</v>
      </c>
      <c r="H419" s="179">
        <v>2</v>
      </c>
      <c r="I419" s="180"/>
      <c r="J419" s="181">
        <f t="shared" si="70"/>
        <v>0</v>
      </c>
      <c r="K419" s="182"/>
      <c r="L419" s="183"/>
      <c r="M419" s="184" t="s">
        <v>1</v>
      </c>
      <c r="N419" s="185" t="s">
        <v>41</v>
      </c>
      <c r="P419" s="142">
        <f t="shared" si="71"/>
        <v>0</v>
      </c>
      <c r="Q419" s="142">
        <v>0</v>
      </c>
      <c r="R419" s="142">
        <f t="shared" si="72"/>
        <v>0</v>
      </c>
      <c r="S419" s="142">
        <v>0</v>
      </c>
      <c r="T419" s="143">
        <f t="shared" si="73"/>
        <v>0</v>
      </c>
      <c r="AR419" s="144" t="s">
        <v>1466</v>
      </c>
      <c r="AT419" s="144" t="s">
        <v>222</v>
      </c>
      <c r="AU419" s="144" t="s">
        <v>86</v>
      </c>
      <c r="AY419" s="16" t="s">
        <v>132</v>
      </c>
      <c r="BE419" s="145">
        <f t="shared" si="74"/>
        <v>0</v>
      </c>
      <c r="BF419" s="145">
        <f t="shared" si="75"/>
        <v>0</v>
      </c>
      <c r="BG419" s="145">
        <f t="shared" si="76"/>
        <v>0</v>
      </c>
      <c r="BH419" s="145">
        <f t="shared" si="77"/>
        <v>0</v>
      </c>
      <c r="BI419" s="145">
        <f t="shared" si="78"/>
        <v>0</v>
      </c>
      <c r="BJ419" s="16" t="s">
        <v>84</v>
      </c>
      <c r="BK419" s="145">
        <f t="shared" si="79"/>
        <v>0</v>
      </c>
      <c r="BL419" s="16" t="s">
        <v>1466</v>
      </c>
      <c r="BM419" s="144" t="s">
        <v>1932</v>
      </c>
    </row>
    <row r="420" spans="2:65" s="1" customFormat="1" ht="37.9" customHeight="1">
      <c r="B420" s="31"/>
      <c r="C420" s="132" t="s">
        <v>1933</v>
      </c>
      <c r="D420" s="132" t="s">
        <v>135</v>
      </c>
      <c r="E420" s="133" t="s">
        <v>1934</v>
      </c>
      <c r="F420" s="134" t="s">
        <v>1828</v>
      </c>
      <c r="G420" s="135" t="s">
        <v>265</v>
      </c>
      <c r="H420" s="136">
        <v>175</v>
      </c>
      <c r="I420" s="137"/>
      <c r="J420" s="138">
        <f t="shared" si="70"/>
        <v>0</v>
      </c>
      <c r="K420" s="139"/>
      <c r="L420" s="31"/>
      <c r="M420" s="140" t="s">
        <v>1</v>
      </c>
      <c r="N420" s="141" t="s">
        <v>41</v>
      </c>
      <c r="P420" s="142">
        <f t="shared" si="71"/>
        <v>0</v>
      </c>
      <c r="Q420" s="142">
        <v>0</v>
      </c>
      <c r="R420" s="142">
        <f t="shared" si="72"/>
        <v>0</v>
      </c>
      <c r="S420" s="142">
        <v>0</v>
      </c>
      <c r="T420" s="143">
        <f t="shared" si="73"/>
        <v>0</v>
      </c>
      <c r="AR420" s="144" t="s">
        <v>681</v>
      </c>
      <c r="AT420" s="144" t="s">
        <v>135</v>
      </c>
      <c r="AU420" s="144" t="s">
        <v>86</v>
      </c>
      <c r="AY420" s="16" t="s">
        <v>132</v>
      </c>
      <c r="BE420" s="145">
        <f t="shared" si="74"/>
        <v>0</v>
      </c>
      <c r="BF420" s="145">
        <f t="shared" si="75"/>
        <v>0</v>
      </c>
      <c r="BG420" s="145">
        <f t="shared" si="76"/>
        <v>0</v>
      </c>
      <c r="BH420" s="145">
        <f t="shared" si="77"/>
        <v>0</v>
      </c>
      <c r="BI420" s="145">
        <f t="shared" si="78"/>
        <v>0</v>
      </c>
      <c r="BJ420" s="16" t="s">
        <v>84</v>
      </c>
      <c r="BK420" s="145">
        <f t="shared" si="79"/>
        <v>0</v>
      </c>
      <c r="BL420" s="16" t="s">
        <v>681</v>
      </c>
      <c r="BM420" s="144" t="s">
        <v>1935</v>
      </c>
    </row>
    <row r="421" spans="2:65" s="1" customFormat="1" ht="24.2" customHeight="1">
      <c r="B421" s="31"/>
      <c r="C421" s="175" t="s">
        <v>1936</v>
      </c>
      <c r="D421" s="175" t="s">
        <v>222</v>
      </c>
      <c r="E421" s="176" t="s">
        <v>1788</v>
      </c>
      <c r="F421" s="177" t="s">
        <v>1789</v>
      </c>
      <c r="G421" s="178" t="s">
        <v>265</v>
      </c>
      <c r="H421" s="179">
        <v>20</v>
      </c>
      <c r="I421" s="180"/>
      <c r="J421" s="181">
        <f t="shared" si="70"/>
        <v>0</v>
      </c>
      <c r="K421" s="182"/>
      <c r="L421" s="183"/>
      <c r="M421" s="184" t="s">
        <v>1</v>
      </c>
      <c r="N421" s="185" t="s">
        <v>41</v>
      </c>
      <c r="P421" s="142">
        <f t="shared" si="71"/>
        <v>0</v>
      </c>
      <c r="Q421" s="142">
        <v>3.0000000000000001E-5</v>
      </c>
      <c r="R421" s="142">
        <f t="shared" si="72"/>
        <v>6.0000000000000006E-4</v>
      </c>
      <c r="S421" s="142">
        <v>0</v>
      </c>
      <c r="T421" s="143">
        <f t="shared" si="73"/>
        <v>0</v>
      </c>
      <c r="AR421" s="144" t="s">
        <v>1466</v>
      </c>
      <c r="AT421" s="144" t="s">
        <v>222</v>
      </c>
      <c r="AU421" s="144" t="s">
        <v>86</v>
      </c>
      <c r="AY421" s="16" t="s">
        <v>132</v>
      </c>
      <c r="BE421" s="145">
        <f t="shared" si="74"/>
        <v>0</v>
      </c>
      <c r="BF421" s="145">
        <f t="shared" si="75"/>
        <v>0</v>
      </c>
      <c r="BG421" s="145">
        <f t="shared" si="76"/>
        <v>0</v>
      </c>
      <c r="BH421" s="145">
        <f t="shared" si="77"/>
        <v>0</v>
      </c>
      <c r="BI421" s="145">
        <f t="shared" si="78"/>
        <v>0</v>
      </c>
      <c r="BJ421" s="16" t="s">
        <v>84</v>
      </c>
      <c r="BK421" s="145">
        <f t="shared" si="79"/>
        <v>0</v>
      </c>
      <c r="BL421" s="16" t="s">
        <v>1466</v>
      </c>
      <c r="BM421" s="144" t="s">
        <v>1937</v>
      </c>
    </row>
    <row r="422" spans="2:65" s="1" customFormat="1" ht="24.2" customHeight="1">
      <c r="B422" s="31"/>
      <c r="C422" s="175" t="s">
        <v>1938</v>
      </c>
      <c r="D422" s="175" t="s">
        <v>222</v>
      </c>
      <c r="E422" s="176" t="s">
        <v>1796</v>
      </c>
      <c r="F422" s="177" t="s">
        <v>1797</v>
      </c>
      <c r="G422" s="178" t="s">
        <v>265</v>
      </c>
      <c r="H422" s="179">
        <v>30</v>
      </c>
      <c r="I422" s="180"/>
      <c r="J422" s="181">
        <f t="shared" si="70"/>
        <v>0</v>
      </c>
      <c r="K422" s="182"/>
      <c r="L422" s="183"/>
      <c r="M422" s="184" t="s">
        <v>1</v>
      </c>
      <c r="N422" s="185" t="s">
        <v>41</v>
      </c>
      <c r="P422" s="142">
        <f t="shared" si="71"/>
        <v>0</v>
      </c>
      <c r="Q422" s="142">
        <v>1.1E-4</v>
      </c>
      <c r="R422" s="142">
        <f t="shared" si="72"/>
        <v>3.3E-3</v>
      </c>
      <c r="S422" s="142">
        <v>0</v>
      </c>
      <c r="T422" s="143">
        <f t="shared" si="73"/>
        <v>0</v>
      </c>
      <c r="AR422" s="144" t="s">
        <v>1466</v>
      </c>
      <c r="AT422" s="144" t="s">
        <v>222</v>
      </c>
      <c r="AU422" s="144" t="s">
        <v>86</v>
      </c>
      <c r="AY422" s="16" t="s">
        <v>132</v>
      </c>
      <c r="BE422" s="145">
        <f t="shared" si="74"/>
        <v>0</v>
      </c>
      <c r="BF422" s="145">
        <f t="shared" si="75"/>
        <v>0</v>
      </c>
      <c r="BG422" s="145">
        <f t="shared" si="76"/>
        <v>0</v>
      </c>
      <c r="BH422" s="145">
        <f t="shared" si="77"/>
        <v>0</v>
      </c>
      <c r="BI422" s="145">
        <f t="shared" si="78"/>
        <v>0</v>
      </c>
      <c r="BJ422" s="16" t="s">
        <v>84</v>
      </c>
      <c r="BK422" s="145">
        <f t="shared" si="79"/>
        <v>0</v>
      </c>
      <c r="BL422" s="16" t="s">
        <v>1466</v>
      </c>
      <c r="BM422" s="144" t="s">
        <v>1939</v>
      </c>
    </row>
    <row r="423" spans="2:65" s="1" customFormat="1" ht="16.5" customHeight="1">
      <c r="B423" s="31"/>
      <c r="C423" s="175" t="s">
        <v>1940</v>
      </c>
      <c r="D423" s="175" t="s">
        <v>222</v>
      </c>
      <c r="E423" s="176" t="s">
        <v>1804</v>
      </c>
      <c r="F423" s="177" t="s">
        <v>1805</v>
      </c>
      <c r="G423" s="178" t="s">
        <v>265</v>
      </c>
      <c r="H423" s="179">
        <v>120</v>
      </c>
      <c r="I423" s="180"/>
      <c r="J423" s="181">
        <f t="shared" si="70"/>
        <v>0</v>
      </c>
      <c r="K423" s="182"/>
      <c r="L423" s="183"/>
      <c r="M423" s="184" t="s">
        <v>1</v>
      </c>
      <c r="N423" s="185" t="s">
        <v>41</v>
      </c>
      <c r="P423" s="142">
        <f t="shared" si="71"/>
        <v>0</v>
      </c>
      <c r="Q423" s="142">
        <v>1.3999999999999999E-4</v>
      </c>
      <c r="R423" s="142">
        <f t="shared" si="72"/>
        <v>1.6799999999999999E-2</v>
      </c>
      <c r="S423" s="142">
        <v>0</v>
      </c>
      <c r="T423" s="143">
        <f t="shared" si="73"/>
        <v>0</v>
      </c>
      <c r="AR423" s="144" t="s">
        <v>1466</v>
      </c>
      <c r="AT423" s="144" t="s">
        <v>222</v>
      </c>
      <c r="AU423" s="144" t="s">
        <v>86</v>
      </c>
      <c r="AY423" s="16" t="s">
        <v>132</v>
      </c>
      <c r="BE423" s="145">
        <f t="shared" si="74"/>
        <v>0</v>
      </c>
      <c r="BF423" s="145">
        <f t="shared" si="75"/>
        <v>0</v>
      </c>
      <c r="BG423" s="145">
        <f t="shared" si="76"/>
        <v>0</v>
      </c>
      <c r="BH423" s="145">
        <f t="shared" si="77"/>
        <v>0</v>
      </c>
      <c r="BI423" s="145">
        <f t="shared" si="78"/>
        <v>0</v>
      </c>
      <c r="BJ423" s="16" t="s">
        <v>84</v>
      </c>
      <c r="BK423" s="145">
        <f t="shared" si="79"/>
        <v>0</v>
      </c>
      <c r="BL423" s="16" t="s">
        <v>1466</v>
      </c>
      <c r="BM423" s="144" t="s">
        <v>1941</v>
      </c>
    </row>
    <row r="424" spans="2:65" s="1" customFormat="1" ht="19.5">
      <c r="B424" s="31"/>
      <c r="D424" s="147" t="s">
        <v>319</v>
      </c>
      <c r="F424" s="174" t="s">
        <v>1942</v>
      </c>
      <c r="I424" s="165"/>
      <c r="L424" s="31"/>
      <c r="M424" s="166"/>
      <c r="T424" s="55"/>
      <c r="AT424" s="16" t="s">
        <v>319</v>
      </c>
      <c r="AU424" s="16" t="s">
        <v>86</v>
      </c>
    </row>
    <row r="425" spans="2:65" s="1" customFormat="1" ht="66.75" customHeight="1">
      <c r="B425" s="31"/>
      <c r="C425" s="175" t="s">
        <v>1943</v>
      </c>
      <c r="D425" s="175" t="s">
        <v>222</v>
      </c>
      <c r="E425" s="176" t="s">
        <v>1944</v>
      </c>
      <c r="F425" s="177" t="s">
        <v>1945</v>
      </c>
      <c r="G425" s="178" t="s">
        <v>289</v>
      </c>
      <c r="H425" s="179">
        <v>8</v>
      </c>
      <c r="I425" s="180"/>
      <c r="J425" s="181">
        <f>ROUND(I425*H425,2)</f>
        <v>0</v>
      </c>
      <c r="K425" s="182"/>
      <c r="L425" s="183"/>
      <c r="M425" s="184" t="s">
        <v>1</v>
      </c>
      <c r="N425" s="185" t="s">
        <v>41</v>
      </c>
      <c r="P425" s="142">
        <f>O425*H425</f>
        <v>0</v>
      </c>
      <c r="Q425" s="142">
        <v>0</v>
      </c>
      <c r="R425" s="142">
        <f>Q425*H425</f>
        <v>0</v>
      </c>
      <c r="S425" s="142">
        <v>0</v>
      </c>
      <c r="T425" s="143">
        <f>S425*H425</f>
        <v>0</v>
      </c>
      <c r="AR425" s="144" t="s">
        <v>86</v>
      </c>
      <c r="AT425" s="144" t="s">
        <v>222</v>
      </c>
      <c r="AU425" s="144" t="s">
        <v>86</v>
      </c>
      <c r="AY425" s="16" t="s">
        <v>132</v>
      </c>
      <c r="BE425" s="145">
        <f>IF(N425="základní",J425,0)</f>
        <v>0</v>
      </c>
      <c r="BF425" s="145">
        <f>IF(N425="snížená",J425,0)</f>
        <v>0</v>
      </c>
      <c r="BG425" s="145">
        <f>IF(N425="zákl. přenesená",J425,0)</f>
        <v>0</v>
      </c>
      <c r="BH425" s="145">
        <f>IF(N425="sníž. přenesená",J425,0)</f>
        <v>0</v>
      </c>
      <c r="BI425" s="145">
        <f>IF(N425="nulová",J425,0)</f>
        <v>0</v>
      </c>
      <c r="BJ425" s="16" t="s">
        <v>84</v>
      </c>
      <c r="BK425" s="145">
        <f>ROUND(I425*H425,2)</f>
        <v>0</v>
      </c>
      <c r="BL425" s="16" t="s">
        <v>84</v>
      </c>
      <c r="BM425" s="144" t="s">
        <v>1946</v>
      </c>
    </row>
    <row r="426" spans="2:65" s="1" customFormat="1" ht="24.2" customHeight="1">
      <c r="B426" s="31"/>
      <c r="C426" s="175" t="s">
        <v>1947</v>
      </c>
      <c r="D426" s="175" t="s">
        <v>222</v>
      </c>
      <c r="E426" s="176" t="s">
        <v>1948</v>
      </c>
      <c r="F426" s="177" t="s">
        <v>1818</v>
      </c>
      <c r="G426" s="178" t="s">
        <v>265</v>
      </c>
      <c r="H426" s="179">
        <v>10</v>
      </c>
      <c r="I426" s="180"/>
      <c r="J426" s="181">
        <f>ROUND(I426*H426,2)</f>
        <v>0</v>
      </c>
      <c r="K426" s="182"/>
      <c r="L426" s="183"/>
      <c r="M426" s="184" t="s">
        <v>1</v>
      </c>
      <c r="N426" s="185" t="s">
        <v>41</v>
      </c>
      <c r="P426" s="142">
        <f>O426*H426</f>
        <v>0</v>
      </c>
      <c r="Q426" s="142">
        <v>8.0000000000000007E-5</v>
      </c>
      <c r="R426" s="142">
        <f>Q426*H426</f>
        <v>8.0000000000000004E-4</v>
      </c>
      <c r="S426" s="142">
        <v>0</v>
      </c>
      <c r="T426" s="143">
        <f>S426*H426</f>
        <v>0</v>
      </c>
      <c r="AR426" s="144" t="s">
        <v>1466</v>
      </c>
      <c r="AT426" s="144" t="s">
        <v>222</v>
      </c>
      <c r="AU426" s="144" t="s">
        <v>86</v>
      </c>
      <c r="AY426" s="16" t="s">
        <v>132</v>
      </c>
      <c r="BE426" s="145">
        <f>IF(N426="základní",J426,0)</f>
        <v>0</v>
      </c>
      <c r="BF426" s="145">
        <f>IF(N426="snížená",J426,0)</f>
        <v>0</v>
      </c>
      <c r="BG426" s="145">
        <f>IF(N426="zákl. přenesená",J426,0)</f>
        <v>0</v>
      </c>
      <c r="BH426" s="145">
        <f>IF(N426="sníž. přenesená",J426,0)</f>
        <v>0</v>
      </c>
      <c r="BI426" s="145">
        <f>IF(N426="nulová",J426,0)</f>
        <v>0</v>
      </c>
      <c r="BJ426" s="16" t="s">
        <v>84</v>
      </c>
      <c r="BK426" s="145">
        <f>ROUND(I426*H426,2)</f>
        <v>0</v>
      </c>
      <c r="BL426" s="16" t="s">
        <v>1466</v>
      </c>
      <c r="BM426" s="144" t="s">
        <v>1949</v>
      </c>
    </row>
    <row r="427" spans="2:65" s="1" customFormat="1" ht="24.2" customHeight="1">
      <c r="B427" s="31"/>
      <c r="C427" s="175" t="s">
        <v>1950</v>
      </c>
      <c r="D427" s="175" t="s">
        <v>222</v>
      </c>
      <c r="E427" s="176" t="s">
        <v>1951</v>
      </c>
      <c r="F427" s="177" t="s">
        <v>1822</v>
      </c>
      <c r="G427" s="178" t="s">
        <v>1273</v>
      </c>
      <c r="H427" s="179">
        <v>0.4</v>
      </c>
      <c r="I427" s="180"/>
      <c r="J427" s="181">
        <f>ROUND(I427*H427,2)</f>
        <v>0</v>
      </c>
      <c r="K427" s="182"/>
      <c r="L427" s="183"/>
      <c r="M427" s="184" t="s">
        <v>1</v>
      </c>
      <c r="N427" s="185" t="s">
        <v>41</v>
      </c>
      <c r="P427" s="142">
        <f>O427*H427</f>
        <v>0</v>
      </c>
      <c r="Q427" s="142">
        <v>5.0000000000000001E-4</v>
      </c>
      <c r="R427" s="142">
        <f>Q427*H427</f>
        <v>2.0000000000000001E-4</v>
      </c>
      <c r="S427" s="142">
        <v>0</v>
      </c>
      <c r="T427" s="143">
        <f>S427*H427</f>
        <v>0</v>
      </c>
      <c r="AR427" s="144" t="s">
        <v>1466</v>
      </c>
      <c r="AT427" s="144" t="s">
        <v>222</v>
      </c>
      <c r="AU427" s="144" t="s">
        <v>86</v>
      </c>
      <c r="AY427" s="16" t="s">
        <v>132</v>
      </c>
      <c r="BE427" s="145">
        <f>IF(N427="základní",J427,0)</f>
        <v>0</v>
      </c>
      <c r="BF427" s="145">
        <f>IF(N427="snížená",J427,0)</f>
        <v>0</v>
      </c>
      <c r="BG427" s="145">
        <f>IF(N427="zákl. přenesená",J427,0)</f>
        <v>0</v>
      </c>
      <c r="BH427" s="145">
        <f>IF(N427="sníž. přenesená",J427,0)</f>
        <v>0</v>
      </c>
      <c r="BI427" s="145">
        <f>IF(N427="nulová",J427,0)</f>
        <v>0</v>
      </c>
      <c r="BJ427" s="16" t="s">
        <v>84</v>
      </c>
      <c r="BK427" s="145">
        <f>ROUND(I427*H427,2)</f>
        <v>0</v>
      </c>
      <c r="BL427" s="16" t="s">
        <v>1466</v>
      </c>
      <c r="BM427" s="144" t="s">
        <v>1952</v>
      </c>
    </row>
    <row r="428" spans="2:65" s="1" customFormat="1" ht="16.5" customHeight="1">
      <c r="B428" s="31"/>
      <c r="C428" s="175" t="s">
        <v>1953</v>
      </c>
      <c r="D428" s="175" t="s">
        <v>222</v>
      </c>
      <c r="E428" s="176" t="s">
        <v>1428</v>
      </c>
      <c r="F428" s="177" t="s">
        <v>1429</v>
      </c>
      <c r="G428" s="178" t="s">
        <v>1430</v>
      </c>
      <c r="H428" s="179">
        <v>10000</v>
      </c>
      <c r="I428" s="180"/>
      <c r="J428" s="181">
        <f>ROUND(I428*H428,2)</f>
        <v>0</v>
      </c>
      <c r="K428" s="182"/>
      <c r="L428" s="183"/>
      <c r="M428" s="184" t="s">
        <v>1</v>
      </c>
      <c r="N428" s="185" t="s">
        <v>41</v>
      </c>
      <c r="P428" s="142">
        <f>O428*H428</f>
        <v>0</v>
      </c>
      <c r="Q428" s="142">
        <v>0</v>
      </c>
      <c r="R428" s="142">
        <f>Q428*H428</f>
        <v>0</v>
      </c>
      <c r="S428" s="142">
        <v>0</v>
      </c>
      <c r="T428" s="143">
        <f>S428*H428</f>
        <v>0</v>
      </c>
      <c r="AR428" s="144" t="s">
        <v>226</v>
      </c>
      <c r="AT428" s="144" t="s">
        <v>222</v>
      </c>
      <c r="AU428" s="144" t="s">
        <v>86</v>
      </c>
      <c r="AY428" s="16" t="s">
        <v>132</v>
      </c>
      <c r="BE428" s="145">
        <f>IF(N428="základní",J428,0)</f>
        <v>0</v>
      </c>
      <c r="BF428" s="145">
        <f>IF(N428="snížená",J428,0)</f>
        <v>0</v>
      </c>
      <c r="BG428" s="145">
        <f>IF(N428="zákl. přenesená",J428,0)</f>
        <v>0</v>
      </c>
      <c r="BH428" s="145">
        <f>IF(N428="sníž. přenesená",J428,0)</f>
        <v>0</v>
      </c>
      <c r="BI428" s="145">
        <f>IF(N428="nulová",J428,0)</f>
        <v>0</v>
      </c>
      <c r="BJ428" s="16" t="s">
        <v>84</v>
      </c>
      <c r="BK428" s="145">
        <f>ROUND(I428*H428,2)</f>
        <v>0</v>
      </c>
      <c r="BL428" s="16" t="s">
        <v>131</v>
      </c>
      <c r="BM428" s="144" t="s">
        <v>1954</v>
      </c>
    </row>
    <row r="429" spans="2:65" s="1" customFormat="1" ht="24.2" customHeight="1">
      <c r="B429" s="31"/>
      <c r="C429" s="132" t="s">
        <v>1955</v>
      </c>
      <c r="D429" s="132" t="s">
        <v>135</v>
      </c>
      <c r="E429" s="133" t="s">
        <v>1863</v>
      </c>
      <c r="F429" s="134" t="s">
        <v>1864</v>
      </c>
      <c r="G429" s="135" t="s">
        <v>265</v>
      </c>
      <c r="H429" s="136">
        <v>60</v>
      </c>
      <c r="I429" s="137"/>
      <c r="J429" s="138">
        <f>ROUND(I429*H429,2)</f>
        <v>0</v>
      </c>
      <c r="K429" s="139"/>
      <c r="L429" s="31"/>
      <c r="M429" s="140" t="s">
        <v>1</v>
      </c>
      <c r="N429" s="141" t="s">
        <v>41</v>
      </c>
      <c r="P429" s="142">
        <f>O429*H429</f>
        <v>0</v>
      </c>
      <c r="Q429" s="142">
        <v>0</v>
      </c>
      <c r="R429" s="142">
        <f>Q429*H429</f>
        <v>0</v>
      </c>
      <c r="S429" s="142">
        <v>0</v>
      </c>
      <c r="T429" s="143">
        <f>S429*H429</f>
        <v>0</v>
      </c>
      <c r="AR429" s="144" t="s">
        <v>681</v>
      </c>
      <c r="AT429" s="144" t="s">
        <v>135</v>
      </c>
      <c r="AU429" s="144" t="s">
        <v>86</v>
      </c>
      <c r="AY429" s="16" t="s">
        <v>132</v>
      </c>
      <c r="BE429" s="145">
        <f>IF(N429="základní",J429,0)</f>
        <v>0</v>
      </c>
      <c r="BF429" s="145">
        <f>IF(N429="snížená",J429,0)</f>
        <v>0</v>
      </c>
      <c r="BG429" s="145">
        <f>IF(N429="zákl. přenesená",J429,0)</f>
        <v>0</v>
      </c>
      <c r="BH429" s="145">
        <f>IF(N429="sníž. přenesená",J429,0)</f>
        <v>0</v>
      </c>
      <c r="BI429" s="145">
        <f>IF(N429="nulová",J429,0)</f>
        <v>0</v>
      </c>
      <c r="BJ429" s="16" t="s">
        <v>84</v>
      </c>
      <c r="BK429" s="145">
        <f>ROUND(I429*H429,2)</f>
        <v>0</v>
      </c>
      <c r="BL429" s="16" t="s">
        <v>681</v>
      </c>
      <c r="BM429" s="144" t="s">
        <v>1956</v>
      </c>
    </row>
    <row r="430" spans="2:65" s="1" customFormat="1" ht="11.25">
      <c r="B430" s="31"/>
      <c r="D430" s="163" t="s">
        <v>182</v>
      </c>
      <c r="F430" s="164" t="s">
        <v>1866</v>
      </c>
      <c r="I430" s="165"/>
      <c r="L430" s="31"/>
      <c r="M430" s="166"/>
      <c r="T430" s="55"/>
      <c r="AT430" s="16" t="s">
        <v>182</v>
      </c>
      <c r="AU430" s="16" t="s">
        <v>86</v>
      </c>
    </row>
    <row r="431" spans="2:65" s="1" customFormat="1" ht="24.2" customHeight="1">
      <c r="B431" s="31"/>
      <c r="C431" s="132" t="s">
        <v>1957</v>
      </c>
      <c r="D431" s="132" t="s">
        <v>135</v>
      </c>
      <c r="E431" s="133" t="s">
        <v>1868</v>
      </c>
      <c r="F431" s="134" t="s">
        <v>1869</v>
      </c>
      <c r="G431" s="135" t="s">
        <v>265</v>
      </c>
      <c r="H431" s="136">
        <v>60</v>
      </c>
      <c r="I431" s="137"/>
      <c r="J431" s="138">
        <f>ROUND(I431*H431,2)</f>
        <v>0</v>
      </c>
      <c r="K431" s="139"/>
      <c r="L431" s="31"/>
      <c r="M431" s="140" t="s">
        <v>1</v>
      </c>
      <c r="N431" s="141" t="s">
        <v>41</v>
      </c>
      <c r="P431" s="142">
        <f>O431*H431</f>
        <v>0</v>
      </c>
      <c r="Q431" s="142">
        <v>0</v>
      </c>
      <c r="R431" s="142">
        <f>Q431*H431</f>
        <v>0</v>
      </c>
      <c r="S431" s="142">
        <v>0</v>
      </c>
      <c r="T431" s="143">
        <f>S431*H431</f>
        <v>0</v>
      </c>
      <c r="AR431" s="144" t="s">
        <v>681</v>
      </c>
      <c r="AT431" s="144" t="s">
        <v>135</v>
      </c>
      <c r="AU431" s="144" t="s">
        <v>86</v>
      </c>
      <c r="AY431" s="16" t="s">
        <v>132</v>
      </c>
      <c r="BE431" s="145">
        <f>IF(N431="základní",J431,0)</f>
        <v>0</v>
      </c>
      <c r="BF431" s="145">
        <f>IF(N431="snížená",J431,0)</f>
        <v>0</v>
      </c>
      <c r="BG431" s="145">
        <f>IF(N431="zákl. přenesená",J431,0)</f>
        <v>0</v>
      </c>
      <c r="BH431" s="145">
        <f>IF(N431="sníž. přenesená",J431,0)</f>
        <v>0</v>
      </c>
      <c r="BI431" s="145">
        <f>IF(N431="nulová",J431,0)</f>
        <v>0</v>
      </c>
      <c r="BJ431" s="16" t="s">
        <v>84</v>
      </c>
      <c r="BK431" s="145">
        <f>ROUND(I431*H431,2)</f>
        <v>0</v>
      </c>
      <c r="BL431" s="16" t="s">
        <v>681</v>
      </c>
      <c r="BM431" s="144" t="s">
        <v>1958</v>
      </c>
    </row>
    <row r="432" spans="2:65" s="1" customFormat="1" ht="11.25">
      <c r="B432" s="31"/>
      <c r="D432" s="163" t="s">
        <v>182</v>
      </c>
      <c r="F432" s="164" t="s">
        <v>1871</v>
      </c>
      <c r="I432" s="165"/>
      <c r="L432" s="31"/>
      <c r="M432" s="166"/>
      <c r="T432" s="55"/>
      <c r="AT432" s="16" t="s">
        <v>182</v>
      </c>
      <c r="AU432" s="16" t="s">
        <v>86</v>
      </c>
    </row>
    <row r="433" spans="2:65" s="1" customFormat="1" ht="21.75" customHeight="1">
      <c r="B433" s="31"/>
      <c r="C433" s="132" t="s">
        <v>1959</v>
      </c>
      <c r="D433" s="132" t="s">
        <v>135</v>
      </c>
      <c r="E433" s="133" t="s">
        <v>1960</v>
      </c>
      <c r="F433" s="134" t="s">
        <v>1961</v>
      </c>
      <c r="G433" s="135" t="s">
        <v>180</v>
      </c>
      <c r="H433" s="136">
        <v>40</v>
      </c>
      <c r="I433" s="137"/>
      <c r="J433" s="138">
        <f>ROUND(I433*H433,2)</f>
        <v>0</v>
      </c>
      <c r="K433" s="139"/>
      <c r="L433" s="31"/>
      <c r="M433" s="140" t="s">
        <v>1</v>
      </c>
      <c r="N433" s="141" t="s">
        <v>41</v>
      </c>
      <c r="P433" s="142">
        <f>O433*H433</f>
        <v>0</v>
      </c>
      <c r="Q433" s="142">
        <v>0</v>
      </c>
      <c r="R433" s="142">
        <f>Q433*H433</f>
        <v>0</v>
      </c>
      <c r="S433" s="142">
        <v>0</v>
      </c>
      <c r="T433" s="143">
        <f>S433*H433</f>
        <v>0</v>
      </c>
      <c r="AR433" s="144" t="s">
        <v>681</v>
      </c>
      <c r="AT433" s="144" t="s">
        <v>135</v>
      </c>
      <c r="AU433" s="144" t="s">
        <v>86</v>
      </c>
      <c r="AY433" s="16" t="s">
        <v>132</v>
      </c>
      <c r="BE433" s="145">
        <f>IF(N433="základní",J433,0)</f>
        <v>0</v>
      </c>
      <c r="BF433" s="145">
        <f>IF(N433="snížená",J433,0)</f>
        <v>0</v>
      </c>
      <c r="BG433" s="145">
        <f>IF(N433="zákl. přenesená",J433,0)</f>
        <v>0</v>
      </c>
      <c r="BH433" s="145">
        <f>IF(N433="sníž. přenesená",J433,0)</f>
        <v>0</v>
      </c>
      <c r="BI433" s="145">
        <f>IF(N433="nulová",J433,0)</f>
        <v>0</v>
      </c>
      <c r="BJ433" s="16" t="s">
        <v>84</v>
      </c>
      <c r="BK433" s="145">
        <f>ROUND(I433*H433,2)</f>
        <v>0</v>
      </c>
      <c r="BL433" s="16" t="s">
        <v>681</v>
      </c>
      <c r="BM433" s="144" t="s">
        <v>1962</v>
      </c>
    </row>
    <row r="434" spans="2:65" s="1" customFormat="1" ht="48.75">
      <c r="B434" s="31"/>
      <c r="D434" s="147" t="s">
        <v>195</v>
      </c>
      <c r="F434" s="174" t="s">
        <v>1963</v>
      </c>
      <c r="I434" s="165"/>
      <c r="L434" s="31"/>
      <c r="M434" s="166"/>
      <c r="T434" s="55"/>
      <c r="AT434" s="16" t="s">
        <v>195</v>
      </c>
      <c r="AU434" s="16" t="s">
        <v>86</v>
      </c>
    </row>
    <row r="435" spans="2:65" s="1" customFormat="1" ht="33" customHeight="1">
      <c r="B435" s="31"/>
      <c r="C435" s="132" t="s">
        <v>1964</v>
      </c>
      <c r="D435" s="132" t="s">
        <v>135</v>
      </c>
      <c r="E435" s="133" t="s">
        <v>1965</v>
      </c>
      <c r="F435" s="134" t="s">
        <v>1966</v>
      </c>
      <c r="G435" s="135" t="s">
        <v>180</v>
      </c>
      <c r="H435" s="136">
        <v>20</v>
      </c>
      <c r="I435" s="137"/>
      <c r="J435" s="138">
        <f>ROUND(I435*H435,2)</f>
        <v>0</v>
      </c>
      <c r="K435" s="139"/>
      <c r="L435" s="31"/>
      <c r="M435" s="140" t="s">
        <v>1</v>
      </c>
      <c r="N435" s="141" t="s">
        <v>41</v>
      </c>
      <c r="P435" s="142">
        <f>O435*H435</f>
        <v>0</v>
      </c>
      <c r="Q435" s="142">
        <v>0.38625999999999999</v>
      </c>
      <c r="R435" s="142">
        <f>Q435*H435</f>
        <v>7.7252000000000001</v>
      </c>
      <c r="S435" s="142">
        <v>0</v>
      </c>
      <c r="T435" s="143">
        <f>S435*H435</f>
        <v>0</v>
      </c>
      <c r="AR435" s="144" t="s">
        <v>681</v>
      </c>
      <c r="AT435" s="144" t="s">
        <v>135</v>
      </c>
      <c r="AU435" s="144" t="s">
        <v>86</v>
      </c>
      <c r="AY435" s="16" t="s">
        <v>132</v>
      </c>
      <c r="BE435" s="145">
        <f>IF(N435="základní",J435,0)</f>
        <v>0</v>
      </c>
      <c r="BF435" s="145">
        <f>IF(N435="snížená",J435,0)</f>
        <v>0</v>
      </c>
      <c r="BG435" s="145">
        <f>IF(N435="zákl. přenesená",J435,0)</f>
        <v>0</v>
      </c>
      <c r="BH435" s="145">
        <f>IF(N435="sníž. přenesená",J435,0)</f>
        <v>0</v>
      </c>
      <c r="BI435" s="145">
        <f>IF(N435="nulová",J435,0)</f>
        <v>0</v>
      </c>
      <c r="BJ435" s="16" t="s">
        <v>84</v>
      </c>
      <c r="BK435" s="145">
        <f>ROUND(I435*H435,2)</f>
        <v>0</v>
      </c>
      <c r="BL435" s="16" t="s">
        <v>681</v>
      </c>
      <c r="BM435" s="144" t="s">
        <v>1967</v>
      </c>
    </row>
    <row r="436" spans="2:65" s="1" customFormat="1" ht="97.5">
      <c r="B436" s="31"/>
      <c r="D436" s="147" t="s">
        <v>195</v>
      </c>
      <c r="F436" s="174" t="s">
        <v>1968</v>
      </c>
      <c r="I436" s="165"/>
      <c r="L436" s="31"/>
      <c r="M436" s="166"/>
      <c r="T436" s="55"/>
      <c r="AT436" s="16" t="s">
        <v>195</v>
      </c>
      <c r="AU436" s="16" t="s">
        <v>86</v>
      </c>
    </row>
    <row r="437" spans="2:65" s="1" customFormat="1" ht="24.2" customHeight="1">
      <c r="B437" s="31"/>
      <c r="C437" s="132" t="s">
        <v>1969</v>
      </c>
      <c r="D437" s="132" t="s">
        <v>135</v>
      </c>
      <c r="E437" s="133" t="s">
        <v>1970</v>
      </c>
      <c r="F437" s="134" t="s">
        <v>1971</v>
      </c>
      <c r="G437" s="135" t="s">
        <v>180</v>
      </c>
      <c r="H437" s="136">
        <v>10</v>
      </c>
      <c r="I437" s="137"/>
      <c r="J437" s="138">
        <f>ROUND(I437*H437,2)</f>
        <v>0</v>
      </c>
      <c r="K437" s="139"/>
      <c r="L437" s="31"/>
      <c r="M437" s="140" t="s">
        <v>1</v>
      </c>
      <c r="N437" s="141" t="s">
        <v>41</v>
      </c>
      <c r="P437" s="142">
        <f>O437*H437</f>
        <v>0</v>
      </c>
      <c r="Q437" s="142">
        <v>0.45294000000000001</v>
      </c>
      <c r="R437" s="142">
        <f>Q437*H437</f>
        <v>4.5293999999999999</v>
      </c>
      <c r="S437" s="142">
        <v>0</v>
      </c>
      <c r="T437" s="143">
        <f>S437*H437</f>
        <v>0</v>
      </c>
      <c r="AR437" s="144" t="s">
        <v>681</v>
      </c>
      <c r="AT437" s="144" t="s">
        <v>135</v>
      </c>
      <c r="AU437" s="144" t="s">
        <v>86</v>
      </c>
      <c r="AY437" s="16" t="s">
        <v>132</v>
      </c>
      <c r="BE437" s="145">
        <f>IF(N437="základní",J437,0)</f>
        <v>0</v>
      </c>
      <c r="BF437" s="145">
        <f>IF(N437="snížená",J437,0)</f>
        <v>0</v>
      </c>
      <c r="BG437" s="145">
        <f>IF(N437="zákl. přenesená",J437,0)</f>
        <v>0</v>
      </c>
      <c r="BH437" s="145">
        <f>IF(N437="sníž. přenesená",J437,0)</f>
        <v>0</v>
      </c>
      <c r="BI437" s="145">
        <f>IF(N437="nulová",J437,0)</f>
        <v>0</v>
      </c>
      <c r="BJ437" s="16" t="s">
        <v>84</v>
      </c>
      <c r="BK437" s="145">
        <f>ROUND(I437*H437,2)</f>
        <v>0</v>
      </c>
      <c r="BL437" s="16" t="s">
        <v>681</v>
      </c>
      <c r="BM437" s="144" t="s">
        <v>1972</v>
      </c>
    </row>
    <row r="438" spans="2:65" s="1" customFormat="1" ht="97.5">
      <c r="B438" s="31"/>
      <c r="D438" s="147" t="s">
        <v>195</v>
      </c>
      <c r="F438" s="174" t="s">
        <v>1968</v>
      </c>
      <c r="I438" s="165"/>
      <c r="L438" s="31"/>
      <c r="M438" s="166"/>
      <c r="T438" s="55"/>
      <c r="AT438" s="16" t="s">
        <v>195</v>
      </c>
      <c r="AU438" s="16" t="s">
        <v>86</v>
      </c>
    </row>
    <row r="439" spans="2:65" s="1" customFormat="1" ht="33" customHeight="1">
      <c r="B439" s="31"/>
      <c r="C439" s="132" t="s">
        <v>1973</v>
      </c>
      <c r="D439" s="132" t="s">
        <v>135</v>
      </c>
      <c r="E439" s="133" t="s">
        <v>1974</v>
      </c>
      <c r="F439" s="134" t="s">
        <v>1975</v>
      </c>
      <c r="G439" s="135" t="s">
        <v>265</v>
      </c>
      <c r="H439" s="136">
        <v>100</v>
      </c>
      <c r="I439" s="137"/>
      <c r="J439" s="138">
        <f>ROUND(I439*H439,2)</f>
        <v>0</v>
      </c>
      <c r="K439" s="139"/>
      <c r="L439" s="31"/>
      <c r="M439" s="140" t="s">
        <v>1</v>
      </c>
      <c r="N439" s="141" t="s">
        <v>41</v>
      </c>
      <c r="P439" s="142">
        <f>O439*H439</f>
        <v>0</v>
      </c>
      <c r="Q439" s="142">
        <v>0</v>
      </c>
      <c r="R439" s="142">
        <f>Q439*H439</f>
        <v>0</v>
      </c>
      <c r="S439" s="142">
        <v>0</v>
      </c>
      <c r="T439" s="143">
        <f>S439*H439</f>
        <v>0</v>
      </c>
      <c r="AR439" s="144" t="s">
        <v>681</v>
      </c>
      <c r="AT439" s="144" t="s">
        <v>135</v>
      </c>
      <c r="AU439" s="144" t="s">
        <v>86</v>
      </c>
      <c r="AY439" s="16" t="s">
        <v>132</v>
      </c>
      <c r="BE439" s="145">
        <f>IF(N439="základní",J439,0)</f>
        <v>0</v>
      </c>
      <c r="BF439" s="145">
        <f>IF(N439="snížená",J439,0)</f>
        <v>0</v>
      </c>
      <c r="BG439" s="145">
        <f>IF(N439="zákl. přenesená",J439,0)</f>
        <v>0</v>
      </c>
      <c r="BH439" s="145">
        <f>IF(N439="sníž. přenesená",J439,0)</f>
        <v>0</v>
      </c>
      <c r="BI439" s="145">
        <f>IF(N439="nulová",J439,0)</f>
        <v>0</v>
      </c>
      <c r="BJ439" s="16" t="s">
        <v>84</v>
      </c>
      <c r="BK439" s="145">
        <f>ROUND(I439*H439,2)</f>
        <v>0</v>
      </c>
      <c r="BL439" s="16" t="s">
        <v>681</v>
      </c>
      <c r="BM439" s="144" t="s">
        <v>1976</v>
      </c>
    </row>
    <row r="440" spans="2:65" s="1" customFormat="1" ht="11.25">
      <c r="B440" s="31"/>
      <c r="D440" s="163" t="s">
        <v>182</v>
      </c>
      <c r="F440" s="164" t="s">
        <v>1977</v>
      </c>
      <c r="I440" s="165"/>
      <c r="L440" s="31"/>
      <c r="M440" s="166"/>
      <c r="T440" s="55"/>
      <c r="AT440" s="16" t="s">
        <v>182</v>
      </c>
      <c r="AU440" s="16" t="s">
        <v>86</v>
      </c>
    </row>
    <row r="441" spans="2:65" s="1" customFormat="1" ht="37.9" customHeight="1">
      <c r="B441" s="31"/>
      <c r="C441" s="132" t="s">
        <v>1978</v>
      </c>
      <c r="D441" s="132" t="s">
        <v>135</v>
      </c>
      <c r="E441" s="133" t="s">
        <v>1907</v>
      </c>
      <c r="F441" s="134" t="s">
        <v>1908</v>
      </c>
      <c r="G441" s="135" t="s">
        <v>265</v>
      </c>
      <c r="H441" s="136">
        <v>40</v>
      </c>
      <c r="I441" s="137"/>
      <c r="J441" s="138">
        <f>ROUND(I441*H441,2)</f>
        <v>0</v>
      </c>
      <c r="K441" s="139"/>
      <c r="L441" s="31"/>
      <c r="M441" s="140" t="s">
        <v>1</v>
      </c>
      <c r="N441" s="141" t="s">
        <v>41</v>
      </c>
      <c r="P441" s="142">
        <f>O441*H441</f>
        <v>0</v>
      </c>
      <c r="Q441" s="142">
        <v>0</v>
      </c>
      <c r="R441" s="142">
        <f>Q441*H441</f>
        <v>0</v>
      </c>
      <c r="S441" s="142">
        <v>0</v>
      </c>
      <c r="T441" s="143">
        <f>S441*H441</f>
        <v>0</v>
      </c>
      <c r="AR441" s="144" t="s">
        <v>681</v>
      </c>
      <c r="AT441" s="144" t="s">
        <v>135</v>
      </c>
      <c r="AU441" s="144" t="s">
        <v>86</v>
      </c>
      <c r="AY441" s="16" t="s">
        <v>132</v>
      </c>
      <c r="BE441" s="145">
        <f>IF(N441="základní",J441,0)</f>
        <v>0</v>
      </c>
      <c r="BF441" s="145">
        <f>IF(N441="snížená",J441,0)</f>
        <v>0</v>
      </c>
      <c r="BG441" s="145">
        <f>IF(N441="zákl. přenesená",J441,0)</f>
        <v>0</v>
      </c>
      <c r="BH441" s="145">
        <f>IF(N441="sníž. přenesená",J441,0)</f>
        <v>0</v>
      </c>
      <c r="BI441" s="145">
        <f>IF(N441="nulová",J441,0)</f>
        <v>0</v>
      </c>
      <c r="BJ441" s="16" t="s">
        <v>84</v>
      </c>
      <c r="BK441" s="145">
        <f>ROUND(I441*H441,2)</f>
        <v>0</v>
      </c>
      <c r="BL441" s="16" t="s">
        <v>681</v>
      </c>
      <c r="BM441" s="144" t="s">
        <v>1979</v>
      </c>
    </row>
    <row r="442" spans="2:65" s="1" customFormat="1" ht="11.25">
      <c r="B442" s="31"/>
      <c r="D442" s="163" t="s">
        <v>182</v>
      </c>
      <c r="F442" s="164" t="s">
        <v>1910</v>
      </c>
      <c r="I442" s="165"/>
      <c r="L442" s="31"/>
      <c r="M442" s="166"/>
      <c r="T442" s="55"/>
      <c r="AT442" s="16" t="s">
        <v>182</v>
      </c>
      <c r="AU442" s="16" t="s">
        <v>86</v>
      </c>
    </row>
    <row r="443" spans="2:65" s="1" customFormat="1" ht="24.2" customHeight="1">
      <c r="B443" s="31"/>
      <c r="C443" s="175" t="s">
        <v>1980</v>
      </c>
      <c r="D443" s="175" t="s">
        <v>222</v>
      </c>
      <c r="E443" s="176" t="s">
        <v>1981</v>
      </c>
      <c r="F443" s="177" t="s">
        <v>1904</v>
      </c>
      <c r="G443" s="178" t="s">
        <v>265</v>
      </c>
      <c r="H443" s="179">
        <v>40</v>
      </c>
      <c r="I443" s="180"/>
      <c r="J443" s="181">
        <f>ROUND(I443*H443,2)</f>
        <v>0</v>
      </c>
      <c r="K443" s="182"/>
      <c r="L443" s="183"/>
      <c r="M443" s="184" t="s">
        <v>1</v>
      </c>
      <c r="N443" s="185" t="s">
        <v>41</v>
      </c>
      <c r="P443" s="142">
        <f>O443*H443</f>
        <v>0</v>
      </c>
      <c r="Q443" s="142">
        <v>6.8999999999999997E-4</v>
      </c>
      <c r="R443" s="142">
        <f>Q443*H443</f>
        <v>2.76E-2</v>
      </c>
      <c r="S443" s="142">
        <v>0</v>
      </c>
      <c r="T443" s="143">
        <f>S443*H443</f>
        <v>0</v>
      </c>
      <c r="AR443" s="144" t="s">
        <v>1466</v>
      </c>
      <c r="AT443" s="144" t="s">
        <v>222</v>
      </c>
      <c r="AU443" s="144" t="s">
        <v>86</v>
      </c>
      <c r="AY443" s="16" t="s">
        <v>132</v>
      </c>
      <c r="BE443" s="145">
        <f>IF(N443="základní",J443,0)</f>
        <v>0</v>
      </c>
      <c r="BF443" s="145">
        <f>IF(N443="snížená",J443,0)</f>
        <v>0</v>
      </c>
      <c r="BG443" s="145">
        <f>IF(N443="zákl. přenesená",J443,0)</f>
        <v>0</v>
      </c>
      <c r="BH443" s="145">
        <f>IF(N443="sníž. přenesená",J443,0)</f>
        <v>0</v>
      </c>
      <c r="BI443" s="145">
        <f>IF(N443="nulová",J443,0)</f>
        <v>0</v>
      </c>
      <c r="BJ443" s="16" t="s">
        <v>84</v>
      </c>
      <c r="BK443" s="145">
        <f>ROUND(I443*H443,2)</f>
        <v>0</v>
      </c>
      <c r="BL443" s="16" t="s">
        <v>1466</v>
      </c>
      <c r="BM443" s="144" t="s">
        <v>1982</v>
      </c>
    </row>
    <row r="444" spans="2:65" s="13" customFormat="1" ht="11.25">
      <c r="B444" s="153"/>
      <c r="D444" s="147" t="s">
        <v>141</v>
      </c>
      <c r="F444" s="155" t="s">
        <v>1983</v>
      </c>
      <c r="H444" s="156">
        <v>40</v>
      </c>
      <c r="I444" s="157"/>
      <c r="L444" s="153"/>
      <c r="M444" s="158"/>
      <c r="T444" s="159"/>
      <c r="AT444" s="154" t="s">
        <v>141</v>
      </c>
      <c r="AU444" s="154" t="s">
        <v>86</v>
      </c>
      <c r="AV444" s="13" t="s">
        <v>86</v>
      </c>
      <c r="AW444" s="13" t="s">
        <v>4</v>
      </c>
      <c r="AX444" s="13" t="s">
        <v>84</v>
      </c>
      <c r="AY444" s="154" t="s">
        <v>132</v>
      </c>
    </row>
    <row r="445" spans="2:65" s="1" customFormat="1" ht="33" customHeight="1">
      <c r="B445" s="31"/>
      <c r="C445" s="132" t="s">
        <v>1984</v>
      </c>
      <c r="D445" s="132" t="s">
        <v>135</v>
      </c>
      <c r="E445" s="133" t="s">
        <v>1985</v>
      </c>
      <c r="F445" s="134" t="s">
        <v>1986</v>
      </c>
      <c r="G445" s="135" t="s">
        <v>265</v>
      </c>
      <c r="H445" s="136">
        <v>20</v>
      </c>
      <c r="I445" s="137"/>
      <c r="J445" s="138">
        <f>ROUND(I445*H445,2)</f>
        <v>0</v>
      </c>
      <c r="K445" s="139"/>
      <c r="L445" s="31"/>
      <c r="M445" s="140" t="s">
        <v>1</v>
      </c>
      <c r="N445" s="141" t="s">
        <v>41</v>
      </c>
      <c r="P445" s="142">
        <f>O445*H445</f>
        <v>0</v>
      </c>
      <c r="Q445" s="142">
        <v>0</v>
      </c>
      <c r="R445" s="142">
        <f>Q445*H445</f>
        <v>0</v>
      </c>
      <c r="S445" s="142">
        <v>0</v>
      </c>
      <c r="T445" s="143">
        <f>S445*H445</f>
        <v>0</v>
      </c>
      <c r="AR445" s="144" t="s">
        <v>307</v>
      </c>
      <c r="AT445" s="144" t="s">
        <v>135</v>
      </c>
      <c r="AU445" s="144" t="s">
        <v>86</v>
      </c>
      <c r="AY445" s="16" t="s">
        <v>132</v>
      </c>
      <c r="BE445" s="145">
        <f>IF(N445="základní",J445,0)</f>
        <v>0</v>
      </c>
      <c r="BF445" s="145">
        <f>IF(N445="snížená",J445,0)</f>
        <v>0</v>
      </c>
      <c r="BG445" s="145">
        <f>IF(N445="zákl. přenesená",J445,0)</f>
        <v>0</v>
      </c>
      <c r="BH445" s="145">
        <f>IF(N445="sníž. přenesená",J445,0)</f>
        <v>0</v>
      </c>
      <c r="BI445" s="145">
        <f>IF(N445="nulová",J445,0)</f>
        <v>0</v>
      </c>
      <c r="BJ445" s="16" t="s">
        <v>84</v>
      </c>
      <c r="BK445" s="145">
        <f>ROUND(I445*H445,2)</f>
        <v>0</v>
      </c>
      <c r="BL445" s="16" t="s">
        <v>307</v>
      </c>
      <c r="BM445" s="144" t="s">
        <v>1987</v>
      </c>
    </row>
    <row r="446" spans="2:65" s="1" customFormat="1" ht="24.2" customHeight="1">
      <c r="B446" s="31"/>
      <c r="C446" s="175" t="s">
        <v>1988</v>
      </c>
      <c r="D446" s="175" t="s">
        <v>222</v>
      </c>
      <c r="E446" s="176" t="s">
        <v>1792</v>
      </c>
      <c r="F446" s="177" t="s">
        <v>1793</v>
      </c>
      <c r="G446" s="178" t="s">
        <v>265</v>
      </c>
      <c r="H446" s="179">
        <v>20</v>
      </c>
      <c r="I446" s="180"/>
      <c r="J446" s="181">
        <f>ROUND(I446*H446,2)</f>
        <v>0</v>
      </c>
      <c r="K446" s="182"/>
      <c r="L446" s="183"/>
      <c r="M446" s="184" t="s">
        <v>1</v>
      </c>
      <c r="N446" s="185" t="s">
        <v>41</v>
      </c>
      <c r="P446" s="142">
        <f>O446*H446</f>
        <v>0</v>
      </c>
      <c r="Q446" s="142">
        <v>2.7E-4</v>
      </c>
      <c r="R446" s="142">
        <f>Q446*H446</f>
        <v>5.4000000000000003E-3</v>
      </c>
      <c r="S446" s="142">
        <v>0</v>
      </c>
      <c r="T446" s="143">
        <f>S446*H446</f>
        <v>0</v>
      </c>
      <c r="AR446" s="144" t="s">
        <v>1466</v>
      </c>
      <c r="AT446" s="144" t="s">
        <v>222</v>
      </c>
      <c r="AU446" s="144" t="s">
        <v>86</v>
      </c>
      <c r="AY446" s="16" t="s">
        <v>132</v>
      </c>
      <c r="BE446" s="145">
        <f>IF(N446="základní",J446,0)</f>
        <v>0</v>
      </c>
      <c r="BF446" s="145">
        <f>IF(N446="snížená",J446,0)</f>
        <v>0</v>
      </c>
      <c r="BG446" s="145">
        <f>IF(N446="zákl. přenesená",J446,0)</f>
        <v>0</v>
      </c>
      <c r="BH446" s="145">
        <f>IF(N446="sníž. přenesená",J446,0)</f>
        <v>0</v>
      </c>
      <c r="BI446" s="145">
        <f>IF(N446="nulová",J446,0)</f>
        <v>0</v>
      </c>
      <c r="BJ446" s="16" t="s">
        <v>84</v>
      </c>
      <c r="BK446" s="145">
        <f>ROUND(I446*H446,2)</f>
        <v>0</v>
      </c>
      <c r="BL446" s="16" t="s">
        <v>1466</v>
      </c>
      <c r="BM446" s="144" t="s">
        <v>1989</v>
      </c>
    </row>
    <row r="447" spans="2:65" s="13" customFormat="1" ht="11.25">
      <c r="B447" s="153"/>
      <c r="D447" s="147" t="s">
        <v>141</v>
      </c>
      <c r="F447" s="155" t="s">
        <v>1990</v>
      </c>
      <c r="H447" s="156">
        <v>20</v>
      </c>
      <c r="I447" s="157"/>
      <c r="L447" s="153"/>
      <c r="M447" s="158"/>
      <c r="T447" s="159"/>
      <c r="AT447" s="154" t="s">
        <v>141</v>
      </c>
      <c r="AU447" s="154" t="s">
        <v>86</v>
      </c>
      <c r="AV447" s="13" t="s">
        <v>86</v>
      </c>
      <c r="AW447" s="13" t="s">
        <v>4</v>
      </c>
      <c r="AX447" s="13" t="s">
        <v>84</v>
      </c>
      <c r="AY447" s="154" t="s">
        <v>132</v>
      </c>
    </row>
    <row r="448" spans="2:65" s="1" customFormat="1" ht="16.5" customHeight="1">
      <c r="B448" s="31"/>
      <c r="C448" s="175" t="s">
        <v>1991</v>
      </c>
      <c r="D448" s="175" t="s">
        <v>222</v>
      </c>
      <c r="E448" s="176" t="s">
        <v>1992</v>
      </c>
      <c r="F448" s="177" t="s">
        <v>1993</v>
      </c>
      <c r="G448" s="178" t="s">
        <v>1994</v>
      </c>
      <c r="H448" s="179">
        <v>2</v>
      </c>
      <c r="I448" s="180"/>
      <c r="J448" s="181">
        <f>ROUND(I448*H448,2)</f>
        <v>0</v>
      </c>
      <c r="K448" s="182"/>
      <c r="L448" s="183"/>
      <c r="M448" s="184" t="s">
        <v>1</v>
      </c>
      <c r="N448" s="185" t="s">
        <v>41</v>
      </c>
      <c r="P448" s="142">
        <f>O448*H448</f>
        <v>0</v>
      </c>
      <c r="Q448" s="142">
        <v>1.42E-3</v>
      </c>
      <c r="R448" s="142">
        <f>Q448*H448</f>
        <v>2.8400000000000001E-3</v>
      </c>
      <c r="S448" s="142">
        <v>0</v>
      </c>
      <c r="T448" s="143">
        <f>S448*H448</f>
        <v>0</v>
      </c>
      <c r="AR448" s="144" t="s">
        <v>1466</v>
      </c>
      <c r="AT448" s="144" t="s">
        <v>222</v>
      </c>
      <c r="AU448" s="144" t="s">
        <v>86</v>
      </c>
      <c r="AY448" s="16" t="s">
        <v>132</v>
      </c>
      <c r="BE448" s="145">
        <f>IF(N448="základní",J448,0)</f>
        <v>0</v>
      </c>
      <c r="BF448" s="145">
        <f>IF(N448="snížená",J448,0)</f>
        <v>0</v>
      </c>
      <c r="BG448" s="145">
        <f>IF(N448="zákl. přenesená",J448,0)</f>
        <v>0</v>
      </c>
      <c r="BH448" s="145">
        <f>IF(N448="sníž. přenesená",J448,0)</f>
        <v>0</v>
      </c>
      <c r="BI448" s="145">
        <f>IF(N448="nulová",J448,0)</f>
        <v>0</v>
      </c>
      <c r="BJ448" s="16" t="s">
        <v>84</v>
      </c>
      <c r="BK448" s="145">
        <f>ROUND(I448*H448,2)</f>
        <v>0</v>
      </c>
      <c r="BL448" s="16" t="s">
        <v>1466</v>
      </c>
      <c r="BM448" s="144" t="s">
        <v>1995</v>
      </c>
    </row>
    <row r="449" spans="2:65" s="1" customFormat="1" ht="16.5" customHeight="1">
      <c r="B449" s="31"/>
      <c r="C449" s="175" t="s">
        <v>1996</v>
      </c>
      <c r="D449" s="175" t="s">
        <v>222</v>
      </c>
      <c r="E449" s="176" t="s">
        <v>1997</v>
      </c>
      <c r="F449" s="177" t="s">
        <v>1998</v>
      </c>
      <c r="G449" s="178" t="s">
        <v>1994</v>
      </c>
      <c r="H449" s="179">
        <v>4</v>
      </c>
      <c r="I449" s="180"/>
      <c r="J449" s="181">
        <f>ROUND(I449*H449,2)</f>
        <v>0</v>
      </c>
      <c r="K449" s="182"/>
      <c r="L449" s="183"/>
      <c r="M449" s="184" t="s">
        <v>1</v>
      </c>
      <c r="N449" s="185" t="s">
        <v>41</v>
      </c>
      <c r="P449" s="142">
        <f>O449*H449</f>
        <v>0</v>
      </c>
      <c r="Q449" s="142">
        <v>1.07E-3</v>
      </c>
      <c r="R449" s="142">
        <f>Q449*H449</f>
        <v>4.28E-3</v>
      </c>
      <c r="S449" s="142">
        <v>0</v>
      </c>
      <c r="T449" s="143">
        <f>S449*H449</f>
        <v>0</v>
      </c>
      <c r="AR449" s="144" t="s">
        <v>1466</v>
      </c>
      <c r="AT449" s="144" t="s">
        <v>222</v>
      </c>
      <c r="AU449" s="144" t="s">
        <v>86</v>
      </c>
      <c r="AY449" s="16" t="s">
        <v>132</v>
      </c>
      <c r="BE449" s="145">
        <f>IF(N449="základní",J449,0)</f>
        <v>0</v>
      </c>
      <c r="BF449" s="145">
        <f>IF(N449="snížená",J449,0)</f>
        <v>0</v>
      </c>
      <c r="BG449" s="145">
        <f>IF(N449="zákl. přenesená",J449,0)</f>
        <v>0</v>
      </c>
      <c r="BH449" s="145">
        <f>IF(N449="sníž. přenesená",J449,0)</f>
        <v>0</v>
      </c>
      <c r="BI449" s="145">
        <f>IF(N449="nulová",J449,0)</f>
        <v>0</v>
      </c>
      <c r="BJ449" s="16" t="s">
        <v>84</v>
      </c>
      <c r="BK449" s="145">
        <f>ROUND(I449*H449,2)</f>
        <v>0</v>
      </c>
      <c r="BL449" s="16" t="s">
        <v>1466</v>
      </c>
      <c r="BM449" s="144" t="s">
        <v>1999</v>
      </c>
    </row>
    <row r="450" spans="2:65" s="1" customFormat="1" ht="16.5" customHeight="1">
      <c r="B450" s="31"/>
      <c r="C450" s="132" t="s">
        <v>2000</v>
      </c>
      <c r="D450" s="132" t="s">
        <v>135</v>
      </c>
      <c r="E450" s="133" t="s">
        <v>2001</v>
      </c>
      <c r="F450" s="134" t="s">
        <v>2002</v>
      </c>
      <c r="G450" s="135" t="s">
        <v>1218</v>
      </c>
      <c r="H450" s="136">
        <v>8</v>
      </c>
      <c r="I450" s="137"/>
      <c r="J450" s="138">
        <f>ROUND(I450*H450,2)</f>
        <v>0</v>
      </c>
      <c r="K450" s="139"/>
      <c r="L450" s="31"/>
      <c r="M450" s="186" t="s">
        <v>1</v>
      </c>
      <c r="N450" s="187" t="s">
        <v>41</v>
      </c>
      <c r="O450" s="188"/>
      <c r="P450" s="189">
        <f>O450*H450</f>
        <v>0</v>
      </c>
      <c r="Q450" s="189">
        <v>0</v>
      </c>
      <c r="R450" s="189">
        <f>Q450*H450</f>
        <v>0</v>
      </c>
      <c r="S450" s="189">
        <v>0</v>
      </c>
      <c r="T450" s="190">
        <f>S450*H450</f>
        <v>0</v>
      </c>
      <c r="AR450" s="144" t="s">
        <v>139</v>
      </c>
      <c r="AT450" s="144" t="s">
        <v>135</v>
      </c>
      <c r="AU450" s="144" t="s">
        <v>86</v>
      </c>
      <c r="AY450" s="16" t="s">
        <v>132</v>
      </c>
      <c r="BE450" s="145">
        <f>IF(N450="základní",J450,0)</f>
        <v>0</v>
      </c>
      <c r="BF450" s="145">
        <f>IF(N450="snížená",J450,0)</f>
        <v>0</v>
      </c>
      <c r="BG450" s="145">
        <f>IF(N450="zákl. přenesená",J450,0)</f>
        <v>0</v>
      </c>
      <c r="BH450" s="145">
        <f>IF(N450="sníž. přenesená",J450,0)</f>
        <v>0</v>
      </c>
      <c r="BI450" s="145">
        <f>IF(N450="nulová",J450,0)</f>
        <v>0</v>
      </c>
      <c r="BJ450" s="16" t="s">
        <v>84</v>
      </c>
      <c r="BK450" s="145">
        <f>ROUND(I450*H450,2)</f>
        <v>0</v>
      </c>
      <c r="BL450" s="16" t="s">
        <v>139</v>
      </c>
      <c r="BM450" s="144" t="s">
        <v>2003</v>
      </c>
    </row>
    <row r="451" spans="2:65" s="1" customFormat="1" ht="6.95" customHeight="1">
      <c r="B451" s="43"/>
      <c r="C451" s="44"/>
      <c r="D451" s="44"/>
      <c r="E451" s="44"/>
      <c r="F451" s="44"/>
      <c r="G451" s="44"/>
      <c r="H451" s="44"/>
      <c r="I451" s="44"/>
      <c r="J451" s="44"/>
      <c r="K451" s="44"/>
      <c r="L451" s="31"/>
    </row>
  </sheetData>
  <sheetProtection algorithmName="SHA-512" hashValue="p7FGllkk+916rdhm24en+bbzIoisoP4pwkUpqfYL8Uid4AUjix9efJ1gbhQk35fJUYLI9RalwONNDXNBY+DY6w==" saltValue="yUhoJBUmwipFCWFX6Q4KUkBbh48Llvu3IPlWEC3gPnGvC0wdYbzcLWOeGT6ei+0E8+6n/8aR4ubS67Bq/uBnYA==" spinCount="100000" sheet="1" objects="1" scenarios="1" formatColumns="0" formatRows="0" autoFilter="0"/>
  <autoFilter ref="C123:K450" xr:uid="{00000000-0009-0000-0000-000004000000}"/>
  <mergeCells count="9">
    <mergeCell ref="E87:H87"/>
    <mergeCell ref="E114:H114"/>
    <mergeCell ref="E116:H116"/>
    <mergeCell ref="L2:V2"/>
    <mergeCell ref="E7:H7"/>
    <mergeCell ref="E9:H9"/>
    <mergeCell ref="E18:H18"/>
    <mergeCell ref="E27:H27"/>
    <mergeCell ref="E85:H85"/>
  </mergeCells>
  <hyperlinks>
    <hyperlink ref="F127" r:id="rId1" xr:uid="{00000000-0004-0000-0400-000000000000}"/>
    <hyperlink ref="F130" r:id="rId2" xr:uid="{00000000-0004-0000-0400-000001000000}"/>
    <hyperlink ref="F133" r:id="rId3" xr:uid="{00000000-0004-0000-0400-000002000000}"/>
    <hyperlink ref="F141" r:id="rId4" xr:uid="{00000000-0004-0000-0400-000003000000}"/>
    <hyperlink ref="F143" r:id="rId5" xr:uid="{00000000-0004-0000-0400-000004000000}"/>
    <hyperlink ref="F145" r:id="rId6" xr:uid="{00000000-0004-0000-0400-000005000000}"/>
    <hyperlink ref="F247" r:id="rId7" xr:uid="{00000000-0004-0000-0400-000006000000}"/>
    <hyperlink ref="F251" r:id="rId8" xr:uid="{00000000-0004-0000-0400-000007000000}"/>
    <hyperlink ref="F255" r:id="rId9" xr:uid="{00000000-0004-0000-0400-000008000000}"/>
    <hyperlink ref="F260" r:id="rId10" xr:uid="{00000000-0004-0000-0400-000009000000}"/>
    <hyperlink ref="F262" r:id="rId11" xr:uid="{00000000-0004-0000-0400-00000A000000}"/>
    <hyperlink ref="F265" r:id="rId12" xr:uid="{00000000-0004-0000-0400-00000B000000}"/>
    <hyperlink ref="F268" r:id="rId13" xr:uid="{00000000-0004-0000-0400-00000C000000}"/>
    <hyperlink ref="F271" r:id="rId14" xr:uid="{00000000-0004-0000-0400-00000D000000}"/>
    <hyperlink ref="F274" r:id="rId15" xr:uid="{00000000-0004-0000-0400-00000E000000}"/>
    <hyperlink ref="F276" r:id="rId16" xr:uid="{00000000-0004-0000-0400-00000F000000}"/>
    <hyperlink ref="F278" r:id="rId17" xr:uid="{00000000-0004-0000-0400-000010000000}"/>
    <hyperlink ref="F281" r:id="rId18" xr:uid="{00000000-0004-0000-0400-000011000000}"/>
    <hyperlink ref="F284" r:id="rId19" xr:uid="{00000000-0004-0000-0400-000012000000}"/>
    <hyperlink ref="F287" r:id="rId20" xr:uid="{00000000-0004-0000-0400-000013000000}"/>
    <hyperlink ref="F289" r:id="rId21" xr:uid="{00000000-0004-0000-0400-000014000000}"/>
    <hyperlink ref="F292" r:id="rId22" xr:uid="{00000000-0004-0000-0400-000015000000}"/>
    <hyperlink ref="F294" r:id="rId23" xr:uid="{00000000-0004-0000-0400-000016000000}"/>
    <hyperlink ref="F296" r:id="rId24" xr:uid="{00000000-0004-0000-0400-000017000000}"/>
    <hyperlink ref="F299" r:id="rId25" xr:uid="{00000000-0004-0000-0400-000018000000}"/>
    <hyperlink ref="F302" r:id="rId26" xr:uid="{00000000-0004-0000-0400-000019000000}"/>
    <hyperlink ref="F305" r:id="rId27" xr:uid="{00000000-0004-0000-0400-00001A000000}"/>
    <hyperlink ref="F308" r:id="rId28" xr:uid="{00000000-0004-0000-0400-00001B000000}"/>
    <hyperlink ref="F311" r:id="rId29" xr:uid="{00000000-0004-0000-0400-00001C000000}"/>
    <hyperlink ref="F317" r:id="rId30" xr:uid="{00000000-0004-0000-0400-00001D000000}"/>
    <hyperlink ref="F322" r:id="rId31" xr:uid="{00000000-0004-0000-0400-00001E000000}"/>
    <hyperlink ref="F328" r:id="rId32" xr:uid="{00000000-0004-0000-0400-00001F000000}"/>
    <hyperlink ref="F331" r:id="rId33" xr:uid="{00000000-0004-0000-0400-000020000000}"/>
    <hyperlink ref="F334" r:id="rId34" xr:uid="{00000000-0004-0000-0400-000021000000}"/>
    <hyperlink ref="F337" r:id="rId35" xr:uid="{00000000-0004-0000-0400-000022000000}"/>
    <hyperlink ref="F340" r:id="rId36" xr:uid="{00000000-0004-0000-0400-000023000000}"/>
    <hyperlink ref="F343" r:id="rId37" xr:uid="{00000000-0004-0000-0400-000024000000}"/>
    <hyperlink ref="F346" r:id="rId38" xr:uid="{00000000-0004-0000-0400-000025000000}"/>
    <hyperlink ref="F349" r:id="rId39" xr:uid="{00000000-0004-0000-0400-000026000000}"/>
    <hyperlink ref="F352" r:id="rId40" xr:uid="{00000000-0004-0000-0400-000027000000}"/>
    <hyperlink ref="F354" r:id="rId41" xr:uid="{00000000-0004-0000-0400-000028000000}"/>
    <hyperlink ref="F357" r:id="rId42" xr:uid="{00000000-0004-0000-0400-000029000000}"/>
    <hyperlink ref="F359" r:id="rId43" xr:uid="{00000000-0004-0000-0400-00002A000000}"/>
    <hyperlink ref="F361" r:id="rId44" xr:uid="{00000000-0004-0000-0400-00002B000000}"/>
    <hyperlink ref="F363" r:id="rId45" xr:uid="{00000000-0004-0000-0400-00002C000000}"/>
    <hyperlink ref="F365" r:id="rId46" xr:uid="{00000000-0004-0000-0400-00002D000000}"/>
    <hyperlink ref="F367" r:id="rId47" xr:uid="{00000000-0004-0000-0400-00002E000000}"/>
    <hyperlink ref="F397" r:id="rId48" xr:uid="{00000000-0004-0000-0400-00002F000000}"/>
    <hyperlink ref="F399" r:id="rId49" xr:uid="{00000000-0004-0000-0400-000030000000}"/>
    <hyperlink ref="F411" r:id="rId50" xr:uid="{00000000-0004-0000-0400-000031000000}"/>
    <hyperlink ref="F430" r:id="rId51" xr:uid="{00000000-0004-0000-0400-000032000000}"/>
    <hyperlink ref="F432" r:id="rId52" xr:uid="{00000000-0004-0000-0400-000033000000}"/>
    <hyperlink ref="F440" r:id="rId53" xr:uid="{00000000-0004-0000-0400-000034000000}"/>
    <hyperlink ref="F442" r:id="rId54" xr:uid="{00000000-0004-0000-0400-000035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5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216"/>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15"/>
      <c r="M2" s="215"/>
      <c r="N2" s="215"/>
      <c r="O2" s="215"/>
      <c r="P2" s="215"/>
      <c r="Q2" s="215"/>
      <c r="R2" s="215"/>
      <c r="S2" s="215"/>
      <c r="T2" s="215"/>
      <c r="U2" s="215"/>
      <c r="V2" s="215"/>
      <c r="AT2" s="16" t="s">
        <v>100</v>
      </c>
    </row>
    <row r="3" spans="2:46" ht="6.95" customHeight="1">
      <c r="B3" s="17"/>
      <c r="C3" s="18"/>
      <c r="D3" s="18"/>
      <c r="E3" s="18"/>
      <c r="F3" s="18"/>
      <c r="G3" s="18"/>
      <c r="H3" s="18"/>
      <c r="I3" s="18"/>
      <c r="J3" s="18"/>
      <c r="K3" s="18"/>
      <c r="L3" s="19"/>
      <c r="AT3" s="16" t="s">
        <v>86</v>
      </c>
    </row>
    <row r="4" spans="2:46" ht="24.95" customHeight="1">
      <c r="B4" s="19"/>
      <c r="D4" s="20" t="s">
        <v>101</v>
      </c>
      <c r="L4" s="19"/>
      <c r="M4" s="87" t="s">
        <v>10</v>
      </c>
      <c r="AT4" s="16" t="s">
        <v>4</v>
      </c>
    </row>
    <row r="5" spans="2:46" ht="6.95" customHeight="1">
      <c r="B5" s="19"/>
      <c r="L5" s="19"/>
    </row>
    <row r="6" spans="2:46" ht="12" customHeight="1">
      <c r="B6" s="19"/>
      <c r="D6" s="26" t="s">
        <v>16</v>
      </c>
      <c r="L6" s="19"/>
    </row>
    <row r="7" spans="2:46" ht="26.25" customHeight="1">
      <c r="B7" s="19"/>
      <c r="E7" s="230" t="str">
        <f>'Rekapitulace stavby'!K6</f>
        <v>MODERNIZACE TT NA UL. NÁDRAŽNÍ V ÚSEKU UL. 30. DUBNA - UL. VALCHAŘSKÁ</v>
      </c>
      <c r="F7" s="231"/>
      <c r="G7" s="231"/>
      <c r="H7" s="231"/>
      <c r="L7" s="19"/>
    </row>
    <row r="8" spans="2:46" s="1" customFormat="1" ht="12" customHeight="1">
      <c r="B8" s="31"/>
      <c r="D8" s="26" t="s">
        <v>102</v>
      </c>
      <c r="L8" s="31"/>
    </row>
    <row r="9" spans="2:46" s="1" customFormat="1" ht="16.5" customHeight="1">
      <c r="B9" s="31"/>
      <c r="E9" s="192" t="s">
        <v>2004</v>
      </c>
      <c r="F9" s="232"/>
      <c r="G9" s="232"/>
      <c r="H9" s="232"/>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2. 3. 2022</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106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3" t="str">
        <f>'Rekapitulace stavby'!E14</f>
        <v>Vyplň údaj</v>
      </c>
      <c r="F18" s="214"/>
      <c r="G18" s="214"/>
      <c r="H18" s="214"/>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107</v>
      </c>
      <c r="L20" s="31"/>
    </row>
    <row r="21" spans="2:12" s="1" customFormat="1" ht="18" customHeight="1">
      <c r="B21" s="31"/>
      <c r="E21" s="24" t="s">
        <v>2005</v>
      </c>
      <c r="I21" s="26" t="s">
        <v>27</v>
      </c>
      <c r="J21" s="24" t="s">
        <v>1</v>
      </c>
      <c r="L21" s="31"/>
    </row>
    <row r="22" spans="2:12" s="1" customFormat="1" ht="6.95" customHeight="1">
      <c r="B22" s="31"/>
      <c r="L22" s="31"/>
    </row>
    <row r="23" spans="2:12" s="1" customFormat="1" ht="12" customHeight="1">
      <c r="B23" s="31"/>
      <c r="D23" s="26" t="s">
        <v>33</v>
      </c>
      <c r="I23" s="26" t="s">
        <v>25</v>
      </c>
      <c r="J23" s="24" t="str">
        <f>IF('Rekapitulace stavby'!AN19="","",'Rekapitulace stavby'!AN19)</f>
        <v/>
      </c>
      <c r="L23" s="31"/>
    </row>
    <row r="24" spans="2:12" s="1" customFormat="1" ht="18" customHeight="1">
      <c r="B24" s="31"/>
      <c r="E24" s="24" t="str">
        <f>IF('Rekapitulace stavby'!E20="","",'Rekapitulace stavby'!E20)</f>
        <v>Šenkýř Vlastislav</v>
      </c>
      <c r="I24" s="26" t="s">
        <v>27</v>
      </c>
      <c r="J24" s="24" t="str">
        <f>IF('Rekapitulace stavby'!AN20="","",'Rekapitulace stavby'!AN20)</f>
        <v/>
      </c>
      <c r="L24" s="31"/>
    </row>
    <row r="25" spans="2:12" s="1" customFormat="1" ht="6.95" customHeight="1">
      <c r="B25" s="31"/>
      <c r="L25" s="31"/>
    </row>
    <row r="26" spans="2:12" s="1" customFormat="1" ht="12" customHeight="1">
      <c r="B26" s="31"/>
      <c r="D26" s="26" t="s">
        <v>35</v>
      </c>
      <c r="L26" s="31"/>
    </row>
    <row r="27" spans="2:12" s="7" customFormat="1" ht="16.5" customHeight="1">
      <c r="B27" s="88"/>
      <c r="E27" s="219" t="s">
        <v>1</v>
      </c>
      <c r="F27" s="219"/>
      <c r="G27" s="219"/>
      <c r="H27" s="219"/>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36</v>
      </c>
      <c r="J30" s="65">
        <f>ROUND(J120, 2)</f>
        <v>0</v>
      </c>
      <c r="L30" s="31"/>
    </row>
    <row r="31" spans="2:12" s="1" customFormat="1" ht="6.95" customHeight="1">
      <c r="B31" s="31"/>
      <c r="D31" s="52"/>
      <c r="E31" s="52"/>
      <c r="F31" s="52"/>
      <c r="G31" s="52"/>
      <c r="H31" s="52"/>
      <c r="I31" s="52"/>
      <c r="J31" s="52"/>
      <c r="K31" s="52"/>
      <c r="L31" s="31"/>
    </row>
    <row r="32" spans="2:12" s="1" customFormat="1" ht="14.45" customHeight="1">
      <c r="B32" s="31"/>
      <c r="F32" s="34" t="s">
        <v>38</v>
      </c>
      <c r="I32" s="34" t="s">
        <v>37</v>
      </c>
      <c r="J32" s="34" t="s">
        <v>39</v>
      </c>
      <c r="L32" s="31"/>
    </row>
    <row r="33" spans="2:12" s="1" customFormat="1" ht="14.45" customHeight="1">
      <c r="B33" s="31"/>
      <c r="D33" s="54" t="s">
        <v>40</v>
      </c>
      <c r="E33" s="26" t="s">
        <v>41</v>
      </c>
      <c r="F33" s="90">
        <f>ROUND((SUM(BE120:BE215)),  2)</f>
        <v>0</v>
      </c>
      <c r="I33" s="91">
        <v>0.21</v>
      </c>
      <c r="J33" s="90">
        <f>ROUND(((SUM(BE120:BE215))*I33),  2)</f>
        <v>0</v>
      </c>
      <c r="L33" s="31"/>
    </row>
    <row r="34" spans="2:12" s="1" customFormat="1" ht="14.45" customHeight="1">
      <c r="B34" s="31"/>
      <c r="E34" s="26" t="s">
        <v>42</v>
      </c>
      <c r="F34" s="90">
        <f>ROUND((SUM(BF120:BF215)),  2)</f>
        <v>0</v>
      </c>
      <c r="I34" s="91">
        <v>0.15</v>
      </c>
      <c r="J34" s="90">
        <f>ROUND(((SUM(BF120:BF215))*I34),  2)</f>
        <v>0</v>
      </c>
      <c r="L34" s="31"/>
    </row>
    <row r="35" spans="2:12" s="1" customFormat="1" ht="14.45" hidden="1" customHeight="1">
      <c r="B35" s="31"/>
      <c r="E35" s="26" t="s">
        <v>43</v>
      </c>
      <c r="F35" s="90">
        <f>ROUND((SUM(BG120:BG215)),  2)</f>
        <v>0</v>
      </c>
      <c r="I35" s="91">
        <v>0.21</v>
      </c>
      <c r="J35" s="90">
        <f>0</f>
        <v>0</v>
      </c>
      <c r="L35" s="31"/>
    </row>
    <row r="36" spans="2:12" s="1" customFormat="1" ht="14.45" hidden="1" customHeight="1">
      <c r="B36" s="31"/>
      <c r="E36" s="26" t="s">
        <v>44</v>
      </c>
      <c r="F36" s="90">
        <f>ROUND((SUM(BH120:BH215)),  2)</f>
        <v>0</v>
      </c>
      <c r="I36" s="91">
        <v>0.15</v>
      </c>
      <c r="J36" s="90">
        <f>0</f>
        <v>0</v>
      </c>
      <c r="L36" s="31"/>
    </row>
    <row r="37" spans="2:12" s="1" customFormat="1" ht="14.45" hidden="1" customHeight="1">
      <c r="B37" s="31"/>
      <c r="E37" s="26" t="s">
        <v>45</v>
      </c>
      <c r="F37" s="90">
        <f>ROUND((SUM(BI120:BI215)),  2)</f>
        <v>0</v>
      </c>
      <c r="I37" s="91">
        <v>0</v>
      </c>
      <c r="J37" s="90">
        <f>0</f>
        <v>0</v>
      </c>
      <c r="L37" s="31"/>
    </row>
    <row r="38" spans="2:12" s="1" customFormat="1" ht="6.95" customHeight="1">
      <c r="B38" s="31"/>
      <c r="L38" s="31"/>
    </row>
    <row r="39" spans="2:12" s="1" customFormat="1" ht="25.35" customHeight="1">
      <c r="B39" s="31"/>
      <c r="C39" s="92"/>
      <c r="D39" s="93" t="s">
        <v>46</v>
      </c>
      <c r="E39" s="56"/>
      <c r="F39" s="56"/>
      <c r="G39" s="94" t="s">
        <v>47</v>
      </c>
      <c r="H39" s="95" t="s">
        <v>48</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49</v>
      </c>
      <c r="E50" s="41"/>
      <c r="F50" s="41"/>
      <c r="G50" s="40" t="s">
        <v>50</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51</v>
      </c>
      <c r="E61" s="33"/>
      <c r="F61" s="98" t="s">
        <v>52</v>
      </c>
      <c r="G61" s="42" t="s">
        <v>51</v>
      </c>
      <c r="H61" s="33"/>
      <c r="I61" s="33"/>
      <c r="J61" s="99" t="s">
        <v>52</v>
      </c>
      <c r="K61" s="33"/>
      <c r="L61" s="31"/>
    </row>
    <row r="62" spans="2:12" ht="11.25">
      <c r="B62" s="19"/>
      <c r="L62" s="19"/>
    </row>
    <row r="63" spans="2:12" ht="11.25">
      <c r="B63" s="19"/>
      <c r="L63" s="19"/>
    </row>
    <row r="64" spans="2:12" ht="11.25">
      <c r="B64" s="19"/>
      <c r="L64" s="19"/>
    </row>
    <row r="65" spans="2:12" s="1" customFormat="1" ht="12.75">
      <c r="B65" s="31"/>
      <c r="D65" s="40" t="s">
        <v>53</v>
      </c>
      <c r="E65" s="41"/>
      <c r="F65" s="41"/>
      <c r="G65" s="40" t="s">
        <v>54</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51</v>
      </c>
      <c r="E76" s="33"/>
      <c r="F76" s="98" t="s">
        <v>52</v>
      </c>
      <c r="G76" s="42" t="s">
        <v>51</v>
      </c>
      <c r="H76" s="33"/>
      <c r="I76" s="33"/>
      <c r="J76" s="99" t="s">
        <v>52</v>
      </c>
      <c r="K76" s="33"/>
      <c r="L76" s="31"/>
    </row>
    <row r="77" spans="2:12" s="1" customFormat="1" ht="14.45" customHeight="1">
      <c r="B77" s="43"/>
      <c r="C77" s="44"/>
      <c r="D77" s="44"/>
      <c r="E77" s="44"/>
      <c r="F77" s="44"/>
      <c r="G77" s="44"/>
      <c r="H77" s="44"/>
      <c r="I77" s="44"/>
      <c r="J77" s="44"/>
      <c r="K77" s="44"/>
      <c r="L77" s="31"/>
    </row>
    <row r="81" spans="2:47" s="1" customFormat="1" ht="6.95" customHeight="1">
      <c r="B81" s="45"/>
      <c r="C81" s="46"/>
      <c r="D81" s="46"/>
      <c r="E81" s="46"/>
      <c r="F81" s="46"/>
      <c r="G81" s="46"/>
      <c r="H81" s="46"/>
      <c r="I81" s="46"/>
      <c r="J81" s="46"/>
      <c r="K81" s="46"/>
      <c r="L81" s="31"/>
    </row>
    <row r="82" spans="2:47" s="1" customFormat="1" ht="24.95" customHeight="1">
      <c r="B82" s="31"/>
      <c r="C82" s="20" t="s">
        <v>109</v>
      </c>
      <c r="L82" s="31"/>
    </row>
    <row r="83" spans="2:47" s="1" customFormat="1" ht="6.95" customHeight="1">
      <c r="B83" s="31"/>
      <c r="L83" s="31"/>
    </row>
    <row r="84" spans="2:47" s="1" customFormat="1" ht="12" customHeight="1">
      <c r="B84" s="31"/>
      <c r="C84" s="26" t="s">
        <v>16</v>
      </c>
      <c r="L84" s="31"/>
    </row>
    <row r="85" spans="2:47" s="1" customFormat="1" ht="26.25" customHeight="1">
      <c r="B85" s="31"/>
      <c r="E85" s="230" t="str">
        <f>E7</f>
        <v>MODERNIZACE TT NA UL. NÁDRAŽNÍ V ÚSEKU UL. 30. DUBNA - UL. VALCHAŘSKÁ</v>
      </c>
      <c r="F85" s="231"/>
      <c r="G85" s="231"/>
      <c r="H85" s="231"/>
      <c r="L85" s="31"/>
    </row>
    <row r="86" spans="2:47" s="1" customFormat="1" ht="12" customHeight="1">
      <c r="B86" s="31"/>
      <c r="C86" s="26" t="s">
        <v>102</v>
      </c>
      <c r="L86" s="31"/>
    </row>
    <row r="87" spans="2:47" s="1" customFormat="1" ht="16.5" customHeight="1">
      <c r="B87" s="31"/>
      <c r="E87" s="192" t="str">
        <f>E9</f>
        <v>VRN - Vedlejší rozpočtové náklady</v>
      </c>
      <c r="F87" s="232"/>
      <c r="G87" s="232"/>
      <c r="H87" s="232"/>
      <c r="L87" s="31"/>
    </row>
    <row r="88" spans="2:47" s="1" customFormat="1" ht="6.95" customHeight="1">
      <c r="B88" s="31"/>
      <c r="L88" s="31"/>
    </row>
    <row r="89" spans="2:47" s="1" customFormat="1" ht="12" customHeight="1">
      <c r="B89" s="31"/>
      <c r="C89" s="26" t="s">
        <v>20</v>
      </c>
      <c r="F89" s="24" t="str">
        <f>F12</f>
        <v>Ostrava</v>
      </c>
      <c r="I89" s="26" t="s">
        <v>22</v>
      </c>
      <c r="J89" s="51" t="str">
        <f>IF(J12="","",J12)</f>
        <v>2. 3. 2022</v>
      </c>
      <c r="L89" s="31"/>
    </row>
    <row r="90" spans="2:47" s="1" customFormat="1" ht="6.95" customHeight="1">
      <c r="B90" s="31"/>
      <c r="L90" s="31"/>
    </row>
    <row r="91" spans="2:47" s="1" customFormat="1" ht="25.7" customHeight="1">
      <c r="B91" s="31"/>
      <c r="C91" s="26" t="s">
        <v>24</v>
      </c>
      <c r="F91" s="24" t="str">
        <f>E15</f>
        <v>Dopravní podnik Ostrava a.s.</v>
      </c>
      <c r="I91" s="26" t="s">
        <v>30</v>
      </c>
      <c r="J91" s="29" t="str">
        <f>E21</f>
        <v>Dopravní projektování s.r.o.</v>
      </c>
      <c r="L91" s="31"/>
    </row>
    <row r="92" spans="2:47" s="1" customFormat="1" ht="15.2" customHeight="1">
      <c r="B92" s="31"/>
      <c r="C92" s="26" t="s">
        <v>28</v>
      </c>
      <c r="F92" s="24" t="str">
        <f>IF(E18="","",E18)</f>
        <v>Vyplň údaj</v>
      </c>
      <c r="I92" s="26" t="s">
        <v>33</v>
      </c>
      <c r="J92" s="29" t="str">
        <f>E24</f>
        <v>Šenkýř Vlastislav</v>
      </c>
      <c r="L92" s="31"/>
    </row>
    <row r="93" spans="2:47" s="1" customFormat="1" ht="10.35" customHeight="1">
      <c r="B93" s="31"/>
      <c r="L93" s="31"/>
    </row>
    <row r="94" spans="2:47" s="1" customFormat="1" ht="29.25" customHeight="1">
      <c r="B94" s="31"/>
      <c r="C94" s="100" t="s">
        <v>110</v>
      </c>
      <c r="D94" s="92"/>
      <c r="E94" s="92"/>
      <c r="F94" s="92"/>
      <c r="G94" s="92"/>
      <c r="H94" s="92"/>
      <c r="I94" s="92"/>
      <c r="J94" s="101" t="s">
        <v>111</v>
      </c>
      <c r="K94" s="92"/>
      <c r="L94" s="31"/>
    </row>
    <row r="95" spans="2:47" s="1" customFormat="1" ht="10.35" customHeight="1">
      <c r="B95" s="31"/>
      <c r="L95" s="31"/>
    </row>
    <row r="96" spans="2:47" s="1" customFormat="1" ht="22.9" customHeight="1">
      <c r="B96" s="31"/>
      <c r="C96" s="102" t="s">
        <v>112</v>
      </c>
      <c r="J96" s="65">
        <f>J120</f>
        <v>0</v>
      </c>
      <c r="L96" s="31"/>
      <c r="AU96" s="16" t="s">
        <v>113</v>
      </c>
    </row>
    <row r="97" spans="2:12" s="8" customFormat="1" ht="24.95" customHeight="1">
      <c r="B97" s="103"/>
      <c r="D97" s="104" t="s">
        <v>114</v>
      </c>
      <c r="E97" s="105"/>
      <c r="F97" s="105"/>
      <c r="G97" s="105"/>
      <c r="H97" s="105"/>
      <c r="I97" s="105"/>
      <c r="J97" s="106">
        <f>J121</f>
        <v>0</v>
      </c>
      <c r="L97" s="103"/>
    </row>
    <row r="98" spans="2:12" s="9" customFormat="1" ht="19.899999999999999" customHeight="1">
      <c r="B98" s="107"/>
      <c r="D98" s="108" t="s">
        <v>115</v>
      </c>
      <c r="E98" s="109"/>
      <c r="F98" s="109"/>
      <c r="G98" s="109"/>
      <c r="H98" s="109"/>
      <c r="I98" s="109"/>
      <c r="J98" s="110">
        <f>J122</f>
        <v>0</v>
      </c>
      <c r="L98" s="107"/>
    </row>
    <row r="99" spans="2:12" s="8" customFormat="1" ht="24.95" customHeight="1">
      <c r="B99" s="103"/>
      <c r="D99" s="104" t="s">
        <v>2004</v>
      </c>
      <c r="E99" s="105"/>
      <c r="F99" s="105"/>
      <c r="G99" s="105"/>
      <c r="H99" s="105"/>
      <c r="I99" s="105"/>
      <c r="J99" s="106">
        <f>J136</f>
        <v>0</v>
      </c>
      <c r="L99" s="103"/>
    </row>
    <row r="100" spans="2:12" s="9" customFormat="1" ht="19.899999999999999" customHeight="1">
      <c r="B100" s="107"/>
      <c r="D100" s="108" t="s">
        <v>2006</v>
      </c>
      <c r="E100" s="109"/>
      <c r="F100" s="109"/>
      <c r="G100" s="109"/>
      <c r="H100" s="109"/>
      <c r="I100" s="109"/>
      <c r="J100" s="110">
        <f>J137</f>
        <v>0</v>
      </c>
      <c r="L100" s="107"/>
    </row>
    <row r="101" spans="2:12" s="1" customFormat="1" ht="21.75" customHeight="1">
      <c r="B101" s="31"/>
      <c r="L101" s="31"/>
    </row>
    <row r="102" spans="2:12" s="1" customFormat="1" ht="6.95" customHeight="1">
      <c r="B102" s="43"/>
      <c r="C102" s="44"/>
      <c r="D102" s="44"/>
      <c r="E102" s="44"/>
      <c r="F102" s="44"/>
      <c r="G102" s="44"/>
      <c r="H102" s="44"/>
      <c r="I102" s="44"/>
      <c r="J102" s="44"/>
      <c r="K102" s="44"/>
      <c r="L102" s="31"/>
    </row>
    <row r="106" spans="2:12" s="1" customFormat="1" ht="6.95" customHeight="1">
      <c r="B106" s="45"/>
      <c r="C106" s="46"/>
      <c r="D106" s="46"/>
      <c r="E106" s="46"/>
      <c r="F106" s="46"/>
      <c r="G106" s="46"/>
      <c r="H106" s="46"/>
      <c r="I106" s="46"/>
      <c r="J106" s="46"/>
      <c r="K106" s="46"/>
      <c r="L106" s="31"/>
    </row>
    <row r="107" spans="2:12" s="1" customFormat="1" ht="24.95" customHeight="1">
      <c r="B107" s="31"/>
      <c r="C107" s="20" t="s">
        <v>116</v>
      </c>
      <c r="L107" s="31"/>
    </row>
    <row r="108" spans="2:12" s="1" customFormat="1" ht="6.95" customHeight="1">
      <c r="B108" s="31"/>
      <c r="L108" s="31"/>
    </row>
    <row r="109" spans="2:12" s="1" customFormat="1" ht="12" customHeight="1">
      <c r="B109" s="31"/>
      <c r="C109" s="26" t="s">
        <v>16</v>
      </c>
      <c r="L109" s="31"/>
    </row>
    <row r="110" spans="2:12" s="1" customFormat="1" ht="26.25" customHeight="1">
      <c r="B110" s="31"/>
      <c r="E110" s="230" t="str">
        <f>E7</f>
        <v>MODERNIZACE TT NA UL. NÁDRAŽNÍ V ÚSEKU UL. 30. DUBNA - UL. VALCHAŘSKÁ</v>
      </c>
      <c r="F110" s="231"/>
      <c r="G110" s="231"/>
      <c r="H110" s="231"/>
      <c r="L110" s="31"/>
    </row>
    <row r="111" spans="2:12" s="1" customFormat="1" ht="12" customHeight="1">
      <c r="B111" s="31"/>
      <c r="C111" s="26" t="s">
        <v>102</v>
      </c>
      <c r="L111" s="31"/>
    </row>
    <row r="112" spans="2:12" s="1" customFormat="1" ht="16.5" customHeight="1">
      <c r="B112" s="31"/>
      <c r="E112" s="192" t="str">
        <f>E9</f>
        <v>VRN - Vedlejší rozpočtové náklady</v>
      </c>
      <c r="F112" s="232"/>
      <c r="G112" s="232"/>
      <c r="H112" s="232"/>
      <c r="L112" s="31"/>
    </row>
    <row r="113" spans="2:65" s="1" customFormat="1" ht="6.95" customHeight="1">
      <c r="B113" s="31"/>
      <c r="L113" s="31"/>
    </row>
    <row r="114" spans="2:65" s="1" customFormat="1" ht="12" customHeight="1">
      <c r="B114" s="31"/>
      <c r="C114" s="26" t="s">
        <v>20</v>
      </c>
      <c r="F114" s="24" t="str">
        <f>F12</f>
        <v>Ostrava</v>
      </c>
      <c r="I114" s="26" t="s">
        <v>22</v>
      </c>
      <c r="J114" s="51" t="str">
        <f>IF(J12="","",J12)</f>
        <v>2. 3. 2022</v>
      </c>
      <c r="L114" s="31"/>
    </row>
    <row r="115" spans="2:65" s="1" customFormat="1" ht="6.95" customHeight="1">
      <c r="B115" s="31"/>
      <c r="L115" s="31"/>
    </row>
    <row r="116" spans="2:65" s="1" customFormat="1" ht="25.7" customHeight="1">
      <c r="B116" s="31"/>
      <c r="C116" s="26" t="s">
        <v>24</v>
      </c>
      <c r="F116" s="24" t="str">
        <f>E15</f>
        <v>Dopravní podnik Ostrava a.s.</v>
      </c>
      <c r="I116" s="26" t="s">
        <v>30</v>
      </c>
      <c r="J116" s="29" t="str">
        <f>E21</f>
        <v>Dopravní projektování s.r.o.</v>
      </c>
      <c r="L116" s="31"/>
    </row>
    <row r="117" spans="2:65" s="1" customFormat="1" ht="15.2" customHeight="1">
      <c r="B117" s="31"/>
      <c r="C117" s="26" t="s">
        <v>28</v>
      </c>
      <c r="F117" s="24" t="str">
        <f>IF(E18="","",E18)</f>
        <v>Vyplň údaj</v>
      </c>
      <c r="I117" s="26" t="s">
        <v>33</v>
      </c>
      <c r="J117" s="29" t="str">
        <f>E24</f>
        <v>Šenkýř Vlastislav</v>
      </c>
      <c r="L117" s="31"/>
    </row>
    <row r="118" spans="2:65" s="1" customFormat="1" ht="10.35" customHeight="1">
      <c r="B118" s="31"/>
      <c r="L118" s="31"/>
    </row>
    <row r="119" spans="2:65" s="10" customFormat="1" ht="29.25" customHeight="1">
      <c r="B119" s="111"/>
      <c r="C119" s="112" t="s">
        <v>117</v>
      </c>
      <c r="D119" s="113" t="s">
        <v>61</v>
      </c>
      <c r="E119" s="113" t="s">
        <v>57</v>
      </c>
      <c r="F119" s="113" t="s">
        <v>58</v>
      </c>
      <c r="G119" s="113" t="s">
        <v>118</v>
      </c>
      <c r="H119" s="113" t="s">
        <v>119</v>
      </c>
      <c r="I119" s="113" t="s">
        <v>120</v>
      </c>
      <c r="J119" s="114" t="s">
        <v>111</v>
      </c>
      <c r="K119" s="115" t="s">
        <v>121</v>
      </c>
      <c r="L119" s="111"/>
      <c r="M119" s="58" t="s">
        <v>1</v>
      </c>
      <c r="N119" s="59" t="s">
        <v>40</v>
      </c>
      <c r="O119" s="59" t="s">
        <v>122</v>
      </c>
      <c r="P119" s="59" t="s">
        <v>123</v>
      </c>
      <c r="Q119" s="59" t="s">
        <v>124</v>
      </c>
      <c r="R119" s="59" t="s">
        <v>125</v>
      </c>
      <c r="S119" s="59" t="s">
        <v>126</v>
      </c>
      <c r="T119" s="60" t="s">
        <v>127</v>
      </c>
    </row>
    <row r="120" spans="2:65" s="1" customFormat="1" ht="22.9" customHeight="1">
      <c r="B120" s="31"/>
      <c r="C120" s="63" t="s">
        <v>128</v>
      </c>
      <c r="J120" s="116">
        <f>BK120</f>
        <v>0</v>
      </c>
      <c r="L120" s="31"/>
      <c r="M120" s="61"/>
      <c r="N120" s="52"/>
      <c r="O120" s="52"/>
      <c r="P120" s="117">
        <f>P121+P136</f>
        <v>0</v>
      </c>
      <c r="Q120" s="52"/>
      <c r="R120" s="117">
        <f>R121+R136</f>
        <v>9.9000000000000008E-3</v>
      </c>
      <c r="S120" s="52"/>
      <c r="T120" s="118">
        <f>T121+T136</f>
        <v>0</v>
      </c>
      <c r="AT120" s="16" t="s">
        <v>75</v>
      </c>
      <c r="AU120" s="16" t="s">
        <v>113</v>
      </c>
      <c r="BK120" s="119">
        <f>BK121+BK136</f>
        <v>0</v>
      </c>
    </row>
    <row r="121" spans="2:65" s="11" customFormat="1" ht="25.9" customHeight="1">
      <c r="B121" s="120"/>
      <c r="D121" s="121" t="s">
        <v>75</v>
      </c>
      <c r="E121" s="122" t="s">
        <v>129</v>
      </c>
      <c r="F121" s="122" t="s">
        <v>130</v>
      </c>
      <c r="I121" s="123"/>
      <c r="J121" s="124">
        <f>BK121</f>
        <v>0</v>
      </c>
      <c r="L121" s="120"/>
      <c r="M121" s="125"/>
      <c r="P121" s="126">
        <f>P122</f>
        <v>0</v>
      </c>
      <c r="R121" s="126">
        <f>R122</f>
        <v>0</v>
      </c>
      <c r="T121" s="127">
        <f>T122</f>
        <v>0</v>
      </c>
      <c r="AR121" s="121" t="s">
        <v>131</v>
      </c>
      <c r="AT121" s="128" t="s">
        <v>75</v>
      </c>
      <c r="AU121" s="128" t="s">
        <v>76</v>
      </c>
      <c r="AY121" s="121" t="s">
        <v>132</v>
      </c>
      <c r="BK121" s="129">
        <f>BK122</f>
        <v>0</v>
      </c>
    </row>
    <row r="122" spans="2:65" s="11" customFormat="1" ht="22.9" customHeight="1">
      <c r="B122" s="120"/>
      <c r="D122" s="121" t="s">
        <v>75</v>
      </c>
      <c r="E122" s="130" t="s">
        <v>133</v>
      </c>
      <c r="F122" s="130" t="s">
        <v>134</v>
      </c>
      <c r="I122" s="123"/>
      <c r="J122" s="131">
        <f>BK122</f>
        <v>0</v>
      </c>
      <c r="L122" s="120"/>
      <c r="M122" s="125"/>
      <c r="P122" s="126">
        <f>SUM(P123:P135)</f>
        <v>0</v>
      </c>
      <c r="R122" s="126">
        <f>SUM(R123:R135)</f>
        <v>0</v>
      </c>
      <c r="T122" s="127">
        <f>SUM(T123:T135)</f>
        <v>0</v>
      </c>
      <c r="AR122" s="121" t="s">
        <v>131</v>
      </c>
      <c r="AT122" s="128" t="s">
        <v>75</v>
      </c>
      <c r="AU122" s="128" t="s">
        <v>84</v>
      </c>
      <c r="AY122" s="121" t="s">
        <v>132</v>
      </c>
      <c r="BK122" s="129">
        <f>SUM(BK123:BK135)</f>
        <v>0</v>
      </c>
    </row>
    <row r="123" spans="2:65" s="1" customFormat="1" ht="24.2" customHeight="1">
      <c r="B123" s="31"/>
      <c r="C123" s="132" t="s">
        <v>84</v>
      </c>
      <c r="D123" s="132" t="s">
        <v>135</v>
      </c>
      <c r="E123" s="133" t="s">
        <v>2007</v>
      </c>
      <c r="F123" s="134" t="s">
        <v>2008</v>
      </c>
      <c r="G123" s="135" t="s">
        <v>2009</v>
      </c>
      <c r="H123" s="136">
        <v>1</v>
      </c>
      <c r="I123" s="137"/>
      <c r="J123" s="138">
        <f>ROUND(I123*H123,2)</f>
        <v>0</v>
      </c>
      <c r="K123" s="139"/>
      <c r="L123" s="31"/>
      <c r="M123" s="140" t="s">
        <v>1</v>
      </c>
      <c r="N123" s="141" t="s">
        <v>41</v>
      </c>
      <c r="P123" s="142">
        <f>O123*H123</f>
        <v>0</v>
      </c>
      <c r="Q123" s="142">
        <v>0</v>
      </c>
      <c r="R123" s="142">
        <f>Q123*H123</f>
        <v>0</v>
      </c>
      <c r="S123" s="142">
        <v>0</v>
      </c>
      <c r="T123" s="143">
        <f>S123*H123</f>
        <v>0</v>
      </c>
      <c r="AR123" s="144" t="s">
        <v>139</v>
      </c>
      <c r="AT123" s="144" t="s">
        <v>135</v>
      </c>
      <c r="AU123" s="144" t="s">
        <v>86</v>
      </c>
      <c r="AY123" s="16" t="s">
        <v>132</v>
      </c>
      <c r="BE123" s="145">
        <f>IF(N123="základní",J123,0)</f>
        <v>0</v>
      </c>
      <c r="BF123" s="145">
        <f>IF(N123="snížená",J123,0)</f>
        <v>0</v>
      </c>
      <c r="BG123" s="145">
        <f>IF(N123="zákl. přenesená",J123,0)</f>
        <v>0</v>
      </c>
      <c r="BH123" s="145">
        <f>IF(N123="sníž. přenesená",J123,0)</f>
        <v>0</v>
      </c>
      <c r="BI123" s="145">
        <f>IF(N123="nulová",J123,0)</f>
        <v>0</v>
      </c>
      <c r="BJ123" s="16" t="s">
        <v>84</v>
      </c>
      <c r="BK123" s="145">
        <f>ROUND(I123*H123,2)</f>
        <v>0</v>
      </c>
      <c r="BL123" s="16" t="s">
        <v>139</v>
      </c>
      <c r="BM123" s="144" t="s">
        <v>2010</v>
      </c>
    </row>
    <row r="124" spans="2:65" s="12" customFormat="1" ht="22.5">
      <c r="B124" s="146"/>
      <c r="D124" s="147" t="s">
        <v>141</v>
      </c>
      <c r="E124" s="148" t="s">
        <v>1</v>
      </c>
      <c r="F124" s="149" t="s">
        <v>2011</v>
      </c>
      <c r="H124" s="148" t="s">
        <v>1</v>
      </c>
      <c r="I124" s="150"/>
      <c r="L124" s="146"/>
      <c r="M124" s="151"/>
      <c r="T124" s="152"/>
      <c r="AT124" s="148" t="s">
        <v>141</v>
      </c>
      <c r="AU124" s="148" t="s">
        <v>86</v>
      </c>
      <c r="AV124" s="12" t="s">
        <v>84</v>
      </c>
      <c r="AW124" s="12" t="s">
        <v>32</v>
      </c>
      <c r="AX124" s="12" t="s">
        <v>76</v>
      </c>
      <c r="AY124" s="148" t="s">
        <v>132</v>
      </c>
    </row>
    <row r="125" spans="2:65" s="12" customFormat="1" ht="11.25">
      <c r="B125" s="146"/>
      <c r="D125" s="147" t="s">
        <v>141</v>
      </c>
      <c r="E125" s="148" t="s">
        <v>1</v>
      </c>
      <c r="F125" s="149" t="s">
        <v>2012</v>
      </c>
      <c r="H125" s="148" t="s">
        <v>1</v>
      </c>
      <c r="I125" s="150"/>
      <c r="L125" s="146"/>
      <c r="M125" s="151"/>
      <c r="T125" s="152"/>
      <c r="AT125" s="148" t="s">
        <v>141</v>
      </c>
      <c r="AU125" s="148" t="s">
        <v>86</v>
      </c>
      <c r="AV125" s="12" t="s">
        <v>84</v>
      </c>
      <c r="AW125" s="12" t="s">
        <v>32</v>
      </c>
      <c r="AX125" s="12" t="s">
        <v>76</v>
      </c>
      <c r="AY125" s="148" t="s">
        <v>132</v>
      </c>
    </row>
    <row r="126" spans="2:65" s="12" customFormat="1" ht="11.25">
      <c r="B126" s="146"/>
      <c r="D126" s="147" t="s">
        <v>141</v>
      </c>
      <c r="E126" s="148" t="s">
        <v>1</v>
      </c>
      <c r="F126" s="149" t="s">
        <v>2013</v>
      </c>
      <c r="H126" s="148" t="s">
        <v>1</v>
      </c>
      <c r="I126" s="150"/>
      <c r="L126" s="146"/>
      <c r="M126" s="151"/>
      <c r="T126" s="152"/>
      <c r="AT126" s="148" t="s">
        <v>141</v>
      </c>
      <c r="AU126" s="148" t="s">
        <v>86</v>
      </c>
      <c r="AV126" s="12" t="s">
        <v>84</v>
      </c>
      <c r="AW126" s="12" t="s">
        <v>32</v>
      </c>
      <c r="AX126" s="12" t="s">
        <v>76</v>
      </c>
      <c r="AY126" s="148" t="s">
        <v>132</v>
      </c>
    </row>
    <row r="127" spans="2:65" s="12" customFormat="1" ht="11.25">
      <c r="B127" s="146"/>
      <c r="D127" s="147" t="s">
        <v>141</v>
      </c>
      <c r="E127" s="148" t="s">
        <v>1</v>
      </c>
      <c r="F127" s="149" t="s">
        <v>2014</v>
      </c>
      <c r="H127" s="148" t="s">
        <v>1</v>
      </c>
      <c r="I127" s="150"/>
      <c r="L127" s="146"/>
      <c r="M127" s="151"/>
      <c r="T127" s="152"/>
      <c r="AT127" s="148" t="s">
        <v>141</v>
      </c>
      <c r="AU127" s="148" t="s">
        <v>86</v>
      </c>
      <c r="AV127" s="12" t="s">
        <v>84</v>
      </c>
      <c r="AW127" s="12" t="s">
        <v>32</v>
      </c>
      <c r="AX127" s="12" t="s">
        <v>76</v>
      </c>
      <c r="AY127" s="148" t="s">
        <v>132</v>
      </c>
    </row>
    <row r="128" spans="2:65" s="13" customFormat="1" ht="11.25">
      <c r="B128" s="153"/>
      <c r="D128" s="147" t="s">
        <v>141</v>
      </c>
      <c r="E128" s="154" t="s">
        <v>1</v>
      </c>
      <c r="F128" s="155" t="s">
        <v>84</v>
      </c>
      <c r="H128" s="156">
        <v>1</v>
      </c>
      <c r="I128" s="157"/>
      <c r="L128" s="153"/>
      <c r="M128" s="158"/>
      <c r="T128" s="159"/>
      <c r="AT128" s="154" t="s">
        <v>141</v>
      </c>
      <c r="AU128" s="154" t="s">
        <v>86</v>
      </c>
      <c r="AV128" s="13" t="s">
        <v>86</v>
      </c>
      <c r="AW128" s="13" t="s">
        <v>32</v>
      </c>
      <c r="AX128" s="13" t="s">
        <v>84</v>
      </c>
      <c r="AY128" s="154" t="s">
        <v>132</v>
      </c>
    </row>
    <row r="129" spans="2:65" s="1" customFormat="1" ht="16.5" customHeight="1">
      <c r="B129" s="31"/>
      <c r="C129" s="132" t="s">
        <v>86</v>
      </c>
      <c r="D129" s="132" t="s">
        <v>135</v>
      </c>
      <c r="E129" s="133" t="s">
        <v>2015</v>
      </c>
      <c r="F129" s="134" t="s">
        <v>2016</v>
      </c>
      <c r="G129" s="135" t="s">
        <v>138</v>
      </c>
      <c r="H129" s="136">
        <v>1</v>
      </c>
      <c r="I129" s="137"/>
      <c r="J129" s="138">
        <f>ROUND(I129*H129,2)</f>
        <v>0</v>
      </c>
      <c r="K129" s="139"/>
      <c r="L129" s="31"/>
      <c r="M129" s="140" t="s">
        <v>1</v>
      </c>
      <c r="N129" s="141" t="s">
        <v>41</v>
      </c>
      <c r="P129" s="142">
        <f>O129*H129</f>
        <v>0</v>
      </c>
      <c r="Q129" s="142">
        <v>0</v>
      </c>
      <c r="R129" s="142">
        <f>Q129*H129</f>
        <v>0</v>
      </c>
      <c r="S129" s="142">
        <v>0</v>
      </c>
      <c r="T129" s="143">
        <f>S129*H129</f>
        <v>0</v>
      </c>
      <c r="AR129" s="144" t="s">
        <v>139</v>
      </c>
      <c r="AT129" s="144" t="s">
        <v>135</v>
      </c>
      <c r="AU129" s="144" t="s">
        <v>86</v>
      </c>
      <c r="AY129" s="16" t="s">
        <v>132</v>
      </c>
      <c r="BE129" s="145">
        <f>IF(N129="základní",J129,0)</f>
        <v>0</v>
      </c>
      <c r="BF129" s="145">
        <f>IF(N129="snížená",J129,0)</f>
        <v>0</v>
      </c>
      <c r="BG129" s="145">
        <f>IF(N129="zákl. přenesená",J129,0)</f>
        <v>0</v>
      </c>
      <c r="BH129" s="145">
        <f>IF(N129="sníž. přenesená",J129,0)</f>
        <v>0</v>
      </c>
      <c r="BI129" s="145">
        <f>IF(N129="nulová",J129,0)</f>
        <v>0</v>
      </c>
      <c r="BJ129" s="16" t="s">
        <v>84</v>
      </c>
      <c r="BK129" s="145">
        <f>ROUND(I129*H129,2)</f>
        <v>0</v>
      </c>
      <c r="BL129" s="16" t="s">
        <v>139</v>
      </c>
      <c r="BM129" s="144" t="s">
        <v>2017</v>
      </c>
    </row>
    <row r="130" spans="2:65" s="12" customFormat="1" ht="11.25">
      <c r="B130" s="146"/>
      <c r="D130" s="147" t="s">
        <v>141</v>
      </c>
      <c r="E130" s="148" t="s">
        <v>1</v>
      </c>
      <c r="F130" s="149" t="s">
        <v>2018</v>
      </c>
      <c r="H130" s="148" t="s">
        <v>1</v>
      </c>
      <c r="I130" s="150"/>
      <c r="L130" s="146"/>
      <c r="M130" s="151"/>
      <c r="T130" s="152"/>
      <c r="AT130" s="148" t="s">
        <v>141</v>
      </c>
      <c r="AU130" s="148" t="s">
        <v>86</v>
      </c>
      <c r="AV130" s="12" t="s">
        <v>84</v>
      </c>
      <c r="AW130" s="12" t="s">
        <v>32</v>
      </c>
      <c r="AX130" s="12" t="s">
        <v>76</v>
      </c>
      <c r="AY130" s="148" t="s">
        <v>132</v>
      </c>
    </row>
    <row r="131" spans="2:65" s="12" customFormat="1" ht="11.25">
      <c r="B131" s="146"/>
      <c r="D131" s="147" t="s">
        <v>141</v>
      </c>
      <c r="E131" s="148" t="s">
        <v>1</v>
      </c>
      <c r="F131" s="149" t="s">
        <v>2019</v>
      </c>
      <c r="H131" s="148" t="s">
        <v>1</v>
      </c>
      <c r="I131" s="150"/>
      <c r="L131" s="146"/>
      <c r="M131" s="151"/>
      <c r="T131" s="152"/>
      <c r="AT131" s="148" t="s">
        <v>141</v>
      </c>
      <c r="AU131" s="148" t="s">
        <v>86</v>
      </c>
      <c r="AV131" s="12" t="s">
        <v>84</v>
      </c>
      <c r="AW131" s="12" t="s">
        <v>32</v>
      </c>
      <c r="AX131" s="12" t="s">
        <v>76</v>
      </c>
      <c r="AY131" s="148" t="s">
        <v>132</v>
      </c>
    </row>
    <row r="132" spans="2:65" s="12" customFormat="1" ht="11.25">
      <c r="B132" s="146"/>
      <c r="D132" s="147" t="s">
        <v>141</v>
      </c>
      <c r="E132" s="148" t="s">
        <v>1</v>
      </c>
      <c r="F132" s="149" t="s">
        <v>2020</v>
      </c>
      <c r="H132" s="148" t="s">
        <v>1</v>
      </c>
      <c r="I132" s="150"/>
      <c r="L132" s="146"/>
      <c r="M132" s="151"/>
      <c r="T132" s="152"/>
      <c r="AT132" s="148" t="s">
        <v>141</v>
      </c>
      <c r="AU132" s="148" t="s">
        <v>86</v>
      </c>
      <c r="AV132" s="12" t="s">
        <v>84</v>
      </c>
      <c r="AW132" s="12" t="s">
        <v>32</v>
      </c>
      <c r="AX132" s="12" t="s">
        <v>76</v>
      </c>
      <c r="AY132" s="148" t="s">
        <v>132</v>
      </c>
    </row>
    <row r="133" spans="2:65" s="12" customFormat="1" ht="11.25">
      <c r="B133" s="146"/>
      <c r="D133" s="147" t="s">
        <v>141</v>
      </c>
      <c r="E133" s="148" t="s">
        <v>1</v>
      </c>
      <c r="F133" s="149" t="s">
        <v>2021</v>
      </c>
      <c r="H133" s="148" t="s">
        <v>1</v>
      </c>
      <c r="I133" s="150"/>
      <c r="L133" s="146"/>
      <c r="M133" s="151"/>
      <c r="T133" s="152"/>
      <c r="AT133" s="148" t="s">
        <v>141</v>
      </c>
      <c r="AU133" s="148" t="s">
        <v>86</v>
      </c>
      <c r="AV133" s="12" t="s">
        <v>84</v>
      </c>
      <c r="AW133" s="12" t="s">
        <v>32</v>
      </c>
      <c r="AX133" s="12" t="s">
        <v>76</v>
      </c>
      <c r="AY133" s="148" t="s">
        <v>132</v>
      </c>
    </row>
    <row r="134" spans="2:65" s="12" customFormat="1" ht="11.25">
      <c r="B134" s="146"/>
      <c r="D134" s="147" t="s">
        <v>141</v>
      </c>
      <c r="E134" s="148" t="s">
        <v>1</v>
      </c>
      <c r="F134" s="149" t="s">
        <v>2022</v>
      </c>
      <c r="H134" s="148" t="s">
        <v>1</v>
      </c>
      <c r="I134" s="150"/>
      <c r="L134" s="146"/>
      <c r="M134" s="151"/>
      <c r="T134" s="152"/>
      <c r="AT134" s="148" t="s">
        <v>141</v>
      </c>
      <c r="AU134" s="148" t="s">
        <v>86</v>
      </c>
      <c r="AV134" s="12" t="s">
        <v>84</v>
      </c>
      <c r="AW134" s="12" t="s">
        <v>32</v>
      </c>
      <c r="AX134" s="12" t="s">
        <v>76</v>
      </c>
      <c r="AY134" s="148" t="s">
        <v>132</v>
      </c>
    </row>
    <row r="135" spans="2:65" s="13" customFormat="1" ht="11.25">
      <c r="B135" s="153"/>
      <c r="D135" s="147" t="s">
        <v>141</v>
      </c>
      <c r="E135" s="154" t="s">
        <v>1</v>
      </c>
      <c r="F135" s="155" t="s">
        <v>2023</v>
      </c>
      <c r="H135" s="156">
        <v>1</v>
      </c>
      <c r="I135" s="157"/>
      <c r="L135" s="153"/>
      <c r="M135" s="158"/>
      <c r="T135" s="159"/>
      <c r="AT135" s="154" t="s">
        <v>141</v>
      </c>
      <c r="AU135" s="154" t="s">
        <v>86</v>
      </c>
      <c r="AV135" s="13" t="s">
        <v>86</v>
      </c>
      <c r="AW135" s="13" t="s">
        <v>32</v>
      </c>
      <c r="AX135" s="13" t="s">
        <v>84</v>
      </c>
      <c r="AY135" s="154" t="s">
        <v>132</v>
      </c>
    </row>
    <row r="136" spans="2:65" s="11" customFormat="1" ht="25.9" customHeight="1">
      <c r="B136" s="120"/>
      <c r="D136" s="121" t="s">
        <v>75</v>
      </c>
      <c r="E136" s="122" t="s">
        <v>97</v>
      </c>
      <c r="F136" s="122" t="s">
        <v>98</v>
      </c>
      <c r="I136" s="123"/>
      <c r="J136" s="124">
        <f>BK136</f>
        <v>0</v>
      </c>
      <c r="L136" s="120"/>
      <c r="M136" s="125"/>
      <c r="P136" s="126">
        <f>P137</f>
        <v>0</v>
      </c>
      <c r="R136" s="126">
        <f>R137</f>
        <v>9.9000000000000008E-3</v>
      </c>
      <c r="T136" s="127">
        <f>T137</f>
        <v>0</v>
      </c>
      <c r="AR136" s="121" t="s">
        <v>213</v>
      </c>
      <c r="AT136" s="128" t="s">
        <v>75</v>
      </c>
      <c r="AU136" s="128" t="s">
        <v>76</v>
      </c>
      <c r="AY136" s="121" t="s">
        <v>132</v>
      </c>
      <c r="BK136" s="129">
        <f>BK137</f>
        <v>0</v>
      </c>
    </row>
    <row r="137" spans="2:65" s="11" customFormat="1" ht="22.9" customHeight="1">
      <c r="B137" s="120"/>
      <c r="D137" s="121" t="s">
        <v>75</v>
      </c>
      <c r="E137" s="130" t="s">
        <v>2024</v>
      </c>
      <c r="F137" s="130" t="s">
        <v>2025</v>
      </c>
      <c r="I137" s="123"/>
      <c r="J137" s="131">
        <f>BK137</f>
        <v>0</v>
      </c>
      <c r="L137" s="120"/>
      <c r="M137" s="125"/>
      <c r="P137" s="126">
        <f>SUM(P138:P215)</f>
        <v>0</v>
      </c>
      <c r="R137" s="126">
        <f>SUM(R138:R215)</f>
        <v>9.9000000000000008E-3</v>
      </c>
      <c r="T137" s="127">
        <f>SUM(T138:T215)</f>
        <v>0</v>
      </c>
      <c r="AR137" s="121" t="s">
        <v>213</v>
      </c>
      <c r="AT137" s="128" t="s">
        <v>75</v>
      </c>
      <c r="AU137" s="128" t="s">
        <v>84</v>
      </c>
      <c r="AY137" s="121" t="s">
        <v>132</v>
      </c>
      <c r="BK137" s="129">
        <f>SUM(BK138:BK215)</f>
        <v>0</v>
      </c>
    </row>
    <row r="138" spans="2:65" s="1" customFormat="1" ht="78" customHeight="1">
      <c r="B138" s="31"/>
      <c r="C138" s="132" t="s">
        <v>203</v>
      </c>
      <c r="D138" s="132" t="s">
        <v>135</v>
      </c>
      <c r="E138" s="133" t="s">
        <v>2026</v>
      </c>
      <c r="F138" s="134" t="s">
        <v>2027</v>
      </c>
      <c r="G138" s="135" t="s">
        <v>138</v>
      </c>
      <c r="H138" s="136">
        <v>1</v>
      </c>
      <c r="I138" s="137"/>
      <c r="J138" s="138">
        <f>ROUND(I138*H138,2)</f>
        <v>0</v>
      </c>
      <c r="K138" s="139"/>
      <c r="L138" s="31"/>
      <c r="M138" s="140" t="s">
        <v>1</v>
      </c>
      <c r="N138" s="141" t="s">
        <v>41</v>
      </c>
      <c r="P138" s="142">
        <f>O138*H138</f>
        <v>0</v>
      </c>
      <c r="Q138" s="142">
        <v>0</v>
      </c>
      <c r="R138" s="142">
        <f>Q138*H138</f>
        <v>0</v>
      </c>
      <c r="S138" s="142">
        <v>0</v>
      </c>
      <c r="T138" s="143">
        <f>S138*H138</f>
        <v>0</v>
      </c>
      <c r="AR138" s="144" t="s">
        <v>2028</v>
      </c>
      <c r="AT138" s="144" t="s">
        <v>135</v>
      </c>
      <c r="AU138" s="144" t="s">
        <v>86</v>
      </c>
      <c r="AY138" s="16" t="s">
        <v>132</v>
      </c>
      <c r="BE138" s="145">
        <f>IF(N138="základní",J138,0)</f>
        <v>0</v>
      </c>
      <c r="BF138" s="145">
        <f>IF(N138="snížená",J138,0)</f>
        <v>0</v>
      </c>
      <c r="BG138" s="145">
        <f>IF(N138="zákl. přenesená",J138,0)</f>
        <v>0</v>
      </c>
      <c r="BH138" s="145">
        <f>IF(N138="sníž. přenesená",J138,0)</f>
        <v>0</v>
      </c>
      <c r="BI138" s="145">
        <f>IF(N138="nulová",J138,0)</f>
        <v>0</v>
      </c>
      <c r="BJ138" s="16" t="s">
        <v>84</v>
      </c>
      <c r="BK138" s="145">
        <f>ROUND(I138*H138,2)</f>
        <v>0</v>
      </c>
      <c r="BL138" s="16" t="s">
        <v>2028</v>
      </c>
      <c r="BM138" s="144" t="s">
        <v>2029</v>
      </c>
    </row>
    <row r="139" spans="2:65" s="1" customFormat="1" ht="58.5">
      <c r="B139" s="31"/>
      <c r="D139" s="147" t="s">
        <v>319</v>
      </c>
      <c r="F139" s="174" t="s">
        <v>2030</v>
      </c>
      <c r="I139" s="165"/>
      <c r="L139" s="31"/>
      <c r="M139" s="166"/>
      <c r="T139" s="55"/>
      <c r="AT139" s="16" t="s">
        <v>319</v>
      </c>
      <c r="AU139" s="16" t="s">
        <v>86</v>
      </c>
    </row>
    <row r="140" spans="2:65" s="12" customFormat="1" ht="11.25">
      <c r="B140" s="146"/>
      <c r="D140" s="147" t="s">
        <v>141</v>
      </c>
      <c r="E140" s="148" t="s">
        <v>1</v>
      </c>
      <c r="F140" s="149" t="s">
        <v>2031</v>
      </c>
      <c r="H140" s="148" t="s">
        <v>1</v>
      </c>
      <c r="I140" s="150"/>
      <c r="L140" s="146"/>
      <c r="M140" s="151"/>
      <c r="T140" s="152"/>
      <c r="AT140" s="148" t="s">
        <v>141</v>
      </c>
      <c r="AU140" s="148" t="s">
        <v>86</v>
      </c>
      <c r="AV140" s="12" t="s">
        <v>84</v>
      </c>
      <c r="AW140" s="12" t="s">
        <v>32</v>
      </c>
      <c r="AX140" s="12" t="s">
        <v>76</v>
      </c>
      <c r="AY140" s="148" t="s">
        <v>132</v>
      </c>
    </row>
    <row r="141" spans="2:65" s="13" customFormat="1" ht="11.25">
      <c r="B141" s="153"/>
      <c r="D141" s="147" t="s">
        <v>141</v>
      </c>
      <c r="E141" s="154" t="s">
        <v>1</v>
      </c>
      <c r="F141" s="155" t="s">
        <v>84</v>
      </c>
      <c r="H141" s="156">
        <v>1</v>
      </c>
      <c r="I141" s="157"/>
      <c r="L141" s="153"/>
      <c r="M141" s="158"/>
      <c r="T141" s="159"/>
      <c r="AT141" s="154" t="s">
        <v>141</v>
      </c>
      <c r="AU141" s="154" t="s">
        <v>86</v>
      </c>
      <c r="AV141" s="13" t="s">
        <v>86</v>
      </c>
      <c r="AW141" s="13" t="s">
        <v>32</v>
      </c>
      <c r="AX141" s="13" t="s">
        <v>76</v>
      </c>
      <c r="AY141" s="154" t="s">
        <v>132</v>
      </c>
    </row>
    <row r="142" spans="2:65" s="14" customFormat="1" ht="11.25">
      <c r="B142" s="167"/>
      <c r="D142" s="147" t="s">
        <v>141</v>
      </c>
      <c r="E142" s="168" t="s">
        <v>1</v>
      </c>
      <c r="F142" s="169" t="s">
        <v>191</v>
      </c>
      <c r="H142" s="170">
        <v>1</v>
      </c>
      <c r="I142" s="171"/>
      <c r="L142" s="167"/>
      <c r="M142" s="172"/>
      <c r="T142" s="173"/>
      <c r="AT142" s="168" t="s">
        <v>141</v>
      </c>
      <c r="AU142" s="168" t="s">
        <v>86</v>
      </c>
      <c r="AV142" s="14" t="s">
        <v>131</v>
      </c>
      <c r="AW142" s="14" t="s">
        <v>32</v>
      </c>
      <c r="AX142" s="14" t="s">
        <v>84</v>
      </c>
      <c r="AY142" s="168" t="s">
        <v>132</v>
      </c>
    </row>
    <row r="143" spans="2:65" s="1" customFormat="1" ht="55.5" customHeight="1">
      <c r="B143" s="31"/>
      <c r="C143" s="132" t="s">
        <v>131</v>
      </c>
      <c r="D143" s="132" t="s">
        <v>135</v>
      </c>
      <c r="E143" s="133" t="s">
        <v>2032</v>
      </c>
      <c r="F143" s="134" t="s">
        <v>2033</v>
      </c>
      <c r="G143" s="135" t="s">
        <v>138</v>
      </c>
      <c r="H143" s="136">
        <v>1</v>
      </c>
      <c r="I143" s="137"/>
      <c r="J143" s="138">
        <f>ROUND(I143*H143,2)</f>
        <v>0</v>
      </c>
      <c r="K143" s="139"/>
      <c r="L143" s="31"/>
      <c r="M143" s="140" t="s">
        <v>1</v>
      </c>
      <c r="N143" s="141" t="s">
        <v>41</v>
      </c>
      <c r="P143" s="142">
        <f>O143*H143</f>
        <v>0</v>
      </c>
      <c r="Q143" s="142">
        <v>0</v>
      </c>
      <c r="R143" s="142">
        <f>Q143*H143</f>
        <v>0</v>
      </c>
      <c r="S143" s="142">
        <v>0</v>
      </c>
      <c r="T143" s="143">
        <f>S143*H143</f>
        <v>0</v>
      </c>
      <c r="AR143" s="144" t="s">
        <v>2028</v>
      </c>
      <c r="AT143" s="144" t="s">
        <v>135</v>
      </c>
      <c r="AU143" s="144" t="s">
        <v>86</v>
      </c>
      <c r="AY143" s="16" t="s">
        <v>132</v>
      </c>
      <c r="BE143" s="145">
        <f>IF(N143="základní",J143,0)</f>
        <v>0</v>
      </c>
      <c r="BF143" s="145">
        <f>IF(N143="snížená",J143,0)</f>
        <v>0</v>
      </c>
      <c r="BG143" s="145">
        <f>IF(N143="zákl. přenesená",J143,0)</f>
        <v>0</v>
      </c>
      <c r="BH143" s="145">
        <f>IF(N143="sníž. přenesená",J143,0)</f>
        <v>0</v>
      </c>
      <c r="BI143" s="145">
        <f>IF(N143="nulová",J143,0)</f>
        <v>0</v>
      </c>
      <c r="BJ143" s="16" t="s">
        <v>84</v>
      </c>
      <c r="BK143" s="145">
        <f>ROUND(I143*H143,2)</f>
        <v>0</v>
      </c>
      <c r="BL143" s="16" t="s">
        <v>2028</v>
      </c>
      <c r="BM143" s="144" t="s">
        <v>2034</v>
      </c>
    </row>
    <row r="144" spans="2:65" s="1" customFormat="1" ht="48.75">
      <c r="B144" s="31"/>
      <c r="D144" s="147" t="s">
        <v>319</v>
      </c>
      <c r="F144" s="174" t="s">
        <v>2035</v>
      </c>
      <c r="I144" s="165"/>
      <c r="L144" s="31"/>
      <c r="M144" s="166"/>
      <c r="T144" s="55"/>
      <c r="AT144" s="16" t="s">
        <v>319</v>
      </c>
      <c r="AU144" s="16" t="s">
        <v>86</v>
      </c>
    </row>
    <row r="145" spans="2:65" s="12" customFormat="1" ht="22.5">
      <c r="B145" s="146"/>
      <c r="D145" s="147" t="s">
        <v>141</v>
      </c>
      <c r="E145" s="148" t="s">
        <v>1</v>
      </c>
      <c r="F145" s="149" t="s">
        <v>2036</v>
      </c>
      <c r="H145" s="148" t="s">
        <v>1</v>
      </c>
      <c r="I145" s="150"/>
      <c r="L145" s="146"/>
      <c r="M145" s="151"/>
      <c r="T145" s="152"/>
      <c r="AT145" s="148" t="s">
        <v>141</v>
      </c>
      <c r="AU145" s="148" t="s">
        <v>86</v>
      </c>
      <c r="AV145" s="12" t="s">
        <v>84</v>
      </c>
      <c r="AW145" s="12" t="s">
        <v>32</v>
      </c>
      <c r="AX145" s="12" t="s">
        <v>76</v>
      </c>
      <c r="AY145" s="148" t="s">
        <v>132</v>
      </c>
    </row>
    <row r="146" spans="2:65" s="13" customFormat="1" ht="11.25">
      <c r="B146" s="153"/>
      <c r="D146" s="147" t="s">
        <v>141</v>
      </c>
      <c r="E146" s="154" t="s">
        <v>1</v>
      </c>
      <c r="F146" s="155" t="s">
        <v>84</v>
      </c>
      <c r="H146" s="156">
        <v>1</v>
      </c>
      <c r="I146" s="157"/>
      <c r="L146" s="153"/>
      <c r="M146" s="158"/>
      <c r="T146" s="159"/>
      <c r="AT146" s="154" t="s">
        <v>141</v>
      </c>
      <c r="AU146" s="154" t="s">
        <v>86</v>
      </c>
      <c r="AV146" s="13" t="s">
        <v>86</v>
      </c>
      <c r="AW146" s="13" t="s">
        <v>32</v>
      </c>
      <c r="AX146" s="13" t="s">
        <v>76</v>
      </c>
      <c r="AY146" s="154" t="s">
        <v>132</v>
      </c>
    </row>
    <row r="147" spans="2:65" s="14" customFormat="1" ht="11.25">
      <c r="B147" s="167"/>
      <c r="D147" s="147" t="s">
        <v>141</v>
      </c>
      <c r="E147" s="168" t="s">
        <v>1</v>
      </c>
      <c r="F147" s="169" t="s">
        <v>191</v>
      </c>
      <c r="H147" s="170">
        <v>1</v>
      </c>
      <c r="I147" s="171"/>
      <c r="L147" s="167"/>
      <c r="M147" s="172"/>
      <c r="T147" s="173"/>
      <c r="AT147" s="168" t="s">
        <v>141</v>
      </c>
      <c r="AU147" s="168" t="s">
        <v>86</v>
      </c>
      <c r="AV147" s="14" t="s">
        <v>131</v>
      </c>
      <c r="AW147" s="14" t="s">
        <v>32</v>
      </c>
      <c r="AX147" s="14" t="s">
        <v>84</v>
      </c>
      <c r="AY147" s="168" t="s">
        <v>132</v>
      </c>
    </row>
    <row r="148" spans="2:65" s="1" customFormat="1" ht="62.65" customHeight="1">
      <c r="B148" s="31"/>
      <c r="C148" s="132" t="s">
        <v>213</v>
      </c>
      <c r="D148" s="132" t="s">
        <v>135</v>
      </c>
      <c r="E148" s="133" t="s">
        <v>2037</v>
      </c>
      <c r="F148" s="134" t="s">
        <v>2038</v>
      </c>
      <c r="G148" s="135" t="s">
        <v>138</v>
      </c>
      <c r="H148" s="136">
        <v>1</v>
      </c>
      <c r="I148" s="137"/>
      <c r="J148" s="138">
        <f>ROUND(I148*H148,2)</f>
        <v>0</v>
      </c>
      <c r="K148" s="139"/>
      <c r="L148" s="31"/>
      <c r="M148" s="140" t="s">
        <v>1</v>
      </c>
      <c r="N148" s="141" t="s">
        <v>41</v>
      </c>
      <c r="P148" s="142">
        <f>O148*H148</f>
        <v>0</v>
      </c>
      <c r="Q148" s="142">
        <v>0</v>
      </c>
      <c r="R148" s="142">
        <f>Q148*H148</f>
        <v>0</v>
      </c>
      <c r="S148" s="142">
        <v>0</v>
      </c>
      <c r="T148" s="143">
        <f>S148*H148</f>
        <v>0</v>
      </c>
      <c r="AR148" s="144" t="s">
        <v>2028</v>
      </c>
      <c r="AT148" s="144" t="s">
        <v>135</v>
      </c>
      <c r="AU148" s="144" t="s">
        <v>86</v>
      </c>
      <c r="AY148" s="16" t="s">
        <v>132</v>
      </c>
      <c r="BE148" s="145">
        <f>IF(N148="základní",J148,0)</f>
        <v>0</v>
      </c>
      <c r="BF148" s="145">
        <f>IF(N148="snížená",J148,0)</f>
        <v>0</v>
      </c>
      <c r="BG148" s="145">
        <f>IF(N148="zákl. přenesená",J148,0)</f>
        <v>0</v>
      </c>
      <c r="BH148" s="145">
        <f>IF(N148="sníž. přenesená",J148,0)</f>
        <v>0</v>
      </c>
      <c r="BI148" s="145">
        <f>IF(N148="nulová",J148,0)</f>
        <v>0</v>
      </c>
      <c r="BJ148" s="16" t="s">
        <v>84</v>
      </c>
      <c r="BK148" s="145">
        <f>ROUND(I148*H148,2)</f>
        <v>0</v>
      </c>
      <c r="BL148" s="16" t="s">
        <v>2028</v>
      </c>
      <c r="BM148" s="144" t="s">
        <v>2039</v>
      </c>
    </row>
    <row r="149" spans="2:65" s="1" customFormat="1" ht="48.75">
      <c r="B149" s="31"/>
      <c r="D149" s="147" t="s">
        <v>319</v>
      </c>
      <c r="F149" s="174" t="s">
        <v>2035</v>
      </c>
      <c r="I149" s="165"/>
      <c r="L149" s="31"/>
      <c r="M149" s="166"/>
      <c r="T149" s="55"/>
      <c r="AT149" s="16" t="s">
        <v>319</v>
      </c>
      <c r="AU149" s="16" t="s">
        <v>86</v>
      </c>
    </row>
    <row r="150" spans="2:65" s="12" customFormat="1" ht="22.5">
      <c r="B150" s="146"/>
      <c r="D150" s="147" t="s">
        <v>141</v>
      </c>
      <c r="E150" s="148" t="s">
        <v>1</v>
      </c>
      <c r="F150" s="149" t="s">
        <v>2040</v>
      </c>
      <c r="H150" s="148" t="s">
        <v>1</v>
      </c>
      <c r="I150" s="150"/>
      <c r="L150" s="146"/>
      <c r="M150" s="151"/>
      <c r="T150" s="152"/>
      <c r="AT150" s="148" t="s">
        <v>141</v>
      </c>
      <c r="AU150" s="148" t="s">
        <v>86</v>
      </c>
      <c r="AV150" s="12" t="s">
        <v>84</v>
      </c>
      <c r="AW150" s="12" t="s">
        <v>32</v>
      </c>
      <c r="AX150" s="12" t="s">
        <v>76</v>
      </c>
      <c r="AY150" s="148" t="s">
        <v>132</v>
      </c>
    </row>
    <row r="151" spans="2:65" s="13" customFormat="1" ht="11.25">
      <c r="B151" s="153"/>
      <c r="D151" s="147" t="s">
        <v>141</v>
      </c>
      <c r="E151" s="154" t="s">
        <v>1</v>
      </c>
      <c r="F151" s="155" t="s">
        <v>84</v>
      </c>
      <c r="H151" s="156">
        <v>1</v>
      </c>
      <c r="I151" s="157"/>
      <c r="L151" s="153"/>
      <c r="M151" s="158"/>
      <c r="T151" s="159"/>
      <c r="AT151" s="154" t="s">
        <v>141</v>
      </c>
      <c r="AU151" s="154" t="s">
        <v>86</v>
      </c>
      <c r="AV151" s="13" t="s">
        <v>86</v>
      </c>
      <c r="AW151" s="13" t="s">
        <v>32</v>
      </c>
      <c r="AX151" s="13" t="s">
        <v>76</v>
      </c>
      <c r="AY151" s="154" t="s">
        <v>132</v>
      </c>
    </row>
    <row r="152" spans="2:65" s="14" customFormat="1" ht="11.25">
      <c r="B152" s="167"/>
      <c r="D152" s="147" t="s">
        <v>141</v>
      </c>
      <c r="E152" s="168" t="s">
        <v>1</v>
      </c>
      <c r="F152" s="169" t="s">
        <v>191</v>
      </c>
      <c r="H152" s="170">
        <v>1</v>
      </c>
      <c r="I152" s="171"/>
      <c r="L152" s="167"/>
      <c r="M152" s="172"/>
      <c r="T152" s="173"/>
      <c r="AT152" s="168" t="s">
        <v>141</v>
      </c>
      <c r="AU152" s="168" t="s">
        <v>86</v>
      </c>
      <c r="AV152" s="14" t="s">
        <v>131</v>
      </c>
      <c r="AW152" s="14" t="s">
        <v>32</v>
      </c>
      <c r="AX152" s="14" t="s">
        <v>84</v>
      </c>
      <c r="AY152" s="168" t="s">
        <v>132</v>
      </c>
    </row>
    <row r="153" spans="2:65" s="1" customFormat="1" ht="189.75" customHeight="1">
      <c r="B153" s="31"/>
      <c r="C153" s="132" t="s">
        <v>229</v>
      </c>
      <c r="D153" s="132" t="s">
        <v>135</v>
      </c>
      <c r="E153" s="133" t="s">
        <v>2041</v>
      </c>
      <c r="F153" s="134" t="s">
        <v>2042</v>
      </c>
      <c r="G153" s="135" t="s">
        <v>138</v>
      </c>
      <c r="H153" s="136">
        <v>1</v>
      </c>
      <c r="I153" s="137"/>
      <c r="J153" s="138">
        <f>ROUND(I153*H153,2)</f>
        <v>0</v>
      </c>
      <c r="K153" s="139"/>
      <c r="L153" s="31"/>
      <c r="M153" s="140" t="s">
        <v>1</v>
      </c>
      <c r="N153" s="141" t="s">
        <v>41</v>
      </c>
      <c r="P153" s="142">
        <f>O153*H153</f>
        <v>0</v>
      </c>
      <c r="Q153" s="142">
        <v>0</v>
      </c>
      <c r="R153" s="142">
        <f>Q153*H153</f>
        <v>0</v>
      </c>
      <c r="S153" s="142">
        <v>0</v>
      </c>
      <c r="T153" s="143">
        <f>S153*H153</f>
        <v>0</v>
      </c>
      <c r="AR153" s="144" t="s">
        <v>131</v>
      </c>
      <c r="AT153" s="144" t="s">
        <v>135</v>
      </c>
      <c r="AU153" s="144" t="s">
        <v>86</v>
      </c>
      <c r="AY153" s="16" t="s">
        <v>132</v>
      </c>
      <c r="BE153" s="145">
        <f>IF(N153="základní",J153,0)</f>
        <v>0</v>
      </c>
      <c r="BF153" s="145">
        <f>IF(N153="snížená",J153,0)</f>
        <v>0</v>
      </c>
      <c r="BG153" s="145">
        <f>IF(N153="zákl. přenesená",J153,0)</f>
        <v>0</v>
      </c>
      <c r="BH153" s="145">
        <f>IF(N153="sníž. přenesená",J153,0)</f>
        <v>0</v>
      </c>
      <c r="BI153" s="145">
        <f>IF(N153="nulová",J153,0)</f>
        <v>0</v>
      </c>
      <c r="BJ153" s="16" t="s">
        <v>84</v>
      </c>
      <c r="BK153" s="145">
        <f>ROUND(I153*H153,2)</f>
        <v>0</v>
      </c>
      <c r="BL153" s="16" t="s">
        <v>131</v>
      </c>
      <c r="BM153" s="144" t="s">
        <v>2043</v>
      </c>
    </row>
    <row r="154" spans="2:65" s="1" customFormat="1" ht="126.75">
      <c r="B154" s="31"/>
      <c r="D154" s="147" t="s">
        <v>319</v>
      </c>
      <c r="F154" s="174" t="s">
        <v>2044</v>
      </c>
      <c r="I154" s="165"/>
      <c r="L154" s="31"/>
      <c r="M154" s="166"/>
      <c r="T154" s="55"/>
      <c r="AT154" s="16" t="s">
        <v>319</v>
      </c>
      <c r="AU154" s="16" t="s">
        <v>86</v>
      </c>
    </row>
    <row r="155" spans="2:65" s="12" customFormat="1" ht="22.5">
      <c r="B155" s="146"/>
      <c r="D155" s="147" t="s">
        <v>141</v>
      </c>
      <c r="E155" s="148" t="s">
        <v>1</v>
      </c>
      <c r="F155" s="149" t="s">
        <v>2045</v>
      </c>
      <c r="H155" s="148" t="s">
        <v>1</v>
      </c>
      <c r="I155" s="150"/>
      <c r="L155" s="146"/>
      <c r="M155" s="151"/>
      <c r="T155" s="152"/>
      <c r="AT155" s="148" t="s">
        <v>141</v>
      </c>
      <c r="AU155" s="148" t="s">
        <v>86</v>
      </c>
      <c r="AV155" s="12" t="s">
        <v>84</v>
      </c>
      <c r="AW155" s="12" t="s">
        <v>32</v>
      </c>
      <c r="AX155" s="12" t="s">
        <v>76</v>
      </c>
      <c r="AY155" s="148" t="s">
        <v>132</v>
      </c>
    </row>
    <row r="156" spans="2:65" s="13" customFormat="1" ht="11.25">
      <c r="B156" s="153"/>
      <c r="D156" s="147" t="s">
        <v>141</v>
      </c>
      <c r="E156" s="154" t="s">
        <v>1</v>
      </c>
      <c r="F156" s="155" t="s">
        <v>84</v>
      </c>
      <c r="H156" s="156">
        <v>1</v>
      </c>
      <c r="I156" s="157"/>
      <c r="L156" s="153"/>
      <c r="M156" s="158"/>
      <c r="T156" s="159"/>
      <c r="AT156" s="154" t="s">
        <v>141</v>
      </c>
      <c r="AU156" s="154" t="s">
        <v>86</v>
      </c>
      <c r="AV156" s="13" t="s">
        <v>86</v>
      </c>
      <c r="AW156" s="13" t="s">
        <v>32</v>
      </c>
      <c r="AX156" s="13" t="s">
        <v>76</v>
      </c>
      <c r="AY156" s="154" t="s">
        <v>132</v>
      </c>
    </row>
    <row r="157" spans="2:65" s="14" customFormat="1" ht="11.25">
      <c r="B157" s="167"/>
      <c r="D157" s="147" t="s">
        <v>141</v>
      </c>
      <c r="E157" s="168" t="s">
        <v>1</v>
      </c>
      <c r="F157" s="169" t="s">
        <v>191</v>
      </c>
      <c r="H157" s="170">
        <v>1</v>
      </c>
      <c r="I157" s="171"/>
      <c r="L157" s="167"/>
      <c r="M157" s="172"/>
      <c r="T157" s="173"/>
      <c r="AT157" s="168" t="s">
        <v>141</v>
      </c>
      <c r="AU157" s="168" t="s">
        <v>86</v>
      </c>
      <c r="AV157" s="14" t="s">
        <v>131</v>
      </c>
      <c r="AW157" s="14" t="s">
        <v>32</v>
      </c>
      <c r="AX157" s="14" t="s">
        <v>84</v>
      </c>
      <c r="AY157" s="168" t="s">
        <v>132</v>
      </c>
    </row>
    <row r="158" spans="2:65" s="1" customFormat="1" ht="78" customHeight="1">
      <c r="B158" s="31"/>
      <c r="C158" s="132" t="s">
        <v>239</v>
      </c>
      <c r="D158" s="132" t="s">
        <v>135</v>
      </c>
      <c r="E158" s="133" t="s">
        <v>2046</v>
      </c>
      <c r="F158" s="134" t="s">
        <v>2047</v>
      </c>
      <c r="G158" s="135" t="s">
        <v>138</v>
      </c>
      <c r="H158" s="136">
        <v>1</v>
      </c>
      <c r="I158" s="137"/>
      <c r="J158" s="138">
        <f>ROUND(I158*H158,2)</f>
        <v>0</v>
      </c>
      <c r="K158" s="139"/>
      <c r="L158" s="31"/>
      <c r="M158" s="140" t="s">
        <v>1</v>
      </c>
      <c r="N158" s="141" t="s">
        <v>41</v>
      </c>
      <c r="P158" s="142">
        <f>O158*H158</f>
        <v>0</v>
      </c>
      <c r="Q158" s="142">
        <v>0</v>
      </c>
      <c r="R158" s="142">
        <f>Q158*H158</f>
        <v>0</v>
      </c>
      <c r="S158" s="142">
        <v>0</v>
      </c>
      <c r="T158" s="143">
        <f>S158*H158</f>
        <v>0</v>
      </c>
      <c r="AR158" s="144" t="s">
        <v>2028</v>
      </c>
      <c r="AT158" s="144" t="s">
        <v>135</v>
      </c>
      <c r="AU158" s="144" t="s">
        <v>86</v>
      </c>
      <c r="AY158" s="16" t="s">
        <v>132</v>
      </c>
      <c r="BE158" s="145">
        <f>IF(N158="základní",J158,0)</f>
        <v>0</v>
      </c>
      <c r="BF158" s="145">
        <f>IF(N158="snížená",J158,0)</f>
        <v>0</v>
      </c>
      <c r="BG158" s="145">
        <f>IF(N158="zákl. přenesená",J158,0)</f>
        <v>0</v>
      </c>
      <c r="BH158" s="145">
        <f>IF(N158="sníž. přenesená",J158,0)</f>
        <v>0</v>
      </c>
      <c r="BI158" s="145">
        <f>IF(N158="nulová",J158,0)</f>
        <v>0</v>
      </c>
      <c r="BJ158" s="16" t="s">
        <v>84</v>
      </c>
      <c r="BK158" s="145">
        <f>ROUND(I158*H158,2)</f>
        <v>0</v>
      </c>
      <c r="BL158" s="16" t="s">
        <v>2028</v>
      </c>
      <c r="BM158" s="144" t="s">
        <v>2048</v>
      </c>
    </row>
    <row r="159" spans="2:65" s="1" customFormat="1" ht="78">
      <c r="B159" s="31"/>
      <c r="D159" s="147" t="s">
        <v>319</v>
      </c>
      <c r="F159" s="174" t="s">
        <v>2049</v>
      </c>
      <c r="I159" s="165"/>
      <c r="L159" s="31"/>
      <c r="M159" s="166"/>
      <c r="T159" s="55"/>
      <c r="AT159" s="16" t="s">
        <v>319</v>
      </c>
      <c r="AU159" s="16" t="s">
        <v>86</v>
      </c>
    </row>
    <row r="160" spans="2:65" s="12" customFormat="1" ht="11.25">
      <c r="B160" s="146"/>
      <c r="D160" s="147" t="s">
        <v>141</v>
      </c>
      <c r="E160" s="148" t="s">
        <v>1</v>
      </c>
      <c r="F160" s="149" t="s">
        <v>2050</v>
      </c>
      <c r="H160" s="148" t="s">
        <v>1</v>
      </c>
      <c r="I160" s="150"/>
      <c r="L160" s="146"/>
      <c r="M160" s="151"/>
      <c r="T160" s="152"/>
      <c r="AT160" s="148" t="s">
        <v>141</v>
      </c>
      <c r="AU160" s="148" t="s">
        <v>86</v>
      </c>
      <c r="AV160" s="12" t="s">
        <v>84</v>
      </c>
      <c r="AW160" s="12" t="s">
        <v>32</v>
      </c>
      <c r="AX160" s="12" t="s">
        <v>76</v>
      </c>
      <c r="AY160" s="148" t="s">
        <v>132</v>
      </c>
    </row>
    <row r="161" spans="2:65" s="13" customFormat="1" ht="11.25">
      <c r="B161" s="153"/>
      <c r="D161" s="147" t="s">
        <v>141</v>
      </c>
      <c r="E161" s="154" t="s">
        <v>1</v>
      </c>
      <c r="F161" s="155" t="s">
        <v>84</v>
      </c>
      <c r="H161" s="156">
        <v>1</v>
      </c>
      <c r="I161" s="157"/>
      <c r="L161" s="153"/>
      <c r="M161" s="158"/>
      <c r="T161" s="159"/>
      <c r="AT161" s="154" t="s">
        <v>141</v>
      </c>
      <c r="AU161" s="154" t="s">
        <v>86</v>
      </c>
      <c r="AV161" s="13" t="s">
        <v>86</v>
      </c>
      <c r="AW161" s="13" t="s">
        <v>32</v>
      </c>
      <c r="AX161" s="13" t="s">
        <v>76</v>
      </c>
      <c r="AY161" s="154" t="s">
        <v>132</v>
      </c>
    </row>
    <row r="162" spans="2:65" s="14" customFormat="1" ht="11.25">
      <c r="B162" s="167"/>
      <c r="D162" s="147" t="s">
        <v>141</v>
      </c>
      <c r="E162" s="168" t="s">
        <v>1</v>
      </c>
      <c r="F162" s="169" t="s">
        <v>191</v>
      </c>
      <c r="H162" s="170">
        <v>1</v>
      </c>
      <c r="I162" s="171"/>
      <c r="L162" s="167"/>
      <c r="M162" s="172"/>
      <c r="T162" s="173"/>
      <c r="AT162" s="168" t="s">
        <v>141</v>
      </c>
      <c r="AU162" s="168" t="s">
        <v>86</v>
      </c>
      <c r="AV162" s="14" t="s">
        <v>131</v>
      </c>
      <c r="AW162" s="14" t="s">
        <v>32</v>
      </c>
      <c r="AX162" s="14" t="s">
        <v>84</v>
      </c>
      <c r="AY162" s="168" t="s">
        <v>132</v>
      </c>
    </row>
    <row r="163" spans="2:65" s="1" customFormat="1" ht="408" customHeight="1">
      <c r="B163" s="31"/>
      <c r="C163" s="132" t="s">
        <v>226</v>
      </c>
      <c r="D163" s="132" t="s">
        <v>135</v>
      </c>
      <c r="E163" s="133" t="s">
        <v>2051</v>
      </c>
      <c r="F163" s="191" t="s">
        <v>2052</v>
      </c>
      <c r="G163" s="135" t="s">
        <v>2053</v>
      </c>
      <c r="H163" s="136">
        <v>1</v>
      </c>
      <c r="I163" s="137"/>
      <c r="J163" s="138">
        <f>ROUND(I163*H163,2)</f>
        <v>0</v>
      </c>
      <c r="K163" s="139"/>
      <c r="L163" s="31"/>
      <c r="M163" s="140" t="s">
        <v>1</v>
      </c>
      <c r="N163" s="141" t="s">
        <v>41</v>
      </c>
      <c r="P163" s="142">
        <f>O163*H163</f>
        <v>0</v>
      </c>
      <c r="Q163" s="142">
        <v>0</v>
      </c>
      <c r="R163" s="142">
        <f>Q163*H163</f>
        <v>0</v>
      </c>
      <c r="S163" s="142">
        <v>0</v>
      </c>
      <c r="T163" s="143">
        <f>S163*H163</f>
        <v>0</v>
      </c>
      <c r="AR163" s="144" t="s">
        <v>2028</v>
      </c>
      <c r="AT163" s="144" t="s">
        <v>135</v>
      </c>
      <c r="AU163" s="144" t="s">
        <v>86</v>
      </c>
      <c r="AY163" s="16" t="s">
        <v>132</v>
      </c>
      <c r="BE163" s="145">
        <f>IF(N163="základní",J163,0)</f>
        <v>0</v>
      </c>
      <c r="BF163" s="145">
        <f>IF(N163="snížená",J163,0)</f>
        <v>0</v>
      </c>
      <c r="BG163" s="145">
        <f>IF(N163="zákl. přenesená",J163,0)</f>
        <v>0</v>
      </c>
      <c r="BH163" s="145">
        <f>IF(N163="sníž. přenesená",J163,0)</f>
        <v>0</v>
      </c>
      <c r="BI163" s="145">
        <f>IF(N163="nulová",J163,0)</f>
        <v>0</v>
      </c>
      <c r="BJ163" s="16" t="s">
        <v>84</v>
      </c>
      <c r="BK163" s="145">
        <f>ROUND(I163*H163,2)</f>
        <v>0</v>
      </c>
      <c r="BL163" s="16" t="s">
        <v>2028</v>
      </c>
      <c r="BM163" s="144" t="s">
        <v>2054</v>
      </c>
    </row>
    <row r="164" spans="2:65" s="1" customFormat="1" ht="263.25">
      <c r="B164" s="31"/>
      <c r="D164" s="147" t="s">
        <v>319</v>
      </c>
      <c r="F164" s="174" t="s">
        <v>2055</v>
      </c>
      <c r="I164" s="165"/>
      <c r="L164" s="31"/>
      <c r="M164" s="166"/>
      <c r="T164" s="55"/>
      <c r="AT164" s="16" t="s">
        <v>319</v>
      </c>
      <c r="AU164" s="16" t="s">
        <v>86</v>
      </c>
    </row>
    <row r="165" spans="2:65" s="12" customFormat="1" ht="33.75">
      <c r="B165" s="146"/>
      <c r="D165" s="147" t="s">
        <v>141</v>
      </c>
      <c r="E165" s="148" t="s">
        <v>1</v>
      </c>
      <c r="F165" s="149" t="s">
        <v>2056</v>
      </c>
      <c r="H165" s="148" t="s">
        <v>1</v>
      </c>
      <c r="I165" s="150"/>
      <c r="L165" s="146"/>
      <c r="M165" s="151"/>
      <c r="T165" s="152"/>
      <c r="AT165" s="148" t="s">
        <v>141</v>
      </c>
      <c r="AU165" s="148" t="s">
        <v>86</v>
      </c>
      <c r="AV165" s="12" t="s">
        <v>84</v>
      </c>
      <c r="AW165" s="12" t="s">
        <v>32</v>
      </c>
      <c r="AX165" s="12" t="s">
        <v>76</v>
      </c>
      <c r="AY165" s="148" t="s">
        <v>132</v>
      </c>
    </row>
    <row r="166" spans="2:65" s="13" customFormat="1" ht="11.25">
      <c r="B166" s="153"/>
      <c r="D166" s="147" t="s">
        <v>141</v>
      </c>
      <c r="E166" s="154" t="s">
        <v>1</v>
      </c>
      <c r="F166" s="155" t="s">
        <v>84</v>
      </c>
      <c r="H166" s="156">
        <v>1</v>
      </c>
      <c r="I166" s="157"/>
      <c r="L166" s="153"/>
      <c r="M166" s="158"/>
      <c r="T166" s="159"/>
      <c r="AT166" s="154" t="s">
        <v>141</v>
      </c>
      <c r="AU166" s="154" t="s">
        <v>86</v>
      </c>
      <c r="AV166" s="13" t="s">
        <v>86</v>
      </c>
      <c r="AW166" s="13" t="s">
        <v>32</v>
      </c>
      <c r="AX166" s="13" t="s">
        <v>76</v>
      </c>
      <c r="AY166" s="154" t="s">
        <v>132</v>
      </c>
    </row>
    <row r="167" spans="2:65" s="14" customFormat="1" ht="11.25">
      <c r="B167" s="167"/>
      <c r="D167" s="147" t="s">
        <v>141</v>
      </c>
      <c r="E167" s="168" t="s">
        <v>1</v>
      </c>
      <c r="F167" s="169" t="s">
        <v>191</v>
      </c>
      <c r="H167" s="170">
        <v>1</v>
      </c>
      <c r="I167" s="171"/>
      <c r="L167" s="167"/>
      <c r="M167" s="172"/>
      <c r="T167" s="173"/>
      <c r="AT167" s="168" t="s">
        <v>141</v>
      </c>
      <c r="AU167" s="168" t="s">
        <v>86</v>
      </c>
      <c r="AV167" s="14" t="s">
        <v>131</v>
      </c>
      <c r="AW167" s="14" t="s">
        <v>32</v>
      </c>
      <c r="AX167" s="14" t="s">
        <v>84</v>
      </c>
      <c r="AY167" s="168" t="s">
        <v>132</v>
      </c>
    </row>
    <row r="168" spans="2:65" s="1" customFormat="1" ht="55.5" customHeight="1">
      <c r="B168" s="31"/>
      <c r="C168" s="132" t="s">
        <v>257</v>
      </c>
      <c r="D168" s="132" t="s">
        <v>135</v>
      </c>
      <c r="E168" s="133" t="s">
        <v>2057</v>
      </c>
      <c r="F168" s="134" t="s">
        <v>2058</v>
      </c>
      <c r="G168" s="135" t="s">
        <v>138</v>
      </c>
      <c r="H168" s="136">
        <v>1</v>
      </c>
      <c r="I168" s="137"/>
      <c r="J168" s="138">
        <f>ROUND(I168*H168,2)</f>
        <v>0</v>
      </c>
      <c r="K168" s="139"/>
      <c r="L168" s="31"/>
      <c r="M168" s="140" t="s">
        <v>1</v>
      </c>
      <c r="N168" s="141" t="s">
        <v>41</v>
      </c>
      <c r="P168" s="142">
        <f>O168*H168</f>
        <v>0</v>
      </c>
      <c r="Q168" s="142">
        <v>0</v>
      </c>
      <c r="R168" s="142">
        <f>Q168*H168</f>
        <v>0</v>
      </c>
      <c r="S168" s="142">
        <v>0</v>
      </c>
      <c r="T168" s="143">
        <f>S168*H168</f>
        <v>0</v>
      </c>
      <c r="AR168" s="144" t="s">
        <v>2028</v>
      </c>
      <c r="AT168" s="144" t="s">
        <v>135</v>
      </c>
      <c r="AU168" s="144" t="s">
        <v>86</v>
      </c>
      <c r="AY168" s="16" t="s">
        <v>132</v>
      </c>
      <c r="BE168" s="145">
        <f>IF(N168="základní",J168,0)</f>
        <v>0</v>
      </c>
      <c r="BF168" s="145">
        <f>IF(N168="snížená",J168,0)</f>
        <v>0</v>
      </c>
      <c r="BG168" s="145">
        <f>IF(N168="zákl. přenesená",J168,0)</f>
        <v>0</v>
      </c>
      <c r="BH168" s="145">
        <f>IF(N168="sníž. přenesená",J168,0)</f>
        <v>0</v>
      </c>
      <c r="BI168" s="145">
        <f>IF(N168="nulová",J168,0)</f>
        <v>0</v>
      </c>
      <c r="BJ168" s="16" t="s">
        <v>84</v>
      </c>
      <c r="BK168" s="145">
        <f>ROUND(I168*H168,2)</f>
        <v>0</v>
      </c>
      <c r="BL168" s="16" t="s">
        <v>2028</v>
      </c>
      <c r="BM168" s="144" t="s">
        <v>2059</v>
      </c>
    </row>
    <row r="169" spans="2:65" s="1" customFormat="1" ht="48.75">
      <c r="B169" s="31"/>
      <c r="D169" s="147" t="s">
        <v>319</v>
      </c>
      <c r="F169" s="174" t="s">
        <v>2060</v>
      </c>
      <c r="I169" s="165"/>
      <c r="L169" s="31"/>
      <c r="M169" s="166"/>
      <c r="T169" s="55"/>
      <c r="AT169" s="16" t="s">
        <v>319</v>
      </c>
      <c r="AU169" s="16" t="s">
        <v>86</v>
      </c>
    </row>
    <row r="170" spans="2:65" s="12" customFormat="1" ht="33.75">
      <c r="B170" s="146"/>
      <c r="D170" s="147" t="s">
        <v>141</v>
      </c>
      <c r="E170" s="148" t="s">
        <v>1</v>
      </c>
      <c r="F170" s="149" t="s">
        <v>2061</v>
      </c>
      <c r="H170" s="148" t="s">
        <v>1</v>
      </c>
      <c r="I170" s="150"/>
      <c r="L170" s="146"/>
      <c r="M170" s="151"/>
      <c r="T170" s="152"/>
      <c r="AT170" s="148" t="s">
        <v>141</v>
      </c>
      <c r="AU170" s="148" t="s">
        <v>86</v>
      </c>
      <c r="AV170" s="12" t="s">
        <v>84</v>
      </c>
      <c r="AW170" s="12" t="s">
        <v>32</v>
      </c>
      <c r="AX170" s="12" t="s">
        <v>76</v>
      </c>
      <c r="AY170" s="148" t="s">
        <v>132</v>
      </c>
    </row>
    <row r="171" spans="2:65" s="13" customFormat="1" ht="11.25">
      <c r="B171" s="153"/>
      <c r="D171" s="147" t="s">
        <v>141</v>
      </c>
      <c r="E171" s="154" t="s">
        <v>1</v>
      </c>
      <c r="F171" s="155" t="s">
        <v>84</v>
      </c>
      <c r="H171" s="156">
        <v>1</v>
      </c>
      <c r="I171" s="157"/>
      <c r="L171" s="153"/>
      <c r="M171" s="158"/>
      <c r="T171" s="159"/>
      <c r="AT171" s="154" t="s">
        <v>141</v>
      </c>
      <c r="AU171" s="154" t="s">
        <v>86</v>
      </c>
      <c r="AV171" s="13" t="s">
        <v>86</v>
      </c>
      <c r="AW171" s="13" t="s">
        <v>32</v>
      </c>
      <c r="AX171" s="13" t="s">
        <v>76</v>
      </c>
      <c r="AY171" s="154" t="s">
        <v>132</v>
      </c>
    </row>
    <row r="172" spans="2:65" s="14" customFormat="1" ht="11.25">
      <c r="B172" s="167"/>
      <c r="D172" s="147" t="s">
        <v>141</v>
      </c>
      <c r="E172" s="168" t="s">
        <v>1</v>
      </c>
      <c r="F172" s="169" t="s">
        <v>191</v>
      </c>
      <c r="H172" s="170">
        <v>1</v>
      </c>
      <c r="I172" s="171"/>
      <c r="L172" s="167"/>
      <c r="M172" s="172"/>
      <c r="T172" s="173"/>
      <c r="AT172" s="168" t="s">
        <v>141</v>
      </c>
      <c r="AU172" s="168" t="s">
        <v>86</v>
      </c>
      <c r="AV172" s="14" t="s">
        <v>131</v>
      </c>
      <c r="AW172" s="14" t="s">
        <v>32</v>
      </c>
      <c r="AX172" s="14" t="s">
        <v>84</v>
      </c>
      <c r="AY172" s="168" t="s">
        <v>132</v>
      </c>
    </row>
    <row r="173" spans="2:65" s="1" customFormat="1" ht="55.5" customHeight="1">
      <c r="B173" s="31"/>
      <c r="C173" s="132" t="s">
        <v>262</v>
      </c>
      <c r="D173" s="132" t="s">
        <v>135</v>
      </c>
      <c r="E173" s="133" t="s">
        <v>2062</v>
      </c>
      <c r="F173" s="134" t="s">
        <v>2063</v>
      </c>
      <c r="G173" s="135" t="s">
        <v>138</v>
      </c>
      <c r="H173" s="136">
        <v>1</v>
      </c>
      <c r="I173" s="137"/>
      <c r="J173" s="138">
        <f>ROUND(I173*H173,2)</f>
        <v>0</v>
      </c>
      <c r="K173" s="139"/>
      <c r="L173" s="31"/>
      <c r="M173" s="140" t="s">
        <v>1</v>
      </c>
      <c r="N173" s="141" t="s">
        <v>41</v>
      </c>
      <c r="P173" s="142">
        <f>O173*H173</f>
        <v>0</v>
      </c>
      <c r="Q173" s="142">
        <v>0</v>
      </c>
      <c r="R173" s="142">
        <f>Q173*H173</f>
        <v>0</v>
      </c>
      <c r="S173" s="142">
        <v>0</v>
      </c>
      <c r="T173" s="143">
        <f>S173*H173</f>
        <v>0</v>
      </c>
      <c r="AR173" s="144" t="s">
        <v>131</v>
      </c>
      <c r="AT173" s="144" t="s">
        <v>135</v>
      </c>
      <c r="AU173" s="144" t="s">
        <v>86</v>
      </c>
      <c r="AY173" s="16" t="s">
        <v>132</v>
      </c>
      <c r="BE173" s="145">
        <f>IF(N173="základní",J173,0)</f>
        <v>0</v>
      </c>
      <c r="BF173" s="145">
        <f>IF(N173="snížená",J173,0)</f>
        <v>0</v>
      </c>
      <c r="BG173" s="145">
        <f>IF(N173="zákl. přenesená",J173,0)</f>
        <v>0</v>
      </c>
      <c r="BH173" s="145">
        <f>IF(N173="sníž. přenesená",J173,0)</f>
        <v>0</v>
      </c>
      <c r="BI173" s="145">
        <f>IF(N173="nulová",J173,0)</f>
        <v>0</v>
      </c>
      <c r="BJ173" s="16" t="s">
        <v>84</v>
      </c>
      <c r="BK173" s="145">
        <f>ROUND(I173*H173,2)</f>
        <v>0</v>
      </c>
      <c r="BL173" s="16" t="s">
        <v>131</v>
      </c>
      <c r="BM173" s="144" t="s">
        <v>2064</v>
      </c>
    </row>
    <row r="174" spans="2:65" s="1" customFormat="1" ht="48.75">
      <c r="B174" s="31"/>
      <c r="D174" s="147" t="s">
        <v>319</v>
      </c>
      <c r="F174" s="174" t="s">
        <v>2065</v>
      </c>
      <c r="I174" s="165"/>
      <c r="L174" s="31"/>
      <c r="M174" s="166"/>
      <c r="T174" s="55"/>
      <c r="AT174" s="16" t="s">
        <v>319</v>
      </c>
      <c r="AU174" s="16" t="s">
        <v>86</v>
      </c>
    </row>
    <row r="175" spans="2:65" s="12" customFormat="1" ht="22.5">
      <c r="B175" s="146"/>
      <c r="D175" s="147" t="s">
        <v>141</v>
      </c>
      <c r="E175" s="148" t="s">
        <v>1</v>
      </c>
      <c r="F175" s="149" t="s">
        <v>2066</v>
      </c>
      <c r="H175" s="148" t="s">
        <v>1</v>
      </c>
      <c r="I175" s="150"/>
      <c r="L175" s="146"/>
      <c r="M175" s="151"/>
      <c r="T175" s="152"/>
      <c r="AT175" s="148" t="s">
        <v>141</v>
      </c>
      <c r="AU175" s="148" t="s">
        <v>86</v>
      </c>
      <c r="AV175" s="12" t="s">
        <v>84</v>
      </c>
      <c r="AW175" s="12" t="s">
        <v>32</v>
      </c>
      <c r="AX175" s="12" t="s">
        <v>76</v>
      </c>
      <c r="AY175" s="148" t="s">
        <v>132</v>
      </c>
    </row>
    <row r="176" spans="2:65" s="13" customFormat="1" ht="11.25">
      <c r="B176" s="153"/>
      <c r="D176" s="147" t="s">
        <v>141</v>
      </c>
      <c r="E176" s="154" t="s">
        <v>1</v>
      </c>
      <c r="F176" s="155" t="s">
        <v>84</v>
      </c>
      <c r="H176" s="156">
        <v>1</v>
      </c>
      <c r="I176" s="157"/>
      <c r="L176" s="153"/>
      <c r="M176" s="158"/>
      <c r="T176" s="159"/>
      <c r="AT176" s="154" t="s">
        <v>141</v>
      </c>
      <c r="AU176" s="154" t="s">
        <v>86</v>
      </c>
      <c r="AV176" s="13" t="s">
        <v>86</v>
      </c>
      <c r="AW176" s="13" t="s">
        <v>32</v>
      </c>
      <c r="AX176" s="13" t="s">
        <v>76</v>
      </c>
      <c r="AY176" s="154" t="s">
        <v>132</v>
      </c>
    </row>
    <row r="177" spans="2:65" s="14" customFormat="1" ht="11.25">
      <c r="B177" s="167"/>
      <c r="D177" s="147" t="s">
        <v>141</v>
      </c>
      <c r="E177" s="168" t="s">
        <v>1</v>
      </c>
      <c r="F177" s="169" t="s">
        <v>191</v>
      </c>
      <c r="H177" s="170">
        <v>1</v>
      </c>
      <c r="I177" s="171"/>
      <c r="L177" s="167"/>
      <c r="M177" s="172"/>
      <c r="T177" s="173"/>
      <c r="AT177" s="168" t="s">
        <v>141</v>
      </c>
      <c r="AU177" s="168" t="s">
        <v>86</v>
      </c>
      <c r="AV177" s="14" t="s">
        <v>131</v>
      </c>
      <c r="AW177" s="14" t="s">
        <v>32</v>
      </c>
      <c r="AX177" s="14" t="s">
        <v>84</v>
      </c>
      <c r="AY177" s="168" t="s">
        <v>132</v>
      </c>
    </row>
    <row r="178" spans="2:65" s="1" customFormat="1" ht="90" customHeight="1">
      <c r="B178" s="31"/>
      <c r="C178" s="132" t="s">
        <v>278</v>
      </c>
      <c r="D178" s="132" t="s">
        <v>135</v>
      </c>
      <c r="E178" s="133" t="s">
        <v>2067</v>
      </c>
      <c r="F178" s="134" t="s">
        <v>2068</v>
      </c>
      <c r="G178" s="135" t="s">
        <v>138</v>
      </c>
      <c r="H178" s="136">
        <v>1</v>
      </c>
      <c r="I178" s="137"/>
      <c r="J178" s="138">
        <f>ROUND(I178*H178,2)</f>
        <v>0</v>
      </c>
      <c r="K178" s="139"/>
      <c r="L178" s="31"/>
      <c r="M178" s="140" t="s">
        <v>1</v>
      </c>
      <c r="N178" s="141" t="s">
        <v>41</v>
      </c>
      <c r="P178" s="142">
        <f>O178*H178</f>
        <v>0</v>
      </c>
      <c r="Q178" s="142">
        <v>0</v>
      </c>
      <c r="R178" s="142">
        <f>Q178*H178</f>
        <v>0</v>
      </c>
      <c r="S178" s="142">
        <v>0</v>
      </c>
      <c r="T178" s="143">
        <f>S178*H178</f>
        <v>0</v>
      </c>
      <c r="AR178" s="144" t="s">
        <v>131</v>
      </c>
      <c r="AT178" s="144" t="s">
        <v>135</v>
      </c>
      <c r="AU178" s="144" t="s">
        <v>86</v>
      </c>
      <c r="AY178" s="16" t="s">
        <v>132</v>
      </c>
      <c r="BE178" s="145">
        <f>IF(N178="základní",J178,0)</f>
        <v>0</v>
      </c>
      <c r="BF178" s="145">
        <f>IF(N178="snížená",J178,0)</f>
        <v>0</v>
      </c>
      <c r="BG178" s="145">
        <f>IF(N178="zákl. přenesená",J178,0)</f>
        <v>0</v>
      </c>
      <c r="BH178" s="145">
        <f>IF(N178="sníž. přenesená",J178,0)</f>
        <v>0</v>
      </c>
      <c r="BI178" s="145">
        <f>IF(N178="nulová",J178,0)</f>
        <v>0</v>
      </c>
      <c r="BJ178" s="16" t="s">
        <v>84</v>
      </c>
      <c r="BK178" s="145">
        <f>ROUND(I178*H178,2)</f>
        <v>0</v>
      </c>
      <c r="BL178" s="16" t="s">
        <v>131</v>
      </c>
      <c r="BM178" s="144" t="s">
        <v>2069</v>
      </c>
    </row>
    <row r="179" spans="2:65" s="1" customFormat="1" ht="68.25">
      <c r="B179" s="31"/>
      <c r="D179" s="147" t="s">
        <v>319</v>
      </c>
      <c r="F179" s="174" t="s">
        <v>2070</v>
      </c>
      <c r="I179" s="165"/>
      <c r="L179" s="31"/>
      <c r="M179" s="166"/>
      <c r="T179" s="55"/>
      <c r="AT179" s="16" t="s">
        <v>319</v>
      </c>
      <c r="AU179" s="16" t="s">
        <v>86</v>
      </c>
    </row>
    <row r="180" spans="2:65" s="12" customFormat="1" ht="11.25">
      <c r="B180" s="146"/>
      <c r="D180" s="147" t="s">
        <v>141</v>
      </c>
      <c r="E180" s="148" t="s">
        <v>1</v>
      </c>
      <c r="F180" s="149" t="s">
        <v>2071</v>
      </c>
      <c r="H180" s="148" t="s">
        <v>1</v>
      </c>
      <c r="I180" s="150"/>
      <c r="L180" s="146"/>
      <c r="M180" s="151"/>
      <c r="T180" s="152"/>
      <c r="AT180" s="148" t="s">
        <v>141</v>
      </c>
      <c r="AU180" s="148" t="s">
        <v>86</v>
      </c>
      <c r="AV180" s="12" t="s">
        <v>84</v>
      </c>
      <c r="AW180" s="12" t="s">
        <v>32</v>
      </c>
      <c r="AX180" s="12" t="s">
        <v>76</v>
      </c>
      <c r="AY180" s="148" t="s">
        <v>132</v>
      </c>
    </row>
    <row r="181" spans="2:65" s="13" customFormat="1" ht="11.25">
      <c r="B181" s="153"/>
      <c r="D181" s="147" t="s">
        <v>141</v>
      </c>
      <c r="E181" s="154" t="s">
        <v>1</v>
      </c>
      <c r="F181" s="155" t="s">
        <v>84</v>
      </c>
      <c r="H181" s="156">
        <v>1</v>
      </c>
      <c r="I181" s="157"/>
      <c r="L181" s="153"/>
      <c r="M181" s="158"/>
      <c r="T181" s="159"/>
      <c r="AT181" s="154" t="s">
        <v>141</v>
      </c>
      <c r="AU181" s="154" t="s">
        <v>86</v>
      </c>
      <c r="AV181" s="13" t="s">
        <v>86</v>
      </c>
      <c r="AW181" s="13" t="s">
        <v>32</v>
      </c>
      <c r="AX181" s="13" t="s">
        <v>76</v>
      </c>
      <c r="AY181" s="154" t="s">
        <v>132</v>
      </c>
    </row>
    <row r="182" spans="2:65" s="14" customFormat="1" ht="11.25">
      <c r="B182" s="167"/>
      <c r="D182" s="147" t="s">
        <v>141</v>
      </c>
      <c r="E182" s="168" t="s">
        <v>1</v>
      </c>
      <c r="F182" s="169" t="s">
        <v>191</v>
      </c>
      <c r="H182" s="170">
        <v>1</v>
      </c>
      <c r="I182" s="171"/>
      <c r="L182" s="167"/>
      <c r="M182" s="172"/>
      <c r="T182" s="173"/>
      <c r="AT182" s="168" t="s">
        <v>141</v>
      </c>
      <c r="AU182" s="168" t="s">
        <v>86</v>
      </c>
      <c r="AV182" s="14" t="s">
        <v>131</v>
      </c>
      <c r="AW182" s="14" t="s">
        <v>32</v>
      </c>
      <c r="AX182" s="14" t="s">
        <v>84</v>
      </c>
      <c r="AY182" s="168" t="s">
        <v>132</v>
      </c>
    </row>
    <row r="183" spans="2:65" s="1" customFormat="1" ht="168" customHeight="1">
      <c r="B183" s="31"/>
      <c r="C183" s="132" t="s">
        <v>286</v>
      </c>
      <c r="D183" s="132" t="s">
        <v>135</v>
      </c>
      <c r="E183" s="133" t="s">
        <v>2072</v>
      </c>
      <c r="F183" s="134" t="s">
        <v>2073</v>
      </c>
      <c r="G183" s="135" t="s">
        <v>138</v>
      </c>
      <c r="H183" s="136">
        <v>1</v>
      </c>
      <c r="I183" s="137"/>
      <c r="J183" s="138">
        <f>ROUND(I183*H183,2)</f>
        <v>0</v>
      </c>
      <c r="K183" s="139"/>
      <c r="L183" s="31"/>
      <c r="M183" s="140" t="s">
        <v>1</v>
      </c>
      <c r="N183" s="141" t="s">
        <v>41</v>
      </c>
      <c r="P183" s="142">
        <f>O183*H183</f>
        <v>0</v>
      </c>
      <c r="Q183" s="142">
        <v>0</v>
      </c>
      <c r="R183" s="142">
        <f>Q183*H183</f>
        <v>0</v>
      </c>
      <c r="S183" s="142">
        <v>0</v>
      </c>
      <c r="T183" s="143">
        <f>S183*H183</f>
        <v>0</v>
      </c>
      <c r="AR183" s="144" t="s">
        <v>2028</v>
      </c>
      <c r="AT183" s="144" t="s">
        <v>135</v>
      </c>
      <c r="AU183" s="144" t="s">
        <v>86</v>
      </c>
      <c r="AY183" s="16" t="s">
        <v>132</v>
      </c>
      <c r="BE183" s="145">
        <f>IF(N183="základní",J183,0)</f>
        <v>0</v>
      </c>
      <c r="BF183" s="145">
        <f>IF(N183="snížená",J183,0)</f>
        <v>0</v>
      </c>
      <c r="BG183" s="145">
        <f>IF(N183="zákl. přenesená",J183,0)</f>
        <v>0</v>
      </c>
      <c r="BH183" s="145">
        <f>IF(N183="sníž. přenesená",J183,0)</f>
        <v>0</v>
      </c>
      <c r="BI183" s="145">
        <f>IF(N183="nulová",J183,0)</f>
        <v>0</v>
      </c>
      <c r="BJ183" s="16" t="s">
        <v>84</v>
      </c>
      <c r="BK183" s="145">
        <f>ROUND(I183*H183,2)</f>
        <v>0</v>
      </c>
      <c r="BL183" s="16" t="s">
        <v>2028</v>
      </c>
      <c r="BM183" s="144" t="s">
        <v>2074</v>
      </c>
    </row>
    <row r="184" spans="2:65" s="1" customFormat="1" ht="117">
      <c r="B184" s="31"/>
      <c r="D184" s="147" t="s">
        <v>319</v>
      </c>
      <c r="F184" s="174" t="s">
        <v>2075</v>
      </c>
      <c r="I184" s="165"/>
      <c r="L184" s="31"/>
      <c r="M184" s="166"/>
      <c r="T184" s="55"/>
      <c r="AT184" s="16" t="s">
        <v>319</v>
      </c>
      <c r="AU184" s="16" t="s">
        <v>86</v>
      </c>
    </row>
    <row r="185" spans="2:65" s="12" customFormat="1" ht="22.5">
      <c r="B185" s="146"/>
      <c r="D185" s="147" t="s">
        <v>141</v>
      </c>
      <c r="E185" s="148" t="s">
        <v>1</v>
      </c>
      <c r="F185" s="149" t="s">
        <v>2076</v>
      </c>
      <c r="H185" s="148" t="s">
        <v>1</v>
      </c>
      <c r="I185" s="150"/>
      <c r="L185" s="146"/>
      <c r="M185" s="151"/>
      <c r="T185" s="152"/>
      <c r="AT185" s="148" t="s">
        <v>141</v>
      </c>
      <c r="AU185" s="148" t="s">
        <v>86</v>
      </c>
      <c r="AV185" s="12" t="s">
        <v>84</v>
      </c>
      <c r="AW185" s="12" t="s">
        <v>32</v>
      </c>
      <c r="AX185" s="12" t="s">
        <v>76</v>
      </c>
      <c r="AY185" s="148" t="s">
        <v>132</v>
      </c>
    </row>
    <row r="186" spans="2:65" s="13" customFormat="1" ht="11.25">
      <c r="B186" s="153"/>
      <c r="D186" s="147" t="s">
        <v>141</v>
      </c>
      <c r="E186" s="154" t="s">
        <v>1</v>
      </c>
      <c r="F186" s="155" t="s">
        <v>84</v>
      </c>
      <c r="H186" s="156">
        <v>1</v>
      </c>
      <c r="I186" s="157"/>
      <c r="L186" s="153"/>
      <c r="M186" s="158"/>
      <c r="T186" s="159"/>
      <c r="AT186" s="154" t="s">
        <v>141</v>
      </c>
      <c r="AU186" s="154" t="s">
        <v>86</v>
      </c>
      <c r="AV186" s="13" t="s">
        <v>86</v>
      </c>
      <c r="AW186" s="13" t="s">
        <v>32</v>
      </c>
      <c r="AX186" s="13" t="s">
        <v>76</v>
      </c>
      <c r="AY186" s="154" t="s">
        <v>132</v>
      </c>
    </row>
    <row r="187" spans="2:65" s="14" customFormat="1" ht="11.25">
      <c r="B187" s="167"/>
      <c r="D187" s="147" t="s">
        <v>141</v>
      </c>
      <c r="E187" s="168" t="s">
        <v>1</v>
      </c>
      <c r="F187" s="169" t="s">
        <v>191</v>
      </c>
      <c r="H187" s="170">
        <v>1</v>
      </c>
      <c r="I187" s="171"/>
      <c r="L187" s="167"/>
      <c r="M187" s="172"/>
      <c r="T187" s="173"/>
      <c r="AT187" s="168" t="s">
        <v>141</v>
      </c>
      <c r="AU187" s="168" t="s">
        <v>86</v>
      </c>
      <c r="AV187" s="14" t="s">
        <v>131</v>
      </c>
      <c r="AW187" s="14" t="s">
        <v>32</v>
      </c>
      <c r="AX187" s="14" t="s">
        <v>84</v>
      </c>
      <c r="AY187" s="168" t="s">
        <v>132</v>
      </c>
    </row>
    <row r="188" spans="2:65" s="1" customFormat="1" ht="24.2" customHeight="1">
      <c r="B188" s="31"/>
      <c r="C188" s="132" t="s">
        <v>291</v>
      </c>
      <c r="D188" s="132" t="s">
        <v>135</v>
      </c>
      <c r="E188" s="133" t="s">
        <v>2077</v>
      </c>
      <c r="F188" s="134" t="s">
        <v>2078</v>
      </c>
      <c r="G188" s="135" t="s">
        <v>138</v>
      </c>
      <c r="H188" s="136">
        <v>1</v>
      </c>
      <c r="I188" s="137"/>
      <c r="J188" s="138">
        <f>ROUND(I188*H188,2)</f>
        <v>0</v>
      </c>
      <c r="K188" s="139"/>
      <c r="L188" s="31"/>
      <c r="M188" s="140" t="s">
        <v>1</v>
      </c>
      <c r="N188" s="141" t="s">
        <v>41</v>
      </c>
      <c r="P188" s="142">
        <f>O188*H188</f>
        <v>0</v>
      </c>
      <c r="Q188" s="142">
        <v>0</v>
      </c>
      <c r="R188" s="142">
        <f>Q188*H188</f>
        <v>0</v>
      </c>
      <c r="S188" s="142">
        <v>0</v>
      </c>
      <c r="T188" s="143">
        <f>S188*H188</f>
        <v>0</v>
      </c>
      <c r="AR188" s="144" t="s">
        <v>2028</v>
      </c>
      <c r="AT188" s="144" t="s">
        <v>135</v>
      </c>
      <c r="AU188" s="144" t="s">
        <v>86</v>
      </c>
      <c r="AY188" s="16" t="s">
        <v>132</v>
      </c>
      <c r="BE188" s="145">
        <f>IF(N188="základní",J188,0)</f>
        <v>0</v>
      </c>
      <c r="BF188" s="145">
        <f>IF(N188="snížená",J188,0)</f>
        <v>0</v>
      </c>
      <c r="BG188" s="145">
        <f>IF(N188="zákl. přenesená",J188,0)</f>
        <v>0</v>
      </c>
      <c r="BH188" s="145">
        <f>IF(N188="sníž. přenesená",J188,0)</f>
        <v>0</v>
      </c>
      <c r="BI188" s="145">
        <f>IF(N188="nulová",J188,0)</f>
        <v>0</v>
      </c>
      <c r="BJ188" s="16" t="s">
        <v>84</v>
      </c>
      <c r="BK188" s="145">
        <f>ROUND(I188*H188,2)</f>
        <v>0</v>
      </c>
      <c r="BL188" s="16" t="s">
        <v>2028</v>
      </c>
      <c r="BM188" s="144" t="s">
        <v>2079</v>
      </c>
    </row>
    <row r="189" spans="2:65" s="1" customFormat="1" ht="39">
      <c r="B189" s="31"/>
      <c r="D189" s="147" t="s">
        <v>319</v>
      </c>
      <c r="F189" s="174" t="s">
        <v>2080</v>
      </c>
      <c r="I189" s="165"/>
      <c r="L189" s="31"/>
      <c r="M189" s="166"/>
      <c r="T189" s="55"/>
      <c r="AT189" s="16" t="s">
        <v>319</v>
      </c>
      <c r="AU189" s="16" t="s">
        <v>86</v>
      </c>
    </row>
    <row r="190" spans="2:65" s="12" customFormat="1" ht="22.5">
      <c r="B190" s="146"/>
      <c r="D190" s="147" t="s">
        <v>141</v>
      </c>
      <c r="E190" s="148" t="s">
        <v>1</v>
      </c>
      <c r="F190" s="149" t="s">
        <v>2081</v>
      </c>
      <c r="H190" s="148" t="s">
        <v>1</v>
      </c>
      <c r="I190" s="150"/>
      <c r="L190" s="146"/>
      <c r="M190" s="151"/>
      <c r="T190" s="152"/>
      <c r="AT190" s="148" t="s">
        <v>141</v>
      </c>
      <c r="AU190" s="148" t="s">
        <v>86</v>
      </c>
      <c r="AV190" s="12" t="s">
        <v>84</v>
      </c>
      <c r="AW190" s="12" t="s">
        <v>32</v>
      </c>
      <c r="AX190" s="12" t="s">
        <v>76</v>
      </c>
      <c r="AY190" s="148" t="s">
        <v>132</v>
      </c>
    </row>
    <row r="191" spans="2:65" s="13" customFormat="1" ht="11.25">
      <c r="B191" s="153"/>
      <c r="D191" s="147" t="s">
        <v>141</v>
      </c>
      <c r="E191" s="154" t="s">
        <v>1</v>
      </c>
      <c r="F191" s="155" t="s">
        <v>84</v>
      </c>
      <c r="H191" s="156">
        <v>1</v>
      </c>
      <c r="I191" s="157"/>
      <c r="L191" s="153"/>
      <c r="M191" s="158"/>
      <c r="T191" s="159"/>
      <c r="AT191" s="154" t="s">
        <v>141</v>
      </c>
      <c r="AU191" s="154" t="s">
        <v>86</v>
      </c>
      <c r="AV191" s="13" t="s">
        <v>86</v>
      </c>
      <c r="AW191" s="13" t="s">
        <v>32</v>
      </c>
      <c r="AX191" s="13" t="s">
        <v>76</v>
      </c>
      <c r="AY191" s="154" t="s">
        <v>132</v>
      </c>
    </row>
    <row r="192" spans="2:65" s="14" customFormat="1" ht="11.25">
      <c r="B192" s="167"/>
      <c r="D192" s="147" t="s">
        <v>141</v>
      </c>
      <c r="E192" s="168" t="s">
        <v>1</v>
      </c>
      <c r="F192" s="169" t="s">
        <v>191</v>
      </c>
      <c r="H192" s="170">
        <v>1</v>
      </c>
      <c r="I192" s="171"/>
      <c r="L192" s="167"/>
      <c r="M192" s="172"/>
      <c r="T192" s="173"/>
      <c r="AT192" s="168" t="s">
        <v>141</v>
      </c>
      <c r="AU192" s="168" t="s">
        <v>86</v>
      </c>
      <c r="AV192" s="14" t="s">
        <v>131</v>
      </c>
      <c r="AW192" s="14" t="s">
        <v>32</v>
      </c>
      <c r="AX192" s="14" t="s">
        <v>84</v>
      </c>
      <c r="AY192" s="168" t="s">
        <v>132</v>
      </c>
    </row>
    <row r="193" spans="2:65" s="1" customFormat="1" ht="78" customHeight="1">
      <c r="B193" s="31"/>
      <c r="C193" s="132" t="s">
        <v>295</v>
      </c>
      <c r="D193" s="132" t="s">
        <v>135</v>
      </c>
      <c r="E193" s="133" t="s">
        <v>2082</v>
      </c>
      <c r="F193" s="134" t="s">
        <v>2083</v>
      </c>
      <c r="G193" s="135" t="s">
        <v>138</v>
      </c>
      <c r="H193" s="136">
        <v>1</v>
      </c>
      <c r="I193" s="137"/>
      <c r="J193" s="138">
        <f>ROUND(I193*H193,2)</f>
        <v>0</v>
      </c>
      <c r="K193" s="139"/>
      <c r="L193" s="31"/>
      <c r="M193" s="140" t="s">
        <v>1</v>
      </c>
      <c r="N193" s="141" t="s">
        <v>41</v>
      </c>
      <c r="P193" s="142">
        <f>O193*H193</f>
        <v>0</v>
      </c>
      <c r="Q193" s="142">
        <v>9.9000000000000008E-3</v>
      </c>
      <c r="R193" s="142">
        <f>Q193*H193</f>
        <v>9.9000000000000008E-3</v>
      </c>
      <c r="S193" s="142">
        <v>0</v>
      </c>
      <c r="T193" s="143">
        <f>S193*H193</f>
        <v>0</v>
      </c>
      <c r="AR193" s="144" t="s">
        <v>131</v>
      </c>
      <c r="AT193" s="144" t="s">
        <v>135</v>
      </c>
      <c r="AU193" s="144" t="s">
        <v>86</v>
      </c>
      <c r="AY193" s="16" t="s">
        <v>132</v>
      </c>
      <c r="BE193" s="145">
        <f>IF(N193="základní",J193,0)</f>
        <v>0</v>
      </c>
      <c r="BF193" s="145">
        <f>IF(N193="snížená",J193,0)</f>
        <v>0</v>
      </c>
      <c r="BG193" s="145">
        <f>IF(N193="zákl. přenesená",J193,0)</f>
        <v>0</v>
      </c>
      <c r="BH193" s="145">
        <f>IF(N193="sníž. přenesená",J193,0)</f>
        <v>0</v>
      </c>
      <c r="BI193" s="145">
        <f>IF(N193="nulová",J193,0)</f>
        <v>0</v>
      </c>
      <c r="BJ193" s="16" t="s">
        <v>84</v>
      </c>
      <c r="BK193" s="145">
        <f>ROUND(I193*H193,2)</f>
        <v>0</v>
      </c>
      <c r="BL193" s="16" t="s">
        <v>131</v>
      </c>
      <c r="BM193" s="144" t="s">
        <v>2084</v>
      </c>
    </row>
    <row r="194" spans="2:65" s="1" customFormat="1" ht="68.25">
      <c r="B194" s="31"/>
      <c r="D194" s="147" t="s">
        <v>319</v>
      </c>
      <c r="F194" s="174" t="s">
        <v>2085</v>
      </c>
      <c r="I194" s="165"/>
      <c r="L194" s="31"/>
      <c r="M194" s="166"/>
      <c r="T194" s="55"/>
      <c r="AT194" s="16" t="s">
        <v>319</v>
      </c>
      <c r="AU194" s="16" t="s">
        <v>86</v>
      </c>
    </row>
    <row r="195" spans="2:65" s="12" customFormat="1" ht="22.5">
      <c r="B195" s="146"/>
      <c r="D195" s="147" t="s">
        <v>141</v>
      </c>
      <c r="E195" s="148" t="s">
        <v>1</v>
      </c>
      <c r="F195" s="149" t="s">
        <v>2086</v>
      </c>
      <c r="H195" s="148" t="s">
        <v>1</v>
      </c>
      <c r="I195" s="150"/>
      <c r="L195" s="146"/>
      <c r="M195" s="151"/>
      <c r="T195" s="152"/>
      <c r="AT195" s="148" t="s">
        <v>141</v>
      </c>
      <c r="AU195" s="148" t="s">
        <v>86</v>
      </c>
      <c r="AV195" s="12" t="s">
        <v>84</v>
      </c>
      <c r="AW195" s="12" t="s">
        <v>32</v>
      </c>
      <c r="AX195" s="12" t="s">
        <v>76</v>
      </c>
      <c r="AY195" s="148" t="s">
        <v>132</v>
      </c>
    </row>
    <row r="196" spans="2:65" s="13" customFormat="1" ht="11.25">
      <c r="B196" s="153"/>
      <c r="D196" s="147" t="s">
        <v>141</v>
      </c>
      <c r="E196" s="154" t="s">
        <v>1</v>
      </c>
      <c r="F196" s="155" t="s">
        <v>84</v>
      </c>
      <c r="H196" s="156">
        <v>1</v>
      </c>
      <c r="I196" s="157"/>
      <c r="L196" s="153"/>
      <c r="M196" s="158"/>
      <c r="T196" s="159"/>
      <c r="AT196" s="154" t="s">
        <v>141</v>
      </c>
      <c r="AU196" s="154" t="s">
        <v>86</v>
      </c>
      <c r="AV196" s="13" t="s">
        <v>86</v>
      </c>
      <c r="AW196" s="13" t="s">
        <v>32</v>
      </c>
      <c r="AX196" s="13" t="s">
        <v>76</v>
      </c>
      <c r="AY196" s="154" t="s">
        <v>132</v>
      </c>
    </row>
    <row r="197" spans="2:65" s="14" customFormat="1" ht="11.25">
      <c r="B197" s="167"/>
      <c r="D197" s="147" t="s">
        <v>141</v>
      </c>
      <c r="E197" s="168" t="s">
        <v>1</v>
      </c>
      <c r="F197" s="169" t="s">
        <v>191</v>
      </c>
      <c r="H197" s="170">
        <v>1</v>
      </c>
      <c r="I197" s="171"/>
      <c r="L197" s="167"/>
      <c r="M197" s="172"/>
      <c r="T197" s="173"/>
      <c r="AT197" s="168" t="s">
        <v>141</v>
      </c>
      <c r="AU197" s="168" t="s">
        <v>86</v>
      </c>
      <c r="AV197" s="14" t="s">
        <v>131</v>
      </c>
      <c r="AW197" s="14" t="s">
        <v>32</v>
      </c>
      <c r="AX197" s="14" t="s">
        <v>84</v>
      </c>
      <c r="AY197" s="168" t="s">
        <v>132</v>
      </c>
    </row>
    <row r="198" spans="2:65" s="1" customFormat="1" ht="16.5" customHeight="1">
      <c r="B198" s="31"/>
      <c r="C198" s="132" t="s">
        <v>8</v>
      </c>
      <c r="D198" s="132" t="s">
        <v>135</v>
      </c>
      <c r="E198" s="133" t="s">
        <v>156</v>
      </c>
      <c r="F198" s="134" t="s">
        <v>2087</v>
      </c>
      <c r="G198" s="135" t="s">
        <v>289</v>
      </c>
      <c r="H198" s="136">
        <v>1</v>
      </c>
      <c r="I198" s="137"/>
      <c r="J198" s="138">
        <f>ROUND(I198*H198,2)</f>
        <v>0</v>
      </c>
      <c r="K198" s="139"/>
      <c r="L198" s="31"/>
      <c r="M198" s="140" t="s">
        <v>1</v>
      </c>
      <c r="N198" s="141" t="s">
        <v>41</v>
      </c>
      <c r="P198" s="142">
        <f>O198*H198</f>
        <v>0</v>
      </c>
      <c r="Q198" s="142">
        <v>0</v>
      </c>
      <c r="R198" s="142">
        <f>Q198*H198</f>
        <v>0</v>
      </c>
      <c r="S198" s="142">
        <v>0</v>
      </c>
      <c r="T198" s="143">
        <f>S198*H198</f>
        <v>0</v>
      </c>
      <c r="AR198" s="144" t="s">
        <v>2028</v>
      </c>
      <c r="AT198" s="144" t="s">
        <v>135</v>
      </c>
      <c r="AU198" s="144" t="s">
        <v>86</v>
      </c>
      <c r="AY198" s="16" t="s">
        <v>132</v>
      </c>
      <c r="BE198" s="145">
        <f>IF(N198="základní",J198,0)</f>
        <v>0</v>
      </c>
      <c r="BF198" s="145">
        <f>IF(N198="snížená",J198,0)</f>
        <v>0</v>
      </c>
      <c r="BG198" s="145">
        <f>IF(N198="zákl. přenesená",J198,0)</f>
        <v>0</v>
      </c>
      <c r="BH198" s="145">
        <f>IF(N198="sníž. přenesená",J198,0)</f>
        <v>0</v>
      </c>
      <c r="BI198" s="145">
        <f>IF(N198="nulová",J198,0)</f>
        <v>0</v>
      </c>
      <c r="BJ198" s="16" t="s">
        <v>84</v>
      </c>
      <c r="BK198" s="145">
        <f>ROUND(I198*H198,2)</f>
        <v>0</v>
      </c>
      <c r="BL198" s="16" t="s">
        <v>2028</v>
      </c>
      <c r="BM198" s="144" t="s">
        <v>2088</v>
      </c>
    </row>
    <row r="199" spans="2:65" s="12" customFormat="1" ht="11.25">
      <c r="B199" s="146"/>
      <c r="D199" s="147" t="s">
        <v>141</v>
      </c>
      <c r="E199" s="148" t="s">
        <v>1</v>
      </c>
      <c r="F199" s="149" t="s">
        <v>2089</v>
      </c>
      <c r="H199" s="148" t="s">
        <v>1</v>
      </c>
      <c r="I199" s="150"/>
      <c r="L199" s="146"/>
      <c r="M199" s="151"/>
      <c r="T199" s="152"/>
      <c r="AT199" s="148" t="s">
        <v>141</v>
      </c>
      <c r="AU199" s="148" t="s">
        <v>86</v>
      </c>
      <c r="AV199" s="12" t="s">
        <v>84</v>
      </c>
      <c r="AW199" s="12" t="s">
        <v>32</v>
      </c>
      <c r="AX199" s="12" t="s">
        <v>76</v>
      </c>
      <c r="AY199" s="148" t="s">
        <v>132</v>
      </c>
    </row>
    <row r="200" spans="2:65" s="12" customFormat="1" ht="11.25">
      <c r="B200" s="146"/>
      <c r="D200" s="147" t="s">
        <v>141</v>
      </c>
      <c r="E200" s="148" t="s">
        <v>1</v>
      </c>
      <c r="F200" s="149" t="s">
        <v>2090</v>
      </c>
      <c r="H200" s="148" t="s">
        <v>1</v>
      </c>
      <c r="I200" s="150"/>
      <c r="L200" s="146"/>
      <c r="M200" s="151"/>
      <c r="T200" s="152"/>
      <c r="AT200" s="148" t="s">
        <v>141</v>
      </c>
      <c r="AU200" s="148" t="s">
        <v>86</v>
      </c>
      <c r="AV200" s="12" t="s">
        <v>84</v>
      </c>
      <c r="AW200" s="12" t="s">
        <v>32</v>
      </c>
      <c r="AX200" s="12" t="s">
        <v>76</v>
      </c>
      <c r="AY200" s="148" t="s">
        <v>132</v>
      </c>
    </row>
    <row r="201" spans="2:65" s="12" customFormat="1" ht="22.5">
      <c r="B201" s="146"/>
      <c r="D201" s="147" t="s">
        <v>141</v>
      </c>
      <c r="E201" s="148" t="s">
        <v>1</v>
      </c>
      <c r="F201" s="149" t="s">
        <v>2091</v>
      </c>
      <c r="H201" s="148" t="s">
        <v>1</v>
      </c>
      <c r="I201" s="150"/>
      <c r="L201" s="146"/>
      <c r="M201" s="151"/>
      <c r="T201" s="152"/>
      <c r="AT201" s="148" t="s">
        <v>141</v>
      </c>
      <c r="AU201" s="148" t="s">
        <v>86</v>
      </c>
      <c r="AV201" s="12" t="s">
        <v>84</v>
      </c>
      <c r="AW201" s="12" t="s">
        <v>32</v>
      </c>
      <c r="AX201" s="12" t="s">
        <v>76</v>
      </c>
      <c r="AY201" s="148" t="s">
        <v>132</v>
      </c>
    </row>
    <row r="202" spans="2:65" s="12" customFormat="1" ht="11.25">
      <c r="B202" s="146"/>
      <c r="D202" s="147" t="s">
        <v>141</v>
      </c>
      <c r="E202" s="148" t="s">
        <v>1</v>
      </c>
      <c r="F202" s="149" t="s">
        <v>2092</v>
      </c>
      <c r="H202" s="148" t="s">
        <v>1</v>
      </c>
      <c r="I202" s="150"/>
      <c r="L202" s="146"/>
      <c r="M202" s="151"/>
      <c r="T202" s="152"/>
      <c r="AT202" s="148" t="s">
        <v>141</v>
      </c>
      <c r="AU202" s="148" t="s">
        <v>86</v>
      </c>
      <c r="AV202" s="12" t="s">
        <v>84</v>
      </c>
      <c r="AW202" s="12" t="s">
        <v>32</v>
      </c>
      <c r="AX202" s="12" t="s">
        <v>76</v>
      </c>
      <c r="AY202" s="148" t="s">
        <v>132</v>
      </c>
    </row>
    <row r="203" spans="2:65" s="12" customFormat="1" ht="11.25">
      <c r="B203" s="146"/>
      <c r="D203" s="147" t="s">
        <v>141</v>
      </c>
      <c r="E203" s="148" t="s">
        <v>1</v>
      </c>
      <c r="F203" s="149" t="s">
        <v>2093</v>
      </c>
      <c r="H203" s="148" t="s">
        <v>1</v>
      </c>
      <c r="I203" s="150"/>
      <c r="L203" s="146"/>
      <c r="M203" s="151"/>
      <c r="T203" s="152"/>
      <c r="AT203" s="148" t="s">
        <v>141</v>
      </c>
      <c r="AU203" s="148" t="s">
        <v>86</v>
      </c>
      <c r="AV203" s="12" t="s">
        <v>84</v>
      </c>
      <c r="AW203" s="12" t="s">
        <v>32</v>
      </c>
      <c r="AX203" s="12" t="s">
        <v>76</v>
      </c>
      <c r="AY203" s="148" t="s">
        <v>132</v>
      </c>
    </row>
    <row r="204" spans="2:65" s="12" customFormat="1" ht="11.25">
      <c r="B204" s="146"/>
      <c r="D204" s="147" t="s">
        <v>141</v>
      </c>
      <c r="E204" s="148" t="s">
        <v>1</v>
      </c>
      <c r="F204" s="149" t="s">
        <v>2094</v>
      </c>
      <c r="H204" s="148" t="s">
        <v>1</v>
      </c>
      <c r="I204" s="150"/>
      <c r="L204" s="146"/>
      <c r="M204" s="151"/>
      <c r="T204" s="152"/>
      <c r="AT204" s="148" t="s">
        <v>141</v>
      </c>
      <c r="AU204" s="148" t="s">
        <v>86</v>
      </c>
      <c r="AV204" s="12" t="s">
        <v>84</v>
      </c>
      <c r="AW204" s="12" t="s">
        <v>32</v>
      </c>
      <c r="AX204" s="12" t="s">
        <v>76</v>
      </c>
      <c r="AY204" s="148" t="s">
        <v>132</v>
      </c>
    </row>
    <row r="205" spans="2:65" s="12" customFormat="1" ht="11.25">
      <c r="B205" s="146"/>
      <c r="D205" s="147" t="s">
        <v>141</v>
      </c>
      <c r="E205" s="148" t="s">
        <v>1</v>
      </c>
      <c r="F205" s="149" t="s">
        <v>2095</v>
      </c>
      <c r="H205" s="148" t="s">
        <v>1</v>
      </c>
      <c r="I205" s="150"/>
      <c r="L205" s="146"/>
      <c r="M205" s="151"/>
      <c r="T205" s="152"/>
      <c r="AT205" s="148" t="s">
        <v>141</v>
      </c>
      <c r="AU205" s="148" t="s">
        <v>86</v>
      </c>
      <c r="AV205" s="12" t="s">
        <v>84</v>
      </c>
      <c r="AW205" s="12" t="s">
        <v>32</v>
      </c>
      <c r="AX205" s="12" t="s">
        <v>76</v>
      </c>
      <c r="AY205" s="148" t="s">
        <v>132</v>
      </c>
    </row>
    <row r="206" spans="2:65" s="13" customFormat="1" ht="11.25">
      <c r="B206" s="153"/>
      <c r="D206" s="147" t="s">
        <v>141</v>
      </c>
      <c r="E206" s="154" t="s">
        <v>1</v>
      </c>
      <c r="F206" s="155" t="s">
        <v>2096</v>
      </c>
      <c r="H206" s="156">
        <v>1</v>
      </c>
      <c r="I206" s="157"/>
      <c r="L206" s="153"/>
      <c r="M206" s="158"/>
      <c r="T206" s="159"/>
      <c r="AT206" s="154" t="s">
        <v>141</v>
      </c>
      <c r="AU206" s="154" t="s">
        <v>86</v>
      </c>
      <c r="AV206" s="13" t="s">
        <v>86</v>
      </c>
      <c r="AW206" s="13" t="s">
        <v>32</v>
      </c>
      <c r="AX206" s="13" t="s">
        <v>84</v>
      </c>
      <c r="AY206" s="154" t="s">
        <v>132</v>
      </c>
    </row>
    <row r="207" spans="2:65" s="1" customFormat="1" ht="16.5" customHeight="1">
      <c r="B207" s="31"/>
      <c r="C207" s="132" t="s">
        <v>307</v>
      </c>
      <c r="D207" s="132" t="s">
        <v>135</v>
      </c>
      <c r="E207" s="133" t="s">
        <v>316</v>
      </c>
      <c r="F207" s="134" t="s">
        <v>2097</v>
      </c>
      <c r="G207" s="135" t="s">
        <v>289</v>
      </c>
      <c r="H207" s="136">
        <v>1</v>
      </c>
      <c r="I207" s="137"/>
      <c r="J207" s="138">
        <f>ROUND(I207*H207,2)</f>
        <v>0</v>
      </c>
      <c r="K207" s="139"/>
      <c r="L207" s="31"/>
      <c r="M207" s="140" t="s">
        <v>1</v>
      </c>
      <c r="N207" s="141" t="s">
        <v>41</v>
      </c>
      <c r="P207" s="142">
        <f>O207*H207</f>
        <v>0</v>
      </c>
      <c r="Q207" s="142">
        <v>0</v>
      </c>
      <c r="R207" s="142">
        <f>Q207*H207</f>
        <v>0</v>
      </c>
      <c r="S207" s="142">
        <v>0</v>
      </c>
      <c r="T207" s="143">
        <f>S207*H207</f>
        <v>0</v>
      </c>
      <c r="AR207" s="144" t="s">
        <v>2028</v>
      </c>
      <c r="AT207" s="144" t="s">
        <v>135</v>
      </c>
      <c r="AU207" s="144" t="s">
        <v>86</v>
      </c>
      <c r="AY207" s="16" t="s">
        <v>132</v>
      </c>
      <c r="BE207" s="145">
        <f>IF(N207="základní",J207,0)</f>
        <v>0</v>
      </c>
      <c r="BF207" s="145">
        <f>IF(N207="snížená",J207,0)</f>
        <v>0</v>
      </c>
      <c r="BG207" s="145">
        <f>IF(N207="zákl. přenesená",J207,0)</f>
        <v>0</v>
      </c>
      <c r="BH207" s="145">
        <f>IF(N207="sníž. přenesená",J207,0)</f>
        <v>0</v>
      </c>
      <c r="BI207" s="145">
        <f>IF(N207="nulová",J207,0)</f>
        <v>0</v>
      </c>
      <c r="BJ207" s="16" t="s">
        <v>84</v>
      </c>
      <c r="BK207" s="145">
        <f>ROUND(I207*H207,2)</f>
        <v>0</v>
      </c>
      <c r="BL207" s="16" t="s">
        <v>2028</v>
      </c>
      <c r="BM207" s="144" t="s">
        <v>2098</v>
      </c>
    </row>
    <row r="208" spans="2:65" s="12" customFormat="1" ht="11.25">
      <c r="B208" s="146"/>
      <c r="D208" s="147" t="s">
        <v>141</v>
      </c>
      <c r="E208" s="148" t="s">
        <v>1</v>
      </c>
      <c r="F208" s="149" t="s">
        <v>2099</v>
      </c>
      <c r="H208" s="148" t="s">
        <v>1</v>
      </c>
      <c r="I208" s="150"/>
      <c r="L208" s="146"/>
      <c r="M208" s="151"/>
      <c r="T208" s="152"/>
      <c r="AT208" s="148" t="s">
        <v>141</v>
      </c>
      <c r="AU208" s="148" t="s">
        <v>86</v>
      </c>
      <c r="AV208" s="12" t="s">
        <v>84</v>
      </c>
      <c r="AW208" s="12" t="s">
        <v>32</v>
      </c>
      <c r="AX208" s="12" t="s">
        <v>76</v>
      </c>
      <c r="AY208" s="148" t="s">
        <v>132</v>
      </c>
    </row>
    <row r="209" spans="2:51" s="12" customFormat="1" ht="22.5">
      <c r="B209" s="146"/>
      <c r="D209" s="147" t="s">
        <v>141</v>
      </c>
      <c r="E209" s="148" t="s">
        <v>1</v>
      </c>
      <c r="F209" s="149" t="s">
        <v>2100</v>
      </c>
      <c r="H209" s="148" t="s">
        <v>1</v>
      </c>
      <c r="I209" s="150"/>
      <c r="L209" s="146"/>
      <c r="M209" s="151"/>
      <c r="T209" s="152"/>
      <c r="AT209" s="148" t="s">
        <v>141</v>
      </c>
      <c r="AU209" s="148" t="s">
        <v>86</v>
      </c>
      <c r="AV209" s="12" t="s">
        <v>84</v>
      </c>
      <c r="AW209" s="12" t="s">
        <v>32</v>
      </c>
      <c r="AX209" s="12" t="s">
        <v>76</v>
      </c>
      <c r="AY209" s="148" t="s">
        <v>132</v>
      </c>
    </row>
    <row r="210" spans="2:51" s="12" customFormat="1" ht="11.25">
      <c r="B210" s="146"/>
      <c r="D210" s="147" t="s">
        <v>141</v>
      </c>
      <c r="E210" s="148" t="s">
        <v>1</v>
      </c>
      <c r="F210" s="149" t="s">
        <v>2101</v>
      </c>
      <c r="H210" s="148" t="s">
        <v>1</v>
      </c>
      <c r="I210" s="150"/>
      <c r="L210" s="146"/>
      <c r="M210" s="151"/>
      <c r="T210" s="152"/>
      <c r="AT210" s="148" t="s">
        <v>141</v>
      </c>
      <c r="AU210" s="148" t="s">
        <v>86</v>
      </c>
      <c r="AV210" s="12" t="s">
        <v>84</v>
      </c>
      <c r="AW210" s="12" t="s">
        <v>32</v>
      </c>
      <c r="AX210" s="12" t="s">
        <v>76</v>
      </c>
      <c r="AY210" s="148" t="s">
        <v>132</v>
      </c>
    </row>
    <row r="211" spans="2:51" s="12" customFormat="1" ht="11.25">
      <c r="B211" s="146"/>
      <c r="D211" s="147" t="s">
        <v>141</v>
      </c>
      <c r="E211" s="148" t="s">
        <v>1</v>
      </c>
      <c r="F211" s="149" t="s">
        <v>2102</v>
      </c>
      <c r="H211" s="148" t="s">
        <v>1</v>
      </c>
      <c r="I211" s="150"/>
      <c r="L211" s="146"/>
      <c r="M211" s="151"/>
      <c r="T211" s="152"/>
      <c r="AT211" s="148" t="s">
        <v>141</v>
      </c>
      <c r="AU211" s="148" t="s">
        <v>86</v>
      </c>
      <c r="AV211" s="12" t="s">
        <v>84</v>
      </c>
      <c r="AW211" s="12" t="s">
        <v>32</v>
      </c>
      <c r="AX211" s="12" t="s">
        <v>76</v>
      </c>
      <c r="AY211" s="148" t="s">
        <v>132</v>
      </c>
    </row>
    <row r="212" spans="2:51" s="12" customFormat="1" ht="22.5">
      <c r="B212" s="146"/>
      <c r="D212" s="147" t="s">
        <v>141</v>
      </c>
      <c r="E212" s="148" t="s">
        <v>1</v>
      </c>
      <c r="F212" s="149" t="s">
        <v>2103</v>
      </c>
      <c r="H212" s="148" t="s">
        <v>1</v>
      </c>
      <c r="I212" s="150"/>
      <c r="L212" s="146"/>
      <c r="M212" s="151"/>
      <c r="T212" s="152"/>
      <c r="AT212" s="148" t="s">
        <v>141</v>
      </c>
      <c r="AU212" s="148" t="s">
        <v>86</v>
      </c>
      <c r="AV212" s="12" t="s">
        <v>84</v>
      </c>
      <c r="AW212" s="12" t="s">
        <v>32</v>
      </c>
      <c r="AX212" s="12" t="s">
        <v>76</v>
      </c>
      <c r="AY212" s="148" t="s">
        <v>132</v>
      </c>
    </row>
    <row r="213" spans="2:51" s="12" customFormat="1" ht="11.25">
      <c r="B213" s="146"/>
      <c r="D213" s="147" t="s">
        <v>141</v>
      </c>
      <c r="E213" s="148" t="s">
        <v>1</v>
      </c>
      <c r="F213" s="149" t="s">
        <v>2104</v>
      </c>
      <c r="H213" s="148" t="s">
        <v>1</v>
      </c>
      <c r="I213" s="150"/>
      <c r="L213" s="146"/>
      <c r="M213" s="151"/>
      <c r="T213" s="152"/>
      <c r="AT213" s="148" t="s">
        <v>141</v>
      </c>
      <c r="AU213" s="148" t="s">
        <v>86</v>
      </c>
      <c r="AV213" s="12" t="s">
        <v>84</v>
      </c>
      <c r="AW213" s="12" t="s">
        <v>32</v>
      </c>
      <c r="AX213" s="12" t="s">
        <v>76</v>
      </c>
      <c r="AY213" s="148" t="s">
        <v>132</v>
      </c>
    </row>
    <row r="214" spans="2:51" s="12" customFormat="1" ht="11.25">
      <c r="B214" s="146"/>
      <c r="D214" s="147" t="s">
        <v>141</v>
      </c>
      <c r="E214" s="148" t="s">
        <v>1</v>
      </c>
      <c r="F214" s="149" t="s">
        <v>2105</v>
      </c>
      <c r="H214" s="148" t="s">
        <v>1</v>
      </c>
      <c r="I214" s="150"/>
      <c r="L214" s="146"/>
      <c r="M214" s="151"/>
      <c r="T214" s="152"/>
      <c r="AT214" s="148" t="s">
        <v>141</v>
      </c>
      <c r="AU214" s="148" t="s">
        <v>86</v>
      </c>
      <c r="AV214" s="12" t="s">
        <v>84</v>
      </c>
      <c r="AW214" s="12" t="s">
        <v>32</v>
      </c>
      <c r="AX214" s="12" t="s">
        <v>76</v>
      </c>
      <c r="AY214" s="148" t="s">
        <v>132</v>
      </c>
    </row>
    <row r="215" spans="2:51" s="13" customFormat="1" ht="11.25">
      <c r="B215" s="153"/>
      <c r="D215" s="147" t="s">
        <v>141</v>
      </c>
      <c r="E215" s="154" t="s">
        <v>1</v>
      </c>
      <c r="F215" s="155" t="s">
        <v>2096</v>
      </c>
      <c r="H215" s="156">
        <v>1</v>
      </c>
      <c r="I215" s="157"/>
      <c r="L215" s="153"/>
      <c r="M215" s="160"/>
      <c r="N215" s="161"/>
      <c r="O215" s="161"/>
      <c r="P215" s="161"/>
      <c r="Q215" s="161"/>
      <c r="R215" s="161"/>
      <c r="S215" s="161"/>
      <c r="T215" s="162"/>
      <c r="AT215" s="154" t="s">
        <v>141</v>
      </c>
      <c r="AU215" s="154" t="s">
        <v>86</v>
      </c>
      <c r="AV215" s="13" t="s">
        <v>86</v>
      </c>
      <c r="AW215" s="13" t="s">
        <v>32</v>
      </c>
      <c r="AX215" s="13" t="s">
        <v>84</v>
      </c>
      <c r="AY215" s="154" t="s">
        <v>132</v>
      </c>
    </row>
    <row r="216" spans="2:51" s="1" customFormat="1" ht="6.95" customHeight="1">
      <c r="B216" s="43"/>
      <c r="C216" s="44"/>
      <c r="D216" s="44"/>
      <c r="E216" s="44"/>
      <c r="F216" s="44"/>
      <c r="G216" s="44"/>
      <c r="H216" s="44"/>
      <c r="I216" s="44"/>
      <c r="J216" s="44"/>
      <c r="K216" s="44"/>
      <c r="L216" s="31"/>
    </row>
  </sheetData>
  <sheetProtection algorithmName="SHA-512" hashValue="Q4lvx+P2oiI18C4MRYCyR+7fTxVmLVhG4rtXYyzcTP9peoKMCftwCYNTljLjUHxfwSrYUyNrsP/ePUvj+tUhIA==" saltValue="YnGT1hV3VuIK3OM+5D47nWykYkrDpsmgDv1W7cViD8u0KSv76sLEe60/Ul0mA99x074YBU1lFKDDrAegZa/o/A==" spinCount="100000" sheet="1" objects="1" scenarios="1" formatColumns="0" formatRows="0" autoFilter="0"/>
  <autoFilter ref="C119:K215" xr:uid="{00000000-0009-0000-0000-000005000000}"/>
  <mergeCells count="9">
    <mergeCell ref="E87:H87"/>
    <mergeCell ref="E110:H110"/>
    <mergeCell ref="E112:H11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12</vt:i4>
      </vt:variant>
    </vt:vector>
  </HeadingPairs>
  <TitlesOfParts>
    <vt:vector size="18" baseType="lpstr">
      <vt:lpstr>Rekapitulace stavby</vt:lpstr>
      <vt:lpstr>DIO - Dopravně inženýrské...</vt:lpstr>
      <vt:lpstr>SO 661 - Tramvajový svršek </vt:lpstr>
      <vt:lpstr>SO 662 -  Tramvajový spodek</vt:lpstr>
      <vt:lpstr>SO 666 - Úpravy trakčního...</vt:lpstr>
      <vt:lpstr>VRN - Vedlejší rozpočtové...</vt:lpstr>
      <vt:lpstr>'DIO - Dopravně inženýrské...'!Názvy_tisku</vt:lpstr>
      <vt:lpstr>'Rekapitulace stavby'!Názvy_tisku</vt:lpstr>
      <vt:lpstr>'SO 661 - Tramvajový svršek '!Názvy_tisku</vt:lpstr>
      <vt:lpstr>'SO 662 -  Tramvajový spodek'!Názvy_tisku</vt:lpstr>
      <vt:lpstr>'SO 666 - Úpravy trakčního...'!Názvy_tisku</vt:lpstr>
      <vt:lpstr>'VRN - Vedlejší rozpočtové...'!Názvy_tisku</vt:lpstr>
      <vt:lpstr>'DIO - Dopravně inženýrské...'!Oblast_tisku</vt:lpstr>
      <vt:lpstr>'Rekapitulace stavby'!Oblast_tisku</vt:lpstr>
      <vt:lpstr>'SO 661 - Tramvajový svršek '!Oblast_tisku</vt:lpstr>
      <vt:lpstr>'SO 662 -  Tramvajový spodek'!Oblast_tisku</vt:lpstr>
      <vt:lpstr>'SO 666 - Úpravy trakčního...'!Oblast_tisku</vt:lpstr>
      <vt:lpstr>'VRN - Vedlejší rozpočtové...'!Oblast_tisku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Šenkýř Vlastislav</dc:creator>
  <cp:lastModifiedBy>Vlastislav Šenkýř</cp:lastModifiedBy>
  <dcterms:created xsi:type="dcterms:W3CDTF">2023-02-17T11:10:43Z</dcterms:created>
  <dcterms:modified xsi:type="dcterms:W3CDTF">2023-02-17T12:27:19Z</dcterms:modified>
</cp:coreProperties>
</file>