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rabek.petr\Documents\VEŘEJNÉ ZAKÁZKY\2023_VEŘEJNÉ ZAKÁZKY\03_Odbor_INVESTIC A ÚDRŽBY\02_ÚNOR\01_MŠ SÍDLIŠTNÍ 2 - REKONSTRUKCE STŘEŠNÍHO PLÁŠTĚ\01_ZD FINAL\"/>
    </mc:Choice>
  </mc:AlternateContent>
  <xr:revisionPtr revIDLastSave="0" documentId="13_ncr:1_{0992D7A2-2A3B-43EE-BA08-91ED0BCEC837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okyny pro vyplnění" sheetId="11" state="hidden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Pol'!$A$1:$U$26</definedName>
    <definedName name="_xlnm.Print_Area" localSheetId="1">Stavba!$A$1:$J$49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2" l="1"/>
  <c r="K9" i="12"/>
  <c r="M9" i="12"/>
  <c r="O9" i="12"/>
  <c r="Q9" i="12"/>
  <c r="U9" i="12"/>
  <c r="I10" i="12"/>
  <c r="I8" i="12" s="1"/>
  <c r="K10" i="12"/>
  <c r="M10" i="12"/>
  <c r="O10" i="12"/>
  <c r="Q10" i="12"/>
  <c r="U10" i="12"/>
  <c r="I11" i="12"/>
  <c r="K11" i="12"/>
  <c r="M11" i="12"/>
  <c r="O11" i="12"/>
  <c r="Q11" i="12"/>
  <c r="U11" i="12"/>
  <c r="I12" i="12"/>
  <c r="K12" i="12"/>
  <c r="M12" i="12"/>
  <c r="O12" i="12"/>
  <c r="Q12" i="12"/>
  <c r="U12" i="12"/>
  <c r="I13" i="12"/>
  <c r="K13" i="12"/>
  <c r="M13" i="12"/>
  <c r="O13" i="12"/>
  <c r="Q13" i="12"/>
  <c r="U13" i="12"/>
  <c r="I14" i="12"/>
  <c r="K14" i="12"/>
  <c r="M14" i="12"/>
  <c r="O14" i="12"/>
  <c r="Q14" i="12"/>
  <c r="U14" i="12"/>
  <c r="I15" i="12"/>
  <c r="K15" i="12"/>
  <c r="M15" i="12"/>
  <c r="O15" i="12"/>
  <c r="Q15" i="12"/>
  <c r="U15" i="12"/>
  <c r="I16" i="12"/>
  <c r="K16" i="12"/>
  <c r="M16" i="12"/>
  <c r="O16" i="12"/>
  <c r="Q16" i="12"/>
  <c r="U16" i="12"/>
  <c r="I17" i="12"/>
  <c r="K17" i="12"/>
  <c r="M17" i="12"/>
  <c r="O17" i="12"/>
  <c r="Q17" i="12"/>
  <c r="U17" i="12"/>
  <c r="I18" i="12"/>
  <c r="K18" i="12"/>
  <c r="M18" i="12"/>
  <c r="O18" i="12"/>
  <c r="Q18" i="12"/>
  <c r="U18" i="12"/>
  <c r="I19" i="12"/>
  <c r="K19" i="12"/>
  <c r="M19" i="12"/>
  <c r="O19" i="12"/>
  <c r="Q19" i="12"/>
  <c r="U19" i="12"/>
  <c r="I20" i="12"/>
  <c r="K20" i="12"/>
  <c r="M20" i="12"/>
  <c r="O20" i="12"/>
  <c r="Q20" i="12"/>
  <c r="U20" i="12"/>
  <c r="I21" i="12"/>
  <c r="K21" i="12"/>
  <c r="M21" i="12"/>
  <c r="O21" i="12"/>
  <c r="Q21" i="12"/>
  <c r="U21" i="12"/>
  <c r="I22" i="12"/>
  <c r="K22" i="12"/>
  <c r="M22" i="12"/>
  <c r="O22" i="12"/>
  <c r="Q22" i="12"/>
  <c r="U22" i="12"/>
  <c r="I24" i="12"/>
  <c r="I23" i="12" s="1"/>
  <c r="K24" i="12"/>
  <c r="K23" i="12" s="1"/>
  <c r="M24" i="12"/>
  <c r="M23" i="12" s="1"/>
  <c r="O24" i="12"/>
  <c r="O23" i="12" s="1"/>
  <c r="Q24" i="12"/>
  <c r="Q23" i="12" s="1"/>
  <c r="U24" i="12"/>
  <c r="U23" i="12" s="1"/>
  <c r="I49" i="1"/>
  <c r="F40" i="1"/>
  <c r="G40" i="1"/>
  <c r="H40" i="1"/>
  <c r="I40" i="1"/>
  <c r="J39" i="1" s="1"/>
  <c r="J40" i="1" s="1"/>
  <c r="I21" i="1"/>
  <c r="J28" i="1"/>
  <c r="J26" i="1"/>
  <c r="G38" i="1"/>
  <c r="F38" i="1"/>
  <c r="J23" i="1"/>
  <c r="J24" i="1"/>
  <c r="J25" i="1"/>
  <c r="J27" i="1"/>
  <c r="E24" i="1"/>
  <c r="E26" i="1"/>
  <c r="K8" i="12" l="1"/>
  <c r="M8" i="12"/>
  <c r="U8" i="12"/>
  <c r="Q8" i="12"/>
  <c r="O8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<sst xmlns="http://schemas.openxmlformats.org/spreadsheetml/2006/main" count="179" uniqueCount="126">
  <si>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</si>
  <si>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</si>
  <si>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</si>
  <si>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</si>
  <si>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</si>
  <si>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</si>
  <si>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</si>
  <si>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</si>
  <si>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</si>
  <si>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</si>
  <si>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</si>
  <si>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</si>
  <si>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</si>
  <si>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</si>
  <si>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</si>
  <si>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</si>
  <si>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</si>
  <si>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</si>
  <si>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</si>
  <si>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</si>
  <si>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</si>
  <si>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</si>
  <si>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</si>
  <si>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</si>
  <si>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</si>
  <si>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</si>
  <si>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</si>
  <si>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</si>
  <si>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</si>
  <si>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</si>
  <si>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</si>
  <si>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</si>
  <si>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</si>
  <si>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</si>
  <si>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</si>
  <si>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</si>
  <si>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</si>
  <si>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</si>
  <si>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</si>
  <si>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</si>
  <si>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</si>
  <si>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</si>
  <si>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</si>
  <si>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Rozpočet:</t>
  </si>
  <si>
    <t>Misto</t>
  </si>
  <si>
    <t>Oprava střechy</t>
  </si>
  <si>
    <t>Rozpočet</t>
  </si>
  <si>
    <t>Celkem za stavbu</t>
  </si>
  <si>
    <t>CZK</t>
  </si>
  <si>
    <t>Rekapitulace dílů</t>
  </si>
  <si>
    <t>Typ dílu</t>
  </si>
  <si>
    <t>1</t>
  </si>
  <si>
    <t>Zemní práce</t>
  </si>
  <si>
    <t>97</t>
  </si>
  <si>
    <t>Prorážení otvorů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</si>
  <si>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</si>
  <si>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</si>
  <si>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</si>
  <si>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</si>
  <si>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</si>
  <si>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</si>
  <si>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</si>
  <si>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</si>
  <si>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</si>
  <si>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</si>
  <si>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</si>
  <si>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</si>
  <si>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</si>
  <si>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</si>
  <si>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</si>
  <si>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</si>
  <si>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</si>
  <si>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</si>
  <si>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</si>
  <si>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</si>
  <si>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</si>
  <si>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</si>
  <si>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</si>
  <si>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</si>
  <si>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</si>
  <si>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</si>
  <si>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</si>
  <si>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</si>
  <si>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</si>
  <si>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24551203R</t>
  </si>
  <si>
    <t>pvc folie  1.5mm</t>
  </si>
  <si>
    <t>m2</t>
  </si>
  <si>
    <t>POL3_0</t>
  </si>
  <si>
    <t>69366190.AR</t>
  </si>
  <si>
    <t>geotex 300g/mm</t>
  </si>
  <si>
    <t>48481671R</t>
  </si>
  <si>
    <t>kotevní tech.+ podložky–15 cyklu Kesternicha</t>
  </si>
  <si>
    <t>kus</t>
  </si>
  <si>
    <t>62866370R</t>
  </si>
  <si>
    <t>okapník r.š 200mm</t>
  </si>
  <si>
    <t>m</t>
  </si>
  <si>
    <t>69370501R</t>
  </si>
  <si>
    <t>Tex 3,2*24mm</t>
  </si>
  <si>
    <t>69370516R</t>
  </si>
  <si>
    <t>L vnitřní,  r.š 80mm</t>
  </si>
  <si>
    <t>69370508R</t>
  </si>
  <si>
    <t>L venkovní,  r.š 80mm</t>
  </si>
  <si>
    <t>63100003R</t>
  </si>
  <si>
    <t>Izolování komínu</t>
  </si>
  <si>
    <t>soubor</t>
  </si>
  <si>
    <t>63150001R</t>
  </si>
  <si>
    <t>odvět. Komínky</t>
  </si>
  <si>
    <t>55162175R</t>
  </si>
  <si>
    <t>31121126R</t>
  </si>
  <si>
    <t>alu nýt 6*60 mm</t>
  </si>
  <si>
    <t>31121122R</t>
  </si>
  <si>
    <t>manipulace stav. Mater.</t>
  </si>
  <si>
    <t>provedení prací</t>
  </si>
  <si>
    <t>42391010R</t>
  </si>
  <si>
    <t>doprava</t>
  </si>
  <si>
    <t>979081111R00</t>
  </si>
  <si>
    <t>Odvoz suti a vybour. hmot na skládku do 1 km</t>
  </si>
  <si>
    <t>m3</t>
  </si>
  <si>
    <t>POL1_0</t>
  </si>
  <si>
    <t/>
  </si>
  <si>
    <t>END</t>
  </si>
  <si>
    <t>Odvoz suti</t>
  </si>
  <si>
    <t>Pokrývačské práce</t>
  </si>
  <si>
    <t>MŠ Sídlištní 2 Hodonín</t>
  </si>
  <si>
    <t>Oprava střešního pláště</t>
  </si>
  <si>
    <t>D+M střešní vtok 110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</si>
</sst>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7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7">
    <xf numFmtId="0" fontId="0" fillId="0" borderId="0" xfId="0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Alignment="1">
      <alignment horizontal="left" vertical="center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8" xfId="0" applyFont="1" applyFill="1" applyBorder="1"/>
    <xf numFmtId="49" fontId="8" fillId="0" borderId="0" xfId="0" applyNumberFormat="1" applyFont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0" fillId="0" borderId="0" xfId="0" applyNumberFormat="1"/>
    <xf numFmtId="4" fontId="0" fillId="0" borderId="0" xfId="0" applyNumberFormat="1"/>
    <xf numFmtId="3" fontId="0" fillId="0" borderId="26" xfId="0" applyNumberFormat="1" applyBorder="1"/>
    <xf numFmtId="3" fontId="0" fillId="4" borderId="30" xfId="0" applyNumberFormat="1" applyFill="1" applyBorder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/>
    <xf numFmtId="3" fontId="0" fillId="0" borderId="29" xfId="0" applyNumberFormat="1" applyBorder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4" borderId="30" xfId="0" applyNumberFormat="1" applyFill="1" applyBorder="1" applyAlignment="1">
      <alignment wrapText="1" shrinkToFit="1"/>
    </xf>
    <xf numFmtId="3" fontId="0" fillId="4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7" fillId="4" borderId="10" xfId="0" applyFont="1" applyFill="1" applyBorder="1"/>
    <xf numFmtId="0" fontId="7" fillId="4" borderId="6" xfId="0" applyFont="1" applyFill="1" applyBorder="1"/>
    <xf numFmtId="0" fontId="15" fillId="3" borderId="35" xfId="0" applyFont="1" applyFill="1" applyBorder="1" applyAlignment="1">
      <alignment horizontal="center" vertical="center" wrapText="1"/>
    </xf>
    <xf numFmtId="4" fontId="7" fillId="4" borderId="38" xfId="0" applyNumberFormat="1" applyFont="1" applyFill="1" applyBorder="1"/>
    <xf numFmtId="49" fontId="7" fillId="0" borderId="36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" fontId="7" fillId="0" borderId="38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8" xfId="0" applyNumberFormat="1" applyFont="1" applyBorder="1" applyAlignment="1">
      <alignment horizontal="center" vertical="center"/>
    </xf>
    <xf numFmtId="4" fontId="7" fillId="4" borderId="38" xfId="0" applyNumberFormat="1" applyFont="1" applyFill="1" applyBorder="1" applyAlignment="1">
      <alignment horizontal="center"/>
    </xf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49" fontId="0" fillId="0" borderId="39" xfId="0" applyNumberFormat="1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44" xfId="0" applyBorder="1" applyAlignment="1">
      <alignment vertical="center"/>
    </xf>
    <xf numFmtId="0" fontId="0" fillId="3" borderId="45" xfId="0" applyFill="1" applyBorder="1"/>
    <xf numFmtId="49" fontId="0" fillId="3" borderId="42" xfId="0" applyNumberFormat="1" applyFill="1" applyBorder="1"/>
    <xf numFmtId="0" fontId="0" fillId="3" borderId="42" xfId="0" applyFill="1" applyBorder="1"/>
    <xf numFmtId="0" fontId="0" fillId="3" borderId="41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8" xfId="0" applyFill="1" applyBorder="1" applyAlignment="1">
      <alignment vertical="top"/>
    </xf>
    <xf numFmtId="0" fontId="0" fillId="3" borderId="49" xfId="0" applyFill="1" applyBorder="1" applyAlignment="1">
      <alignment wrapText="1"/>
    </xf>
    <xf numFmtId="0" fontId="16" fillId="0" borderId="34" xfId="0" applyFont="1" applyBorder="1" applyAlignment="1">
      <alignment vertical="top" shrinkToFit="1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0" fillId="3" borderId="37" xfId="0" applyFill="1" applyBorder="1" applyAlignment="1">
      <alignment vertical="top" shrinkToFit="1"/>
    </xf>
    <xf numFmtId="0" fontId="0" fillId="3" borderId="38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64" fontId="16" fillId="0" borderId="33" xfId="0" applyNumberFormat="1" applyFont="1" applyBorder="1" applyAlignment="1">
      <alignment vertical="top" shrinkToFit="1"/>
    </xf>
    <xf numFmtId="164" fontId="0" fillId="3" borderId="38" xfId="0" applyNumberFormat="1" applyFill="1" applyBorder="1" applyAlignment="1">
      <alignment vertical="top" shrinkToFit="1"/>
    </xf>
    <xf numFmtId="4" fontId="16" fillId="0" borderId="33" xfId="0" applyNumberFormat="1" applyFont="1" applyBorder="1" applyAlignment="1">
      <alignment vertical="top" shrinkToFit="1"/>
    </xf>
    <xf numFmtId="4" fontId="0" fillId="3" borderId="38" xfId="0" applyNumberFormat="1" applyFill="1" applyBorder="1" applyAlignment="1">
      <alignment vertical="top" shrinkToFit="1"/>
    </xf>
    <xf numFmtId="0" fontId="0" fillId="3" borderId="50" xfId="0" applyFill="1" applyBorder="1"/>
    <xf numFmtId="0" fontId="0" fillId="3" borderId="51" xfId="0" applyFill="1" applyBorder="1" applyAlignment="1">
      <alignment wrapText="1"/>
    </xf>
    <xf numFmtId="0" fontId="0" fillId="3" borderId="52" xfId="0" applyFill="1" applyBorder="1" applyAlignment="1">
      <alignment vertical="top"/>
    </xf>
    <xf numFmtId="49" fontId="0" fillId="3" borderId="52" xfId="0" applyNumberFormat="1" applyFill="1" applyBorder="1" applyAlignment="1">
      <alignment vertical="top"/>
    </xf>
    <xf numFmtId="49" fontId="0" fillId="3" borderId="48" xfId="0" applyNumberFormat="1" applyFill="1" applyBorder="1" applyAlignment="1">
      <alignment vertical="top"/>
    </xf>
    <xf numFmtId="0" fontId="0" fillId="3" borderId="53" xfId="0" applyFill="1" applyBorder="1" applyAlignment="1">
      <alignment vertical="top"/>
    </xf>
    <xf numFmtId="164" fontId="0" fillId="3" borderId="48" xfId="0" applyNumberFormat="1" applyFill="1" applyBorder="1" applyAlignment="1">
      <alignment vertical="top"/>
    </xf>
    <xf numFmtId="4" fontId="0" fillId="3" borderId="48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37" xfId="0" applyFont="1" applyBorder="1" applyAlignment="1">
      <alignment vertical="top" shrinkToFit="1"/>
    </xf>
    <xf numFmtId="164" fontId="16" fillId="0" borderId="38" xfId="0" applyNumberFormat="1" applyFont="1" applyBorder="1" applyAlignment="1">
      <alignment vertical="top" shrinkToFit="1"/>
    </xf>
    <xf numFmtId="4" fontId="16" fillId="0" borderId="38" xfId="0" applyNumberFormat="1" applyFont="1" applyBorder="1" applyAlignment="1">
      <alignment vertical="top" shrinkToFit="1"/>
    </xf>
    <xf numFmtId="0" fontId="16" fillId="0" borderId="38" xfId="0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16" fillId="0" borderId="33" xfId="0" applyFont="1" applyBorder="1" applyAlignment="1">
      <alignment horizontal="left" vertical="top" wrapText="1"/>
    </xf>
    <xf numFmtId="0" fontId="0" fillId="3" borderId="38" xfId="0" applyFill="1" applyBorder="1" applyAlignment="1">
      <alignment horizontal="left" vertical="top" wrapText="1"/>
    </xf>
    <xf numFmtId="0" fontId="16" fillId="0" borderId="38" xfId="0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" fontId="7" fillId="0" borderId="38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4" borderId="38" xfId="0" applyNumberFormat="1" applyFont="1" applyFill="1" applyBorder="1"/>
    <xf numFmtId="49" fontId="8" fillId="3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4" borderId="31" xfId="0" applyNumberFormat="1" applyFill="1" applyBorder="1"/>
    <xf numFmtId="3" fontId="0" fillId="4" borderId="12" xfId="0" applyNumberFormat="1" applyFill="1" applyBorder="1"/>
    <xf numFmtId="3" fontId="0" fillId="4" borderId="32" xfId="0" applyNumberFormat="1" applyFill="1" applyBorder="1"/>
    <xf numFmtId="0" fontId="15" fillId="3" borderId="35" xfId="0" applyFont="1" applyFill="1" applyBorder="1" applyAlignment="1">
      <alignment horizontal="center" vertical="center" wrapText="1"/>
    </xf>
    <xf numFmtId="4" fontId="7" fillId="0" borderId="35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9" fontId="8" fillId="0" borderId="0" xfId="0" applyNumberFormat="1" applyFont="1" applyAlignment="1">
      <alignment horizontal="left" vertical="center"/>
    </xf>
    <xf numFmtId="49" fontId="8" fillId="0" borderId="6" xfId="0" applyNumberFormat="1" applyFont="1" applyBorder="1" applyAlignment="1">
      <alignment horizontal="left" vertical="center"/>
    </xf>
    <xf numFmtId="0" fontId="8" fillId="0" borderId="6" xfId="0" applyFont="1" applyBorder="1" applyAlignment="1">
      <alignment horizont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49" fontId="8" fillId="0" borderId="18" xfId="0" applyNumberFormat="1" applyFont="1" applyBorder="1" applyAlignment="1">
      <alignment horizontal="left" vertical="center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1" fontId="0" fillId="0" borderId="6" xfId="0" applyNumberFormat="1" applyBorder="1" applyAlignment="1">
      <alignment horizontal="right" inden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39" xfId="0" applyNumberFormat="1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46" xfId="0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7" xfId="0" applyBorder="1" applyAlignment="1">
      <alignment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vitel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7" t="s">
        <v>38</v>
      </c>
    </row>
    <row r="2" spans="1:7" ht="57.75" customHeight="1" x14ac:dyDescent="0.2">
      <c r="A2" s="170" t="s">
        <v>39</v>
      </c>
      <c r="B2" s="170"/>
      <c r="C2" s="170"/>
      <c r="D2" s="170"/>
      <c r="E2" s="170"/>
      <c r="F2" s="170"/>
      <c r="G2" s="170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52"/>
  <sheetViews>
    <sheetView showGridLines="0" tabSelected="1" topLeftCell="B1" zoomScaleNormal="100" zoomScaleSheetLayoutView="75" workbookViewId="0">
      <selection activeCell="I48" sqref="I48:J48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9" width="12.7109375" customWidth="1"/>
    <col min="10" max="10" width="6.7109375" customWidth="1"/>
    <col min="11" max="11" width="4.28515625" customWidth="1"/>
    <col min="12" max="15" width="10.7109375" customWidth="1"/>
  </cols>
  <sheetData>
    <row r="1" spans="1:15" ht="33.75" customHeight="1" x14ac:dyDescent="0.2">
      <c r="A1" s="62" t="s">
        <v>36</v>
      </c>
      <c r="B1" s="196" t="s">
        <v>42</v>
      </c>
      <c r="C1" s="197"/>
      <c r="D1" s="197"/>
      <c r="E1" s="197"/>
      <c r="F1" s="197"/>
      <c r="G1" s="197"/>
      <c r="H1" s="197"/>
      <c r="I1" s="197"/>
      <c r="J1" s="198"/>
    </row>
    <row r="2" spans="1:15" ht="23.25" customHeight="1" x14ac:dyDescent="0.2">
      <c r="A2" s="3"/>
      <c r="B2" s="70" t="s">
        <v>40</v>
      </c>
      <c r="C2" s="71"/>
      <c r="D2" s="208" t="s">
        <v>124</v>
      </c>
      <c r="E2" s="209"/>
      <c r="F2" s="209"/>
      <c r="G2" s="209"/>
      <c r="H2" s="209"/>
      <c r="I2" s="209"/>
      <c r="J2" s="210"/>
      <c r="O2" s="1"/>
    </row>
    <row r="3" spans="1:15" ht="23.25" customHeight="1" x14ac:dyDescent="0.2">
      <c r="A3" s="3"/>
      <c r="B3" s="72" t="s">
        <v>44</v>
      </c>
      <c r="C3" s="73"/>
      <c r="D3" s="175" t="s">
        <v>123</v>
      </c>
      <c r="E3" s="176"/>
      <c r="F3" s="176"/>
      <c r="G3" s="176"/>
      <c r="H3" s="176"/>
      <c r="I3" s="176"/>
      <c r="J3" s="177"/>
    </row>
    <row r="4" spans="1:15" ht="23.25" hidden="1" customHeight="1" x14ac:dyDescent="0.2">
      <c r="A4" s="3"/>
      <c r="B4" s="74" t="s">
        <v>43</v>
      </c>
      <c r="C4" s="75"/>
      <c r="D4" s="76"/>
      <c r="E4" s="76"/>
      <c r="F4" s="77"/>
      <c r="G4" s="77"/>
      <c r="H4" s="77"/>
      <c r="I4" s="77"/>
      <c r="J4" s="78"/>
    </row>
    <row r="5" spans="1:15" ht="24" customHeight="1" x14ac:dyDescent="0.2">
      <c r="A5" s="3"/>
      <c r="B5" s="39" t="s">
        <v>21</v>
      </c>
      <c r="D5" s="79"/>
      <c r="E5" s="22"/>
      <c r="F5" s="22"/>
      <c r="G5" s="22"/>
      <c r="H5" s="24" t="s">
        <v>33</v>
      </c>
      <c r="I5" s="79"/>
      <c r="J5" s="9"/>
    </row>
    <row r="6" spans="1:15" ht="15.75" customHeight="1" x14ac:dyDescent="0.2">
      <c r="A6" s="3"/>
      <c r="B6" s="34"/>
      <c r="C6" s="22"/>
      <c r="D6" s="79"/>
      <c r="E6" s="22"/>
      <c r="F6" s="22"/>
      <c r="G6" s="22"/>
      <c r="H6" s="24" t="s">
        <v>34</v>
      </c>
      <c r="I6" s="79"/>
      <c r="J6" s="9"/>
    </row>
    <row r="7" spans="1:15" ht="15.75" customHeight="1" x14ac:dyDescent="0.2">
      <c r="A7" s="3"/>
      <c r="B7" s="35"/>
      <c r="C7" s="80"/>
      <c r="D7" s="69"/>
      <c r="E7" s="29"/>
      <c r="F7" s="29"/>
      <c r="G7" s="29"/>
      <c r="H7" s="30"/>
      <c r="I7" s="29"/>
      <c r="J7" s="42"/>
    </row>
    <row r="8" spans="1:15" ht="24" hidden="1" customHeight="1" x14ac:dyDescent="0.2">
      <c r="A8" s="3"/>
      <c r="B8" s="39" t="s">
        <v>19</v>
      </c>
      <c r="D8" s="28"/>
      <c r="H8" s="24" t="s">
        <v>33</v>
      </c>
      <c r="I8" s="28"/>
      <c r="J8" s="9"/>
    </row>
    <row r="9" spans="1:15" ht="15.75" hidden="1" customHeight="1" x14ac:dyDescent="0.2">
      <c r="A9" s="3"/>
      <c r="B9" s="3"/>
      <c r="D9" s="28"/>
      <c r="H9" s="24" t="s">
        <v>34</v>
      </c>
      <c r="I9" s="28"/>
      <c r="J9" s="9"/>
    </row>
    <row r="10" spans="1:15" ht="15.75" hidden="1" customHeight="1" x14ac:dyDescent="0.2">
      <c r="A10" s="3"/>
      <c r="B10" s="43"/>
      <c r="C10" s="23"/>
      <c r="D10" s="38"/>
      <c r="E10" s="30"/>
      <c r="F10" s="30"/>
      <c r="G10" s="15"/>
      <c r="H10" s="15"/>
      <c r="I10" s="44"/>
      <c r="J10" s="42"/>
    </row>
    <row r="11" spans="1:15" ht="24" customHeight="1" x14ac:dyDescent="0.2">
      <c r="A11" s="3"/>
      <c r="B11" s="39" t="s">
        <v>18</v>
      </c>
      <c r="D11" s="207"/>
      <c r="E11" s="207"/>
      <c r="F11" s="207"/>
      <c r="G11" s="207"/>
      <c r="H11" s="24" t="s">
        <v>33</v>
      </c>
      <c r="I11" s="79"/>
      <c r="J11" s="9"/>
    </row>
    <row r="12" spans="1:15" ht="15.75" customHeight="1" x14ac:dyDescent="0.2">
      <c r="A12" s="3"/>
      <c r="B12" s="34"/>
      <c r="C12" s="22"/>
      <c r="D12" s="193"/>
      <c r="E12" s="193"/>
      <c r="F12" s="193"/>
      <c r="G12" s="193"/>
      <c r="H12" s="24" t="s">
        <v>34</v>
      </c>
      <c r="I12" s="79"/>
      <c r="J12" s="9"/>
    </row>
    <row r="13" spans="1:15" ht="15.75" customHeight="1" x14ac:dyDescent="0.2">
      <c r="A13" s="3"/>
      <c r="B13" s="35"/>
      <c r="C13" s="80"/>
      <c r="D13" s="194"/>
      <c r="E13" s="194"/>
      <c r="F13" s="194"/>
      <c r="G13" s="194"/>
      <c r="H13" s="25"/>
      <c r="I13" s="29"/>
      <c r="J13" s="42"/>
    </row>
    <row r="14" spans="1:15" ht="24" customHeight="1" x14ac:dyDescent="0.2">
      <c r="A14" s="3"/>
      <c r="B14" s="55" t="s">
        <v>20</v>
      </c>
      <c r="C14" s="56"/>
      <c r="D14" s="57"/>
      <c r="E14" s="58"/>
      <c r="F14" s="58"/>
      <c r="G14" s="58"/>
      <c r="H14" s="59"/>
      <c r="I14" s="58"/>
      <c r="J14" s="60"/>
    </row>
    <row r="15" spans="1:15" ht="32.25" customHeight="1" x14ac:dyDescent="0.2">
      <c r="A15" s="3"/>
      <c r="B15" s="43" t="s">
        <v>31</v>
      </c>
      <c r="C15" s="61"/>
      <c r="D15" s="15"/>
      <c r="E15" s="211"/>
      <c r="F15" s="211"/>
      <c r="G15" s="189"/>
      <c r="H15" s="189"/>
      <c r="I15" s="189" t="s">
        <v>28</v>
      </c>
      <c r="J15" s="190"/>
    </row>
    <row r="16" spans="1:15" ht="23.25" customHeight="1" x14ac:dyDescent="0.2">
      <c r="A16" s="123" t="s">
        <v>23</v>
      </c>
      <c r="B16" s="124" t="s">
        <v>23</v>
      </c>
      <c r="C16" s="47"/>
      <c r="D16" s="48"/>
      <c r="E16" s="191"/>
      <c r="F16" s="192"/>
      <c r="G16" s="191"/>
      <c r="H16" s="192"/>
      <c r="I16" s="191"/>
      <c r="J16" s="204"/>
    </row>
    <row r="17" spans="1:10" ht="23.25" customHeight="1" x14ac:dyDescent="0.2">
      <c r="A17" s="123" t="s">
        <v>24</v>
      </c>
      <c r="B17" s="124" t="s">
        <v>24</v>
      </c>
      <c r="C17" s="47"/>
      <c r="D17" s="48"/>
      <c r="E17" s="191"/>
      <c r="F17" s="192"/>
      <c r="G17" s="191"/>
      <c r="H17" s="192"/>
      <c r="I17" s="191">
        <v>0</v>
      </c>
      <c r="J17" s="204"/>
    </row>
    <row r="18" spans="1:10" ht="23.25" customHeight="1" x14ac:dyDescent="0.2">
      <c r="A18" s="123" t="s">
        <v>25</v>
      </c>
      <c r="B18" s="124" t="s">
        <v>25</v>
      </c>
      <c r="C18" s="47"/>
      <c r="D18" s="48"/>
      <c r="E18" s="191"/>
      <c r="F18" s="192"/>
      <c r="G18" s="191"/>
      <c r="H18" s="192"/>
      <c r="I18" s="191">
        <v>0</v>
      </c>
      <c r="J18" s="204"/>
    </row>
    <row r="19" spans="1:10" ht="23.25" customHeight="1" x14ac:dyDescent="0.2">
      <c r="A19" s="123" t="s">
        <v>55</v>
      </c>
      <c r="B19" s="124" t="s">
        <v>26</v>
      </c>
      <c r="C19" s="47"/>
      <c r="D19" s="48"/>
      <c r="E19" s="191"/>
      <c r="F19" s="192"/>
      <c r="G19" s="191"/>
      <c r="H19" s="192"/>
      <c r="I19" s="191">
        <v>0</v>
      </c>
      <c r="J19" s="204"/>
    </row>
    <row r="20" spans="1:10" ht="23.25" customHeight="1" x14ac:dyDescent="0.2">
      <c r="A20" s="123" t="s">
        <v>56</v>
      </c>
      <c r="B20" s="124" t="s">
        <v>27</v>
      </c>
      <c r="C20" s="47"/>
      <c r="D20" s="48"/>
      <c r="E20" s="191"/>
      <c r="F20" s="192"/>
      <c r="G20" s="191"/>
      <c r="H20" s="192"/>
      <c r="I20" s="191">
        <v>0</v>
      </c>
      <c r="J20" s="204"/>
    </row>
    <row r="21" spans="1:10" ht="23.25" customHeight="1" x14ac:dyDescent="0.2">
      <c r="A21" s="3"/>
      <c r="B21" s="63" t="s">
        <v>28</v>
      </c>
      <c r="C21" s="64"/>
      <c r="D21" s="65"/>
      <c r="E21" s="205"/>
      <c r="F21" s="206"/>
      <c r="G21" s="205"/>
      <c r="H21" s="206"/>
      <c r="I21" s="205">
        <f>SUM(I16:J20)</f>
        <v>0</v>
      </c>
      <c r="J21" s="215"/>
    </row>
    <row r="22" spans="1:10" ht="33" customHeight="1" x14ac:dyDescent="0.2">
      <c r="A22" s="3"/>
      <c r="B22" s="54" t="s">
        <v>32</v>
      </c>
      <c r="C22" s="47"/>
      <c r="D22" s="48"/>
      <c r="E22" s="53"/>
      <c r="F22" s="50"/>
      <c r="G22" s="41"/>
      <c r="H22" s="41"/>
      <c r="I22" s="41"/>
      <c r="J22" s="51"/>
    </row>
    <row r="23" spans="1:10" ht="23.25" customHeight="1" x14ac:dyDescent="0.2">
      <c r="A23" s="3"/>
      <c r="B23" s="46" t="s">
        <v>11</v>
      </c>
      <c r="C23" s="47"/>
      <c r="D23" s="48"/>
      <c r="E23" s="49">
        <v>15</v>
      </c>
      <c r="F23" s="50" t="s">
        <v>0</v>
      </c>
      <c r="G23" s="202">
        <v>0</v>
      </c>
      <c r="H23" s="203"/>
      <c r="I23" s="203"/>
      <c r="J23" s="51" t="str">
        <f t="shared" ref="J23:J28" si="0">Mena</f>
        <v>CZK</v>
      </c>
    </row>
    <row r="24" spans="1:10" ht="23.25" customHeight="1" x14ac:dyDescent="0.2">
      <c r="A24" s="3"/>
      <c r="B24" s="46" t="s">
        <v>12</v>
      </c>
      <c r="C24" s="47"/>
      <c r="D24" s="48"/>
      <c r="E24" s="49">
        <f>SazbaDPH1</f>
        <v>15</v>
      </c>
      <c r="F24" s="50" t="s">
        <v>0</v>
      </c>
      <c r="G24" s="213">
        <v>0</v>
      </c>
      <c r="H24" s="214"/>
      <c r="I24" s="214"/>
      <c r="J24" s="51" t="str">
        <f t="shared" si="0"/>
        <v>CZK</v>
      </c>
    </row>
    <row r="25" spans="1:10" ht="23.25" customHeight="1" x14ac:dyDescent="0.2">
      <c r="A25" s="3"/>
      <c r="B25" s="46" t="s">
        <v>13</v>
      </c>
      <c r="C25" s="47"/>
      <c r="D25" s="48"/>
      <c r="E25" s="49">
        <v>21</v>
      </c>
      <c r="F25" s="50" t="s">
        <v>0</v>
      </c>
      <c r="G25" s="202">
        <v>0</v>
      </c>
      <c r="H25" s="203"/>
      <c r="I25" s="203"/>
      <c r="J25" s="51" t="str">
        <f t="shared" si="0"/>
        <v>CZK</v>
      </c>
    </row>
    <row r="26" spans="1:10" ht="23.25" customHeight="1" x14ac:dyDescent="0.2">
      <c r="A26" s="3"/>
      <c r="B26" s="40" t="s">
        <v>14</v>
      </c>
      <c r="C26" s="19"/>
      <c r="D26" s="15"/>
      <c r="E26" s="36">
        <f>SazbaDPH2</f>
        <v>21</v>
      </c>
      <c r="F26" s="37" t="s">
        <v>0</v>
      </c>
      <c r="G26" s="199">
        <v>0</v>
      </c>
      <c r="H26" s="200"/>
      <c r="I26" s="200"/>
      <c r="J26" s="45" t="str">
        <f t="shared" si="0"/>
        <v>CZK</v>
      </c>
    </row>
    <row r="27" spans="1:10" ht="23.25" customHeight="1" thickBot="1" x14ac:dyDescent="0.25">
      <c r="A27" s="3"/>
      <c r="B27" s="39" t="s">
        <v>4</v>
      </c>
      <c r="C27" s="17"/>
      <c r="D27" s="20"/>
      <c r="E27" s="17"/>
      <c r="F27" s="18"/>
      <c r="G27" s="201">
        <v>0</v>
      </c>
      <c r="H27" s="201"/>
      <c r="I27" s="201"/>
      <c r="J27" s="52" t="str">
        <f t="shared" si="0"/>
        <v>CZK</v>
      </c>
    </row>
    <row r="28" spans="1:10" ht="27.75" hidden="1" customHeight="1" thickBot="1" x14ac:dyDescent="0.25">
      <c r="A28" s="3"/>
      <c r="B28" s="99" t="s">
        <v>22</v>
      </c>
      <c r="C28" s="100"/>
      <c r="D28" s="100"/>
      <c r="E28" s="101"/>
      <c r="F28" s="102"/>
      <c r="G28" s="187">
        <v>0</v>
      </c>
      <c r="H28" s="188"/>
      <c r="I28" s="188"/>
      <c r="J28" s="103" t="str">
        <f t="shared" si="0"/>
        <v>CZK</v>
      </c>
    </row>
    <row r="29" spans="1:10" ht="27.75" customHeight="1" thickBot="1" x14ac:dyDescent="0.25">
      <c r="A29" s="3"/>
      <c r="B29" s="99" t="s">
        <v>35</v>
      </c>
      <c r="C29" s="104"/>
      <c r="D29" s="104"/>
      <c r="E29" s="104"/>
      <c r="F29" s="104"/>
      <c r="G29" s="187"/>
      <c r="H29" s="187"/>
      <c r="I29" s="187"/>
      <c r="J29" s="105" t="s">
        <v>48</v>
      </c>
    </row>
    <row r="30" spans="1:10" ht="12.75" customHeight="1" x14ac:dyDescent="0.2">
      <c r="A30" s="3"/>
      <c r="B30" s="3"/>
      <c r="J30" s="10"/>
    </row>
    <row r="31" spans="1:10" ht="30" customHeight="1" x14ac:dyDescent="0.2">
      <c r="A31" s="3"/>
      <c r="B31" s="3"/>
      <c r="J31" s="10"/>
    </row>
    <row r="32" spans="1:10" ht="18.75" customHeight="1" x14ac:dyDescent="0.2">
      <c r="A32" s="3"/>
      <c r="B32" s="21"/>
      <c r="C32" s="16" t="s">
        <v>10</v>
      </c>
      <c r="D32" s="32"/>
      <c r="E32" s="32"/>
      <c r="F32" s="16" t="s">
        <v>9</v>
      </c>
      <c r="G32" s="32"/>
      <c r="H32" s="33"/>
      <c r="I32" s="32"/>
      <c r="J32" s="10"/>
    </row>
    <row r="33" spans="1:10" ht="47.25" customHeight="1" x14ac:dyDescent="0.2">
      <c r="A33" s="3"/>
      <c r="B33" s="3"/>
      <c r="J33" s="10"/>
    </row>
    <row r="34" spans="1:10" s="27" customFormat="1" ht="18.75" customHeight="1" x14ac:dyDescent="0.2">
      <c r="A34" s="26"/>
      <c r="B34" s="26"/>
      <c r="D34" s="195"/>
      <c r="E34" s="195"/>
      <c r="G34" s="195"/>
      <c r="H34" s="195"/>
      <c r="I34" s="195"/>
      <c r="J34" s="31"/>
    </row>
    <row r="35" spans="1:10" ht="12.75" customHeight="1" x14ac:dyDescent="0.2">
      <c r="A35" s="3"/>
      <c r="B35" s="3"/>
      <c r="D35" s="212" t="s">
        <v>2</v>
      </c>
      <c r="E35" s="212"/>
      <c r="H35" s="11" t="s">
        <v>3</v>
      </c>
      <c r="J35" s="10"/>
    </row>
    <row r="36" spans="1:10" ht="13.5" customHeight="1" thickBot="1" x14ac:dyDescent="0.25">
      <c r="A36" s="12"/>
      <c r="B36" s="12"/>
      <c r="C36" s="13"/>
      <c r="D36" s="13"/>
      <c r="E36" s="13"/>
      <c r="F36" s="13"/>
      <c r="G36" s="13"/>
      <c r="H36" s="13"/>
      <c r="I36" s="13"/>
      <c r="J36" s="14"/>
    </row>
    <row r="37" spans="1:10" ht="27" hidden="1" customHeight="1" x14ac:dyDescent="0.25">
      <c r="B37" s="66" t="s">
        <v>15</v>
      </c>
      <c r="C37" s="2"/>
      <c r="D37" s="2"/>
      <c r="E37" s="2"/>
      <c r="F37" s="91"/>
      <c r="G37" s="91"/>
      <c r="H37" s="91"/>
      <c r="I37" s="91"/>
      <c r="J37" s="2"/>
    </row>
    <row r="38" spans="1:10" ht="25.5" hidden="1" customHeight="1" x14ac:dyDescent="0.2">
      <c r="A38" s="83" t="s">
        <v>37</v>
      </c>
      <c r="B38" s="85" t="s">
        <v>16</v>
      </c>
      <c r="C38" s="86" t="s">
        <v>5</v>
      </c>
      <c r="D38" s="87"/>
      <c r="E38" s="87"/>
      <c r="F38" s="92" t="str">
        <f>B23</f>
        <v>Základ pro sníženou DPH</v>
      </c>
      <c r="G38" s="92" t="str">
        <f>B25</f>
        <v>Základ pro základní DPH</v>
      </c>
      <c r="H38" s="93" t="s">
        <v>17</v>
      </c>
      <c r="I38" s="93" t="s">
        <v>1</v>
      </c>
      <c r="J38" s="88" t="s">
        <v>0</v>
      </c>
    </row>
    <row r="39" spans="1:10" ht="25.5" hidden="1" customHeight="1" x14ac:dyDescent="0.2">
      <c r="A39" s="83">
        <v>1</v>
      </c>
      <c r="B39" s="89" t="s">
        <v>46</v>
      </c>
      <c r="C39" s="178" t="s">
        <v>45</v>
      </c>
      <c r="D39" s="179"/>
      <c r="E39" s="179"/>
      <c r="F39" s="94">
        <v>0</v>
      </c>
      <c r="G39" s="95">
        <v>0</v>
      </c>
      <c r="H39" s="96">
        <v>0</v>
      </c>
      <c r="I39" s="96">
        <v>559708</v>
      </c>
      <c r="J39" s="90">
        <f>IF(_xlfn.SINGLE(CenaCelkemVypocet)=0,"",I39/_xlfn.SINGLE(CenaCelkemVypocet)*100)</f>
        <v>100</v>
      </c>
    </row>
    <row r="40" spans="1:10" ht="25.5" hidden="1" customHeight="1" x14ac:dyDescent="0.2">
      <c r="A40" s="83"/>
      <c r="B40" s="180" t="s">
        <v>47</v>
      </c>
      <c r="C40" s="181"/>
      <c r="D40" s="181"/>
      <c r="E40" s="182"/>
      <c r="F40" s="97">
        <f>SUMIF(A39:A39,"=1",F39:F39)</f>
        <v>0</v>
      </c>
      <c r="G40" s="98">
        <f>SUMIF(A39:A39,"=1",G39:G39)</f>
        <v>0</v>
      </c>
      <c r="H40" s="98">
        <f>SUMIF(A39:A39,"=1",H39:H39)</f>
        <v>0</v>
      </c>
      <c r="I40" s="98">
        <f>SUMIF(A39:A39,"=1",I39:I39)</f>
        <v>559708</v>
      </c>
      <c r="J40" s="84">
        <f>SUMIF(A39:A39,"=1",J39:J39)</f>
        <v>100</v>
      </c>
    </row>
    <row r="44" spans="1:10" ht="15.75" x14ac:dyDescent="0.25">
      <c r="B44" s="106" t="s">
        <v>49</v>
      </c>
    </row>
    <row r="46" spans="1:10" ht="25.5" customHeight="1" x14ac:dyDescent="0.2">
      <c r="A46" s="107"/>
      <c r="B46" s="110" t="s">
        <v>16</v>
      </c>
      <c r="C46" s="110" t="s">
        <v>5</v>
      </c>
      <c r="D46" s="111"/>
      <c r="E46" s="111"/>
      <c r="F46" s="114" t="s">
        <v>50</v>
      </c>
      <c r="G46" s="114"/>
      <c r="H46" s="114"/>
      <c r="I46" s="183" t="s">
        <v>28</v>
      </c>
      <c r="J46" s="183"/>
    </row>
    <row r="47" spans="1:10" ht="25.5" customHeight="1" x14ac:dyDescent="0.2">
      <c r="A47" s="108"/>
      <c r="B47" s="116" t="s">
        <v>51</v>
      </c>
      <c r="C47" s="185" t="s">
        <v>52</v>
      </c>
      <c r="D47" s="186"/>
      <c r="E47" s="186"/>
      <c r="F47" s="120" t="s">
        <v>23</v>
      </c>
      <c r="G47" s="117"/>
      <c r="H47" s="117"/>
      <c r="I47" s="184"/>
      <c r="J47" s="184"/>
    </row>
    <row r="48" spans="1:10" ht="25.5" customHeight="1" x14ac:dyDescent="0.2">
      <c r="A48" s="108"/>
      <c r="B48" s="118" t="s">
        <v>53</v>
      </c>
      <c r="C48" s="172" t="s">
        <v>54</v>
      </c>
      <c r="D48" s="173"/>
      <c r="E48" s="173"/>
      <c r="F48" s="121" t="s">
        <v>23</v>
      </c>
      <c r="G48" s="119"/>
      <c r="H48" s="119"/>
      <c r="I48" s="171"/>
      <c r="J48" s="171"/>
    </row>
    <row r="49" spans="1:10" ht="25.5" customHeight="1" x14ac:dyDescent="0.2">
      <c r="A49" s="109"/>
      <c r="B49" s="112" t="s">
        <v>1</v>
      </c>
      <c r="C49" s="112"/>
      <c r="D49" s="113"/>
      <c r="E49" s="113"/>
      <c r="F49" s="122"/>
      <c r="G49" s="115"/>
      <c r="H49" s="115"/>
      <c r="I49" s="174">
        <f>SUM(I47:I48)</f>
        <v>0</v>
      </c>
      <c r="J49" s="174"/>
    </row>
    <row r="50" spans="1:10" x14ac:dyDescent="0.2">
      <c r="F50" s="82"/>
      <c r="G50" s="82"/>
      <c r="H50" s="82"/>
      <c r="I50" s="82"/>
      <c r="J50" s="82"/>
    </row>
    <row r="51" spans="1:10" x14ac:dyDescent="0.2">
      <c r="F51" s="82"/>
      <c r="G51" s="82"/>
      <c r="H51" s="82"/>
      <c r="I51" s="82"/>
      <c r="J51" s="82"/>
    </row>
    <row r="52" spans="1:10" x14ac:dyDescent="0.2">
      <c r="F52" s="82"/>
      <c r="G52" s="82"/>
      <c r="H52" s="82"/>
      <c r="I52" s="82"/>
      <c r="J52" s="82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45">
    <mergeCell ref="I18:J18"/>
    <mergeCell ref="E18:F18"/>
    <mergeCell ref="E15:F15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34:I34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D2:J2"/>
    <mergeCell ref="E17:F17"/>
    <mergeCell ref="G16:H16"/>
    <mergeCell ref="G17:H17"/>
    <mergeCell ref="G18:H18"/>
    <mergeCell ref="I17:J17"/>
    <mergeCell ref="I48:J48"/>
    <mergeCell ref="C48:E48"/>
    <mergeCell ref="I49:J49"/>
    <mergeCell ref="D3:J3"/>
    <mergeCell ref="C39:E39"/>
    <mergeCell ref="B40:E40"/>
    <mergeCell ref="I46:J46"/>
    <mergeCell ref="I47:J47"/>
    <mergeCell ref="C47:E47"/>
    <mergeCell ref="G28:I28"/>
    <mergeCell ref="G15:H15"/>
    <mergeCell ref="I15:J15"/>
    <mergeCell ref="E16:F16"/>
    <mergeCell ref="D12:G12"/>
    <mergeCell ref="D13:G13"/>
    <mergeCell ref="D34:E34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selection activeCell="A5" sqref="A5:IV5"/>
    </sheetView>
  </sheetViews>
  <sheetFormatPr defaultRowHeight="12.75" x14ac:dyDescent="0.2"/>
  <cols>
    <col min="1" max="1" width="4.28515625" style="4" customWidth="1"/>
    <col min="2" max="2" width="14.42578125" style="4" customWidth="1"/>
    <col min="3" max="3" width="38.28515625" style="8" customWidth="1"/>
    <col min="4" max="4" width="4.5703125" style="4" customWidth="1"/>
    <col min="5" max="5" width="10.5703125" style="4" customWidth="1"/>
    <col min="6" max="6" width="9.85546875" style="4" customWidth="1"/>
    <col min="7" max="7" width="12.7109375" style="4" customWidth="1"/>
    <col min="8" max="16384" width="9.140625" style="4"/>
  </cols>
  <sheetData>
    <row r="1" spans="1:7" ht="15.75" x14ac:dyDescent="0.2">
      <c r="A1" s="216" t="s">
        <v>6</v>
      </c>
      <c r="B1" s="216"/>
      <c r="C1" s="217"/>
      <c r="D1" s="216"/>
      <c r="E1" s="216"/>
      <c r="F1" s="216"/>
      <c r="G1" s="216"/>
    </row>
    <row r="2" spans="1:7" ht="24.95" customHeight="1" x14ac:dyDescent="0.2">
      <c r="A2" s="68" t="s">
        <v>41</v>
      </c>
      <c r="B2" s="67"/>
      <c r="C2" s="218"/>
      <c r="D2" s="218"/>
      <c r="E2" s="218"/>
      <c r="F2" s="218"/>
      <c r="G2" s="219"/>
    </row>
    <row r="3" spans="1:7" ht="24.95" hidden="1" customHeight="1" x14ac:dyDescent="0.2">
      <c r="A3" s="68" t="s">
        <v>7</v>
      </c>
      <c r="B3" s="67"/>
      <c r="C3" s="218"/>
      <c r="D3" s="218"/>
      <c r="E3" s="218"/>
      <c r="F3" s="218"/>
      <c r="G3" s="219"/>
    </row>
    <row r="4" spans="1:7" ht="24.95" hidden="1" customHeight="1" x14ac:dyDescent="0.2">
      <c r="A4" s="68" t="s">
        <v>8</v>
      </c>
      <c r="B4" s="67"/>
      <c r="C4" s="218"/>
      <c r="D4" s="218"/>
      <c r="E4" s="218"/>
      <c r="F4" s="218"/>
      <c r="G4" s="219"/>
    </row>
    <row r="5" spans="1:7" hidden="1" x14ac:dyDescent="0.2">
      <c r="B5" s="5"/>
      <c r="C5" s="6"/>
      <c r="D5" s="7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26"/>
  <sheetViews>
    <sheetView workbookViewId="0">
      <selection activeCell="C29" sqref="C29"/>
    </sheetView>
  </sheetViews>
  <sheetFormatPr defaultRowHeight="12.75" outlineLevelRow="1" x14ac:dyDescent="0.2"/>
  <cols>
    <col min="1" max="1" width="4.28515625" customWidth="1"/>
    <col min="2" max="2" width="14.42578125" style="81" customWidth="1"/>
    <col min="3" max="3" width="38.28515625" style="81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1" width="0" hidden="1" customWidth="1"/>
    <col min="29" max="39" width="0" hidden="1" customWidth="1"/>
  </cols>
  <sheetData>
    <row r="1" spans="1:60" ht="15.75" customHeight="1" x14ac:dyDescent="0.25">
      <c r="A1" s="220" t="s">
        <v>6</v>
      </c>
      <c r="B1" s="220"/>
      <c r="C1" s="220"/>
      <c r="D1" s="220"/>
      <c r="E1" s="220"/>
      <c r="F1" s="220"/>
      <c r="G1" s="220"/>
      <c r="AE1" t="s">
        <v>58</v>
      </c>
    </row>
    <row r="2" spans="1:60" ht="24.95" customHeight="1" x14ac:dyDescent="0.2">
      <c r="A2" s="127" t="s">
        <v>57</v>
      </c>
      <c r="B2" s="125"/>
      <c r="C2" s="221" t="s">
        <v>124</v>
      </c>
      <c r="D2" s="222"/>
      <c r="E2" s="222"/>
      <c r="F2" s="222"/>
      <c r="G2" s="223"/>
      <c r="AE2" t="s">
        <v>59</v>
      </c>
    </row>
    <row r="3" spans="1:60" ht="24.95" customHeight="1" x14ac:dyDescent="0.2">
      <c r="A3" s="128" t="s">
        <v>7</v>
      </c>
      <c r="B3" s="126"/>
      <c r="C3" s="224" t="s">
        <v>123</v>
      </c>
      <c r="D3" s="225"/>
      <c r="E3" s="225"/>
      <c r="F3" s="225"/>
      <c r="G3" s="226"/>
      <c r="AE3" t="s">
        <v>60</v>
      </c>
    </row>
    <row r="4" spans="1:60" ht="24.95" hidden="1" customHeight="1" x14ac:dyDescent="0.2">
      <c r="A4" s="128" t="s">
        <v>8</v>
      </c>
      <c r="B4" s="126"/>
      <c r="C4" s="224"/>
      <c r="D4" s="225"/>
      <c r="E4" s="225"/>
      <c r="F4" s="225"/>
      <c r="G4" s="226"/>
      <c r="AE4" t="s">
        <v>61</v>
      </c>
    </row>
    <row r="5" spans="1:60" hidden="1" x14ac:dyDescent="0.2">
      <c r="A5" s="129" t="s">
        <v>62</v>
      </c>
      <c r="B5" s="130"/>
      <c r="C5" s="130"/>
      <c r="D5" s="131"/>
      <c r="E5" s="131"/>
      <c r="F5" s="131"/>
      <c r="G5" s="132"/>
      <c r="AE5" t="s">
        <v>63</v>
      </c>
    </row>
    <row r="7" spans="1:60" ht="38.25" x14ac:dyDescent="0.2">
      <c r="A7" s="137" t="s">
        <v>64</v>
      </c>
      <c r="B7" s="138" t="s">
        <v>65</v>
      </c>
      <c r="C7" s="138" t="s">
        <v>66</v>
      </c>
      <c r="D7" s="137" t="s">
        <v>67</v>
      </c>
      <c r="E7" s="137" t="s">
        <v>68</v>
      </c>
      <c r="F7" s="133" t="s">
        <v>69</v>
      </c>
      <c r="G7" s="151" t="s">
        <v>28</v>
      </c>
      <c r="H7" s="152" t="s">
        <v>29</v>
      </c>
      <c r="I7" s="152" t="s">
        <v>70</v>
      </c>
      <c r="J7" s="152" t="s">
        <v>30</v>
      </c>
      <c r="K7" s="152" t="s">
        <v>71</v>
      </c>
      <c r="L7" s="152" t="s">
        <v>72</v>
      </c>
      <c r="M7" s="152" t="s">
        <v>73</v>
      </c>
      <c r="N7" s="152" t="s">
        <v>74</v>
      </c>
      <c r="O7" s="152" t="s">
        <v>75</v>
      </c>
      <c r="P7" s="152" t="s">
        <v>76</v>
      </c>
      <c r="Q7" s="152" t="s">
        <v>77</v>
      </c>
      <c r="R7" s="152" t="s">
        <v>78</v>
      </c>
      <c r="S7" s="152" t="s">
        <v>79</v>
      </c>
      <c r="T7" s="152" t="s">
        <v>80</v>
      </c>
      <c r="U7" s="140" t="s">
        <v>81</v>
      </c>
    </row>
    <row r="8" spans="1:60" x14ac:dyDescent="0.2">
      <c r="A8" s="153" t="s">
        <v>82</v>
      </c>
      <c r="B8" s="154" t="s">
        <v>51</v>
      </c>
      <c r="C8" s="155" t="s">
        <v>122</v>
      </c>
      <c r="D8" s="156"/>
      <c r="E8" s="157"/>
      <c r="F8" s="158"/>
      <c r="G8" s="158"/>
      <c r="H8" s="158"/>
      <c r="I8" s="158">
        <f>SUM(I9:I22)</f>
        <v>540628</v>
      </c>
      <c r="J8" s="158"/>
      <c r="K8" s="158">
        <f>SUM(K9:K22)</f>
        <v>0</v>
      </c>
      <c r="L8" s="158"/>
      <c r="M8" s="158">
        <f>SUM(M9:M22)</f>
        <v>0</v>
      </c>
      <c r="N8" s="139"/>
      <c r="O8" s="139">
        <f>SUM(O9:O22)</f>
        <v>6.91296</v>
      </c>
      <c r="P8" s="139"/>
      <c r="Q8" s="139">
        <f>SUM(Q9:Q22)</f>
        <v>0</v>
      </c>
      <c r="R8" s="139"/>
      <c r="S8" s="139"/>
      <c r="T8" s="153"/>
      <c r="U8" s="139">
        <f>SUM(U9:U22)</f>
        <v>0</v>
      </c>
      <c r="AE8" t="s">
        <v>83</v>
      </c>
    </row>
    <row r="9" spans="1:60" outlineLevel="1" x14ac:dyDescent="0.2">
      <c r="A9" s="135">
        <v>1</v>
      </c>
      <c r="B9" s="135" t="s">
        <v>84</v>
      </c>
      <c r="C9" s="165" t="s">
        <v>85</v>
      </c>
      <c r="D9" s="141" t="s">
        <v>86</v>
      </c>
      <c r="E9" s="147">
        <v>700</v>
      </c>
      <c r="F9" s="149"/>
      <c r="G9" s="149"/>
      <c r="H9" s="149">
        <v>288</v>
      </c>
      <c r="I9" s="149">
        <f t="shared" ref="I9:I22" si="0">ROUND(E9*H9,2)</f>
        <v>201600</v>
      </c>
      <c r="J9" s="149">
        <v>0</v>
      </c>
      <c r="K9" s="149">
        <f t="shared" ref="K9:K22" si="1">ROUND(E9*J9,2)</f>
        <v>0</v>
      </c>
      <c r="L9" s="149">
        <v>0</v>
      </c>
      <c r="M9" s="149">
        <f t="shared" ref="M9:M22" si="2">G9*(1+L9/100)</f>
        <v>0</v>
      </c>
      <c r="N9" s="142">
        <v>1E-3</v>
      </c>
      <c r="O9" s="142">
        <f t="shared" ref="O9:O22" si="3">ROUND(E9*N9,5)</f>
        <v>0.7</v>
      </c>
      <c r="P9" s="142">
        <v>0</v>
      </c>
      <c r="Q9" s="142">
        <f t="shared" ref="Q9:Q22" si="4">ROUND(E9*P9,5)</f>
        <v>0</v>
      </c>
      <c r="R9" s="142"/>
      <c r="S9" s="142"/>
      <c r="T9" s="143">
        <v>0</v>
      </c>
      <c r="U9" s="142">
        <f t="shared" ref="U9:U22" si="5">ROUND(E9*T9,2)</f>
        <v>0</v>
      </c>
      <c r="V9" s="134"/>
      <c r="W9" s="134"/>
      <c r="X9" s="134"/>
      <c r="Y9" s="134"/>
      <c r="Z9" s="134"/>
      <c r="AA9" s="134"/>
      <c r="AB9" s="134"/>
      <c r="AC9" s="134"/>
      <c r="AD9" s="134"/>
      <c r="AE9" s="134" t="s">
        <v>87</v>
      </c>
      <c r="AF9" s="134"/>
      <c r="AG9" s="134"/>
      <c r="AH9" s="134"/>
      <c r="AI9" s="134"/>
      <c r="AJ9" s="134"/>
      <c r="AK9" s="134"/>
      <c r="AL9" s="134"/>
      <c r="AM9" s="134"/>
      <c r="AN9" s="134"/>
      <c r="AO9" s="134"/>
      <c r="AP9" s="134"/>
      <c r="AQ9" s="134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4"/>
      <c r="BF9" s="134"/>
      <c r="BG9" s="134"/>
      <c r="BH9" s="134"/>
    </row>
    <row r="10" spans="1:60" outlineLevel="1" x14ac:dyDescent="0.2">
      <c r="A10" s="135">
        <v>2</v>
      </c>
      <c r="B10" s="135" t="s">
        <v>88</v>
      </c>
      <c r="C10" s="165" t="s">
        <v>89</v>
      </c>
      <c r="D10" s="141" t="s">
        <v>86</v>
      </c>
      <c r="E10" s="147">
        <v>1000</v>
      </c>
      <c r="F10" s="149"/>
      <c r="G10" s="149"/>
      <c r="H10" s="149">
        <v>28</v>
      </c>
      <c r="I10" s="149">
        <f t="shared" si="0"/>
        <v>28000</v>
      </c>
      <c r="J10" s="149">
        <v>0</v>
      </c>
      <c r="K10" s="149">
        <f t="shared" si="1"/>
        <v>0</v>
      </c>
      <c r="L10" s="149">
        <v>0</v>
      </c>
      <c r="M10" s="149">
        <f t="shared" si="2"/>
        <v>0</v>
      </c>
      <c r="N10" s="142">
        <v>2.2000000000000001E-4</v>
      </c>
      <c r="O10" s="142">
        <f t="shared" si="3"/>
        <v>0.22</v>
      </c>
      <c r="P10" s="142">
        <v>0</v>
      </c>
      <c r="Q10" s="142">
        <f t="shared" si="4"/>
        <v>0</v>
      </c>
      <c r="R10" s="142"/>
      <c r="S10" s="142"/>
      <c r="T10" s="143">
        <v>0</v>
      </c>
      <c r="U10" s="142">
        <f t="shared" si="5"/>
        <v>0</v>
      </c>
      <c r="V10" s="134"/>
      <c r="W10" s="134"/>
      <c r="X10" s="134"/>
      <c r="Y10" s="134"/>
      <c r="Z10" s="134"/>
      <c r="AA10" s="134"/>
      <c r="AB10" s="134"/>
      <c r="AC10" s="134"/>
      <c r="AD10" s="134"/>
      <c r="AE10" s="134" t="s">
        <v>87</v>
      </c>
      <c r="AF10" s="134"/>
      <c r="AG10" s="134"/>
      <c r="AH10" s="134"/>
      <c r="AI10" s="134"/>
      <c r="AJ10" s="134"/>
      <c r="AK10" s="134"/>
      <c r="AL10" s="134"/>
      <c r="AM10" s="134"/>
      <c r="AN10" s="134"/>
      <c r="AO10" s="134"/>
      <c r="AP10" s="134"/>
      <c r="AQ10" s="134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4"/>
      <c r="BF10" s="134"/>
      <c r="BG10" s="134"/>
      <c r="BH10" s="134"/>
    </row>
    <row r="11" spans="1:60" outlineLevel="1" x14ac:dyDescent="0.2">
      <c r="A11" s="135">
        <v>3</v>
      </c>
      <c r="B11" s="135" t="s">
        <v>90</v>
      </c>
      <c r="C11" s="165" t="s">
        <v>91</v>
      </c>
      <c r="D11" s="141" t="s">
        <v>92</v>
      </c>
      <c r="E11" s="147">
        <v>3500</v>
      </c>
      <c r="F11" s="149"/>
      <c r="G11" s="149"/>
      <c r="H11" s="149">
        <v>28</v>
      </c>
      <c r="I11" s="149">
        <f t="shared" si="0"/>
        <v>98000</v>
      </c>
      <c r="J11" s="149">
        <v>0</v>
      </c>
      <c r="K11" s="149">
        <f t="shared" si="1"/>
        <v>0</v>
      </c>
      <c r="L11" s="149">
        <v>0</v>
      </c>
      <c r="M11" s="149">
        <f t="shared" si="2"/>
        <v>0</v>
      </c>
      <c r="N11" s="142">
        <v>0</v>
      </c>
      <c r="O11" s="142">
        <f t="shared" si="3"/>
        <v>0</v>
      </c>
      <c r="P11" s="142">
        <v>0</v>
      </c>
      <c r="Q11" s="142">
        <f t="shared" si="4"/>
        <v>0</v>
      </c>
      <c r="R11" s="142"/>
      <c r="S11" s="142"/>
      <c r="T11" s="143">
        <v>0</v>
      </c>
      <c r="U11" s="142">
        <f t="shared" si="5"/>
        <v>0</v>
      </c>
      <c r="V11" s="134"/>
      <c r="W11" s="134"/>
      <c r="X11" s="134"/>
      <c r="Y11" s="134"/>
      <c r="Z11" s="134"/>
      <c r="AA11" s="134"/>
      <c r="AB11" s="134"/>
      <c r="AC11" s="134"/>
      <c r="AD11" s="134"/>
      <c r="AE11" s="134" t="s">
        <v>87</v>
      </c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</row>
    <row r="12" spans="1:60" outlineLevel="1" x14ac:dyDescent="0.2">
      <c r="A12" s="135">
        <v>4</v>
      </c>
      <c r="B12" s="135" t="s">
        <v>93</v>
      </c>
      <c r="C12" s="165" t="s">
        <v>94</v>
      </c>
      <c r="D12" s="141" t="s">
        <v>95</v>
      </c>
      <c r="E12" s="147">
        <v>112</v>
      </c>
      <c r="F12" s="149"/>
      <c r="G12" s="149"/>
      <c r="H12" s="149">
        <v>188</v>
      </c>
      <c r="I12" s="149">
        <f t="shared" si="0"/>
        <v>21056</v>
      </c>
      <c r="J12" s="149">
        <v>0</v>
      </c>
      <c r="K12" s="149">
        <f t="shared" si="1"/>
        <v>0</v>
      </c>
      <c r="L12" s="149">
        <v>0</v>
      </c>
      <c r="M12" s="149">
        <f t="shared" si="2"/>
        <v>0</v>
      </c>
      <c r="N12" s="142">
        <v>4.13E-3</v>
      </c>
      <c r="O12" s="142">
        <f t="shared" si="3"/>
        <v>0.46256000000000003</v>
      </c>
      <c r="P12" s="142">
        <v>0</v>
      </c>
      <c r="Q12" s="142">
        <f t="shared" si="4"/>
        <v>0</v>
      </c>
      <c r="R12" s="142"/>
      <c r="S12" s="142"/>
      <c r="T12" s="143">
        <v>0</v>
      </c>
      <c r="U12" s="142">
        <f t="shared" si="5"/>
        <v>0</v>
      </c>
      <c r="V12" s="134"/>
      <c r="W12" s="134"/>
      <c r="X12" s="134"/>
      <c r="Y12" s="134"/>
      <c r="Z12" s="134"/>
      <c r="AA12" s="134"/>
      <c r="AB12" s="134"/>
      <c r="AC12" s="134"/>
      <c r="AD12" s="134"/>
      <c r="AE12" s="134" t="s">
        <v>87</v>
      </c>
      <c r="AF12" s="134"/>
      <c r="AG12" s="134"/>
      <c r="AH12" s="134"/>
      <c r="AI12" s="134"/>
      <c r="AJ12" s="134"/>
      <c r="AK12" s="134"/>
      <c r="AL12" s="134"/>
      <c r="AM12" s="134"/>
      <c r="AN12" s="134"/>
      <c r="AO12" s="134"/>
      <c r="AP12" s="134"/>
      <c r="AQ12" s="134"/>
      <c r="AR12" s="134"/>
      <c r="AS12" s="134"/>
      <c r="AT12" s="134"/>
      <c r="AU12" s="134"/>
      <c r="AV12" s="134"/>
      <c r="AW12" s="134"/>
      <c r="AX12" s="134"/>
      <c r="AY12" s="134"/>
      <c r="AZ12" s="134"/>
      <c r="BA12" s="134"/>
      <c r="BB12" s="134"/>
      <c r="BC12" s="134"/>
      <c r="BD12" s="134"/>
      <c r="BE12" s="134"/>
      <c r="BF12" s="134"/>
      <c r="BG12" s="134"/>
      <c r="BH12" s="134"/>
    </row>
    <row r="13" spans="1:60" outlineLevel="1" x14ac:dyDescent="0.2">
      <c r="A13" s="135">
        <v>5</v>
      </c>
      <c r="B13" s="135" t="s">
        <v>96</v>
      </c>
      <c r="C13" s="165" t="s">
        <v>97</v>
      </c>
      <c r="D13" s="141" t="s">
        <v>92</v>
      </c>
      <c r="E13" s="147">
        <v>500</v>
      </c>
      <c r="F13" s="149"/>
      <c r="G13" s="149"/>
      <c r="H13" s="149">
        <v>1</v>
      </c>
      <c r="I13" s="149">
        <f t="shared" si="0"/>
        <v>500</v>
      </c>
      <c r="J13" s="149">
        <v>0</v>
      </c>
      <c r="K13" s="149">
        <f t="shared" si="1"/>
        <v>0</v>
      </c>
      <c r="L13" s="149">
        <v>0</v>
      </c>
      <c r="M13" s="149">
        <f t="shared" si="2"/>
        <v>0</v>
      </c>
      <c r="N13" s="142">
        <v>1E-4</v>
      </c>
      <c r="O13" s="142">
        <f t="shared" si="3"/>
        <v>0.05</v>
      </c>
      <c r="P13" s="142">
        <v>0</v>
      </c>
      <c r="Q13" s="142">
        <f t="shared" si="4"/>
        <v>0</v>
      </c>
      <c r="R13" s="142"/>
      <c r="S13" s="142"/>
      <c r="T13" s="143">
        <v>0</v>
      </c>
      <c r="U13" s="142">
        <f t="shared" si="5"/>
        <v>0</v>
      </c>
      <c r="V13" s="134"/>
      <c r="W13" s="134"/>
      <c r="X13" s="134"/>
      <c r="Y13" s="134"/>
      <c r="Z13" s="134"/>
      <c r="AA13" s="134"/>
      <c r="AB13" s="134"/>
      <c r="AC13" s="134"/>
      <c r="AD13" s="134"/>
      <c r="AE13" s="134" t="s">
        <v>87</v>
      </c>
      <c r="AF13" s="134"/>
      <c r="AG13" s="134"/>
      <c r="AH13" s="134"/>
      <c r="AI13" s="134"/>
      <c r="AJ13" s="134"/>
      <c r="AK13" s="134"/>
      <c r="AL13" s="134"/>
      <c r="AM13" s="134"/>
      <c r="AN13" s="134"/>
      <c r="AO13" s="134"/>
      <c r="AP13" s="134"/>
      <c r="AQ13" s="134"/>
      <c r="AR13" s="134"/>
      <c r="AS13" s="134"/>
      <c r="AT13" s="134"/>
      <c r="AU13" s="134"/>
      <c r="AV13" s="134"/>
      <c r="AW13" s="134"/>
      <c r="AX13" s="134"/>
      <c r="AY13" s="134"/>
      <c r="AZ13" s="134"/>
      <c r="BA13" s="134"/>
      <c r="BB13" s="134"/>
      <c r="BC13" s="134"/>
      <c r="BD13" s="134"/>
      <c r="BE13" s="134"/>
      <c r="BF13" s="134"/>
      <c r="BG13" s="134"/>
      <c r="BH13" s="134"/>
    </row>
    <row r="14" spans="1:60" outlineLevel="1" x14ac:dyDescent="0.2">
      <c r="A14" s="135">
        <v>6</v>
      </c>
      <c r="B14" s="135" t="s">
        <v>98</v>
      </c>
      <c r="C14" s="165" t="s">
        <v>99</v>
      </c>
      <c r="D14" s="141" t="s">
        <v>95</v>
      </c>
      <c r="E14" s="147">
        <v>152</v>
      </c>
      <c r="F14" s="149"/>
      <c r="G14" s="149"/>
      <c r="H14" s="149">
        <v>88</v>
      </c>
      <c r="I14" s="149">
        <f t="shared" si="0"/>
        <v>13376</v>
      </c>
      <c r="J14" s="149">
        <v>0</v>
      </c>
      <c r="K14" s="149">
        <f t="shared" si="1"/>
        <v>0</v>
      </c>
      <c r="L14" s="149">
        <v>0</v>
      </c>
      <c r="M14" s="149">
        <f t="shared" si="2"/>
        <v>0</v>
      </c>
      <c r="N14" s="142">
        <v>3.5E-4</v>
      </c>
      <c r="O14" s="142">
        <f t="shared" si="3"/>
        <v>5.3199999999999997E-2</v>
      </c>
      <c r="P14" s="142">
        <v>0</v>
      </c>
      <c r="Q14" s="142">
        <f t="shared" si="4"/>
        <v>0</v>
      </c>
      <c r="R14" s="142"/>
      <c r="S14" s="142"/>
      <c r="T14" s="143">
        <v>0</v>
      </c>
      <c r="U14" s="142">
        <f t="shared" si="5"/>
        <v>0</v>
      </c>
      <c r="V14" s="134"/>
      <c r="W14" s="134"/>
      <c r="X14" s="134"/>
      <c r="Y14" s="134"/>
      <c r="Z14" s="134"/>
      <c r="AA14" s="134"/>
      <c r="AB14" s="134"/>
      <c r="AC14" s="134"/>
      <c r="AD14" s="134"/>
      <c r="AE14" s="134" t="s">
        <v>87</v>
      </c>
      <c r="AF14" s="134"/>
      <c r="AG14" s="134"/>
      <c r="AH14" s="134"/>
      <c r="AI14" s="134"/>
      <c r="AJ14" s="134"/>
      <c r="AK14" s="134"/>
      <c r="AL14" s="134"/>
      <c r="AM14" s="134"/>
      <c r="AN14" s="134"/>
      <c r="AO14" s="134"/>
      <c r="AP14" s="134"/>
      <c r="AQ14" s="134"/>
      <c r="AR14" s="134"/>
      <c r="AS14" s="134"/>
      <c r="AT14" s="134"/>
      <c r="AU14" s="134"/>
      <c r="AV14" s="134"/>
      <c r="AW14" s="134"/>
      <c r="AX14" s="134"/>
      <c r="AY14" s="134"/>
      <c r="AZ14" s="134"/>
      <c r="BA14" s="134"/>
      <c r="BB14" s="134"/>
      <c r="BC14" s="134"/>
      <c r="BD14" s="134"/>
      <c r="BE14" s="134"/>
      <c r="BF14" s="134"/>
      <c r="BG14" s="134"/>
      <c r="BH14" s="134"/>
    </row>
    <row r="15" spans="1:60" outlineLevel="1" x14ac:dyDescent="0.2">
      <c r="A15" s="135">
        <v>7</v>
      </c>
      <c r="B15" s="135" t="s">
        <v>100</v>
      </c>
      <c r="C15" s="165" t="s">
        <v>101</v>
      </c>
      <c r="D15" s="141" t="s">
        <v>95</v>
      </c>
      <c r="E15" s="147">
        <v>152</v>
      </c>
      <c r="F15" s="149"/>
      <c r="G15" s="149"/>
      <c r="H15" s="149">
        <v>88</v>
      </c>
      <c r="I15" s="149">
        <f t="shared" si="0"/>
        <v>13376</v>
      </c>
      <c r="J15" s="149">
        <v>0</v>
      </c>
      <c r="K15" s="149">
        <f t="shared" si="1"/>
        <v>0</v>
      </c>
      <c r="L15" s="149">
        <v>0</v>
      </c>
      <c r="M15" s="149">
        <f t="shared" si="2"/>
        <v>0</v>
      </c>
      <c r="N15" s="142">
        <v>1E-4</v>
      </c>
      <c r="O15" s="142">
        <f t="shared" si="3"/>
        <v>1.52E-2</v>
      </c>
      <c r="P15" s="142">
        <v>0</v>
      </c>
      <c r="Q15" s="142">
        <f t="shared" si="4"/>
        <v>0</v>
      </c>
      <c r="R15" s="142"/>
      <c r="S15" s="142"/>
      <c r="T15" s="143">
        <v>0</v>
      </c>
      <c r="U15" s="142">
        <f t="shared" si="5"/>
        <v>0</v>
      </c>
      <c r="V15" s="134"/>
      <c r="W15" s="134"/>
      <c r="X15" s="134"/>
      <c r="Y15" s="134"/>
      <c r="Z15" s="134"/>
      <c r="AA15" s="134"/>
      <c r="AB15" s="134"/>
      <c r="AC15" s="134"/>
      <c r="AD15" s="134"/>
      <c r="AE15" s="134" t="s">
        <v>87</v>
      </c>
      <c r="AF15" s="134"/>
      <c r="AG15" s="134"/>
      <c r="AH15" s="134"/>
      <c r="AI15" s="134"/>
      <c r="AJ15" s="134"/>
      <c r="AK15" s="134"/>
      <c r="AL15" s="134"/>
      <c r="AM15" s="134"/>
      <c r="AN15" s="134"/>
      <c r="AO15" s="134"/>
      <c r="AP15" s="134"/>
      <c r="AQ15" s="134"/>
      <c r="AR15" s="134"/>
      <c r="AS15" s="134"/>
      <c r="AT15" s="134"/>
      <c r="AU15" s="134"/>
      <c r="AV15" s="134"/>
      <c r="AW15" s="134"/>
      <c r="AX15" s="134"/>
      <c r="AY15" s="134"/>
      <c r="AZ15" s="134"/>
      <c r="BA15" s="134"/>
      <c r="BB15" s="134"/>
      <c r="BC15" s="134"/>
      <c r="BD15" s="134"/>
      <c r="BE15" s="134"/>
      <c r="BF15" s="134"/>
      <c r="BG15" s="134"/>
      <c r="BH15" s="134"/>
    </row>
    <row r="16" spans="1:60" outlineLevel="1" x14ac:dyDescent="0.2">
      <c r="A16" s="135">
        <v>8</v>
      </c>
      <c r="B16" s="135" t="s">
        <v>102</v>
      </c>
      <c r="C16" s="165" t="s">
        <v>103</v>
      </c>
      <c r="D16" s="141" t="s">
        <v>104</v>
      </c>
      <c r="E16" s="147">
        <v>1</v>
      </c>
      <c r="F16" s="149"/>
      <c r="G16" s="149"/>
      <c r="H16" s="149">
        <v>12000</v>
      </c>
      <c r="I16" s="149">
        <f t="shared" si="0"/>
        <v>12000</v>
      </c>
      <c r="J16" s="149">
        <v>0</v>
      </c>
      <c r="K16" s="149">
        <f t="shared" si="1"/>
        <v>0</v>
      </c>
      <c r="L16" s="149">
        <v>0</v>
      </c>
      <c r="M16" s="149">
        <f t="shared" si="2"/>
        <v>0</v>
      </c>
      <c r="N16" s="142">
        <v>1.1000000000000001E-3</v>
      </c>
      <c r="O16" s="142">
        <f t="shared" si="3"/>
        <v>1.1000000000000001E-3</v>
      </c>
      <c r="P16" s="142">
        <v>0</v>
      </c>
      <c r="Q16" s="142">
        <f t="shared" si="4"/>
        <v>0</v>
      </c>
      <c r="R16" s="142"/>
      <c r="S16" s="142"/>
      <c r="T16" s="143">
        <v>0</v>
      </c>
      <c r="U16" s="142">
        <f t="shared" si="5"/>
        <v>0</v>
      </c>
      <c r="V16" s="134"/>
      <c r="W16" s="134"/>
      <c r="X16" s="134"/>
      <c r="Y16" s="134"/>
      <c r="Z16" s="134"/>
      <c r="AA16" s="134"/>
      <c r="AB16" s="134"/>
      <c r="AC16" s="134"/>
      <c r="AD16" s="134"/>
      <c r="AE16" s="134" t="s">
        <v>87</v>
      </c>
      <c r="AF16" s="134"/>
      <c r="AG16" s="134"/>
      <c r="AH16" s="134"/>
      <c r="AI16" s="134"/>
      <c r="AJ16" s="134"/>
      <c r="AK16" s="134"/>
      <c r="AL16" s="134"/>
      <c r="AM16" s="134"/>
      <c r="AN16" s="134"/>
      <c r="AO16" s="134"/>
      <c r="AP16" s="134"/>
      <c r="AQ16" s="134"/>
      <c r="AR16" s="134"/>
      <c r="AS16" s="134"/>
      <c r="AT16" s="134"/>
      <c r="AU16" s="134"/>
      <c r="AV16" s="134"/>
      <c r="AW16" s="134"/>
      <c r="AX16" s="134"/>
      <c r="AY16" s="134"/>
      <c r="AZ16" s="134"/>
      <c r="BA16" s="134"/>
      <c r="BB16" s="134"/>
      <c r="BC16" s="134"/>
      <c r="BD16" s="134"/>
      <c r="BE16" s="134"/>
      <c r="BF16" s="134"/>
      <c r="BG16" s="134"/>
      <c r="BH16" s="134"/>
    </row>
    <row r="17" spans="1:60" outlineLevel="1" x14ac:dyDescent="0.2">
      <c r="A17" s="135">
        <v>9</v>
      </c>
      <c r="B17" s="135" t="s">
        <v>105</v>
      </c>
      <c r="C17" s="165" t="s">
        <v>106</v>
      </c>
      <c r="D17" s="141" t="s">
        <v>92</v>
      </c>
      <c r="E17" s="147">
        <v>10</v>
      </c>
      <c r="F17" s="149"/>
      <c r="G17" s="149"/>
      <c r="H17" s="149">
        <v>380</v>
      </c>
      <c r="I17" s="149">
        <f t="shared" si="0"/>
        <v>3800</v>
      </c>
      <c r="J17" s="149">
        <v>0</v>
      </c>
      <c r="K17" s="149">
        <f t="shared" si="1"/>
        <v>0</v>
      </c>
      <c r="L17" s="149">
        <v>0</v>
      </c>
      <c r="M17" s="149">
        <f t="shared" si="2"/>
        <v>0</v>
      </c>
      <c r="N17" s="142">
        <v>2.8E-3</v>
      </c>
      <c r="O17" s="142">
        <f t="shared" si="3"/>
        <v>2.8000000000000001E-2</v>
      </c>
      <c r="P17" s="142">
        <v>0</v>
      </c>
      <c r="Q17" s="142">
        <f t="shared" si="4"/>
        <v>0</v>
      </c>
      <c r="R17" s="142"/>
      <c r="S17" s="142"/>
      <c r="T17" s="143">
        <v>0</v>
      </c>
      <c r="U17" s="142">
        <f t="shared" si="5"/>
        <v>0</v>
      </c>
      <c r="V17" s="134"/>
      <c r="W17" s="134"/>
      <c r="X17" s="134"/>
      <c r="Y17" s="134"/>
      <c r="Z17" s="134"/>
      <c r="AA17" s="134"/>
      <c r="AB17" s="134"/>
      <c r="AC17" s="134"/>
      <c r="AD17" s="134"/>
      <c r="AE17" s="134" t="s">
        <v>87</v>
      </c>
      <c r="AF17" s="134"/>
      <c r="AG17" s="134"/>
      <c r="AH17" s="134"/>
      <c r="AI17" s="134"/>
      <c r="AJ17" s="134"/>
      <c r="AK17" s="134"/>
      <c r="AL17" s="134"/>
      <c r="AM17" s="134"/>
      <c r="AN17" s="134"/>
      <c r="AO17" s="134"/>
      <c r="AP17" s="134"/>
      <c r="AQ17" s="134"/>
      <c r="AR17" s="134"/>
      <c r="AS17" s="134"/>
      <c r="AT17" s="134"/>
      <c r="AU17" s="134"/>
      <c r="AV17" s="134"/>
      <c r="AW17" s="134"/>
      <c r="AX17" s="134"/>
      <c r="AY17" s="134"/>
      <c r="AZ17" s="134"/>
      <c r="BA17" s="134"/>
      <c r="BB17" s="134"/>
      <c r="BC17" s="134"/>
      <c r="BD17" s="134"/>
      <c r="BE17" s="134"/>
      <c r="BF17" s="134"/>
      <c r="BG17" s="134"/>
      <c r="BH17" s="134"/>
    </row>
    <row r="18" spans="1:60" outlineLevel="1" x14ac:dyDescent="0.2">
      <c r="A18" s="135">
        <v>10</v>
      </c>
      <c r="B18" s="135" t="s">
        <v>107</v>
      </c>
      <c r="C18" s="165" t="s">
        <v>125</v>
      </c>
      <c r="D18" s="141" t="s">
        <v>92</v>
      </c>
      <c r="E18" s="147">
        <v>2</v>
      </c>
      <c r="F18" s="149"/>
      <c r="G18" s="149"/>
      <c r="H18" s="149">
        <v>680</v>
      </c>
      <c r="I18" s="149">
        <f t="shared" si="0"/>
        <v>1360</v>
      </c>
      <c r="J18" s="149">
        <v>0</v>
      </c>
      <c r="K18" s="149">
        <f t="shared" si="1"/>
        <v>0</v>
      </c>
      <c r="L18" s="149">
        <v>0</v>
      </c>
      <c r="M18" s="149">
        <f t="shared" si="2"/>
        <v>0</v>
      </c>
      <c r="N18" s="142">
        <v>1.48E-3</v>
      </c>
      <c r="O18" s="142">
        <f t="shared" si="3"/>
        <v>2.96E-3</v>
      </c>
      <c r="P18" s="142">
        <v>0</v>
      </c>
      <c r="Q18" s="142">
        <f t="shared" si="4"/>
        <v>0</v>
      </c>
      <c r="R18" s="142"/>
      <c r="S18" s="142"/>
      <c r="T18" s="143">
        <v>0</v>
      </c>
      <c r="U18" s="142">
        <f t="shared" si="5"/>
        <v>0</v>
      </c>
      <c r="V18" s="134"/>
      <c r="W18" s="134"/>
      <c r="X18" s="134"/>
      <c r="Y18" s="134"/>
      <c r="Z18" s="134"/>
      <c r="AA18" s="134"/>
      <c r="AB18" s="134"/>
      <c r="AC18" s="134"/>
      <c r="AD18" s="134"/>
      <c r="AE18" s="134" t="s">
        <v>87</v>
      </c>
      <c r="AF18" s="134"/>
      <c r="AG18" s="134"/>
      <c r="AH18" s="134"/>
      <c r="AI18" s="134"/>
      <c r="AJ18" s="134"/>
      <c r="AK18" s="134"/>
      <c r="AL18" s="134"/>
      <c r="AM18" s="134"/>
      <c r="AN18" s="134"/>
      <c r="AO18" s="134"/>
      <c r="AP18" s="134"/>
      <c r="AQ18" s="134"/>
      <c r="AR18" s="134"/>
      <c r="AS18" s="134"/>
      <c r="AT18" s="134"/>
      <c r="AU18" s="134"/>
      <c r="AV18" s="134"/>
      <c r="AW18" s="134"/>
      <c r="AX18" s="134"/>
      <c r="AY18" s="134"/>
      <c r="AZ18" s="134"/>
      <c r="BA18" s="134"/>
      <c r="BB18" s="134"/>
      <c r="BC18" s="134"/>
      <c r="BD18" s="134"/>
      <c r="BE18" s="134"/>
      <c r="BF18" s="134"/>
      <c r="BG18" s="134"/>
      <c r="BH18" s="134"/>
    </row>
    <row r="19" spans="1:60" outlineLevel="1" x14ac:dyDescent="0.2">
      <c r="A19" s="135">
        <v>11</v>
      </c>
      <c r="B19" s="135" t="s">
        <v>108</v>
      </c>
      <c r="C19" s="165" t="s">
        <v>109</v>
      </c>
      <c r="D19" s="141" t="s">
        <v>92</v>
      </c>
      <c r="E19" s="147">
        <v>660</v>
      </c>
      <c r="F19" s="149"/>
      <c r="G19" s="149"/>
      <c r="H19" s="149">
        <v>6</v>
      </c>
      <c r="I19" s="149">
        <f t="shared" si="0"/>
        <v>3960</v>
      </c>
      <c r="J19" s="149">
        <v>0</v>
      </c>
      <c r="K19" s="149">
        <f t="shared" si="1"/>
        <v>0</v>
      </c>
      <c r="L19" s="149">
        <v>0</v>
      </c>
      <c r="M19" s="149">
        <f t="shared" si="2"/>
        <v>0</v>
      </c>
      <c r="N19" s="142">
        <v>3.0599999999999998E-3</v>
      </c>
      <c r="O19" s="142">
        <f t="shared" si="3"/>
        <v>2.0196000000000001</v>
      </c>
      <c r="P19" s="142">
        <v>0</v>
      </c>
      <c r="Q19" s="142">
        <f t="shared" si="4"/>
        <v>0</v>
      </c>
      <c r="R19" s="142"/>
      <c r="S19" s="142"/>
      <c r="T19" s="143">
        <v>0</v>
      </c>
      <c r="U19" s="142">
        <f t="shared" si="5"/>
        <v>0</v>
      </c>
      <c r="V19" s="134"/>
      <c r="W19" s="134"/>
      <c r="X19" s="134"/>
      <c r="Y19" s="134"/>
      <c r="Z19" s="134"/>
      <c r="AA19" s="134"/>
      <c r="AB19" s="134"/>
      <c r="AC19" s="134"/>
      <c r="AD19" s="134"/>
      <c r="AE19" s="134" t="s">
        <v>87</v>
      </c>
      <c r="AF19" s="134"/>
      <c r="AG19" s="134"/>
      <c r="AH19" s="134"/>
      <c r="AI19" s="134"/>
      <c r="AJ19" s="134"/>
      <c r="AK19" s="134"/>
      <c r="AL19" s="134"/>
      <c r="AM19" s="134"/>
      <c r="AN19" s="134"/>
      <c r="AO19" s="134"/>
      <c r="AP19" s="134"/>
      <c r="AQ19" s="134"/>
      <c r="AR19" s="134"/>
      <c r="AS19" s="134"/>
      <c r="AT19" s="134"/>
      <c r="AU19" s="134"/>
      <c r="AV19" s="134"/>
      <c r="AW19" s="134"/>
      <c r="AX19" s="134"/>
      <c r="AY19" s="134"/>
      <c r="AZ19" s="134"/>
      <c r="BA19" s="134"/>
      <c r="BB19" s="134"/>
      <c r="BC19" s="134"/>
      <c r="BD19" s="134"/>
      <c r="BE19" s="134"/>
      <c r="BF19" s="134"/>
      <c r="BG19" s="134"/>
      <c r="BH19" s="134"/>
    </row>
    <row r="20" spans="1:60" outlineLevel="1" x14ac:dyDescent="0.2">
      <c r="A20" s="135">
        <v>12</v>
      </c>
      <c r="B20" s="135" t="s">
        <v>110</v>
      </c>
      <c r="C20" s="165" t="s">
        <v>111</v>
      </c>
      <c r="D20" s="141" t="s">
        <v>86</v>
      </c>
      <c r="E20" s="147">
        <v>700</v>
      </c>
      <c r="F20" s="149"/>
      <c r="G20" s="149"/>
      <c r="H20" s="149">
        <v>44</v>
      </c>
      <c r="I20" s="149">
        <f t="shared" si="0"/>
        <v>30800</v>
      </c>
      <c r="J20" s="149">
        <v>0</v>
      </c>
      <c r="K20" s="149">
        <f t="shared" si="1"/>
        <v>0</v>
      </c>
      <c r="L20" s="149">
        <v>0</v>
      </c>
      <c r="M20" s="149">
        <f t="shared" si="2"/>
        <v>0</v>
      </c>
      <c r="N20" s="142">
        <v>1.74E-3</v>
      </c>
      <c r="O20" s="142">
        <f t="shared" si="3"/>
        <v>1.218</v>
      </c>
      <c r="P20" s="142">
        <v>0</v>
      </c>
      <c r="Q20" s="142">
        <f t="shared" si="4"/>
        <v>0</v>
      </c>
      <c r="R20" s="142"/>
      <c r="S20" s="142"/>
      <c r="T20" s="143">
        <v>0</v>
      </c>
      <c r="U20" s="142">
        <f t="shared" si="5"/>
        <v>0</v>
      </c>
      <c r="V20" s="134"/>
      <c r="W20" s="134"/>
      <c r="X20" s="134"/>
      <c r="Y20" s="134"/>
      <c r="Z20" s="134"/>
      <c r="AA20" s="134"/>
      <c r="AB20" s="134"/>
      <c r="AC20" s="134"/>
      <c r="AD20" s="134"/>
      <c r="AE20" s="134" t="s">
        <v>87</v>
      </c>
      <c r="AF20" s="134"/>
      <c r="AG20" s="134"/>
      <c r="AH20" s="134"/>
      <c r="AI20" s="134"/>
      <c r="AJ20" s="134"/>
      <c r="AK20" s="134"/>
      <c r="AL20" s="134"/>
      <c r="AM20" s="134"/>
      <c r="AN20" s="134"/>
      <c r="AO20" s="134"/>
      <c r="AP20" s="134"/>
      <c r="AQ20" s="134"/>
      <c r="AR20" s="134"/>
      <c r="AS20" s="134"/>
      <c r="AT20" s="134"/>
      <c r="AU20" s="134"/>
      <c r="AV20" s="134"/>
      <c r="AW20" s="134"/>
      <c r="AX20" s="134"/>
      <c r="AY20" s="134"/>
      <c r="AZ20" s="134"/>
      <c r="BA20" s="134"/>
      <c r="BB20" s="134"/>
      <c r="BC20" s="134"/>
      <c r="BD20" s="134"/>
      <c r="BE20" s="134"/>
      <c r="BF20" s="134"/>
      <c r="BG20" s="134"/>
      <c r="BH20" s="134"/>
    </row>
    <row r="21" spans="1:60" outlineLevel="1" x14ac:dyDescent="0.2">
      <c r="A21" s="135">
        <v>13</v>
      </c>
      <c r="B21" s="135" t="s">
        <v>108</v>
      </c>
      <c r="C21" s="165" t="s">
        <v>112</v>
      </c>
      <c r="D21" s="141" t="s">
        <v>86</v>
      </c>
      <c r="E21" s="147">
        <v>700</v>
      </c>
      <c r="F21" s="149"/>
      <c r="G21" s="149"/>
      <c r="H21" s="149">
        <v>144</v>
      </c>
      <c r="I21" s="149">
        <f t="shared" si="0"/>
        <v>100800</v>
      </c>
      <c r="J21" s="149">
        <v>0</v>
      </c>
      <c r="K21" s="149">
        <f t="shared" si="1"/>
        <v>0</v>
      </c>
      <c r="L21" s="149">
        <v>0</v>
      </c>
      <c r="M21" s="149">
        <f t="shared" si="2"/>
        <v>0</v>
      </c>
      <c r="N21" s="142">
        <v>3.0599999999999998E-3</v>
      </c>
      <c r="O21" s="142">
        <f t="shared" si="3"/>
        <v>2.1419999999999999</v>
      </c>
      <c r="P21" s="142">
        <v>0</v>
      </c>
      <c r="Q21" s="142">
        <f t="shared" si="4"/>
        <v>0</v>
      </c>
      <c r="R21" s="142"/>
      <c r="S21" s="142"/>
      <c r="T21" s="143">
        <v>0</v>
      </c>
      <c r="U21" s="142">
        <f t="shared" si="5"/>
        <v>0</v>
      </c>
      <c r="V21" s="134"/>
      <c r="W21" s="134"/>
      <c r="X21" s="134"/>
      <c r="Y21" s="134"/>
      <c r="Z21" s="134"/>
      <c r="AA21" s="134"/>
      <c r="AB21" s="134"/>
      <c r="AC21" s="134"/>
      <c r="AD21" s="134"/>
      <c r="AE21" s="134" t="s">
        <v>87</v>
      </c>
      <c r="AF21" s="134"/>
      <c r="AG21" s="134"/>
      <c r="AH21" s="134"/>
      <c r="AI21" s="134"/>
      <c r="AJ21" s="134"/>
      <c r="AK21" s="134"/>
      <c r="AL21" s="134"/>
      <c r="AM21" s="134"/>
      <c r="AN21" s="134"/>
      <c r="AO21" s="134"/>
      <c r="AP21" s="134"/>
      <c r="AQ21" s="134"/>
      <c r="AR21" s="134"/>
      <c r="AS21" s="134"/>
      <c r="AT21" s="134"/>
      <c r="AU21" s="134"/>
      <c r="AV21" s="134"/>
      <c r="AW21" s="134"/>
      <c r="AX21" s="134"/>
      <c r="AY21" s="134"/>
      <c r="AZ21" s="134"/>
      <c r="BA21" s="134"/>
      <c r="BB21" s="134"/>
      <c r="BC21" s="134"/>
      <c r="BD21" s="134"/>
      <c r="BE21" s="134"/>
      <c r="BF21" s="134"/>
      <c r="BG21" s="134"/>
      <c r="BH21" s="134"/>
    </row>
    <row r="22" spans="1:60" outlineLevel="1" x14ac:dyDescent="0.2">
      <c r="A22" s="135">
        <v>14</v>
      </c>
      <c r="B22" s="135" t="s">
        <v>113</v>
      </c>
      <c r="C22" s="165" t="s">
        <v>114</v>
      </c>
      <c r="D22" s="141" t="s">
        <v>104</v>
      </c>
      <c r="E22" s="147">
        <v>1</v>
      </c>
      <c r="F22" s="149"/>
      <c r="G22" s="149"/>
      <c r="H22" s="149">
        <v>12000</v>
      </c>
      <c r="I22" s="149">
        <f t="shared" si="0"/>
        <v>12000</v>
      </c>
      <c r="J22" s="149">
        <v>0</v>
      </c>
      <c r="K22" s="149">
        <f t="shared" si="1"/>
        <v>0</v>
      </c>
      <c r="L22" s="149">
        <v>0</v>
      </c>
      <c r="M22" s="149">
        <f t="shared" si="2"/>
        <v>0</v>
      </c>
      <c r="N22" s="142">
        <v>3.4000000000000002E-4</v>
      </c>
      <c r="O22" s="142">
        <f t="shared" si="3"/>
        <v>3.4000000000000002E-4</v>
      </c>
      <c r="P22" s="142">
        <v>0</v>
      </c>
      <c r="Q22" s="142">
        <f t="shared" si="4"/>
        <v>0</v>
      </c>
      <c r="R22" s="142"/>
      <c r="S22" s="142"/>
      <c r="T22" s="143">
        <v>0</v>
      </c>
      <c r="U22" s="142">
        <f t="shared" si="5"/>
        <v>0</v>
      </c>
      <c r="V22" s="134"/>
      <c r="W22" s="134"/>
      <c r="X22" s="134"/>
      <c r="Y22" s="134"/>
      <c r="Z22" s="134"/>
      <c r="AA22" s="134"/>
      <c r="AB22" s="134"/>
      <c r="AC22" s="134"/>
      <c r="AD22" s="134"/>
      <c r="AE22" s="134" t="s">
        <v>87</v>
      </c>
      <c r="AF22" s="134"/>
      <c r="AG22" s="134"/>
      <c r="AH22" s="134"/>
      <c r="AI22" s="134"/>
      <c r="AJ22" s="134"/>
      <c r="AK22" s="134"/>
      <c r="AL22" s="134"/>
      <c r="AM22" s="134"/>
      <c r="AN22" s="134"/>
      <c r="AO22" s="134"/>
      <c r="AP22" s="134"/>
      <c r="AQ22" s="134"/>
      <c r="AR22" s="134"/>
      <c r="AS22" s="134"/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34"/>
      <c r="BE22" s="134"/>
      <c r="BF22" s="134"/>
      <c r="BG22" s="134"/>
      <c r="BH22" s="134"/>
    </row>
    <row r="23" spans="1:60" x14ac:dyDescent="0.2">
      <c r="A23" s="136" t="s">
        <v>82</v>
      </c>
      <c r="B23" s="136" t="s">
        <v>53</v>
      </c>
      <c r="C23" s="166" t="s">
        <v>121</v>
      </c>
      <c r="D23" s="144"/>
      <c r="E23" s="148"/>
      <c r="F23" s="150"/>
      <c r="G23" s="150"/>
      <c r="H23" s="150"/>
      <c r="I23" s="150">
        <f>SUM(I24:I24)</f>
        <v>0</v>
      </c>
      <c r="J23" s="150"/>
      <c r="K23" s="150">
        <f>SUM(K24:K24)</f>
        <v>19080</v>
      </c>
      <c r="L23" s="150"/>
      <c r="M23" s="150">
        <f>SUM(M24:M24)</f>
        <v>0</v>
      </c>
      <c r="N23" s="145"/>
      <c r="O23" s="145">
        <f>SUM(O24:O24)</f>
        <v>0</v>
      </c>
      <c r="P23" s="145"/>
      <c r="Q23" s="145">
        <f>SUM(Q24:Q24)</f>
        <v>0</v>
      </c>
      <c r="R23" s="145"/>
      <c r="S23" s="145"/>
      <c r="T23" s="146"/>
      <c r="U23" s="145">
        <f>SUM(U24:U24)</f>
        <v>2.94</v>
      </c>
      <c r="AE23" t="s">
        <v>83</v>
      </c>
    </row>
    <row r="24" spans="1:60" outlineLevel="1" x14ac:dyDescent="0.2">
      <c r="A24" s="159">
        <v>15</v>
      </c>
      <c r="B24" s="159" t="s">
        <v>115</v>
      </c>
      <c r="C24" s="167" t="s">
        <v>116</v>
      </c>
      <c r="D24" s="160" t="s">
        <v>117</v>
      </c>
      <c r="E24" s="161">
        <v>6</v>
      </c>
      <c r="F24" s="162"/>
      <c r="G24" s="162"/>
      <c r="H24" s="162">
        <v>0</v>
      </c>
      <c r="I24" s="162">
        <f>ROUND(E24*H24,2)</f>
        <v>0</v>
      </c>
      <c r="J24" s="162">
        <v>3180</v>
      </c>
      <c r="K24" s="162">
        <f>ROUND(E24*J24,2)</f>
        <v>19080</v>
      </c>
      <c r="L24" s="162">
        <v>0</v>
      </c>
      <c r="M24" s="162">
        <f>G24*(1+L24/100)</f>
        <v>0</v>
      </c>
      <c r="N24" s="163">
        <v>0</v>
      </c>
      <c r="O24" s="163">
        <f>ROUND(E24*N24,5)</f>
        <v>0</v>
      </c>
      <c r="P24" s="163">
        <v>0</v>
      </c>
      <c r="Q24" s="163">
        <f>ROUND(E24*P24,5)</f>
        <v>0</v>
      </c>
      <c r="R24" s="163"/>
      <c r="S24" s="163"/>
      <c r="T24" s="164">
        <v>0.49</v>
      </c>
      <c r="U24" s="163">
        <f>ROUND(E24*T24,2)</f>
        <v>2.94</v>
      </c>
      <c r="V24" s="134"/>
      <c r="W24" s="134"/>
      <c r="X24" s="134"/>
      <c r="Y24" s="134"/>
      <c r="Z24" s="134"/>
      <c r="AA24" s="134"/>
      <c r="AB24" s="134"/>
      <c r="AC24" s="134"/>
      <c r="AD24" s="134"/>
      <c r="AE24" s="134" t="s">
        <v>118</v>
      </c>
      <c r="AF24" s="134"/>
      <c r="AG24" s="134"/>
      <c r="AH24" s="134"/>
      <c r="AI24" s="134"/>
      <c r="AJ24" s="134"/>
      <c r="AK24" s="134"/>
      <c r="AL24" s="134"/>
      <c r="AM24" s="134"/>
      <c r="AN24" s="134"/>
      <c r="AO24" s="134"/>
      <c r="AP24" s="134"/>
      <c r="AQ24" s="134"/>
      <c r="AR24" s="134"/>
      <c r="AS24" s="134"/>
      <c r="AT24" s="134"/>
      <c r="AU24" s="134"/>
      <c r="AV24" s="134"/>
      <c r="AW24" s="134"/>
      <c r="AX24" s="134"/>
      <c r="AY24" s="134"/>
      <c r="AZ24" s="134"/>
      <c r="BA24" s="134"/>
      <c r="BB24" s="134"/>
      <c r="BC24" s="134"/>
      <c r="BD24" s="134"/>
      <c r="BE24" s="134"/>
      <c r="BF24" s="134"/>
      <c r="BG24" s="134"/>
      <c r="BH24" s="134"/>
    </row>
    <row r="25" spans="1:60" x14ac:dyDescent="0.2">
      <c r="A25" s="4"/>
      <c r="B25" s="5" t="s">
        <v>119</v>
      </c>
      <c r="C25" s="168" t="s">
        <v>119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AC25">
        <v>15</v>
      </c>
      <c r="AD25">
        <v>21</v>
      </c>
    </row>
    <row r="26" spans="1:60" x14ac:dyDescent="0.2">
      <c r="C26" s="169"/>
      <c r="AE26" t="s">
        <v>120</v>
      </c>
    </row>
  </sheetData>
  <mergeCells count="4">
    <mergeCell ref="A1:G1"/>
    <mergeCell ref="C2:G2"/>
    <mergeCell ref="C3:G3"/>
    <mergeCell ref="C4:G4"/>
  </mergeCells>
  <pageMargins left="0.39370078740157499" right="0.19685039370078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47</vt:i4>
      </vt:variant>
    </vt:vector>
  </HeadingPairs>
  <TitlesOfParts>
    <vt:vector size="51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Hančík</dc:creator>
  <cp:lastModifiedBy>Drábek Petr</cp:lastModifiedBy>
  <cp:lastPrinted>2014-02-28T09:52:57Z</cp:lastPrinted>
  <dcterms:created xsi:type="dcterms:W3CDTF">2009-04-08T07:15:50Z</dcterms:created>
  <dcterms:modified xsi:type="dcterms:W3CDTF">2023-01-30T11:23:08Z</dcterms:modified>
</cp:coreProperties>
</file>