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/>
  <mc:AlternateContent xmlns:mc="http://schemas.openxmlformats.org/markup-compatibility/2006">
    <mc:Choice Requires="x15">
      <x15ac:absPath xmlns:x15ac="http://schemas.microsoft.com/office/spreadsheetml/2010/11/ac" url="T:\Projekty\1139_Rozvoj vodíkové mobility vč. chlazení\07_DUSP\03_CD_15.2.2023\F_Rozpočet\"/>
    </mc:Choice>
  </mc:AlternateContent>
  <xr:revisionPtr revIDLastSave="0" documentId="13_ncr:1_{A783DE5D-CF6B-4F12-8135-5CE6B3F3ABEA}" xr6:coauthVersionLast="47" xr6:coauthVersionMax="47" xr10:uidLastSave="{00000000-0000-0000-0000-000000000000}"/>
  <bookViews>
    <workbookView xWindow="-28920" yWindow="-120" windowWidth="29040" windowHeight="17640" activeTab="1" xr2:uid="{00000000-000D-0000-FFFF-FFFF00000000}"/>
  </bookViews>
  <sheets>
    <sheet name="Rekapitulace stavby" sheetId="1" r:id="rId1"/>
    <sheet name="PS 01 - Technologie vodík..." sheetId="2" r:id="rId2"/>
    <sheet name="VRN - VRN" sheetId="3" r:id="rId3"/>
    <sheet name="Pokyny pro vyplnění" sheetId="4" r:id="rId4"/>
  </sheets>
  <definedNames>
    <definedName name="_xlnm._FilterDatabase" localSheetId="1" hidden="1">'PS 01 - Technologie vodík...'!$C$82:$L$103</definedName>
    <definedName name="_xlnm._FilterDatabase" localSheetId="2" hidden="1">'VRN - VRN'!$C$84:$L$104</definedName>
    <definedName name="_xlnm.Print_Titles" localSheetId="1">'PS 01 - Technologie vodík...'!$82:$82</definedName>
    <definedName name="_xlnm.Print_Titles" localSheetId="0">'Rekapitulace stavby'!$52:$52</definedName>
    <definedName name="_xlnm.Print_Titles" localSheetId="2">'VRN - VRN'!$84:$84</definedName>
    <definedName name="_xlnm.Print_Area" localSheetId="3">'Pokyny pro vyplnění'!$B$2:$K$71,'Pokyny pro vyplnění'!$B$74:$K$118,'Pokyny pro vyplnění'!$B$121:$K$161,'Pokyny pro vyplnění'!$B$164:$K$218</definedName>
    <definedName name="_xlnm.Print_Area" localSheetId="1">'PS 01 - Technologie vodík...'!$C$4:$K$41,'PS 01 - Technologie vodík...'!$C$47:$K$64,'PS 01 - Technologie vodík...'!$C$70:$K$103</definedName>
    <definedName name="_xlnm.Print_Area" localSheetId="0">'Rekapitulace stavby'!$D$4:$AO$36,'Rekapitulace stavby'!$C$42:$AQ$57</definedName>
    <definedName name="_xlnm.Print_Area" localSheetId="2">'VRN - VRN'!$C$4:$K$41,'VRN - VRN'!$C$47:$K$66,'VRN - VRN'!$C$72:$K$104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03" i="3" l="1"/>
  <c r="K102" i="3"/>
  <c r="K101" i="3"/>
  <c r="K100" i="3"/>
  <c r="K39" i="3" l="1"/>
  <c r="K38" i="3"/>
  <c r="BA56" i="1" s="1"/>
  <c r="K37" i="3"/>
  <c r="AZ56" i="1" s="1"/>
  <c r="BI104" i="3"/>
  <c r="BH104" i="3"/>
  <c r="BG104" i="3"/>
  <c r="BF104" i="3"/>
  <c r="X104" i="3"/>
  <c r="V104" i="3"/>
  <c r="T104" i="3"/>
  <c r="P104" i="3"/>
  <c r="BI99" i="3"/>
  <c r="BH99" i="3"/>
  <c r="BG99" i="3"/>
  <c r="BF99" i="3"/>
  <c r="X99" i="3"/>
  <c r="V99" i="3"/>
  <c r="T99" i="3"/>
  <c r="P99" i="3"/>
  <c r="BI98" i="3"/>
  <c r="BH98" i="3"/>
  <c r="BG98" i="3"/>
  <c r="BF98" i="3"/>
  <c r="X98" i="3"/>
  <c r="V98" i="3"/>
  <c r="T98" i="3"/>
  <c r="P98" i="3"/>
  <c r="BI97" i="3"/>
  <c r="BH97" i="3"/>
  <c r="BG97" i="3"/>
  <c r="BF97" i="3"/>
  <c r="X97" i="3"/>
  <c r="V97" i="3"/>
  <c r="T97" i="3"/>
  <c r="P97" i="3"/>
  <c r="BI96" i="3"/>
  <c r="BH96" i="3"/>
  <c r="BG96" i="3"/>
  <c r="BF96" i="3"/>
  <c r="X96" i="3"/>
  <c r="V96" i="3"/>
  <c r="T96" i="3"/>
  <c r="P96" i="3"/>
  <c r="BI95" i="3"/>
  <c r="BH95" i="3"/>
  <c r="BG95" i="3"/>
  <c r="BF95" i="3"/>
  <c r="X95" i="3"/>
  <c r="V95" i="3"/>
  <c r="T95" i="3"/>
  <c r="P95" i="3"/>
  <c r="BI94" i="3"/>
  <c r="BH94" i="3"/>
  <c r="BG94" i="3"/>
  <c r="BF94" i="3"/>
  <c r="X94" i="3"/>
  <c r="V94" i="3"/>
  <c r="T94" i="3"/>
  <c r="P94" i="3"/>
  <c r="BI93" i="3"/>
  <c r="BH93" i="3"/>
  <c r="BG93" i="3"/>
  <c r="BF93" i="3"/>
  <c r="X93" i="3"/>
  <c r="V93" i="3"/>
  <c r="T93" i="3"/>
  <c r="P93" i="3"/>
  <c r="BI91" i="3"/>
  <c r="BH91" i="3"/>
  <c r="BG91" i="3"/>
  <c r="BF91" i="3"/>
  <c r="X91" i="3"/>
  <c r="X90" i="3" s="1"/>
  <c r="V91" i="3"/>
  <c r="V90" i="3" s="1"/>
  <c r="T91" i="3"/>
  <c r="T90" i="3" s="1"/>
  <c r="P91" i="3"/>
  <c r="BK91" i="3" s="1"/>
  <c r="BI89" i="3"/>
  <c r="BH89" i="3"/>
  <c r="BG89" i="3"/>
  <c r="BF89" i="3"/>
  <c r="X89" i="3"/>
  <c r="V89" i="3"/>
  <c r="T89" i="3"/>
  <c r="P89" i="3"/>
  <c r="BK89" i="3" s="1"/>
  <c r="BI88" i="3"/>
  <c r="BH88" i="3"/>
  <c r="BG88" i="3"/>
  <c r="BF88" i="3"/>
  <c r="X88" i="3"/>
  <c r="V88" i="3"/>
  <c r="T88" i="3"/>
  <c r="P88" i="3"/>
  <c r="BK88" i="3" s="1"/>
  <c r="J82" i="3"/>
  <c r="J81" i="3"/>
  <c r="F81" i="3"/>
  <c r="F79" i="3"/>
  <c r="E77" i="3"/>
  <c r="J57" i="3"/>
  <c r="J56" i="3"/>
  <c r="F56" i="3"/>
  <c r="F54" i="3"/>
  <c r="E52" i="3"/>
  <c r="J18" i="3"/>
  <c r="E18" i="3"/>
  <c r="F82" i="3" s="1"/>
  <c r="J17" i="3"/>
  <c r="J12" i="3"/>
  <c r="J79" i="3" s="1"/>
  <c r="E7" i="3"/>
  <c r="E50" i="3" s="1"/>
  <c r="K39" i="2"/>
  <c r="K38" i="2"/>
  <c r="BA55" i="1" s="1"/>
  <c r="K37" i="2"/>
  <c r="AZ55" i="1" s="1"/>
  <c r="BI103" i="2"/>
  <c r="BH103" i="2"/>
  <c r="BG103" i="2"/>
  <c r="BF103" i="2"/>
  <c r="X103" i="2"/>
  <c r="V103" i="2"/>
  <c r="T103" i="2"/>
  <c r="P103" i="2"/>
  <c r="BI102" i="2"/>
  <c r="BH102" i="2"/>
  <c r="BG102" i="2"/>
  <c r="BF102" i="2"/>
  <c r="X102" i="2"/>
  <c r="V102" i="2"/>
  <c r="T102" i="2"/>
  <c r="P102" i="2"/>
  <c r="BI101" i="2"/>
  <c r="BH101" i="2"/>
  <c r="BG101" i="2"/>
  <c r="BF101" i="2"/>
  <c r="X101" i="2"/>
  <c r="V101" i="2"/>
  <c r="T101" i="2"/>
  <c r="P101" i="2"/>
  <c r="BI100" i="2"/>
  <c r="BH100" i="2"/>
  <c r="BG100" i="2"/>
  <c r="BF100" i="2"/>
  <c r="X100" i="2"/>
  <c r="V100" i="2"/>
  <c r="T100" i="2"/>
  <c r="P100" i="2"/>
  <c r="BI99" i="2"/>
  <c r="BH99" i="2"/>
  <c r="BG99" i="2"/>
  <c r="BF99" i="2"/>
  <c r="X99" i="2"/>
  <c r="V99" i="2"/>
  <c r="T99" i="2"/>
  <c r="P99" i="2"/>
  <c r="BI98" i="2"/>
  <c r="BH98" i="2"/>
  <c r="BG98" i="2"/>
  <c r="BF98" i="2"/>
  <c r="X98" i="2"/>
  <c r="V98" i="2"/>
  <c r="T98" i="2"/>
  <c r="P98" i="2"/>
  <c r="BI97" i="2"/>
  <c r="BH97" i="2"/>
  <c r="BG97" i="2"/>
  <c r="BF97" i="2"/>
  <c r="X97" i="2"/>
  <c r="V97" i="2"/>
  <c r="T97" i="2"/>
  <c r="P97" i="2"/>
  <c r="BI96" i="2"/>
  <c r="BH96" i="2"/>
  <c r="BG96" i="2"/>
  <c r="BF96" i="2"/>
  <c r="X96" i="2"/>
  <c r="V96" i="2"/>
  <c r="T96" i="2"/>
  <c r="P96" i="2"/>
  <c r="BI95" i="2"/>
  <c r="BH95" i="2"/>
  <c r="BG95" i="2"/>
  <c r="BF95" i="2"/>
  <c r="X95" i="2"/>
  <c r="V95" i="2"/>
  <c r="T95" i="2"/>
  <c r="P95" i="2"/>
  <c r="BI94" i="2"/>
  <c r="BH94" i="2"/>
  <c r="BG94" i="2"/>
  <c r="BF94" i="2"/>
  <c r="X94" i="2"/>
  <c r="V94" i="2"/>
  <c r="T94" i="2"/>
  <c r="P94" i="2"/>
  <c r="BI93" i="2"/>
  <c r="BH93" i="2"/>
  <c r="BG93" i="2"/>
  <c r="BF93" i="2"/>
  <c r="X93" i="2"/>
  <c r="V93" i="2"/>
  <c r="T93" i="2"/>
  <c r="P93" i="2"/>
  <c r="BI92" i="2"/>
  <c r="BH92" i="2"/>
  <c r="BG92" i="2"/>
  <c r="BF92" i="2"/>
  <c r="X92" i="2"/>
  <c r="V92" i="2"/>
  <c r="T92" i="2"/>
  <c r="P92" i="2"/>
  <c r="BI91" i="2"/>
  <c r="BH91" i="2"/>
  <c r="BG91" i="2"/>
  <c r="BF91" i="2"/>
  <c r="X91" i="2"/>
  <c r="V91" i="2"/>
  <c r="T91" i="2"/>
  <c r="P91" i="2"/>
  <c r="BI90" i="2"/>
  <c r="BH90" i="2"/>
  <c r="BG90" i="2"/>
  <c r="BF90" i="2"/>
  <c r="X90" i="2"/>
  <c r="V90" i="2"/>
  <c r="T90" i="2"/>
  <c r="P90" i="2"/>
  <c r="BI89" i="2"/>
  <c r="BH89" i="2"/>
  <c r="BG89" i="2"/>
  <c r="BF89" i="2"/>
  <c r="X89" i="2"/>
  <c r="V89" i="2"/>
  <c r="T89" i="2"/>
  <c r="P89" i="2"/>
  <c r="BI88" i="2"/>
  <c r="BH88" i="2"/>
  <c r="BG88" i="2"/>
  <c r="BF88" i="2"/>
  <c r="X88" i="2"/>
  <c r="V88" i="2"/>
  <c r="T88" i="2"/>
  <c r="P88" i="2"/>
  <c r="BI87" i="2"/>
  <c r="BH87" i="2"/>
  <c r="BG87" i="2"/>
  <c r="BF87" i="2"/>
  <c r="X87" i="2"/>
  <c r="V87" i="2"/>
  <c r="T87" i="2"/>
  <c r="P87" i="2"/>
  <c r="BI86" i="2"/>
  <c r="BH86" i="2"/>
  <c r="BG86" i="2"/>
  <c r="BF86" i="2"/>
  <c r="X86" i="2"/>
  <c r="V86" i="2"/>
  <c r="T86" i="2"/>
  <c r="P86" i="2"/>
  <c r="J80" i="2"/>
  <c r="J79" i="2"/>
  <c r="F79" i="2"/>
  <c r="F77" i="2"/>
  <c r="E75" i="2"/>
  <c r="J57" i="2"/>
  <c r="J56" i="2"/>
  <c r="F56" i="2"/>
  <c r="F54" i="2"/>
  <c r="E52" i="2"/>
  <c r="J18" i="2"/>
  <c r="E18" i="2"/>
  <c r="F57" i="2" s="1"/>
  <c r="J17" i="2"/>
  <c r="J12" i="2"/>
  <c r="J77" i="2" s="1"/>
  <c r="E7" i="2"/>
  <c r="E50" i="2"/>
  <c r="L50" i="1"/>
  <c r="AM50" i="1"/>
  <c r="AM49" i="1"/>
  <c r="L49" i="1"/>
  <c r="AM47" i="1"/>
  <c r="L47" i="1"/>
  <c r="L45" i="1"/>
  <c r="L44" i="1"/>
  <c r="R96" i="2"/>
  <c r="Q91" i="2"/>
  <c r="BK101" i="2"/>
  <c r="K94" i="3"/>
  <c r="BE94" i="3"/>
  <c r="K99" i="2"/>
  <c r="BE99" i="2"/>
  <c r="R93" i="2"/>
  <c r="K93" i="2"/>
  <c r="BE93" i="2" s="1"/>
  <c r="Q103" i="2"/>
  <c r="Q89" i="2"/>
  <c r="Q96" i="3"/>
  <c r="K90" i="2"/>
  <c r="BE90" i="2"/>
  <c r="K102" i="2"/>
  <c r="BE102" i="2" s="1"/>
  <c r="Q101" i="2"/>
  <c r="BK88" i="2"/>
  <c r="Q94" i="2"/>
  <c r="R94" i="2"/>
  <c r="Q93" i="3"/>
  <c r="R102" i="2"/>
  <c r="K99" i="3"/>
  <c r="BE99" i="3" s="1"/>
  <c r="R103" i="2"/>
  <c r="K92" i="2"/>
  <c r="BE92" i="2"/>
  <c r="Q99" i="2"/>
  <c r="BK87" i="2"/>
  <c r="R88" i="2"/>
  <c r="Q99" i="3"/>
  <c r="R98" i="2"/>
  <c r="R94" i="3"/>
  <c r="R89" i="2"/>
  <c r="R97" i="3"/>
  <c r="R95" i="2"/>
  <c r="Q97" i="3"/>
  <c r="R92" i="2"/>
  <c r="R100" i="2"/>
  <c r="R98" i="3"/>
  <c r="Q102" i="2"/>
  <c r="R90" i="2"/>
  <c r="Q104" i="3"/>
  <c r="Q93" i="2"/>
  <c r="Q91" i="3"/>
  <c r="K103" i="2"/>
  <c r="BE103" i="2" s="1"/>
  <c r="BK98" i="2"/>
  <c r="Q86" i="2"/>
  <c r="K89" i="2"/>
  <c r="BE89" i="2"/>
  <c r="R104" i="3"/>
  <c r="Q90" i="2"/>
  <c r="Q94" i="3"/>
  <c r="Q97" i="2"/>
  <c r="K98" i="3"/>
  <c r="Q87" i="2"/>
  <c r="K93" i="3"/>
  <c r="BE93" i="3" s="1"/>
  <c r="K97" i="2"/>
  <c r="BE97" i="2"/>
  <c r="Q88" i="2"/>
  <c r="R88" i="3"/>
  <c r="K97" i="3"/>
  <c r="BE97" i="3" s="1"/>
  <c r="K104" i="3"/>
  <c r="BE104" i="3" s="1"/>
  <c r="Q88" i="3"/>
  <c r="BK96" i="2"/>
  <c r="R96" i="3"/>
  <c r="R101" i="2"/>
  <c r="BK98" i="3"/>
  <c r="Q95" i="2"/>
  <c r="R87" i="2"/>
  <c r="R95" i="3"/>
  <c r="K95" i="2"/>
  <c r="BE95" i="2"/>
  <c r="R89" i="3"/>
  <c r="R91" i="2"/>
  <c r="Q98" i="2"/>
  <c r="Q95" i="3"/>
  <c r="Q100" i="2"/>
  <c r="K86" i="2"/>
  <c r="BE86" i="2"/>
  <c r="R99" i="2"/>
  <c r="Q98" i="3"/>
  <c r="Q96" i="2"/>
  <c r="R91" i="3"/>
  <c r="R86" i="2"/>
  <c r="R97" i="2"/>
  <c r="R99" i="3"/>
  <c r="BK96" i="3"/>
  <c r="Q89" i="3"/>
  <c r="Q92" i="2"/>
  <c r="BK94" i="2"/>
  <c r="BK95" i="3"/>
  <c r="BK100" i="2"/>
  <c r="R93" i="3"/>
  <c r="BK91" i="2"/>
  <c r="AU54" i="1"/>
  <c r="R85" i="2" l="1"/>
  <c r="R84" i="2" s="1"/>
  <c r="Q87" i="3"/>
  <c r="V85" i="2"/>
  <c r="V84" i="2"/>
  <c r="V83" i="2" s="1"/>
  <c r="R87" i="3"/>
  <c r="BK87" i="3"/>
  <c r="K87" i="3" s="1"/>
  <c r="K63" i="3" s="1"/>
  <c r="V92" i="3"/>
  <c r="T85" i="2"/>
  <c r="T84" i="2"/>
  <c r="T83" i="2" s="1"/>
  <c r="AW55" i="1" s="1"/>
  <c r="T87" i="3"/>
  <c r="T92" i="3"/>
  <c r="Q85" i="2"/>
  <c r="Q84" i="2" s="1"/>
  <c r="X92" i="3"/>
  <c r="X87" i="3"/>
  <c r="X86" i="3" s="1"/>
  <c r="X85" i="3" s="1"/>
  <c r="Q92" i="3"/>
  <c r="I65" i="3" s="1"/>
  <c r="X85" i="2"/>
  <c r="X84" i="2"/>
  <c r="X83" i="2" s="1"/>
  <c r="V87" i="3"/>
  <c r="R92" i="3"/>
  <c r="J65" i="3" s="1"/>
  <c r="BK90" i="3"/>
  <c r="K90" i="3" s="1"/>
  <c r="K64" i="3" s="1"/>
  <c r="Q90" i="3"/>
  <c r="I64" i="3"/>
  <c r="R90" i="3"/>
  <c r="J64" i="3" s="1"/>
  <c r="J54" i="3"/>
  <c r="E75" i="3"/>
  <c r="F57" i="3"/>
  <c r="BE98" i="3"/>
  <c r="E73" i="2"/>
  <c r="J54" i="2"/>
  <c r="F80" i="2"/>
  <c r="BK86" i="2"/>
  <c r="F39" i="2"/>
  <c r="BF55" i="1" s="1"/>
  <c r="K87" i="2"/>
  <c r="BE87" i="2"/>
  <c r="BK92" i="2"/>
  <c r="K101" i="2"/>
  <c r="BE101" i="2" s="1"/>
  <c r="K89" i="3"/>
  <c r="BE89" i="3" s="1"/>
  <c r="K88" i="3"/>
  <c r="BE88" i="3" s="1"/>
  <c r="K88" i="2"/>
  <c r="BE88" i="2" s="1"/>
  <c r="K91" i="3"/>
  <c r="BE91" i="3"/>
  <c r="BK102" i="2"/>
  <c r="BK93" i="3"/>
  <c r="K96" i="2"/>
  <c r="BE96" i="2"/>
  <c r="BK104" i="3"/>
  <c r="F37" i="3"/>
  <c r="BD56" i="1" s="1"/>
  <c r="F36" i="2"/>
  <c r="BC55" i="1" s="1"/>
  <c r="BK93" i="2"/>
  <c r="F37" i="2"/>
  <c r="BD55" i="1"/>
  <c r="K96" i="3"/>
  <c r="BE96" i="3" s="1"/>
  <c r="BK95" i="2"/>
  <c r="K95" i="3"/>
  <c r="BE95" i="3" s="1"/>
  <c r="F36" i="3"/>
  <c r="BC56" i="1" s="1"/>
  <c r="F38" i="3"/>
  <c r="BE56" i="1"/>
  <c r="K91" i="2"/>
  <c r="BE91" i="2" s="1"/>
  <c r="BK94" i="3"/>
  <c r="K98" i="2"/>
  <c r="BE98" i="2"/>
  <c r="BK99" i="2"/>
  <c r="K100" i="2"/>
  <c r="BE100" i="2"/>
  <c r="K36" i="3"/>
  <c r="AY56" i="1" s="1"/>
  <c r="BK90" i="2"/>
  <c r="BK103" i="2"/>
  <c r="K94" i="2"/>
  <c r="BE94" i="2" s="1"/>
  <c r="BK97" i="2"/>
  <c r="BK99" i="3"/>
  <c r="F39" i="3"/>
  <c r="BF56" i="1" s="1"/>
  <c r="F38" i="2"/>
  <c r="BE55" i="1" s="1"/>
  <c r="BK97" i="3"/>
  <c r="K36" i="2"/>
  <c r="AY55" i="1"/>
  <c r="BK89" i="2"/>
  <c r="V86" i="3" l="1"/>
  <c r="V85" i="3" s="1"/>
  <c r="Q83" i="2"/>
  <c r="I61" i="2" s="1"/>
  <c r="K30" i="2" s="1"/>
  <c r="AS55" i="1" s="1"/>
  <c r="I62" i="2"/>
  <c r="R83" i="2"/>
  <c r="J61" i="2" s="1"/>
  <c r="K31" i="2" s="1"/>
  <c r="AT55" i="1" s="1"/>
  <c r="J62" i="2"/>
  <c r="T86" i="3"/>
  <c r="T85" i="3"/>
  <c r="AW56" i="1" s="1"/>
  <c r="AW54" i="1" s="1"/>
  <c r="R86" i="3"/>
  <c r="R85" i="3" s="1"/>
  <c r="J61" i="3" s="1"/>
  <c r="K31" i="3" s="1"/>
  <c r="AT56" i="1" s="1"/>
  <c r="AT54" i="1" s="1"/>
  <c r="Q86" i="3"/>
  <c r="I62" i="3" s="1"/>
  <c r="J63" i="3"/>
  <c r="J63" i="2"/>
  <c r="I63" i="3"/>
  <c r="I63" i="2"/>
  <c r="BK85" i="2"/>
  <c r="BK84" i="2" s="1"/>
  <c r="BK83" i="2" s="1"/>
  <c r="K83" i="2" s="1"/>
  <c r="K61" i="2" s="1"/>
  <c r="BK92" i="3"/>
  <c r="K92" i="3" s="1"/>
  <c r="K65" i="3" s="1"/>
  <c r="F35" i="3"/>
  <c r="BB56" i="1" s="1"/>
  <c r="K35" i="3"/>
  <c r="AX56" i="1" s="1"/>
  <c r="AV56" i="1" s="1"/>
  <c r="F35" i="2"/>
  <c r="BB55" i="1"/>
  <c r="BE54" i="1"/>
  <c r="BA54" i="1" s="1"/>
  <c r="BC54" i="1"/>
  <c r="AY54" i="1" s="1"/>
  <c r="AK30" i="1" s="1"/>
  <c r="BD54" i="1"/>
  <c r="W31" i="1"/>
  <c r="BF54" i="1"/>
  <c r="W33" i="1" s="1"/>
  <c r="K35" i="2"/>
  <c r="AX55" i="1"/>
  <c r="AV55" i="1" s="1"/>
  <c r="BK86" i="3" l="1"/>
  <c r="BK85" i="3" s="1"/>
  <c r="K85" i="3" s="1"/>
  <c r="K32" i="3" s="1"/>
  <c r="AG56" i="1" s="1"/>
  <c r="K84" i="2"/>
  <c r="K62" i="2"/>
  <c r="J62" i="3"/>
  <c r="Q85" i="3"/>
  <c r="I61" i="3"/>
  <c r="K30" i="3" s="1"/>
  <c r="AS56" i="1" s="1"/>
  <c r="AS54" i="1" s="1"/>
  <c r="K85" i="2"/>
  <c r="K63" i="2"/>
  <c r="W32" i="1"/>
  <c r="W30" i="1"/>
  <c r="K32" i="2"/>
  <c r="AG55" i="1"/>
  <c r="AZ54" i="1"/>
  <c r="BB54" i="1"/>
  <c r="AX54" i="1" s="1"/>
  <c r="AK29" i="1" s="1"/>
  <c r="K41" i="3" l="1"/>
  <c r="K41" i="2"/>
  <c r="K61" i="3"/>
  <c r="K86" i="3"/>
  <c r="K62" i="3" s="1"/>
  <c r="AN55" i="1"/>
  <c r="AN56" i="1"/>
  <c r="AV54" i="1"/>
  <c r="AG54" i="1"/>
  <c r="AK26" i="1" s="1"/>
  <c r="W29" i="1"/>
  <c r="AK35" i="1" l="1"/>
  <c r="AN54" i="1"/>
</calcChain>
</file>

<file path=xl/sharedStrings.xml><?xml version="1.0" encoding="utf-8"?>
<sst xmlns="http://schemas.openxmlformats.org/spreadsheetml/2006/main" count="1303" uniqueCount="439">
  <si>
    <t>Export Komplet</t>
  </si>
  <si>
    <t>VZ</t>
  </si>
  <si>
    <t>2.0</t>
  </si>
  <si>
    <t/>
  </si>
  <si>
    <t>False</t>
  </si>
  <si>
    <t>True</t>
  </si>
  <si>
    <t>{b291a905-a25e-41be-a419-e56d5e8be1b6}</t>
  </si>
  <si>
    <t>&gt;&gt;  skryté sloupce  &lt;&lt;</t>
  </si>
  <si>
    <t>0,01</t>
  </si>
  <si>
    <t>21</t>
  </si>
  <si>
    <t>15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</si>
  <si>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</si>
  <si>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</si>
  <si>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</si>
  <si>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</si>
  <si>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</si>
  <si>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1139aa1b_Rev1a</t>
  </si>
  <si>
    <t>Měnit lze pouze buňky se žlutým podbarvením!_x000D_
_x000D_
1) v Rekapitulaci stavby vyplňte údaje o Uchazeči (přenesou se do ostatních sestav i v jiných listech)_x000D_
_x000D_
2) na vybraných listech vyplňte v sestavě Soupis prací ceny u položek</t>
  </si>
  <si>
    <t>Stavba:</t>
  </si>
  <si>
    <t>Rozvoj vodíkové mobility v Ostravě 1.etapa - 1.a2. fáze</t>
  </si>
  <si>
    <t>KSO:</t>
  </si>
  <si>
    <t>CC-CZ:</t>
  </si>
  <si>
    <t>Místo:</t>
  </si>
  <si>
    <t>Ostrava</t>
  </si>
  <si>
    <t>Datum:</t>
  </si>
  <si>
    <t>5. 12. 2022</t>
  </si>
  <si>
    <t>Zadavatel:</t>
  </si>
  <si>
    <t>IČ:</t>
  </si>
  <si>
    <t>61974757</t>
  </si>
  <si>
    <t>Dopravní podnik Ostrava a.s.</t>
  </si>
  <si>
    <t>DIČ:</t>
  </si>
  <si>
    <t>Uchazeč:</t>
  </si>
  <si>
    <t>Vyplň údaj</t>
  </si>
  <si>
    <t>Projektant:</t>
  </si>
  <si>
    <t>46580514</t>
  </si>
  <si>
    <t>IGEA s.r.o.</t>
  </si>
  <si>
    <t>Zpracovatel:</t>
  </si>
  <si>
    <t>R.Vojtěchová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</si>
  <si>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</si>
  <si>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www.cs-urs.cz, sekce Cenové a technické podmínky.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</si>
  <si>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</si>
  <si>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</si>
  <si>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</si>
  <si>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</si>
  <si>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</si>
  <si>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</si>
  <si>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</si>
  <si>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</si>
  <si>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</si>
  <si>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</si>
  <si>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</si>
  <si>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</si>
  <si>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</si>
  <si>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</si>
  <si>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</si>
  <si>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</si>
  <si>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</si>
  <si>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</si>
  <si>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</si>
  <si>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</si>
  <si>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Materiál [CZK]</t>
  </si>
  <si>
    <t>z toho Montáž [CZK]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</si>
  <si>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</si>
  <si>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</si>
  <si>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</si>
  <si>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</si>
  <si>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</si>
  <si>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</si>
  <si>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</si>
  <si>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</si>
  <si>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</si>
  <si>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</si>
  <si>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</si>
  <si>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</si>
  <si>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</si>
  <si>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</si>
  <si>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</si>
  <si>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</si>
  <si>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</si>
  <si>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</si>
  <si>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</si>
  <si>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PS 01</t>
  </si>
  <si>
    <t>Technologie vodíkové plnící stanice - 1. fáze</t>
  </si>
  <si>
    <t>STA</t>
  </si>
  <si>
    <t>1</t>
  </si>
  <si>
    <t>{faaacb7b-10b6-43a1-b187-6a4e340a3d74}</t>
  </si>
  <si>
    <t>2</t>
  </si>
  <si>
    <t>VRN</t>
  </si>
  <si>
    <t>{2472920d-3aec-421c-9ad1-8762e1837b67}</t>
  </si>
  <si>
    <t>KRYCÍ LIST SOUPISU PRACÍ</t>
  </si>
  <si>
    <t>Objekt:</t>
  </si>
  <si>
    <t>PS 01 - Technologie vodíkové plnící stanice - 1. fáze</t>
  </si>
  <si>
    <t>Materiál</t>
  </si>
  <si>
    <t>Montáž</t>
  </si>
  <si>
    <t>REKAPITULACE ČLENĚNÍ SOUPISU PRACÍ</t>
  </si>
  <si>
    <t>Kód dílu - Popis</t>
  </si>
  <si>
    <t>Materiál [CZK]</t>
  </si>
  <si>
    <t>Montáž [CZK]</t>
  </si>
  <si>
    <t>Cena celkem [CZK]</t>
  </si>
  <si>
    <t>-1</t>
  </si>
  <si>
    <t>HSV - Práce a dodávky HSV</t>
  </si>
  <si>
    <t xml:space="preserve">    8 - Trubní vedení</t>
  </si>
  <si>
    <t>SOUPIS PRACÍ</t>
  </si>
  <si>
    <t>PČ</t>
  </si>
  <si>
    <t>MJ</t>
  </si>
  <si>
    <t>Množství</t>
  </si>
  <si>
    <t>J. materiál [CZK]</t>
  </si>
  <si>
    <t>J. montáž [CZK]</t>
  </si>
  <si>
    <t>Cenová soustava</t>
  </si>
  <si>
    <t>J.cena [CZK]</t>
  </si>
  <si>
    <t>Materiál celkem [CZK]</t>
  </si>
  <si>
    <t>Montáž celkem [CZK]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</si>
  <si>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</si>
  <si>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</si>
  <si>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</si>
  <si>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</si>
  <si>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</si>
  <si>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</si>
  <si>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</si>
  <si>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</si>
  <si>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</si>
  <si>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</si>
  <si>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8</t>
  </si>
  <si>
    <t>Trubní vedení</t>
  </si>
  <si>
    <t>K</t>
  </si>
  <si>
    <t>89490101R</t>
  </si>
  <si>
    <t>Strojní mnontáže technologie</t>
  </si>
  <si>
    <t>kpl</t>
  </si>
  <si>
    <t>4</t>
  </si>
  <si>
    <t>1407511172</t>
  </si>
  <si>
    <t>M</t>
  </si>
  <si>
    <t>35000101R</t>
  </si>
  <si>
    <t>Skladování zdrojového vodíku - Vertikální, válcová, neizolovaná nádoba, objem 100 m3  ± 10 m3, max. provozní tlak 50 bar, zásobník viz. Výkres Zásobník H2 95m3 D2.1-12</t>
  </si>
  <si>
    <t>ks</t>
  </si>
  <si>
    <t>61751009</t>
  </si>
  <si>
    <t>3</t>
  </si>
  <si>
    <t>35000102R</t>
  </si>
  <si>
    <t>Systém stlačování vodíku - kapacita stlačeného vodíku 480 kg/den, výkon 20 kg/h v trvalém provozu</t>
  </si>
  <si>
    <t>-885815320</t>
  </si>
  <si>
    <t>35000103R</t>
  </si>
  <si>
    <t>Chladící systém - systém procesního chlazení (kompresor, vodíku za kompresorem, výdej vodíku)</t>
  </si>
  <si>
    <t>-1280259353</t>
  </si>
  <si>
    <t>5</t>
  </si>
  <si>
    <t>35000104R</t>
  </si>
  <si>
    <t>Technologický kontejner pro uložení dalších zařízení pro provoz  - obsahuje zařízení pro řízení a ovládání prvků VPS,  inertizaci, pomocné obvody a zázemí stanice, viz. Výkres Kontejner D2.1-09</t>
  </si>
  <si>
    <t>1788506181</t>
  </si>
  <si>
    <t>6</t>
  </si>
  <si>
    <t>35000105R</t>
  </si>
  <si>
    <t>-1779224245</t>
  </si>
  <si>
    <t>7</t>
  </si>
  <si>
    <t>35000106R</t>
  </si>
  <si>
    <t>Výdejní stojan pro plnění 700/ HF350 bar - výdejní stojan vodíku pro plnění autobusů HF 350 bar a osobních aut 700 bar pří -40°C, snímání plat. karet a karet řidičů a autobusů, s napojením na DPO, viz. Výkres Plnící panel D.21-06</t>
  </si>
  <si>
    <t>1378270221</t>
  </si>
  <si>
    <t>35000107R</t>
  </si>
  <si>
    <t>Výdejní stojan pro plnění  HF 350 bar - výdejní stojan vodíku pro plnění pouze autobusů HF 350 bar, snímání  karet řidičů a busů, s napojením na DPO,  viz. Výkres Plnící panel D.21-06</t>
  </si>
  <si>
    <t>158067516</t>
  </si>
  <si>
    <t>9</t>
  </si>
  <si>
    <t>35000108R</t>
  </si>
  <si>
    <t>Priority panel - komplex potrubních prvků a řízených uzavíracích armatur umožňující plnění a vyprazdňování jednotlivých částí vysokotlaké zásoby vodíku, viz. Výkres Priority panel D2.1-07</t>
  </si>
  <si>
    <t>124059566</t>
  </si>
  <si>
    <t>10</t>
  </si>
  <si>
    <t>35000109R</t>
  </si>
  <si>
    <t>Potrubní propojení - propojení funkčních prvků VPS s vodíkem, dusíkem a vzduchem o tlaku 5-1000 bar a chladdivem pro chladící systém HF 350, potrubní trasy dle Technologická dispozice D.2.1-04</t>
  </si>
  <si>
    <t>sada</t>
  </si>
  <si>
    <t>-255155916</t>
  </si>
  <si>
    <t>11</t>
  </si>
  <si>
    <t>894901205R</t>
  </si>
  <si>
    <t>D+M oboustranný výdejní stojan pro doplnění vody do odstřikovačů vč. propojení a dvouplášťové nádrže 3,5m3</t>
  </si>
  <si>
    <t>-2101055286</t>
  </si>
  <si>
    <t>12</t>
  </si>
  <si>
    <t>89490102R</t>
  </si>
  <si>
    <t>Inženýring, projekty, schvalování, překlady - realizační projekt, schvalování, technická a technologická příprava výroby a montáže, aktivace struktur</t>
  </si>
  <si>
    <t>1823853304</t>
  </si>
  <si>
    <t>13</t>
  </si>
  <si>
    <t>89490103R</t>
  </si>
  <si>
    <t>Elektro-montáže, slaboproud, řídící syst.</t>
  </si>
  <si>
    <t>-750159120</t>
  </si>
  <si>
    <t>14</t>
  </si>
  <si>
    <t>89490104R</t>
  </si>
  <si>
    <t>Pomocné materiály - pro mechanickou montáž, případně svařování , testování, manupulační technika</t>
  </si>
  <si>
    <t>577124493</t>
  </si>
  <si>
    <t>89490105R</t>
  </si>
  <si>
    <t>Oživení (Commissioning) - Kontrola jednotlivých obvodů a dílčích sestav až po celou technologickou jednotku, včetně řídícího systému</t>
  </si>
  <si>
    <t>1393090785</t>
  </si>
  <si>
    <t>16</t>
  </si>
  <si>
    <t>89490106R</t>
  </si>
  <si>
    <t>Školení obsluhy provozovatele</t>
  </si>
  <si>
    <t>-12488245</t>
  </si>
  <si>
    <t>17</t>
  </si>
  <si>
    <t>89490107R</t>
  </si>
  <si>
    <t>Uvádění do provozu - Schvalovací řízení v souladu s právními a technickými předpisy</t>
  </si>
  <si>
    <t>419381050</t>
  </si>
  <si>
    <t>18</t>
  </si>
  <si>
    <t>89490108R</t>
  </si>
  <si>
    <t xml:space="preserve">Zkušební provoz - Prokázání požadovaných parametrů stanice </t>
  </si>
  <si>
    <t>1868113434</t>
  </si>
  <si>
    <t>VRN - VRN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</si>
  <si>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</si>
  <si>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</si>
  <si>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</si>
  <si>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VRN4 - Inženýrská činnost</t>
  </si>
  <si>
    <t>Vedlejší rozpočtové náklady</t>
  </si>
  <si>
    <t>VRN1</t>
  </si>
  <si>
    <t>Průzkumné, geodetické a projektové práce</t>
  </si>
  <si>
    <t>012203000</t>
  </si>
  <si>
    <t>Geodetické práce při provádění stavby - vytýčení nových objektů</t>
  </si>
  <si>
    <t>1024</t>
  </si>
  <si>
    <t>-1952936036</t>
  </si>
  <si>
    <t>012303002</t>
  </si>
  <si>
    <t>Geodetické práce po výstavbě - kontrolní zaměření skutečného stavu provedení</t>
  </si>
  <si>
    <t>-810791892</t>
  </si>
  <si>
    <t>VRN3</t>
  </si>
  <si>
    <t>Zařízení staveniště</t>
  </si>
  <si>
    <t>030001000</t>
  </si>
  <si>
    <t xml:space="preserve">Zařízení staveniště vč. jeho ohlášení/povolení u příslušného stavebního úřadu </t>
  </si>
  <si>
    <t>-1450776218</t>
  </si>
  <si>
    <t>VRN4</t>
  </si>
  <si>
    <t>Inženýrská činnost</t>
  </si>
  <si>
    <t>045200101R</t>
  </si>
  <si>
    <t>Vypracování havarijního řádu</t>
  </si>
  <si>
    <t>-1713850858</t>
  </si>
  <si>
    <t>045200102R</t>
  </si>
  <si>
    <t>Realizační inženýring</t>
  </si>
  <si>
    <t>hod</t>
  </si>
  <si>
    <t>-907746563</t>
  </si>
  <si>
    <t>045203000</t>
  </si>
  <si>
    <t>Kompletační činnost</t>
  </si>
  <si>
    <t>-1230172551</t>
  </si>
  <si>
    <t>045203001R</t>
  </si>
  <si>
    <t>DIO</t>
  </si>
  <si>
    <t>928020992</t>
  </si>
  <si>
    <t>04801103R</t>
  </si>
  <si>
    <t>Dokumentace provedení stavby vč. plánu BOZP</t>
  </si>
  <si>
    <t>473672450</t>
  </si>
  <si>
    <t>04801104R</t>
  </si>
  <si>
    <t>Dokumentace skutečného provedení</t>
  </si>
  <si>
    <t>-629639317</t>
  </si>
  <si>
    <t>04801107R</t>
  </si>
  <si>
    <t>TIČR</t>
  </si>
  <si>
    <t>-1859355523</t>
  </si>
  <si>
    <t>Pol12.1</t>
  </si>
  <si>
    <t>Inženýrská činnost ( elektro) - jednání s úřady</t>
  </si>
  <si>
    <t>hod.</t>
  </si>
  <si>
    <t>2091269781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</si>
  <si>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</si>
  <si>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</si>
  <si>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</si>
  <si>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</si>
  <si>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i/>
        <sz val="8"/>
        <rFont val="Arial CE"/>
        <charset val="238"/>
      </rPr>
      <t xml:space="preserve">Rekapitulace stavby </t>
    </r>
    <r>
      <rPr>
        <sz val="8"/>
        <rFont val="Arial CE"/>
        <charset val="238"/>
      </rPr>
      <t>obsahuje sestavu Rekapitulace stavby a Rekapitulace objektů stavby a soupisů prací.</t>
    </r>
  </si>
  <si>
    <r>
      <t xml:space="preserve">V sestavě </t>
    </r>
    <r>
      <rPr>
        <b/>
        <sz val="8"/>
        <rFont val="Arial CE"/>
        <charset val="238"/>
      </rPr>
      <t>Rekapitulace stavby</t>
    </r>
    <r>
      <rPr>
        <sz val="8"/>
        <rFont val="Arial CE"/>
        <charset val="238"/>
      </rPr>
      <t xml:space="preserve"> jsou uvedeny informace identifikující předmět veřejné zakázky na stavební práce, KSO, CC-CZ, CZ-CPV, CZ-CPA a rekapitulaci </t>
    </r>
  </si>
  <si>
    <t>celkové nabídkové ceny uchazeče.</t>
  </si>
  <si>
    <t xml:space="preserve">Termínem "uchazeč" (resp. zhotovitel) se myslí "účastník zadávacího řízení" ve smyslu zákona o zadávání veřejných zakázek. </t>
  </si>
  <si>
    <r>
      <t xml:space="preserve">V sestavě </t>
    </r>
    <r>
      <rPr>
        <b/>
        <sz val="8"/>
        <rFont val="Arial CE"/>
        <charset val="238"/>
      </rPr>
      <t>Rekapitulace objektů stavby a soupisů prací</t>
    </r>
    <r>
      <rPr>
        <sz val="8"/>
        <rFont val="Arial CE"/>
        <charset val="238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</si>
  <si>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</si>
  <si>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</si>
  <si>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</si>
  <si>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</si>
  <si>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</si>
  <si>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</si>
  <si>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</si>
  <si>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</si>
  <si>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</si>
  <si>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</si>
  <si>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</si>
  <si>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</t>
  </si>
  <si>
    <t>Soupis prací pro daný typ objektu</t>
  </si>
  <si>
    <r>
      <rPr>
        <i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</si>
  <si>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</si>
  <si>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b/>
        <sz val="8"/>
        <rFont val="Arial CE"/>
        <charset val="238"/>
      </rPr>
      <t>Krycí list soupisu</t>
    </r>
    <r>
      <rPr>
        <sz val="8"/>
        <rFont val="Arial CE"/>
        <charset val="238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</si>
  <si>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uchazeče za aktuální soupis prací.</t>
  </si>
  <si>
    <r>
      <rPr>
        <b/>
        <sz val="8"/>
        <rFont val="Arial CE"/>
        <charset val="238"/>
      </rPr>
      <t>Rekapitulace členění soupisu prací</t>
    </r>
    <r>
      <rPr>
        <sz val="8"/>
        <rFont val="Arial CE"/>
        <charset val="238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</si>
  <si>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</si>
  <si>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b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</si>
  <si>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</si>
  <si>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</si>
  <si>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</si>
  <si>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</si>
  <si>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>Typ položky: K - konstrukce, M - materiál, PP - plný popis, PSC - poznámka k souboru cen,  P - poznámka k položce, VV - výkaz výměr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</si>
  <si>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</si>
  <si>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</si>
  <si>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</si>
  <si>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</si>
  <si>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</si>
  <si>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</si>
  <si>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</si>
  <si>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</si>
  <si>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</si>
  <si>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</si>
  <si>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</si>
  <si>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</si>
  <si>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</si>
  <si>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</si>
  <si>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</si>
  <si>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</si>
  <si>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</si>
  <si>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</si>
  <si>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Uchazeč je pro podání nabídky povinen vyplnit žlutě podbarvená pole: </t>
  </si>
  <si>
    <t xml:space="preserve">Pole Uchazeč v sestavě Rekapitulace stavby - zde uchazeč vyplní svůj název (název subjektu) </t>
  </si>
  <si>
    <t>Pole IČ a DIČ v sestavě Rekapitulace stavby - zde uchazeč vyplní svoje IČ a DIČ</t>
  </si>
  <si>
    <t>Datum v sestavě Rekapitulace stavby - zde uchazeč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</si>
  <si>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</si>
  <si>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</si>
  <si>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</si>
  <si>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</si>
  <si>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</si>
  <si>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</si>
  <si>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Uchazeč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</si>
  <si>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</si>
  <si>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</si>
  <si>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</si>
  <si>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</si>
  <si>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</si>
  <si>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</si>
  <si>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</si>
  <si>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</si>
  <si>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</si>
  <si>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</si>
  <si>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</si>
  <si>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</si>
  <si>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</si>
  <si>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</si>
  <si>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</si>
  <si>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</si>
  <si>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</si>
  <si>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</si>
  <si>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</si>
  <si>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</si>
  <si>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</si>
  <si>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</si>
  <si>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</si>
  <si>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</si>
  <si>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</si>
  <si>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</si>
  <si>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</si>
  <si>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</si>
  <si>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</si>
  <si>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</si>
  <si>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</si>
  <si>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</si>
  <si>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</si>
  <si>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</si>
  <si>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Uchazeč</t>
  </si>
  <si>
    <t>Uchazeč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</si>
  <si>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</si>
  <si>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</si>
  <si>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</si>
  <si>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</si>
  <si>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</si>
  <si>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</si>
  <si>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</si>
  <si>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</si>
  <si>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</si>
  <si>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</si>
  <si>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</si>
  <si>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</si>
  <si>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</si>
  <si>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</si>
  <si>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</si>
  <si>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</si>
  <si>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</si>
  <si>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</si>
  <si>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</si>
  <si>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</si>
  <si>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</si>
  <si>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</si>
  <si>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</si>
  <si>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</si>
  <si>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</si>
  <si>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</si>
  <si>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</si>
  <si>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</si>
  <si>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</si>
  <si>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</si>
  <si>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</si>
  <si>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</si>
  <si>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</si>
  <si>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</si>
  <si>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</si>
  <si>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</si>
  <si>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</si>
  <si>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</si>
  <si>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</si>
  <si>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</si>
  <si>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</si>
  <si>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</si>
  <si>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</si>
  <si>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</si>
  <si>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</si>
  <si>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</si>
  <si>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</si>
  <si>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</si>
  <si>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</si>
  <si>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</si>
  <si>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</si>
  <si>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</si>
  <si>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</si>
  <si>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</si>
  <si>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</si>
  <si>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</si>
  <si>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</si>
  <si>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</si>
  <si>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</si>
  <si>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</si>
  <si>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</si>
  <si>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</si>
  <si>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</si>
  <si>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</si>
  <si>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</si>
  <si>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</si>
  <si>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</si>
  <si>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</si>
  <si>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</si>
  <si>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</si>
  <si>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</si>
  <si>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</si>
  <si>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</si>
  <si>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</si>
  <si>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</si>
  <si>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</si>
  <si>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</si>
  <si>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</si>
  <si>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</si>
  <si>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</si>
  <si>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</si>
  <si>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</si>
  <si>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</si>
  <si>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</si>
  <si>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</si>
  <si>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</si>
  <si>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</si>
  <si>
    <t>04801108R</t>
  </si>
  <si>
    <t>Dokumentace/Plán zdolávání požáru</t>
  </si>
  <si>
    <t>04801109R</t>
  </si>
  <si>
    <t xml:space="preserve">Havarijní plán </t>
  </si>
  <si>
    <t>04801110R</t>
  </si>
  <si>
    <t>Měření hluku za provozu (denní, noční měření)</t>
  </si>
  <si>
    <t>04801111R</t>
  </si>
  <si>
    <t>Konzultační činnost spojená se zpracováním  zatřídění movitých věcí a souborů movitých věcí a zatřídění jednotlivých stavebních a inženýrských objektů a jejich části dle statistických klasifikací CZ-CPA, CZ-CC</t>
  </si>
  <si>
    <t xml:space="preserve">
Zásoba vysokotlakého vodíku - Tlakové nádoby o celkovém vodním objemu ~20 m3 se schopností zádrže vodíku pro naplnění 15 autobusů (min. přetlak 500 bar) v průběhu 3 hodin a 10 automobilů za den (min. přetlak 900 bar), rezervovaný prostor pro uvedené vysokotlaké nádoby je ~6,5 m x ~2,8 m x ~5 m (délka x šířka x výška).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</si>
</sst>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43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1" fillId="0" borderId="0" applyNumberFormat="0" applyFill="0" applyBorder="0" applyAlignment="0" applyProtection="0"/>
  </cellStyleXfs>
  <cellXfs count="289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0" fillId="0" borderId="0" xfId="0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5" xfId="0" applyBorder="1"/>
    <xf numFmtId="0" fontId="0" fillId="0" borderId="4" xfId="0" applyBorder="1" applyAlignment="1">
      <alignment vertical="center"/>
    </xf>
    <xf numFmtId="0" fontId="14" fillId="0" borderId="6" xfId="0" applyFont="1" applyBorder="1" applyAlignment="1">
      <alignment horizontal="left" vertical="center"/>
    </xf>
    <xf numFmtId="0" fontId="0" fillId="0" borderId="6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4" xfId="0" applyFont="1" applyBorder="1" applyAlignment="1">
      <alignment vertical="center"/>
    </xf>
    <xf numFmtId="0" fontId="0" fillId="4" borderId="0" xfId="0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ill="1" applyBorder="1" applyAlignment="1">
      <alignment vertical="center"/>
    </xf>
    <xf numFmtId="0" fontId="4" fillId="4" borderId="8" xfId="0" applyFont="1" applyFill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17" fillId="0" borderId="0" xfId="0" applyFont="1" applyAlignment="1">
      <alignment horizontal="left" vertical="center"/>
    </xf>
    <xf numFmtId="0" fontId="0" fillId="0" borderId="16" xfId="0" applyBorder="1" applyAlignment="1">
      <alignment vertical="center"/>
    </xf>
    <xf numFmtId="0" fontId="0" fillId="5" borderId="8" xfId="0" applyFill="1" applyBorder="1" applyAlignment="1">
      <alignment vertical="center"/>
    </xf>
    <xf numFmtId="0" fontId="18" fillId="5" borderId="9" xfId="0" applyFont="1" applyFill="1" applyBorder="1" applyAlignment="1">
      <alignment horizontal="center" vertical="center"/>
    </xf>
    <xf numFmtId="0" fontId="19" fillId="0" borderId="17" xfId="0" applyFont="1" applyBorder="1" applyAlignment="1">
      <alignment horizontal="center" vertical="center" wrapText="1"/>
    </xf>
    <xf numFmtId="0" fontId="19" fillId="0" borderId="18" xfId="0" applyFont="1" applyBorder="1" applyAlignment="1">
      <alignment horizontal="center" vertical="center" wrapText="1"/>
    </xf>
    <xf numFmtId="0" fontId="19" fillId="0" borderId="19" xfId="0" applyFont="1" applyBorder="1" applyAlignment="1">
      <alignment horizontal="center" vertical="center" wrapText="1"/>
    </xf>
    <xf numFmtId="0" fontId="0" fillId="0" borderId="12" xfId="0" applyBorder="1" applyAlignment="1">
      <alignment vertical="center"/>
    </xf>
    <xf numFmtId="0" fontId="4" fillId="0" borderId="4" xfId="0" applyFont="1" applyBorder="1" applyAlignment="1">
      <alignment vertical="center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vertical="center"/>
    </xf>
    <xf numFmtId="4" fontId="20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2" fillId="0" borderId="15" xfId="0" applyNumberFormat="1" applyFont="1" applyBorder="1" applyAlignment="1">
      <alignment horizontal="right" vertical="center"/>
    </xf>
    <xf numFmtId="4" fontId="12" fillId="0" borderId="0" xfId="0" applyNumberFormat="1" applyFont="1" applyAlignment="1">
      <alignment horizontal="right" vertical="center"/>
    </xf>
    <xf numFmtId="4" fontId="16" fillId="0" borderId="0" xfId="0" applyNumberFormat="1" applyFont="1" applyAlignment="1">
      <alignment vertical="center"/>
    </xf>
    <xf numFmtId="166" fontId="16" fillId="0" borderId="0" xfId="0" applyNumberFormat="1" applyFont="1" applyAlignment="1">
      <alignment vertical="center"/>
    </xf>
    <xf numFmtId="4" fontId="16" fillId="0" borderId="16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2" fillId="0" borderId="0" xfId="1" applyFont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23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5" fillId="0" borderId="15" xfId="0" applyNumberFormat="1" applyFont="1" applyBorder="1" applyAlignment="1">
      <alignment vertical="center"/>
    </xf>
    <xf numFmtId="4" fontId="25" fillId="0" borderId="0" xfId="0" applyNumberFormat="1" applyFont="1" applyAlignment="1">
      <alignment vertical="center"/>
    </xf>
    <xf numFmtId="166" fontId="25" fillId="0" borderId="0" xfId="0" applyNumberFormat="1" applyFont="1" applyAlignment="1">
      <alignment vertical="center"/>
    </xf>
    <xf numFmtId="4" fontId="25" fillId="0" borderId="16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5" fillId="0" borderId="20" xfId="0" applyNumberFormat="1" applyFont="1" applyBorder="1" applyAlignment="1">
      <alignment vertical="center"/>
    </xf>
    <xf numFmtId="4" fontId="25" fillId="0" borderId="21" xfId="0" applyNumberFormat="1" applyFont="1" applyBorder="1" applyAlignment="1">
      <alignment vertical="center"/>
    </xf>
    <xf numFmtId="166" fontId="25" fillId="0" borderId="21" xfId="0" applyNumberFormat="1" applyFont="1" applyBorder="1" applyAlignment="1">
      <alignment vertical="center"/>
    </xf>
    <xf numFmtId="4" fontId="25" fillId="0" borderId="22" xfId="0" applyNumberFormat="1" applyFont="1" applyBorder="1" applyAlignment="1">
      <alignment vertical="center"/>
    </xf>
    <xf numFmtId="0" fontId="26" fillId="0" borderId="0" xfId="0" applyFont="1" applyAlignment="1">
      <alignment horizontal="left" vertical="center"/>
    </xf>
    <xf numFmtId="0" fontId="0" fillId="0" borderId="4" xfId="0" applyBorder="1" applyAlignment="1">
      <alignment vertical="center" wrapText="1"/>
    </xf>
    <xf numFmtId="4" fontId="1" fillId="0" borderId="0" xfId="0" applyNumberFormat="1" applyFont="1" applyAlignment="1">
      <alignment vertical="center"/>
    </xf>
    <xf numFmtId="0" fontId="14" fillId="0" borderId="0" xfId="0" applyFont="1" applyAlignment="1">
      <alignment horizontal="left"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ill="1" applyAlignment="1">
      <alignment vertical="center"/>
    </xf>
    <xf numFmtId="0" fontId="4" fillId="5" borderId="7" xfId="0" applyFont="1" applyFill="1" applyBorder="1" applyAlignment="1">
      <alignment horizontal="left" vertical="center"/>
    </xf>
    <xf numFmtId="0" fontId="4" fillId="5" borderId="8" xfId="0" applyFont="1" applyFill="1" applyBorder="1" applyAlignment="1">
      <alignment horizontal="right" vertical="center"/>
    </xf>
    <xf numFmtId="0" fontId="4" fillId="5" borderId="8" xfId="0" applyFont="1" applyFill="1" applyBorder="1" applyAlignment="1">
      <alignment horizontal="center" vertical="center"/>
    </xf>
    <xf numFmtId="4" fontId="4" fillId="5" borderId="8" xfId="0" applyNumberFormat="1" applyFont="1" applyFill="1" applyBorder="1" applyAlignment="1">
      <alignment vertical="center"/>
    </xf>
    <xf numFmtId="0" fontId="0" fillId="5" borderId="9" xfId="0" applyFill="1" applyBorder="1" applyAlignment="1">
      <alignment vertical="center"/>
    </xf>
    <xf numFmtId="0" fontId="18" fillId="5" borderId="0" xfId="0" applyFont="1" applyFill="1" applyAlignment="1">
      <alignment horizontal="left" vertical="center"/>
    </xf>
    <xf numFmtId="0" fontId="18" fillId="5" borderId="0" xfId="0" applyFont="1" applyFill="1" applyAlignment="1">
      <alignment horizontal="right" vertical="center"/>
    </xf>
    <xf numFmtId="0" fontId="27" fillId="0" borderId="0" xfId="0" applyFont="1" applyAlignment="1">
      <alignment horizontal="left" vertical="center"/>
    </xf>
    <xf numFmtId="0" fontId="6" fillId="0" borderId="4" xfId="0" applyFont="1" applyBorder="1" applyAlignment="1">
      <alignment vertical="center"/>
    </xf>
    <xf numFmtId="0" fontId="6" fillId="0" borderId="21" xfId="0" applyFont="1" applyBorder="1" applyAlignment="1">
      <alignment horizontal="left" vertical="center"/>
    </xf>
    <xf numFmtId="0" fontId="6" fillId="0" borderId="21" xfId="0" applyFont="1" applyBorder="1" applyAlignment="1">
      <alignment vertical="center"/>
    </xf>
    <xf numFmtId="4" fontId="6" fillId="0" borderId="21" xfId="0" applyNumberFormat="1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21" xfId="0" applyFont="1" applyBorder="1" applyAlignment="1">
      <alignment horizontal="left" vertical="center"/>
    </xf>
    <xf numFmtId="0" fontId="7" fillId="0" borderId="21" xfId="0" applyFont="1" applyBorder="1" applyAlignment="1">
      <alignment vertical="center"/>
    </xf>
    <xf numFmtId="4" fontId="7" fillId="0" borderId="21" xfId="0" applyNumberFormat="1" applyFont="1" applyBorder="1" applyAlignment="1">
      <alignment vertical="center"/>
    </xf>
    <xf numFmtId="0" fontId="0" fillId="0" borderId="4" xfId="0" applyBorder="1" applyAlignment="1">
      <alignment horizontal="center" vertical="center" wrapText="1"/>
    </xf>
    <xf numFmtId="0" fontId="18" fillId="5" borderId="17" xfId="0" applyFont="1" applyFill="1" applyBorder="1" applyAlignment="1">
      <alignment horizontal="center" vertical="center" wrapText="1"/>
    </xf>
    <xf numFmtId="0" fontId="18" fillId="5" borderId="18" xfId="0" applyFont="1" applyFill="1" applyBorder="1" applyAlignment="1">
      <alignment horizontal="center" vertical="center" wrapText="1"/>
    </xf>
    <xf numFmtId="0" fontId="18" fillId="5" borderId="19" xfId="0" applyFont="1" applyFill="1" applyBorder="1" applyAlignment="1">
      <alignment horizontal="center" vertical="center" wrapText="1"/>
    </xf>
    <xf numFmtId="0" fontId="18" fillId="5" borderId="0" xfId="0" applyFont="1" applyFill="1" applyAlignment="1">
      <alignment horizontal="center" vertical="center" wrapText="1"/>
    </xf>
    <xf numFmtId="4" fontId="20" fillId="0" borderId="0" xfId="0" applyNumberFormat="1" applyFont="1"/>
    <xf numFmtId="4" fontId="28" fillId="0" borderId="13" xfId="0" applyNumberFormat="1" applyFont="1" applyBorder="1"/>
    <xf numFmtId="166" fontId="28" fillId="0" borderId="13" xfId="0" applyNumberFormat="1" applyFont="1" applyBorder="1"/>
    <xf numFmtId="166" fontId="28" fillId="0" borderId="14" xfId="0" applyNumberFormat="1" applyFont="1" applyBorder="1"/>
    <xf numFmtId="4" fontId="29" fillId="0" borderId="0" xfId="0" applyNumberFormat="1" applyFont="1" applyAlignment="1">
      <alignment vertical="center"/>
    </xf>
    <xf numFmtId="0" fontId="8" fillId="0" borderId="4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5" xfId="0" applyFont="1" applyBorder="1"/>
    <xf numFmtId="4" fontId="8" fillId="0" borderId="0" xfId="0" applyNumberFormat="1" applyFont="1"/>
    <xf numFmtId="166" fontId="8" fillId="0" borderId="0" xfId="0" applyNumberFormat="1" applyFont="1"/>
    <xf numFmtId="166" fontId="8" fillId="0" borderId="16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0" fillId="0" borderId="4" xfId="0" applyBorder="1" applyAlignment="1" applyProtection="1">
      <alignment vertical="center"/>
      <protection locked="0"/>
    </xf>
    <xf numFmtId="0" fontId="18" fillId="0" borderId="23" xfId="0" applyFont="1" applyBorder="1" applyAlignment="1" applyProtection="1">
      <alignment horizontal="center" vertical="center"/>
      <protection locked="0"/>
    </xf>
    <xf numFmtId="49" fontId="18" fillId="0" borderId="23" xfId="0" applyNumberFormat="1" applyFont="1" applyBorder="1" applyAlignment="1" applyProtection="1">
      <alignment horizontal="left" vertical="center" wrapText="1"/>
      <protection locked="0"/>
    </xf>
    <xf numFmtId="0" fontId="18" fillId="0" borderId="23" xfId="0" applyFont="1" applyBorder="1" applyAlignment="1" applyProtection="1">
      <alignment horizontal="left" vertical="center" wrapText="1"/>
      <protection locked="0"/>
    </xf>
    <xf numFmtId="0" fontId="18" fillId="0" borderId="23" xfId="0" applyFont="1" applyBorder="1" applyAlignment="1" applyProtection="1">
      <alignment horizontal="center" vertical="center" wrapText="1"/>
      <protection locked="0"/>
    </xf>
    <xf numFmtId="167" fontId="18" fillId="0" borderId="23" xfId="0" applyNumberFormat="1" applyFont="1" applyBorder="1" applyAlignment="1" applyProtection="1">
      <alignment vertical="center"/>
      <protection locked="0"/>
    </xf>
    <xf numFmtId="4" fontId="18" fillId="3" borderId="23" xfId="0" applyNumberFormat="1" applyFont="1" applyFill="1" applyBorder="1" applyAlignment="1" applyProtection="1">
      <alignment vertical="center"/>
      <protection locked="0"/>
    </xf>
    <xf numFmtId="4" fontId="18" fillId="0" borderId="23" xfId="0" applyNumberFormat="1" applyFont="1" applyBorder="1" applyAlignment="1" applyProtection="1">
      <alignment vertical="center"/>
      <protection locked="0"/>
    </xf>
    <xf numFmtId="0" fontId="0" fillId="0" borderId="23" xfId="0" applyBorder="1" applyAlignment="1" applyProtection="1">
      <alignment vertical="center"/>
      <protection locked="0"/>
    </xf>
    <xf numFmtId="0" fontId="19" fillId="3" borderId="15" xfId="0" applyFont="1" applyFill="1" applyBorder="1" applyAlignment="1" applyProtection="1">
      <alignment horizontal="left" vertical="center"/>
      <protection locked="0"/>
    </xf>
    <xf numFmtId="0" fontId="19" fillId="0" borderId="0" xfId="0" applyFont="1" applyAlignment="1">
      <alignment horizontal="center" vertical="center"/>
    </xf>
    <xf numFmtId="4" fontId="19" fillId="0" borderId="0" xfId="0" applyNumberFormat="1" applyFont="1" applyAlignment="1">
      <alignment vertical="center"/>
    </xf>
    <xf numFmtId="166" fontId="19" fillId="0" borderId="0" xfId="0" applyNumberFormat="1" applyFont="1" applyAlignment="1">
      <alignment vertical="center"/>
    </xf>
    <xf numFmtId="166" fontId="19" fillId="0" borderId="16" xfId="0" applyNumberFormat="1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30" fillId="0" borderId="23" xfId="0" applyFont="1" applyBorder="1" applyAlignment="1" applyProtection="1">
      <alignment horizontal="center" vertical="center"/>
      <protection locked="0"/>
    </xf>
    <xf numFmtId="49" fontId="30" fillId="0" borderId="23" xfId="0" applyNumberFormat="1" applyFont="1" applyBorder="1" applyAlignment="1" applyProtection="1">
      <alignment horizontal="left" vertical="center" wrapText="1"/>
      <protection locked="0"/>
    </xf>
    <xf numFmtId="0" fontId="30" fillId="0" borderId="23" xfId="0" applyFont="1" applyBorder="1" applyAlignment="1" applyProtection="1">
      <alignment horizontal="left" vertical="center" wrapText="1"/>
      <protection locked="0"/>
    </xf>
    <xf numFmtId="0" fontId="30" fillId="0" borderId="23" xfId="0" applyFont="1" applyBorder="1" applyAlignment="1" applyProtection="1">
      <alignment horizontal="center" vertical="center" wrapText="1"/>
      <protection locked="0"/>
    </xf>
    <xf numFmtId="167" fontId="30" fillId="0" borderId="23" xfId="0" applyNumberFormat="1" applyFont="1" applyBorder="1" applyAlignment="1" applyProtection="1">
      <alignment vertical="center"/>
      <protection locked="0"/>
    </xf>
    <xf numFmtId="4" fontId="30" fillId="3" borderId="23" xfId="0" applyNumberFormat="1" applyFont="1" applyFill="1" applyBorder="1" applyAlignment="1" applyProtection="1">
      <alignment vertical="center"/>
      <protection locked="0"/>
    </xf>
    <xf numFmtId="0" fontId="31" fillId="0" borderId="23" xfId="0" applyFont="1" applyBorder="1" applyAlignment="1" applyProtection="1">
      <alignment vertical="center"/>
      <protection locked="0"/>
    </xf>
    <xf numFmtId="4" fontId="30" fillId="0" borderId="23" xfId="0" applyNumberFormat="1" applyFont="1" applyBorder="1" applyAlignment="1" applyProtection="1">
      <alignment vertical="center"/>
      <protection locked="0"/>
    </xf>
    <xf numFmtId="0" fontId="31" fillId="0" borderId="4" xfId="0" applyFont="1" applyBorder="1" applyAlignment="1">
      <alignment vertical="center"/>
    </xf>
    <xf numFmtId="0" fontId="30" fillId="3" borderId="15" xfId="0" applyFont="1" applyFill="1" applyBorder="1" applyAlignment="1" applyProtection="1">
      <alignment horizontal="left" vertical="center"/>
      <protection locked="0"/>
    </xf>
    <xf numFmtId="0" fontId="19" fillId="3" borderId="20" xfId="0" applyFont="1" applyFill="1" applyBorder="1" applyAlignment="1" applyProtection="1">
      <alignment horizontal="left" vertical="center"/>
      <protection locked="0"/>
    </xf>
    <xf numFmtId="0" fontId="19" fillId="0" borderId="21" xfId="0" applyFont="1" applyBorder="1" applyAlignment="1">
      <alignment horizontal="center" vertical="center"/>
    </xf>
    <xf numFmtId="4" fontId="19" fillId="0" borderId="21" xfId="0" applyNumberFormat="1" applyFont="1" applyBorder="1" applyAlignment="1">
      <alignment vertical="center"/>
    </xf>
    <xf numFmtId="0" fontId="0" fillId="0" borderId="21" xfId="0" applyBorder="1" applyAlignment="1">
      <alignment vertical="center"/>
    </xf>
    <xf numFmtId="166" fontId="19" fillId="0" borderId="21" xfId="0" applyNumberFormat="1" applyFont="1" applyBorder="1" applyAlignment="1">
      <alignment vertical="center"/>
    </xf>
    <xf numFmtId="166" fontId="19" fillId="0" borderId="22" xfId="0" applyNumberFormat="1" applyFont="1" applyBorder="1" applyAlignment="1">
      <alignment vertical="center"/>
    </xf>
    <xf numFmtId="0" fontId="0" fillId="0" borderId="0" xfId="0" applyAlignment="1">
      <alignment vertical="top"/>
    </xf>
    <xf numFmtId="0" fontId="32" fillId="0" borderId="24" xfId="0" applyFont="1" applyBorder="1" applyAlignment="1">
      <alignment vertical="center" wrapText="1"/>
    </xf>
    <xf numFmtId="0" fontId="32" fillId="0" borderId="25" xfId="0" applyFont="1" applyBorder="1" applyAlignment="1">
      <alignment vertical="center" wrapText="1"/>
    </xf>
    <xf numFmtId="0" fontId="32" fillId="0" borderId="26" xfId="0" applyFont="1" applyBorder="1" applyAlignment="1">
      <alignment vertical="center" wrapText="1"/>
    </xf>
    <xf numFmtId="0" fontId="32" fillId="0" borderId="27" xfId="0" applyFont="1" applyBorder="1" applyAlignment="1">
      <alignment horizontal="center" vertical="center" wrapText="1"/>
    </xf>
    <xf numFmtId="0" fontId="32" fillId="0" borderId="28" xfId="0" applyFont="1" applyBorder="1" applyAlignment="1">
      <alignment horizontal="center" vertical="center" wrapText="1"/>
    </xf>
    <xf numFmtId="0" fontId="32" fillId="0" borderId="27" xfId="0" applyFont="1" applyBorder="1" applyAlignment="1">
      <alignment vertical="center" wrapText="1"/>
    </xf>
    <xf numFmtId="0" fontId="32" fillId="0" borderId="28" xfId="0" applyFont="1" applyBorder="1" applyAlignment="1">
      <alignment vertical="center" wrapText="1"/>
    </xf>
    <xf numFmtId="0" fontId="34" fillId="0" borderId="1" xfId="0" applyFont="1" applyBorder="1" applyAlignment="1">
      <alignment horizontal="left" vertical="center" wrapText="1"/>
    </xf>
    <xf numFmtId="0" fontId="35" fillId="0" borderId="1" xfId="0" applyFont="1" applyBorder="1" applyAlignment="1">
      <alignment horizontal="left" vertical="center" wrapText="1"/>
    </xf>
    <xf numFmtId="0" fontId="36" fillId="0" borderId="27" xfId="0" applyFont="1" applyBorder="1" applyAlignment="1">
      <alignment vertical="center" wrapText="1"/>
    </xf>
    <xf numFmtId="0" fontId="35" fillId="0" borderId="1" xfId="0" applyFont="1" applyBorder="1" applyAlignment="1">
      <alignment vertical="center" wrapText="1"/>
    </xf>
    <xf numFmtId="0" fontId="35" fillId="0" borderId="1" xfId="0" applyFont="1" applyBorder="1" applyAlignment="1">
      <alignment horizontal="left" vertical="center"/>
    </xf>
    <xf numFmtId="0" fontId="35" fillId="0" borderId="1" xfId="0" applyFont="1" applyBorder="1" applyAlignment="1">
      <alignment vertical="center"/>
    </xf>
    <xf numFmtId="49" fontId="35" fillId="0" borderId="1" xfId="0" applyNumberFormat="1" applyFont="1" applyBorder="1" applyAlignment="1">
      <alignment vertical="center" wrapText="1"/>
    </xf>
    <xf numFmtId="0" fontId="32" fillId="0" borderId="30" xfId="0" applyFont="1" applyBorder="1" applyAlignment="1">
      <alignment vertical="center" wrapText="1"/>
    </xf>
    <xf numFmtId="0" fontId="37" fillId="0" borderId="29" xfId="0" applyFont="1" applyBorder="1" applyAlignment="1">
      <alignment vertical="center" wrapText="1"/>
    </xf>
    <xf numFmtId="0" fontId="32" fillId="0" borderId="31" xfId="0" applyFont="1" applyBorder="1" applyAlignment="1">
      <alignment vertical="center" wrapText="1"/>
    </xf>
    <xf numFmtId="0" fontId="32" fillId="0" borderId="1" xfId="0" applyFont="1" applyBorder="1" applyAlignment="1">
      <alignment vertical="top"/>
    </xf>
    <xf numFmtId="0" fontId="32" fillId="0" borderId="0" xfId="0" applyFont="1" applyAlignment="1">
      <alignment vertical="top"/>
    </xf>
    <xf numFmtId="0" fontId="32" fillId="0" borderId="24" xfId="0" applyFont="1" applyBorder="1" applyAlignment="1">
      <alignment horizontal="left" vertical="center"/>
    </xf>
    <xf numFmtId="0" fontId="32" fillId="0" borderId="25" xfId="0" applyFont="1" applyBorder="1" applyAlignment="1">
      <alignment horizontal="left" vertical="center"/>
    </xf>
    <xf numFmtId="0" fontId="32" fillId="0" borderId="26" xfId="0" applyFont="1" applyBorder="1" applyAlignment="1">
      <alignment horizontal="left" vertical="center"/>
    </xf>
    <xf numFmtId="0" fontId="32" fillId="0" borderId="27" xfId="0" applyFont="1" applyBorder="1" applyAlignment="1">
      <alignment horizontal="left" vertical="center"/>
    </xf>
    <xf numFmtId="0" fontId="32" fillId="0" borderId="28" xfId="0" applyFont="1" applyBorder="1" applyAlignment="1">
      <alignment horizontal="left" vertical="center"/>
    </xf>
    <xf numFmtId="0" fontId="34" fillId="0" borderId="1" xfId="0" applyFont="1" applyBorder="1" applyAlignment="1">
      <alignment horizontal="left" vertical="center"/>
    </xf>
    <xf numFmtId="0" fontId="38" fillId="0" borderId="0" xfId="0" applyFont="1" applyAlignment="1">
      <alignment horizontal="left" vertical="center"/>
    </xf>
    <xf numFmtId="0" fontId="34" fillId="0" borderId="29" xfId="0" applyFont="1" applyBorder="1" applyAlignment="1">
      <alignment horizontal="left" vertical="center"/>
    </xf>
    <xf numFmtId="0" fontId="34" fillId="0" borderId="29" xfId="0" applyFont="1" applyBorder="1" applyAlignment="1">
      <alignment horizontal="center" vertical="center"/>
    </xf>
    <xf numFmtId="0" fontId="38" fillId="0" borderId="29" xfId="0" applyFont="1" applyBorder="1" applyAlignment="1">
      <alignment horizontal="left" vertical="center"/>
    </xf>
    <xf numFmtId="0" fontId="39" fillId="0" borderId="1" xfId="0" applyFont="1" applyBorder="1" applyAlignment="1">
      <alignment horizontal="left" vertical="center"/>
    </xf>
    <xf numFmtId="0" fontId="36" fillId="0" borderId="0" xfId="0" applyFont="1" applyAlignment="1">
      <alignment horizontal="left" vertical="center"/>
    </xf>
    <xf numFmtId="0" fontId="40" fillId="0" borderId="1" xfId="0" applyFont="1" applyBorder="1" applyAlignment="1">
      <alignment horizontal="left" vertical="center"/>
    </xf>
    <xf numFmtId="0" fontId="35" fillId="0" borderId="1" xfId="0" applyFont="1" applyBorder="1" applyAlignment="1">
      <alignment horizontal="center" vertical="center"/>
    </xf>
    <xf numFmtId="0" fontId="35" fillId="0" borderId="0" xfId="0" applyFont="1" applyAlignment="1">
      <alignment horizontal="left" vertical="center"/>
    </xf>
    <xf numFmtId="0" fontId="36" fillId="0" borderId="27" xfId="0" applyFont="1" applyBorder="1" applyAlignment="1">
      <alignment horizontal="left" vertical="center"/>
    </xf>
    <xf numFmtId="0" fontId="32" fillId="0" borderId="30" xfId="0" applyFont="1" applyBorder="1" applyAlignment="1">
      <alignment horizontal="left" vertical="center"/>
    </xf>
    <xf numFmtId="0" fontId="37" fillId="0" borderId="29" xfId="0" applyFont="1" applyBorder="1" applyAlignment="1">
      <alignment horizontal="left" vertical="center"/>
    </xf>
    <xf numFmtId="0" fontId="32" fillId="0" borderId="31" xfId="0" applyFont="1" applyBorder="1" applyAlignment="1">
      <alignment horizontal="left" vertical="center"/>
    </xf>
    <xf numFmtId="0" fontId="32" fillId="0" borderId="1" xfId="0" applyFont="1" applyBorder="1" applyAlignment="1">
      <alignment horizontal="left" vertical="center"/>
    </xf>
    <xf numFmtId="0" fontId="37" fillId="0" borderId="1" xfId="0" applyFont="1" applyBorder="1" applyAlignment="1">
      <alignment horizontal="left" vertical="center"/>
    </xf>
    <xf numFmtId="0" fontId="38" fillId="0" borderId="1" xfId="0" applyFont="1" applyBorder="1" applyAlignment="1">
      <alignment horizontal="left" vertical="center"/>
    </xf>
    <xf numFmtId="0" fontId="36" fillId="0" borderId="29" xfId="0" applyFont="1" applyBorder="1" applyAlignment="1">
      <alignment horizontal="left" vertical="center"/>
    </xf>
    <xf numFmtId="0" fontId="32" fillId="0" borderId="1" xfId="0" applyFont="1" applyBorder="1" applyAlignment="1">
      <alignment horizontal="left" vertical="center" wrapText="1"/>
    </xf>
    <xf numFmtId="0" fontId="36" fillId="0" borderId="1" xfId="0" applyFont="1" applyBorder="1" applyAlignment="1">
      <alignment horizontal="left" vertical="center" wrapText="1"/>
    </xf>
    <xf numFmtId="0" fontId="36" fillId="0" borderId="1" xfId="0" applyFont="1" applyBorder="1" applyAlignment="1">
      <alignment horizontal="center" vertical="center" wrapText="1"/>
    </xf>
    <xf numFmtId="0" fontId="32" fillId="0" borderId="24" xfId="0" applyFont="1" applyBorder="1" applyAlignment="1">
      <alignment horizontal="left" vertical="center" wrapText="1"/>
    </xf>
    <xf numFmtId="0" fontId="32" fillId="0" borderId="25" xfId="0" applyFont="1" applyBorder="1" applyAlignment="1">
      <alignment horizontal="left" vertical="center" wrapText="1"/>
    </xf>
    <xf numFmtId="0" fontId="32" fillId="0" borderId="26" xfId="0" applyFont="1" applyBorder="1" applyAlignment="1">
      <alignment horizontal="left" vertical="center" wrapText="1"/>
    </xf>
    <xf numFmtId="0" fontId="32" fillId="0" borderId="27" xfId="0" applyFont="1" applyBorder="1" applyAlignment="1">
      <alignment horizontal="left" vertical="center" wrapText="1"/>
    </xf>
    <xf numFmtId="0" fontId="32" fillId="0" borderId="28" xfId="0" applyFont="1" applyBorder="1" applyAlignment="1">
      <alignment horizontal="left" vertical="center" wrapText="1"/>
    </xf>
    <xf numFmtId="0" fontId="38" fillId="0" borderId="27" xfId="0" applyFont="1" applyBorder="1" applyAlignment="1">
      <alignment horizontal="left" vertical="center" wrapText="1"/>
    </xf>
    <xf numFmtId="0" fontId="38" fillId="0" borderId="28" xfId="0" applyFont="1" applyBorder="1" applyAlignment="1">
      <alignment horizontal="left" vertical="center" wrapText="1"/>
    </xf>
    <xf numFmtId="0" fontId="36" fillId="0" borderId="27" xfId="0" applyFont="1" applyBorder="1" applyAlignment="1">
      <alignment horizontal="left" vertical="center" wrapText="1"/>
    </xf>
    <xf numFmtId="0" fontId="36" fillId="0" borderId="1" xfId="0" applyFont="1" applyBorder="1" applyAlignment="1">
      <alignment horizontal="left" vertical="center"/>
    </xf>
    <xf numFmtId="0" fontId="36" fillId="0" borderId="28" xfId="0" applyFont="1" applyBorder="1" applyAlignment="1">
      <alignment horizontal="left" vertical="center" wrapText="1"/>
    </xf>
    <xf numFmtId="0" fontId="36" fillId="0" borderId="28" xfId="0" applyFont="1" applyBorder="1" applyAlignment="1">
      <alignment horizontal="left" vertical="center"/>
    </xf>
    <xf numFmtId="0" fontId="36" fillId="0" borderId="30" xfId="0" applyFont="1" applyBorder="1" applyAlignment="1">
      <alignment horizontal="left" vertical="center" wrapText="1"/>
    </xf>
    <xf numFmtId="0" fontId="36" fillId="0" borderId="29" xfId="0" applyFont="1" applyBorder="1" applyAlignment="1">
      <alignment horizontal="left" vertical="center" wrapText="1"/>
    </xf>
    <xf numFmtId="0" fontId="36" fillId="0" borderId="31" xfId="0" applyFont="1" applyBorder="1" applyAlignment="1">
      <alignment horizontal="left" vertical="center" wrapText="1"/>
    </xf>
    <xf numFmtId="0" fontId="35" fillId="0" borderId="1" xfId="0" applyFont="1" applyBorder="1" applyAlignment="1">
      <alignment horizontal="left" vertical="top"/>
    </xf>
    <xf numFmtId="0" fontId="35" fillId="0" borderId="1" xfId="0" applyFont="1" applyBorder="1" applyAlignment="1">
      <alignment horizontal="center" vertical="top"/>
    </xf>
    <xf numFmtId="0" fontId="36" fillId="0" borderId="30" xfId="0" applyFont="1" applyBorder="1" applyAlignment="1">
      <alignment horizontal="left" vertical="center"/>
    </xf>
    <xf numFmtId="0" fontId="36" fillId="0" borderId="31" xfId="0" applyFont="1" applyBorder="1" applyAlignment="1">
      <alignment horizontal="left" vertical="center"/>
    </xf>
    <xf numFmtId="0" fontId="36" fillId="0" borderId="1" xfId="0" applyFont="1" applyBorder="1" applyAlignment="1">
      <alignment horizontal="center" vertical="center"/>
    </xf>
    <xf numFmtId="0" fontId="38" fillId="0" borderId="0" xfId="0" applyFont="1" applyAlignment="1">
      <alignment vertical="center"/>
    </xf>
    <xf numFmtId="0" fontId="34" fillId="0" borderId="1" xfId="0" applyFont="1" applyBorder="1" applyAlignment="1">
      <alignment vertical="center"/>
    </xf>
    <xf numFmtId="0" fontId="38" fillId="0" borderId="29" xfId="0" applyFont="1" applyBorder="1" applyAlignment="1">
      <alignment vertical="center"/>
    </xf>
    <xf numFmtId="0" fontId="34" fillId="0" borderId="29" xfId="0" applyFont="1" applyBorder="1" applyAlignment="1">
      <alignment vertical="center"/>
    </xf>
    <xf numFmtId="0" fontId="35" fillId="0" borderId="1" xfId="0" applyFont="1" applyBorder="1" applyAlignment="1">
      <alignment vertical="top"/>
    </xf>
    <xf numFmtId="49" fontId="35" fillId="0" borderId="1" xfId="0" applyNumberFormat="1" applyFont="1" applyBorder="1" applyAlignment="1">
      <alignment horizontal="left" vertical="center"/>
    </xf>
    <xf numFmtId="0" fontId="0" fillId="0" borderId="29" xfId="0" applyBorder="1" applyAlignment="1">
      <alignment vertical="top"/>
    </xf>
    <xf numFmtId="0" fontId="34" fillId="0" borderId="29" xfId="0" applyFont="1" applyBorder="1" applyAlignment="1">
      <alignment horizontal="left"/>
    </xf>
    <xf numFmtId="0" fontId="38" fillId="0" borderId="29" xfId="0" applyFont="1" applyBorder="1"/>
    <xf numFmtId="0" fontId="32" fillId="0" borderId="27" xfId="0" applyFont="1" applyBorder="1" applyAlignment="1">
      <alignment vertical="top"/>
    </xf>
    <xf numFmtId="0" fontId="32" fillId="0" borderId="28" xfId="0" applyFont="1" applyBorder="1" applyAlignment="1">
      <alignment vertical="top"/>
    </xf>
    <xf numFmtId="0" fontId="32" fillId="0" borderId="30" xfId="0" applyFont="1" applyBorder="1" applyAlignment="1">
      <alignment vertical="top"/>
    </xf>
    <xf numFmtId="0" fontId="32" fillId="0" borderId="29" xfId="0" applyFont="1" applyBorder="1" applyAlignment="1">
      <alignment vertical="top"/>
    </xf>
    <xf numFmtId="0" fontId="32" fillId="0" borderId="31" xfId="0" applyFont="1" applyBorder="1" applyAlignment="1">
      <alignment vertical="top"/>
    </xf>
    <xf numFmtId="0" fontId="1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4" fillId="0" borderId="6" xfId="0" applyNumberFormat="1" applyFont="1" applyBorder="1" applyAlignment="1">
      <alignment vertical="center"/>
    </xf>
    <xf numFmtId="0" fontId="0" fillId="0" borderId="6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5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4" borderId="8" xfId="0" applyFont="1" applyFill="1" applyBorder="1" applyAlignment="1">
      <alignment horizontal="left" vertical="center"/>
    </xf>
    <xf numFmtId="0" fontId="0" fillId="4" borderId="8" xfId="0" applyFill="1" applyBorder="1" applyAlignment="1">
      <alignment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ill="1" applyBorder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6" fillId="0" borderId="12" xfId="0" applyFont="1" applyBorder="1" applyAlignment="1">
      <alignment horizontal="center" vertical="center"/>
    </xf>
    <xf numFmtId="0" fontId="16" fillId="0" borderId="13" xfId="0" applyFont="1" applyBorder="1" applyAlignment="1">
      <alignment horizontal="left" vertical="center"/>
    </xf>
    <xf numFmtId="0" fontId="17" fillId="0" borderId="15" xfId="0" applyFont="1" applyBorder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0" fillId="2" borderId="0" xfId="0" applyFont="1" applyFill="1" applyAlignment="1">
      <alignment horizontal="center" vertical="center"/>
    </xf>
    <xf numFmtId="4" fontId="24" fillId="0" borderId="0" xfId="0" applyNumberFormat="1" applyFont="1" applyAlignment="1">
      <alignment vertical="center"/>
    </xf>
    <xf numFmtId="0" fontId="24" fillId="0" borderId="0" xfId="0" applyFont="1" applyAlignment="1">
      <alignment vertical="center"/>
    </xf>
    <xf numFmtId="0" fontId="23" fillId="0" borderId="0" xfId="0" applyFont="1" applyAlignment="1">
      <alignment horizontal="left" vertical="center" wrapText="1"/>
    </xf>
    <xf numFmtId="4" fontId="20" fillId="0" borderId="0" xfId="0" applyNumberFormat="1" applyFont="1" applyAlignment="1">
      <alignment horizontal="right" vertical="center"/>
    </xf>
    <xf numFmtId="4" fontId="20" fillId="0" borderId="0" xfId="0" applyNumberFormat="1" applyFont="1" applyAlignment="1">
      <alignment vertical="center"/>
    </xf>
    <xf numFmtId="0" fontId="18" fillId="5" borderId="7" xfId="0" applyFont="1" applyFill="1" applyBorder="1" applyAlignment="1">
      <alignment horizontal="center" vertical="center"/>
    </xf>
    <xf numFmtId="0" fontId="18" fillId="5" borderId="8" xfId="0" applyFont="1" applyFill="1" applyBorder="1" applyAlignment="1">
      <alignment horizontal="left" vertical="center"/>
    </xf>
    <xf numFmtId="0" fontId="18" fillId="5" borderId="8" xfId="0" applyFont="1" applyFill="1" applyBorder="1" applyAlignment="1">
      <alignment horizontal="center" vertical="center"/>
    </xf>
    <xf numFmtId="0" fontId="18" fillId="5" borderId="8" xfId="0" applyFont="1" applyFill="1" applyBorder="1" applyAlignment="1">
      <alignment horizontal="righ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0" fontId="33" fillId="0" borderId="1" xfId="0" applyFont="1" applyBorder="1" applyAlignment="1">
      <alignment horizontal="center" vertical="center"/>
    </xf>
    <xf numFmtId="0" fontId="33" fillId="0" borderId="1" xfId="0" applyFont="1" applyBorder="1" applyAlignment="1">
      <alignment horizontal="center" vertical="center" wrapText="1"/>
    </xf>
    <xf numFmtId="0" fontId="34" fillId="0" borderId="29" xfId="0" applyFont="1" applyBorder="1" applyAlignment="1">
      <alignment horizontal="left"/>
    </xf>
    <xf numFmtId="0" fontId="35" fillId="0" borderId="1" xfId="0" applyFont="1" applyBorder="1" applyAlignment="1">
      <alignment horizontal="left" vertical="center"/>
    </xf>
    <xf numFmtId="0" fontId="35" fillId="0" borderId="1" xfId="0" applyFont="1" applyBorder="1" applyAlignment="1">
      <alignment horizontal="left" vertical="top"/>
    </xf>
    <xf numFmtId="0" fontId="35" fillId="0" borderId="1" xfId="0" applyFont="1" applyBorder="1" applyAlignment="1">
      <alignment horizontal="left" vertical="center" wrapText="1"/>
    </xf>
    <xf numFmtId="0" fontId="34" fillId="0" borderId="29" xfId="0" applyFont="1" applyBorder="1" applyAlignment="1">
      <alignment horizontal="left" wrapText="1"/>
    </xf>
    <xf numFmtId="49" fontId="35" fillId="0" borderId="1" xfId="0" applyNumberFormat="1" applyFont="1" applyBorder="1" applyAlignment="1">
      <alignment horizontal="left" vertical="center" wrapText="1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58"/>
  <sheetViews>
    <sheetView showGridLines="0" topLeftCell="A42" workbookViewId="0"/>
  </sheetViews>
  <sheetFormatPr defaultRowHeight="10"/>
  <cols>
    <col min="1" max="1" width="8.33203125" customWidth="1"/>
    <col min="2" max="2" width="1.6640625" customWidth="1"/>
    <col min="3" max="3" width="4.109375" customWidth="1"/>
    <col min="4" max="33" width="2.6640625" customWidth="1"/>
    <col min="34" max="34" width="3.33203125" customWidth="1"/>
    <col min="35" max="35" width="31.6640625" customWidth="1"/>
    <col min="36" max="37" width="2.44140625" customWidth="1"/>
    <col min="38" max="38" width="8.33203125" customWidth="1"/>
    <col min="39" max="39" width="3.33203125" customWidth="1"/>
    <col min="40" max="40" width="13.33203125" customWidth="1"/>
    <col min="41" max="41" width="7.44140625" customWidth="1"/>
    <col min="42" max="42" width="4.109375" customWidth="1"/>
    <col min="43" max="43" width="15.6640625" customWidth="1"/>
    <col min="44" max="44" width="13.6640625" customWidth="1"/>
    <col min="45" max="49" width="25.77734375" hidden="1" customWidth="1"/>
    <col min="50" max="51" width="21.6640625" hidden="1" customWidth="1"/>
    <col min="52" max="53" width="25" hidden="1" customWidth="1"/>
    <col min="54" max="54" width="21.6640625" hidden="1" customWidth="1"/>
    <col min="55" max="55" width="19.109375" hidden="1" customWidth="1"/>
    <col min="56" max="56" width="25" hidden="1" customWidth="1"/>
    <col min="57" max="57" width="21.6640625" hidden="1" customWidth="1"/>
    <col min="58" max="58" width="19.109375" hidden="1" customWidth="1"/>
    <col min="59" max="59" width="66.44140625" customWidth="1"/>
    <col min="71" max="91" width="9.33203125" hidden="1"/>
  </cols>
  <sheetData>
    <row r="1" spans="1:74">
      <c r="A1" s="13" t="s">
        <v>0</v>
      </c>
      <c r="AZ1" s="13" t="s">
        <v>1</v>
      </c>
      <c r="BA1" s="13" t="s">
        <v>2</v>
      </c>
      <c r="BB1" s="13" t="s">
        <v>3</v>
      </c>
      <c r="BT1" s="13" t="s">
        <v>4</v>
      </c>
      <c r="BU1" s="13" t="s">
        <v>5</v>
      </c>
      <c r="BV1" s="13" t="s">
        <v>6</v>
      </c>
    </row>
    <row r="2" spans="1:74" ht="37" customHeight="1">
      <c r="AR2" s="265" t="s">
        <v>7</v>
      </c>
      <c r="AS2" s="243"/>
      <c r="AT2" s="243"/>
      <c r="AU2" s="243"/>
      <c r="AV2" s="243"/>
      <c r="AW2" s="243"/>
      <c r="AX2" s="243"/>
      <c r="AY2" s="243"/>
      <c r="AZ2" s="243"/>
      <c r="BA2" s="243"/>
      <c r="BB2" s="243"/>
      <c r="BC2" s="243"/>
      <c r="BD2" s="243"/>
      <c r="BE2" s="243"/>
      <c r="BF2" s="243"/>
      <c r="BG2" s="243"/>
      <c r="BS2" s="14" t="s">
        <v>8</v>
      </c>
      <c r="BT2" s="14" t="s">
        <v>9</v>
      </c>
    </row>
    <row r="3" spans="1:74" ht="7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14" t="s">
        <v>8</v>
      </c>
      <c r="BT3" s="14" t="s">
        <v>10</v>
      </c>
    </row>
    <row r="4" spans="1:74" ht="25" customHeight="1">
      <c r="B4" s="17"/>
      <c r="D4" s="18" t="s">
        <v>11</v>
      </c>
      <c r="AR4" s="17"/>
      <c r="AS4" s="19" t="s">
        <v>12</v>
      </c>
      <c r="BG4" s="20" t="s">
        <v>13</v>
      </c>
      <c r="BS4" s="14" t="s">
        <v>14</v>
      </c>
    </row>
    <row r="5" spans="1:74" ht="12" customHeight="1">
      <c r="B5" s="17"/>
      <c r="D5" s="21" t="s">
        <v>15</v>
      </c>
      <c r="K5" s="242" t="s">
        <v>16</v>
      </c>
      <c r="L5" s="243"/>
      <c r="M5" s="243"/>
      <c r="N5" s="243"/>
      <c r="O5" s="243"/>
      <c r="P5" s="243"/>
      <c r="Q5" s="243"/>
      <c r="R5" s="243"/>
      <c r="S5" s="243"/>
      <c r="T5" s="243"/>
      <c r="U5" s="243"/>
      <c r="V5" s="243"/>
      <c r="W5" s="243"/>
      <c r="X5" s="243"/>
      <c r="Y5" s="243"/>
      <c r="Z5" s="243"/>
      <c r="AA5" s="243"/>
      <c r="AB5" s="243"/>
      <c r="AC5" s="243"/>
      <c r="AD5" s="243"/>
      <c r="AE5" s="243"/>
      <c r="AF5" s="243"/>
      <c r="AG5" s="243"/>
      <c r="AH5" s="243"/>
      <c r="AI5" s="243"/>
      <c r="AJ5" s="243"/>
      <c r="AK5" s="243"/>
      <c r="AL5" s="243"/>
      <c r="AM5" s="243"/>
      <c r="AN5" s="243"/>
      <c r="AO5" s="243"/>
      <c r="AR5" s="17"/>
      <c r="BG5" s="239" t="s">
        <v>17</v>
      </c>
      <c r="BS5" s="14" t="s">
        <v>8</v>
      </c>
    </row>
    <row r="6" spans="1:74" ht="37" customHeight="1">
      <c r="B6" s="17"/>
      <c r="D6" s="23" t="s">
        <v>18</v>
      </c>
      <c r="K6" s="244" t="s">
        <v>19</v>
      </c>
      <c r="L6" s="243"/>
      <c r="M6" s="243"/>
      <c r="N6" s="243"/>
      <c r="O6" s="243"/>
      <c r="P6" s="243"/>
      <c r="Q6" s="243"/>
      <c r="R6" s="243"/>
      <c r="S6" s="243"/>
      <c r="T6" s="243"/>
      <c r="U6" s="243"/>
      <c r="V6" s="243"/>
      <c r="W6" s="243"/>
      <c r="X6" s="243"/>
      <c r="Y6" s="243"/>
      <c r="Z6" s="243"/>
      <c r="AA6" s="243"/>
      <c r="AB6" s="243"/>
      <c r="AC6" s="243"/>
      <c r="AD6" s="243"/>
      <c r="AE6" s="243"/>
      <c r="AF6" s="243"/>
      <c r="AG6" s="243"/>
      <c r="AH6" s="243"/>
      <c r="AI6" s="243"/>
      <c r="AJ6" s="243"/>
      <c r="AK6" s="243"/>
      <c r="AL6" s="243"/>
      <c r="AM6" s="243"/>
      <c r="AN6" s="243"/>
      <c r="AO6" s="243"/>
      <c r="AR6" s="17"/>
      <c r="BG6" s="240"/>
      <c r="BS6" s="14" t="s">
        <v>8</v>
      </c>
    </row>
    <row r="7" spans="1:74" ht="12" customHeight="1">
      <c r="B7" s="17"/>
      <c r="D7" s="24" t="s">
        <v>20</v>
      </c>
      <c r="K7" s="22" t="s">
        <v>3</v>
      </c>
      <c r="AK7" s="24" t="s">
        <v>21</v>
      </c>
      <c r="AN7" s="22" t="s">
        <v>3</v>
      </c>
      <c r="AR7" s="17"/>
      <c r="BG7" s="240"/>
      <c r="BS7" s="14" t="s">
        <v>8</v>
      </c>
    </row>
    <row r="8" spans="1:74" ht="12" customHeight="1">
      <c r="B8" s="17"/>
      <c r="D8" s="24" t="s">
        <v>22</v>
      </c>
      <c r="K8" s="22" t="s">
        <v>23</v>
      </c>
      <c r="AK8" s="24" t="s">
        <v>24</v>
      </c>
      <c r="AN8" s="25" t="s">
        <v>25</v>
      </c>
      <c r="AR8" s="17"/>
      <c r="BG8" s="240"/>
      <c r="BS8" s="14" t="s">
        <v>8</v>
      </c>
    </row>
    <row r="9" spans="1:74" ht="14.4" customHeight="1">
      <c r="B9" s="17"/>
      <c r="AR9" s="17"/>
      <c r="BG9" s="240"/>
      <c r="BS9" s="14" t="s">
        <v>8</v>
      </c>
    </row>
    <row r="10" spans="1:74" ht="12" customHeight="1">
      <c r="B10" s="17"/>
      <c r="D10" s="24" t="s">
        <v>26</v>
      </c>
      <c r="AK10" s="24" t="s">
        <v>27</v>
      </c>
      <c r="AN10" s="22" t="s">
        <v>28</v>
      </c>
      <c r="AR10" s="17"/>
      <c r="BG10" s="240"/>
      <c r="BS10" s="14" t="s">
        <v>8</v>
      </c>
    </row>
    <row r="11" spans="1:74" ht="18.5" customHeight="1">
      <c r="B11" s="17"/>
      <c r="E11" s="22" t="s">
        <v>29</v>
      </c>
      <c r="AK11" s="24" t="s">
        <v>30</v>
      </c>
      <c r="AN11" s="22" t="s">
        <v>3</v>
      </c>
      <c r="AR11" s="17"/>
      <c r="BG11" s="240"/>
      <c r="BS11" s="14" t="s">
        <v>8</v>
      </c>
    </row>
    <row r="12" spans="1:74" ht="7" customHeight="1">
      <c r="B12" s="17"/>
      <c r="AR12" s="17"/>
      <c r="BG12" s="240"/>
      <c r="BS12" s="14" t="s">
        <v>8</v>
      </c>
    </row>
    <row r="13" spans="1:74" ht="12" customHeight="1">
      <c r="B13" s="17"/>
      <c r="D13" s="24" t="s">
        <v>31</v>
      </c>
      <c r="AK13" s="24" t="s">
        <v>27</v>
      </c>
      <c r="AN13" s="26" t="s">
        <v>32</v>
      </c>
      <c r="AR13" s="17"/>
      <c r="BG13" s="240"/>
      <c r="BS13" s="14" t="s">
        <v>8</v>
      </c>
    </row>
    <row r="14" spans="1:74" ht="12.5">
      <c r="B14" s="17"/>
      <c r="E14" s="245" t="s">
        <v>32</v>
      </c>
      <c r="F14" s="246"/>
      <c r="G14" s="246"/>
      <c r="H14" s="246"/>
      <c r="I14" s="246"/>
      <c r="J14" s="246"/>
      <c r="K14" s="246"/>
      <c r="L14" s="246"/>
      <c r="M14" s="246"/>
      <c r="N14" s="246"/>
      <c r="O14" s="246"/>
      <c r="P14" s="246"/>
      <c r="Q14" s="246"/>
      <c r="R14" s="246"/>
      <c r="S14" s="246"/>
      <c r="T14" s="246"/>
      <c r="U14" s="246"/>
      <c r="V14" s="246"/>
      <c r="W14" s="246"/>
      <c r="X14" s="246"/>
      <c r="Y14" s="246"/>
      <c r="Z14" s="246"/>
      <c r="AA14" s="246"/>
      <c r="AB14" s="246"/>
      <c r="AC14" s="246"/>
      <c r="AD14" s="246"/>
      <c r="AE14" s="246"/>
      <c r="AF14" s="246"/>
      <c r="AG14" s="246"/>
      <c r="AH14" s="246"/>
      <c r="AI14" s="246"/>
      <c r="AJ14" s="246"/>
      <c r="AK14" s="24" t="s">
        <v>30</v>
      </c>
      <c r="AN14" s="26" t="s">
        <v>32</v>
      </c>
      <c r="AR14" s="17"/>
      <c r="BG14" s="240"/>
      <c r="BS14" s="14" t="s">
        <v>8</v>
      </c>
    </row>
    <row r="15" spans="1:74" ht="7" customHeight="1">
      <c r="B15" s="17"/>
      <c r="AR15" s="17"/>
      <c r="BG15" s="240"/>
      <c r="BS15" s="14" t="s">
        <v>4</v>
      </c>
    </row>
    <row r="16" spans="1:74" ht="12" customHeight="1">
      <c r="B16" s="17"/>
      <c r="D16" s="24" t="s">
        <v>33</v>
      </c>
      <c r="AK16" s="24" t="s">
        <v>27</v>
      </c>
      <c r="AN16" s="22" t="s">
        <v>34</v>
      </c>
      <c r="AR16" s="17"/>
      <c r="BG16" s="240"/>
      <c r="BS16" s="14" t="s">
        <v>4</v>
      </c>
    </row>
    <row r="17" spans="2:71" ht="18.5" customHeight="1">
      <c r="B17" s="17"/>
      <c r="E17" s="22" t="s">
        <v>35</v>
      </c>
      <c r="AK17" s="24" t="s">
        <v>30</v>
      </c>
      <c r="AN17" s="22" t="s">
        <v>3</v>
      </c>
      <c r="AR17" s="17"/>
      <c r="BG17" s="240"/>
      <c r="BS17" s="14" t="s">
        <v>5</v>
      </c>
    </row>
    <row r="18" spans="2:71" ht="7" customHeight="1">
      <c r="B18" s="17"/>
      <c r="AR18" s="17"/>
      <c r="BG18" s="240"/>
      <c r="BS18" s="14" t="s">
        <v>8</v>
      </c>
    </row>
    <row r="19" spans="2:71" ht="12" customHeight="1">
      <c r="B19" s="17"/>
      <c r="D19" s="24" t="s">
        <v>36</v>
      </c>
      <c r="AK19" s="24" t="s">
        <v>27</v>
      </c>
      <c r="AN19" s="22" t="s">
        <v>3</v>
      </c>
      <c r="AR19" s="17"/>
      <c r="BG19" s="240"/>
      <c r="BS19" s="14" t="s">
        <v>8</v>
      </c>
    </row>
    <row r="20" spans="2:71" ht="18.5" customHeight="1">
      <c r="B20" s="17"/>
      <c r="E20" s="22" t="s">
        <v>37</v>
      </c>
      <c r="AK20" s="24" t="s">
        <v>30</v>
      </c>
      <c r="AN20" s="22" t="s">
        <v>3</v>
      </c>
      <c r="AR20" s="17"/>
      <c r="BG20" s="240"/>
      <c r="BS20" s="14" t="s">
        <v>4</v>
      </c>
    </row>
    <row r="21" spans="2:71" ht="7" customHeight="1">
      <c r="B21" s="17"/>
      <c r="AR21" s="17"/>
      <c r="BG21" s="240"/>
    </row>
    <row r="22" spans="2:71" ht="12" customHeight="1">
      <c r="B22" s="17"/>
      <c r="D22" s="24" t="s">
        <v>38</v>
      </c>
      <c r="AR22" s="17"/>
      <c r="BG22" s="240"/>
    </row>
    <row r="23" spans="2:71" ht="47.25" customHeight="1">
      <c r="B23" s="17"/>
      <c r="E23" s="247" t="s">
        <v>39</v>
      </c>
      <c r="F23" s="247"/>
      <c r="G23" s="247"/>
      <c r="H23" s="247"/>
      <c r="I23" s="247"/>
      <c r="J23" s="247"/>
      <c r="K23" s="247"/>
      <c r="L23" s="247"/>
      <c r="M23" s="247"/>
      <c r="N23" s="247"/>
      <c r="O23" s="247"/>
      <c r="P23" s="247"/>
      <c r="Q23" s="247"/>
      <c r="R23" s="247"/>
      <c r="S23" s="247"/>
      <c r="T23" s="247"/>
      <c r="U23" s="247"/>
      <c r="V23" s="247"/>
      <c r="W23" s="247"/>
      <c r="X23" s="247"/>
      <c r="Y23" s="247"/>
      <c r="Z23" s="247"/>
      <c r="AA23" s="247"/>
      <c r="AB23" s="247"/>
      <c r="AC23" s="247"/>
      <c r="AD23" s="247"/>
      <c r="AE23" s="247"/>
      <c r="AF23" s="247"/>
      <c r="AG23" s="247"/>
      <c r="AH23" s="247"/>
      <c r="AI23" s="247"/>
      <c r="AJ23" s="247"/>
      <c r="AK23" s="247"/>
      <c r="AL23" s="247"/>
      <c r="AM23" s="247"/>
      <c r="AN23" s="247"/>
      <c r="AR23" s="17"/>
      <c r="BG23" s="240"/>
    </row>
    <row r="24" spans="2:71" ht="7" customHeight="1">
      <c r="B24" s="17"/>
      <c r="AR24" s="17"/>
      <c r="BG24" s="240"/>
    </row>
    <row r="25" spans="2:71" ht="7" customHeight="1">
      <c r="B25" s="17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R25" s="17"/>
      <c r="BG25" s="240"/>
    </row>
    <row r="26" spans="2:71" s="1" customFormat="1" ht="25.9" customHeight="1">
      <c r="B26" s="29"/>
      <c r="D26" s="30" t="s">
        <v>40</v>
      </c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248">
        <f>ROUND(AG54,2)</f>
        <v>0</v>
      </c>
      <c r="AL26" s="249"/>
      <c r="AM26" s="249"/>
      <c r="AN26" s="249"/>
      <c r="AO26" s="249"/>
      <c r="AR26" s="29"/>
      <c r="BG26" s="240"/>
    </row>
    <row r="27" spans="2:71" s="1" customFormat="1" ht="7" customHeight="1">
      <c r="B27" s="29"/>
      <c r="AR27" s="29"/>
      <c r="BG27" s="240"/>
    </row>
    <row r="28" spans="2:71" s="1" customFormat="1" ht="12.5">
      <c r="B28" s="29"/>
      <c r="L28" s="250" t="s">
        <v>41</v>
      </c>
      <c r="M28" s="250"/>
      <c r="N28" s="250"/>
      <c r="O28" s="250"/>
      <c r="P28" s="250"/>
      <c r="W28" s="250" t="s">
        <v>42</v>
      </c>
      <c r="X28" s="250"/>
      <c r="Y28" s="250"/>
      <c r="Z28" s="250"/>
      <c r="AA28" s="250"/>
      <c r="AB28" s="250"/>
      <c r="AC28" s="250"/>
      <c r="AD28" s="250"/>
      <c r="AE28" s="250"/>
      <c r="AK28" s="250" t="s">
        <v>43</v>
      </c>
      <c r="AL28" s="250"/>
      <c r="AM28" s="250"/>
      <c r="AN28" s="250"/>
      <c r="AO28" s="250"/>
      <c r="AR28" s="29"/>
      <c r="BG28" s="240"/>
    </row>
    <row r="29" spans="2:71" s="2" customFormat="1" ht="14.4" customHeight="1">
      <c r="B29" s="33"/>
      <c r="D29" s="24" t="s">
        <v>44</v>
      </c>
      <c r="F29" s="24" t="s">
        <v>45</v>
      </c>
      <c r="L29" s="253">
        <v>0.21</v>
      </c>
      <c r="M29" s="252"/>
      <c r="N29" s="252"/>
      <c r="O29" s="252"/>
      <c r="P29" s="252"/>
      <c r="W29" s="251">
        <f>ROUND(BB54, 2)</f>
        <v>0</v>
      </c>
      <c r="X29" s="252"/>
      <c r="Y29" s="252"/>
      <c r="Z29" s="252"/>
      <c r="AA29" s="252"/>
      <c r="AB29" s="252"/>
      <c r="AC29" s="252"/>
      <c r="AD29" s="252"/>
      <c r="AE29" s="252"/>
      <c r="AK29" s="251">
        <f>ROUND(AX54, 2)</f>
        <v>0</v>
      </c>
      <c r="AL29" s="252"/>
      <c r="AM29" s="252"/>
      <c r="AN29" s="252"/>
      <c r="AO29" s="252"/>
      <c r="AR29" s="33"/>
      <c r="BG29" s="241"/>
    </row>
    <row r="30" spans="2:71" s="2" customFormat="1" ht="14.4" customHeight="1">
      <c r="B30" s="33"/>
      <c r="F30" s="24" t="s">
        <v>46</v>
      </c>
      <c r="L30" s="253">
        <v>0.15</v>
      </c>
      <c r="M30" s="252"/>
      <c r="N30" s="252"/>
      <c r="O30" s="252"/>
      <c r="P30" s="252"/>
      <c r="W30" s="251">
        <f>ROUND(BC54, 2)</f>
        <v>0</v>
      </c>
      <c r="X30" s="252"/>
      <c r="Y30" s="252"/>
      <c r="Z30" s="252"/>
      <c r="AA30" s="252"/>
      <c r="AB30" s="252"/>
      <c r="AC30" s="252"/>
      <c r="AD30" s="252"/>
      <c r="AE30" s="252"/>
      <c r="AK30" s="251">
        <f>ROUND(AY54, 2)</f>
        <v>0</v>
      </c>
      <c r="AL30" s="252"/>
      <c r="AM30" s="252"/>
      <c r="AN30" s="252"/>
      <c r="AO30" s="252"/>
      <c r="AR30" s="33"/>
      <c r="BG30" s="241"/>
    </row>
    <row r="31" spans="2:71" s="2" customFormat="1" ht="14.4" hidden="1" customHeight="1">
      <c r="B31" s="33"/>
      <c r="F31" s="24" t="s">
        <v>47</v>
      </c>
      <c r="L31" s="253">
        <v>0.21</v>
      </c>
      <c r="M31" s="252"/>
      <c r="N31" s="252"/>
      <c r="O31" s="252"/>
      <c r="P31" s="252"/>
      <c r="W31" s="251">
        <f>ROUND(BD54, 2)</f>
        <v>0</v>
      </c>
      <c r="X31" s="252"/>
      <c r="Y31" s="252"/>
      <c r="Z31" s="252"/>
      <c r="AA31" s="252"/>
      <c r="AB31" s="252"/>
      <c r="AC31" s="252"/>
      <c r="AD31" s="252"/>
      <c r="AE31" s="252"/>
      <c r="AK31" s="251">
        <v>0</v>
      </c>
      <c r="AL31" s="252"/>
      <c r="AM31" s="252"/>
      <c r="AN31" s="252"/>
      <c r="AO31" s="252"/>
      <c r="AR31" s="33"/>
      <c r="BG31" s="241"/>
    </row>
    <row r="32" spans="2:71" s="2" customFormat="1" ht="14.4" hidden="1" customHeight="1">
      <c r="B32" s="33"/>
      <c r="F32" s="24" t="s">
        <v>48</v>
      </c>
      <c r="L32" s="253">
        <v>0.15</v>
      </c>
      <c r="M32" s="252"/>
      <c r="N32" s="252"/>
      <c r="O32" s="252"/>
      <c r="P32" s="252"/>
      <c r="W32" s="251">
        <f>ROUND(BE54, 2)</f>
        <v>0</v>
      </c>
      <c r="X32" s="252"/>
      <c r="Y32" s="252"/>
      <c r="Z32" s="252"/>
      <c r="AA32" s="252"/>
      <c r="AB32" s="252"/>
      <c r="AC32" s="252"/>
      <c r="AD32" s="252"/>
      <c r="AE32" s="252"/>
      <c r="AK32" s="251">
        <v>0</v>
      </c>
      <c r="AL32" s="252"/>
      <c r="AM32" s="252"/>
      <c r="AN32" s="252"/>
      <c r="AO32" s="252"/>
      <c r="AR32" s="33"/>
      <c r="BG32" s="241"/>
    </row>
    <row r="33" spans="2:44" s="2" customFormat="1" ht="14.4" hidden="1" customHeight="1">
      <c r="B33" s="33"/>
      <c r="F33" s="24" t="s">
        <v>49</v>
      </c>
      <c r="L33" s="253">
        <v>0</v>
      </c>
      <c r="M33" s="252"/>
      <c r="N33" s="252"/>
      <c r="O33" s="252"/>
      <c r="P33" s="252"/>
      <c r="W33" s="251">
        <f>ROUND(BF54, 2)</f>
        <v>0</v>
      </c>
      <c r="X33" s="252"/>
      <c r="Y33" s="252"/>
      <c r="Z33" s="252"/>
      <c r="AA33" s="252"/>
      <c r="AB33" s="252"/>
      <c r="AC33" s="252"/>
      <c r="AD33" s="252"/>
      <c r="AE33" s="252"/>
      <c r="AK33" s="251">
        <v>0</v>
      </c>
      <c r="AL33" s="252"/>
      <c r="AM33" s="252"/>
      <c r="AN33" s="252"/>
      <c r="AO33" s="252"/>
      <c r="AR33" s="33"/>
    </row>
    <row r="34" spans="2:44" s="1" customFormat="1" ht="7" customHeight="1">
      <c r="B34" s="29"/>
      <c r="AR34" s="29"/>
    </row>
    <row r="35" spans="2:44" s="1" customFormat="1" ht="25.9" customHeight="1">
      <c r="B35" s="29"/>
      <c r="C35" s="34"/>
      <c r="D35" s="35" t="s">
        <v>50</v>
      </c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7" t="s">
        <v>51</v>
      </c>
      <c r="U35" s="36"/>
      <c r="V35" s="36"/>
      <c r="W35" s="36"/>
      <c r="X35" s="254" t="s">
        <v>52</v>
      </c>
      <c r="Y35" s="255"/>
      <c r="Z35" s="255"/>
      <c r="AA35" s="255"/>
      <c r="AB35" s="255"/>
      <c r="AC35" s="36"/>
      <c r="AD35" s="36"/>
      <c r="AE35" s="36"/>
      <c r="AF35" s="36"/>
      <c r="AG35" s="36"/>
      <c r="AH35" s="36"/>
      <c r="AI35" s="36"/>
      <c r="AJ35" s="36"/>
      <c r="AK35" s="256">
        <f>SUM(AK26:AK33)</f>
        <v>0</v>
      </c>
      <c r="AL35" s="255"/>
      <c r="AM35" s="255"/>
      <c r="AN35" s="255"/>
      <c r="AO35" s="257"/>
      <c r="AP35" s="34"/>
      <c r="AQ35" s="34"/>
      <c r="AR35" s="29"/>
    </row>
    <row r="36" spans="2:44" s="1" customFormat="1" ht="7" customHeight="1">
      <c r="B36" s="29"/>
      <c r="AR36" s="29"/>
    </row>
    <row r="37" spans="2:44" s="1" customFormat="1" ht="7" customHeight="1">
      <c r="B37" s="38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39"/>
      <c r="AO37" s="39"/>
      <c r="AP37" s="39"/>
      <c r="AQ37" s="39"/>
      <c r="AR37" s="29"/>
    </row>
    <row r="41" spans="2:44" s="1" customFormat="1" ht="7" customHeight="1">
      <c r="B41" s="40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41"/>
      <c r="AH41" s="41"/>
      <c r="AI41" s="41"/>
      <c r="AJ41" s="41"/>
      <c r="AK41" s="41"/>
      <c r="AL41" s="41"/>
      <c r="AM41" s="41"/>
      <c r="AN41" s="41"/>
      <c r="AO41" s="41"/>
      <c r="AP41" s="41"/>
      <c r="AQ41" s="41"/>
      <c r="AR41" s="29"/>
    </row>
    <row r="42" spans="2:44" s="1" customFormat="1" ht="25" customHeight="1">
      <c r="B42" s="29"/>
      <c r="C42" s="18" t="s">
        <v>53</v>
      </c>
      <c r="AR42" s="29"/>
    </row>
    <row r="43" spans="2:44" s="1" customFormat="1" ht="7" customHeight="1">
      <c r="B43" s="29"/>
      <c r="AR43" s="29"/>
    </row>
    <row r="44" spans="2:44" s="3" customFormat="1" ht="12" customHeight="1">
      <c r="B44" s="42"/>
      <c r="C44" s="24" t="s">
        <v>15</v>
      </c>
      <c r="L44" s="3" t="str">
        <f>K5</f>
        <v>1139aa1b_Rev1a</v>
      </c>
      <c r="AR44" s="42"/>
    </row>
    <row r="45" spans="2:44" s="4" customFormat="1" ht="37" customHeight="1">
      <c r="B45" s="43"/>
      <c r="C45" s="44" t="s">
        <v>18</v>
      </c>
      <c r="L45" s="275" t="str">
        <f>K6</f>
        <v>Rozvoj vodíkové mobility v Ostravě 1.etapa - 1.a2. fáze</v>
      </c>
      <c r="M45" s="276"/>
      <c r="N45" s="276"/>
      <c r="O45" s="276"/>
      <c r="P45" s="276"/>
      <c r="Q45" s="276"/>
      <c r="R45" s="276"/>
      <c r="S45" s="276"/>
      <c r="T45" s="276"/>
      <c r="U45" s="276"/>
      <c r="V45" s="276"/>
      <c r="W45" s="276"/>
      <c r="X45" s="276"/>
      <c r="Y45" s="276"/>
      <c r="Z45" s="276"/>
      <c r="AA45" s="276"/>
      <c r="AB45" s="276"/>
      <c r="AC45" s="276"/>
      <c r="AD45" s="276"/>
      <c r="AE45" s="276"/>
      <c r="AF45" s="276"/>
      <c r="AG45" s="276"/>
      <c r="AH45" s="276"/>
      <c r="AI45" s="276"/>
      <c r="AJ45" s="276"/>
      <c r="AK45" s="276"/>
      <c r="AL45" s="276"/>
      <c r="AM45" s="276"/>
      <c r="AN45" s="276"/>
      <c r="AO45" s="276"/>
      <c r="AR45" s="43"/>
    </row>
    <row r="46" spans="2:44" s="1" customFormat="1" ht="7" customHeight="1">
      <c r="B46" s="29"/>
      <c r="AR46" s="29"/>
    </row>
    <row r="47" spans="2:44" s="1" customFormat="1" ht="12" customHeight="1">
      <c r="B47" s="29"/>
      <c r="C47" s="24" t="s">
        <v>22</v>
      </c>
      <c r="L47" s="45" t="str">
        <f>IF(K8="","",K8)</f>
        <v>Ostrava</v>
      </c>
      <c r="AI47" s="24" t="s">
        <v>24</v>
      </c>
      <c r="AM47" s="258" t="str">
        <f>IF(AN8= "","",AN8)</f>
        <v>5. 12. 2022</v>
      </c>
      <c r="AN47" s="258"/>
      <c r="AR47" s="29"/>
    </row>
    <row r="48" spans="2:44" s="1" customFormat="1" ht="7" customHeight="1">
      <c r="B48" s="29"/>
      <c r="AR48" s="29"/>
    </row>
    <row r="49" spans="1:91" s="1" customFormat="1" ht="15.15" customHeight="1">
      <c r="B49" s="29"/>
      <c r="C49" s="24" t="s">
        <v>26</v>
      </c>
      <c r="L49" s="3" t="str">
        <f>IF(E11= "","",E11)</f>
        <v>Dopravní podnik Ostrava a.s.</v>
      </c>
      <c r="AI49" s="24" t="s">
        <v>33</v>
      </c>
      <c r="AM49" s="259" t="str">
        <f>IF(E17="","",E17)</f>
        <v>IGEA s.r.o.</v>
      </c>
      <c r="AN49" s="260"/>
      <c r="AO49" s="260"/>
      <c r="AP49" s="260"/>
      <c r="AR49" s="29"/>
      <c r="AS49" s="261" t="s">
        <v>54</v>
      </c>
      <c r="AT49" s="262"/>
      <c r="AU49" s="47"/>
      <c r="AV49" s="47"/>
      <c r="AW49" s="47"/>
      <c r="AX49" s="47"/>
      <c r="AY49" s="47"/>
      <c r="AZ49" s="47"/>
      <c r="BA49" s="47"/>
      <c r="BB49" s="47"/>
      <c r="BC49" s="47"/>
      <c r="BD49" s="47"/>
      <c r="BE49" s="47"/>
      <c r="BF49" s="48"/>
    </row>
    <row r="50" spans="1:91" s="1" customFormat="1" ht="15.15" customHeight="1">
      <c r="B50" s="29"/>
      <c r="C50" s="24" t="s">
        <v>31</v>
      </c>
      <c r="L50" s="3" t="str">
        <f>IF(E14= "Vyplň údaj","",E14)</f>
        <v/>
      </c>
      <c r="AI50" s="24" t="s">
        <v>36</v>
      </c>
      <c r="AM50" s="259" t="str">
        <f>IF(E20="","",E20)</f>
        <v>R.Vojtěchová</v>
      </c>
      <c r="AN50" s="260"/>
      <c r="AO50" s="260"/>
      <c r="AP50" s="260"/>
      <c r="AR50" s="29"/>
      <c r="AS50" s="263"/>
      <c r="AT50" s="264"/>
      <c r="BF50" s="50"/>
    </row>
    <row r="51" spans="1:91" s="1" customFormat="1" ht="10.75" customHeight="1">
      <c r="B51" s="29"/>
      <c r="AR51" s="29"/>
      <c r="AS51" s="263"/>
      <c r="AT51" s="264"/>
      <c r="BF51" s="50"/>
    </row>
    <row r="52" spans="1:91" s="1" customFormat="1" ht="29.25" customHeight="1">
      <c r="B52" s="29"/>
      <c r="C52" s="271" t="s">
        <v>55</v>
      </c>
      <c r="D52" s="272"/>
      <c r="E52" s="272"/>
      <c r="F52" s="272"/>
      <c r="G52" s="272"/>
      <c r="H52" s="51"/>
      <c r="I52" s="273" t="s">
        <v>56</v>
      </c>
      <c r="J52" s="272"/>
      <c r="K52" s="272"/>
      <c r="L52" s="272"/>
      <c r="M52" s="272"/>
      <c r="N52" s="272"/>
      <c r="O52" s="272"/>
      <c r="P52" s="272"/>
      <c r="Q52" s="272"/>
      <c r="R52" s="272"/>
      <c r="S52" s="272"/>
      <c r="T52" s="272"/>
      <c r="U52" s="272"/>
      <c r="V52" s="272"/>
      <c r="W52" s="272"/>
      <c r="X52" s="272"/>
      <c r="Y52" s="272"/>
      <c r="Z52" s="272"/>
      <c r="AA52" s="272"/>
      <c r="AB52" s="272"/>
      <c r="AC52" s="272"/>
      <c r="AD52" s="272"/>
      <c r="AE52" s="272"/>
      <c r="AF52" s="272"/>
      <c r="AG52" s="274" t="s">
        <v>57</v>
      </c>
      <c r="AH52" s="272"/>
      <c r="AI52" s="272"/>
      <c r="AJ52" s="272"/>
      <c r="AK52" s="272"/>
      <c r="AL52" s="272"/>
      <c r="AM52" s="272"/>
      <c r="AN52" s="273" t="s">
        <v>58</v>
      </c>
      <c r="AO52" s="272"/>
      <c r="AP52" s="272"/>
      <c r="AQ52" s="52" t="s">
        <v>59</v>
      </c>
      <c r="AR52" s="29"/>
      <c r="AS52" s="53" t="s">
        <v>60</v>
      </c>
      <c r="AT52" s="54" t="s">
        <v>61</v>
      </c>
      <c r="AU52" s="54" t="s">
        <v>62</v>
      </c>
      <c r="AV52" s="54" t="s">
        <v>63</v>
      </c>
      <c r="AW52" s="54" t="s">
        <v>64</v>
      </c>
      <c r="AX52" s="54" t="s">
        <v>65</v>
      </c>
      <c r="AY52" s="54" t="s">
        <v>66</v>
      </c>
      <c r="AZ52" s="54" t="s">
        <v>67</v>
      </c>
      <c r="BA52" s="54" t="s">
        <v>68</v>
      </c>
      <c r="BB52" s="54" t="s">
        <v>69</v>
      </c>
      <c r="BC52" s="54" t="s">
        <v>70</v>
      </c>
      <c r="BD52" s="54" t="s">
        <v>71</v>
      </c>
      <c r="BE52" s="54" t="s">
        <v>72</v>
      </c>
      <c r="BF52" s="55" t="s">
        <v>73</v>
      </c>
    </row>
    <row r="53" spans="1:91" s="1" customFormat="1" ht="10.75" customHeight="1">
      <c r="B53" s="29"/>
      <c r="AR53" s="29"/>
      <c r="AS53" s="56"/>
      <c r="AT53" s="47"/>
      <c r="AU53" s="47"/>
      <c r="AV53" s="47"/>
      <c r="AW53" s="47"/>
      <c r="AX53" s="47"/>
      <c r="AY53" s="47"/>
      <c r="AZ53" s="47"/>
      <c r="BA53" s="47"/>
      <c r="BB53" s="47"/>
      <c r="BC53" s="47"/>
      <c r="BD53" s="47"/>
      <c r="BE53" s="47"/>
      <c r="BF53" s="48"/>
    </row>
    <row r="54" spans="1:91" s="5" customFormat="1" ht="32.4" customHeight="1">
      <c r="B54" s="57"/>
      <c r="C54" s="58" t="s">
        <v>74</v>
      </c>
      <c r="D54" s="59"/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59"/>
      <c r="R54" s="59"/>
      <c r="S54" s="59"/>
      <c r="T54" s="59"/>
      <c r="U54" s="59"/>
      <c r="V54" s="59"/>
      <c r="W54" s="59"/>
      <c r="X54" s="59"/>
      <c r="Y54" s="59"/>
      <c r="Z54" s="59"/>
      <c r="AA54" s="59"/>
      <c r="AB54" s="59"/>
      <c r="AC54" s="59"/>
      <c r="AD54" s="59"/>
      <c r="AE54" s="59"/>
      <c r="AF54" s="59"/>
      <c r="AG54" s="269">
        <f>ROUND(SUM(AG55:AG56),2)</f>
        <v>0</v>
      </c>
      <c r="AH54" s="269"/>
      <c r="AI54" s="269"/>
      <c r="AJ54" s="269"/>
      <c r="AK54" s="269"/>
      <c r="AL54" s="269"/>
      <c r="AM54" s="269"/>
      <c r="AN54" s="270">
        <f>SUM(AG54,AV54)</f>
        <v>0</v>
      </c>
      <c r="AO54" s="270"/>
      <c r="AP54" s="270"/>
      <c r="AQ54" s="61" t="s">
        <v>3</v>
      </c>
      <c r="AR54" s="57"/>
      <c r="AS54" s="62">
        <f>ROUND(SUM(AS55:AS56),2)</f>
        <v>0</v>
      </c>
      <c r="AT54" s="63">
        <f>ROUND(SUM(AT55:AT56),2)</f>
        <v>0</v>
      </c>
      <c r="AU54" s="64">
        <f>ROUND(SUM(AU55:AU56),2)</f>
        <v>0</v>
      </c>
      <c r="AV54" s="64">
        <f>ROUND(SUM(AX54:AY54),2)</f>
        <v>0</v>
      </c>
      <c r="AW54" s="65">
        <f>ROUND(SUM(AW55:AW56),5)</f>
        <v>0</v>
      </c>
      <c r="AX54" s="64">
        <f>ROUND(BB54*L29,2)</f>
        <v>0</v>
      </c>
      <c r="AY54" s="64">
        <f>ROUND(BC54*L30,2)</f>
        <v>0</v>
      </c>
      <c r="AZ54" s="64">
        <f>ROUND(BD54*L29,2)</f>
        <v>0</v>
      </c>
      <c r="BA54" s="64">
        <f>ROUND(BE54*L30,2)</f>
        <v>0</v>
      </c>
      <c r="BB54" s="64">
        <f>ROUND(SUM(BB55:BB56),2)</f>
        <v>0</v>
      </c>
      <c r="BC54" s="64">
        <f>ROUND(SUM(BC55:BC56),2)</f>
        <v>0</v>
      </c>
      <c r="BD54" s="64">
        <f>ROUND(SUM(BD55:BD56),2)</f>
        <v>0</v>
      </c>
      <c r="BE54" s="64">
        <f>ROUND(SUM(BE55:BE56),2)</f>
        <v>0</v>
      </c>
      <c r="BF54" s="66">
        <f>ROUND(SUM(BF55:BF56),2)</f>
        <v>0</v>
      </c>
      <c r="BS54" s="67" t="s">
        <v>75</v>
      </c>
      <c r="BT54" s="67" t="s">
        <v>76</v>
      </c>
      <c r="BU54" s="68" t="s">
        <v>77</v>
      </c>
      <c r="BV54" s="67" t="s">
        <v>78</v>
      </c>
      <c r="BW54" s="67" t="s">
        <v>6</v>
      </c>
      <c r="BX54" s="67" t="s">
        <v>79</v>
      </c>
      <c r="CL54" s="67" t="s">
        <v>3</v>
      </c>
    </row>
    <row r="55" spans="1:91" s="6" customFormat="1" ht="24.75" customHeight="1">
      <c r="A55" s="69" t="s">
        <v>80</v>
      </c>
      <c r="B55" s="70"/>
      <c r="C55" s="71"/>
      <c r="D55" s="268" t="s">
        <v>81</v>
      </c>
      <c r="E55" s="268"/>
      <c r="F55" s="268"/>
      <c r="G55" s="268"/>
      <c r="H55" s="268"/>
      <c r="I55" s="72"/>
      <c r="J55" s="268" t="s">
        <v>82</v>
      </c>
      <c r="K55" s="268"/>
      <c r="L55" s="268"/>
      <c r="M55" s="268"/>
      <c r="N55" s="268"/>
      <c r="O55" s="268"/>
      <c r="P55" s="268"/>
      <c r="Q55" s="268"/>
      <c r="R55" s="268"/>
      <c r="S55" s="268"/>
      <c r="T55" s="268"/>
      <c r="U55" s="268"/>
      <c r="V55" s="268"/>
      <c r="W55" s="268"/>
      <c r="X55" s="268"/>
      <c r="Y55" s="268"/>
      <c r="Z55" s="268"/>
      <c r="AA55" s="268"/>
      <c r="AB55" s="268"/>
      <c r="AC55" s="268"/>
      <c r="AD55" s="268"/>
      <c r="AE55" s="268"/>
      <c r="AF55" s="268"/>
      <c r="AG55" s="266">
        <f>'PS 01 - Technologie vodík...'!K32</f>
        <v>0</v>
      </c>
      <c r="AH55" s="267"/>
      <c r="AI55" s="267"/>
      <c r="AJ55" s="267"/>
      <c r="AK55" s="267"/>
      <c r="AL55" s="267"/>
      <c r="AM55" s="267"/>
      <c r="AN55" s="266">
        <f>SUM(AG55,AV55)</f>
        <v>0</v>
      </c>
      <c r="AO55" s="267"/>
      <c r="AP55" s="267"/>
      <c r="AQ55" s="73" t="s">
        <v>83</v>
      </c>
      <c r="AR55" s="70"/>
      <c r="AS55" s="74">
        <f>'PS 01 - Technologie vodík...'!K30</f>
        <v>0</v>
      </c>
      <c r="AT55" s="75">
        <f>'PS 01 - Technologie vodík...'!K31</f>
        <v>0</v>
      </c>
      <c r="AU55" s="75">
        <v>0</v>
      </c>
      <c r="AV55" s="75">
        <f>ROUND(SUM(AX55:AY55),2)</f>
        <v>0</v>
      </c>
      <c r="AW55" s="76">
        <f>'PS 01 - Technologie vodík...'!T83</f>
        <v>0</v>
      </c>
      <c r="AX55" s="75">
        <f>'PS 01 - Technologie vodík...'!K35</f>
        <v>0</v>
      </c>
      <c r="AY55" s="75">
        <f>'PS 01 - Technologie vodík...'!K36</f>
        <v>0</v>
      </c>
      <c r="AZ55" s="75">
        <f>'PS 01 - Technologie vodík...'!K37</f>
        <v>0</v>
      </c>
      <c r="BA55" s="75">
        <f>'PS 01 - Technologie vodík...'!K38</f>
        <v>0</v>
      </c>
      <c r="BB55" s="75">
        <f>'PS 01 - Technologie vodík...'!F35</f>
        <v>0</v>
      </c>
      <c r="BC55" s="75">
        <f>'PS 01 - Technologie vodík...'!F36</f>
        <v>0</v>
      </c>
      <c r="BD55" s="75">
        <f>'PS 01 - Technologie vodík...'!F37</f>
        <v>0</v>
      </c>
      <c r="BE55" s="75">
        <f>'PS 01 - Technologie vodík...'!F38</f>
        <v>0</v>
      </c>
      <c r="BF55" s="77">
        <f>'PS 01 - Technologie vodík...'!F39</f>
        <v>0</v>
      </c>
      <c r="BT55" s="78" t="s">
        <v>84</v>
      </c>
      <c r="BV55" s="78" t="s">
        <v>78</v>
      </c>
      <c r="BW55" s="78" t="s">
        <v>85</v>
      </c>
      <c r="BX55" s="78" t="s">
        <v>6</v>
      </c>
      <c r="CL55" s="78" t="s">
        <v>3</v>
      </c>
      <c r="CM55" s="78" t="s">
        <v>86</v>
      </c>
    </row>
    <row r="56" spans="1:91" s="6" customFormat="1" ht="16.5" customHeight="1">
      <c r="A56" s="69" t="s">
        <v>80</v>
      </c>
      <c r="B56" s="70"/>
      <c r="C56" s="71"/>
      <c r="D56" s="268" t="s">
        <v>87</v>
      </c>
      <c r="E56" s="268"/>
      <c r="F56" s="268"/>
      <c r="G56" s="268"/>
      <c r="H56" s="268"/>
      <c r="I56" s="72"/>
      <c r="J56" s="268" t="s">
        <v>87</v>
      </c>
      <c r="K56" s="268"/>
      <c r="L56" s="268"/>
      <c r="M56" s="268"/>
      <c r="N56" s="268"/>
      <c r="O56" s="268"/>
      <c r="P56" s="268"/>
      <c r="Q56" s="268"/>
      <c r="R56" s="268"/>
      <c r="S56" s="268"/>
      <c r="T56" s="268"/>
      <c r="U56" s="268"/>
      <c r="V56" s="268"/>
      <c r="W56" s="268"/>
      <c r="X56" s="268"/>
      <c r="Y56" s="268"/>
      <c r="Z56" s="268"/>
      <c r="AA56" s="268"/>
      <c r="AB56" s="268"/>
      <c r="AC56" s="268"/>
      <c r="AD56" s="268"/>
      <c r="AE56" s="268"/>
      <c r="AF56" s="268"/>
      <c r="AG56" s="266">
        <f>'VRN - VRN'!K32</f>
        <v>0</v>
      </c>
      <c r="AH56" s="267"/>
      <c r="AI56" s="267"/>
      <c r="AJ56" s="267"/>
      <c r="AK56" s="267"/>
      <c r="AL56" s="267"/>
      <c r="AM56" s="267"/>
      <c r="AN56" s="266">
        <f>SUM(AG56,AV56)</f>
        <v>0</v>
      </c>
      <c r="AO56" s="267"/>
      <c r="AP56" s="267"/>
      <c r="AQ56" s="73" t="s">
        <v>83</v>
      </c>
      <c r="AR56" s="70"/>
      <c r="AS56" s="79">
        <f>'VRN - VRN'!K30</f>
        <v>0</v>
      </c>
      <c r="AT56" s="80">
        <f>'VRN - VRN'!K31</f>
        <v>0</v>
      </c>
      <c r="AU56" s="80">
        <v>0</v>
      </c>
      <c r="AV56" s="80">
        <f>ROUND(SUM(AX56:AY56),2)</f>
        <v>0</v>
      </c>
      <c r="AW56" s="81">
        <f>'VRN - VRN'!T85</f>
        <v>0</v>
      </c>
      <c r="AX56" s="80">
        <f>'VRN - VRN'!K35</f>
        <v>0</v>
      </c>
      <c r="AY56" s="80">
        <f>'VRN - VRN'!K36</f>
        <v>0</v>
      </c>
      <c r="AZ56" s="80">
        <f>'VRN - VRN'!K37</f>
        <v>0</v>
      </c>
      <c r="BA56" s="80">
        <f>'VRN - VRN'!K38</f>
        <v>0</v>
      </c>
      <c r="BB56" s="80">
        <f>'VRN - VRN'!F35</f>
        <v>0</v>
      </c>
      <c r="BC56" s="80">
        <f>'VRN - VRN'!F36</f>
        <v>0</v>
      </c>
      <c r="BD56" s="80">
        <f>'VRN - VRN'!F37</f>
        <v>0</v>
      </c>
      <c r="BE56" s="80">
        <f>'VRN - VRN'!F38</f>
        <v>0</v>
      </c>
      <c r="BF56" s="82">
        <f>'VRN - VRN'!F39</f>
        <v>0</v>
      </c>
      <c r="BT56" s="78" t="s">
        <v>84</v>
      </c>
      <c r="BV56" s="78" t="s">
        <v>78</v>
      </c>
      <c r="BW56" s="78" t="s">
        <v>88</v>
      </c>
      <c r="BX56" s="78" t="s">
        <v>6</v>
      </c>
      <c r="CL56" s="78" t="s">
        <v>3</v>
      </c>
      <c r="CM56" s="78" t="s">
        <v>86</v>
      </c>
    </row>
    <row r="57" spans="1:91" s="1" customFormat="1" ht="30" customHeight="1">
      <c r="B57" s="29"/>
      <c r="AR57" s="29"/>
    </row>
    <row r="58" spans="1:91" s="1" customFormat="1" ht="7" customHeight="1">
      <c r="B58" s="38"/>
      <c r="C58" s="39"/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  <c r="AF58" s="39"/>
      <c r="AG58" s="39"/>
      <c r="AH58" s="39"/>
      <c r="AI58" s="39"/>
      <c r="AJ58" s="39"/>
      <c r="AK58" s="39"/>
      <c r="AL58" s="39"/>
      <c r="AM58" s="39"/>
      <c r="AN58" s="39"/>
      <c r="AO58" s="39"/>
      <c r="AP58" s="39"/>
      <c r="AQ58" s="39"/>
      <c r="AR58" s="29"/>
    </row>
  </sheetData>
  <mergeCells count="46">
    <mergeCell ref="AR2:BG2"/>
    <mergeCell ref="AN56:AP56"/>
    <mergeCell ref="AG56:AM56"/>
    <mergeCell ref="D56:H56"/>
    <mergeCell ref="J56:AF56"/>
    <mergeCell ref="AG54:AM54"/>
    <mergeCell ref="AN54:AP54"/>
    <mergeCell ref="C52:G52"/>
    <mergeCell ref="I52:AF52"/>
    <mergeCell ref="AG52:AM52"/>
    <mergeCell ref="AN52:AP52"/>
    <mergeCell ref="AN55:AP55"/>
    <mergeCell ref="AG55:AM55"/>
    <mergeCell ref="D55:H55"/>
    <mergeCell ref="J55:AF55"/>
    <mergeCell ref="L45:AO45"/>
    <mergeCell ref="AM47:AN47"/>
    <mergeCell ref="AM49:AP49"/>
    <mergeCell ref="AS49:AT51"/>
    <mergeCell ref="AM50:AP50"/>
    <mergeCell ref="W33:AE33"/>
    <mergeCell ref="AK33:AO33"/>
    <mergeCell ref="L33:P33"/>
    <mergeCell ref="X35:AB35"/>
    <mergeCell ref="AK35:AO35"/>
    <mergeCell ref="AK31:AO31"/>
    <mergeCell ref="L31:P31"/>
    <mergeCell ref="W32:AE32"/>
    <mergeCell ref="AK32:AO32"/>
    <mergeCell ref="L32:P32"/>
    <mergeCell ref="BG5:BG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</mergeCells>
  <hyperlinks>
    <hyperlink ref="A55" location="'PS 01 - Technologie vodík...'!C2" display="/" xr:uid="{00000000-0004-0000-0000-000000000000}"/>
    <hyperlink ref="A56" location="'VRN - VRN'!C2" display="/" xr:uid="{00000000-0004-0000-0000-000001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104"/>
  <sheetViews>
    <sheetView showGridLines="0" tabSelected="1" topLeftCell="C83" zoomScale="115" zoomScaleNormal="115" workbookViewId="0">
      <selection activeCell="F91" sqref="F91"/>
    </sheetView>
  </sheetViews>
  <sheetFormatPr defaultRowHeight="10"/>
  <cols>
    <col min="1" max="1" width="8.33203125" customWidth="1"/>
    <col min="2" max="2" width="1.21875" customWidth="1"/>
    <col min="3" max="3" width="4.109375" customWidth="1"/>
    <col min="4" max="4" width="4.33203125" customWidth="1"/>
    <col min="5" max="5" width="17.109375" customWidth="1"/>
    <col min="6" max="6" width="50.77734375" customWidth="1"/>
    <col min="7" max="7" width="7.44140625" customWidth="1"/>
    <col min="8" max="8" width="14" customWidth="1"/>
    <col min="9" max="9" width="15.77734375" customWidth="1"/>
    <col min="10" max="11" width="22.33203125" customWidth="1"/>
    <col min="12" max="12" width="15.44140625" hidden="1" customWidth="1"/>
    <col min="13" max="13" width="9.33203125" customWidth="1"/>
    <col min="14" max="14" width="10.77734375" hidden="1" customWidth="1"/>
    <col min="15" max="15" width="9.33203125" hidden="1"/>
    <col min="16" max="24" width="14.109375" hidden="1" customWidth="1"/>
    <col min="25" max="25" width="12.33203125" hidden="1" customWidth="1"/>
    <col min="26" max="26" width="16.33203125" customWidth="1"/>
    <col min="27" max="27" width="12.33203125" customWidth="1"/>
    <col min="28" max="28" width="1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7" customHeight="1">
      <c r="M2" s="265" t="s">
        <v>7</v>
      </c>
      <c r="N2" s="243"/>
      <c r="O2" s="243"/>
      <c r="P2" s="243"/>
      <c r="Q2" s="243"/>
      <c r="R2" s="243"/>
      <c r="S2" s="243"/>
      <c r="T2" s="243"/>
      <c r="U2" s="243"/>
      <c r="V2" s="243"/>
      <c r="W2" s="243"/>
      <c r="X2" s="243"/>
      <c r="Y2" s="243"/>
      <c r="Z2" s="243"/>
      <c r="AT2" s="14" t="s">
        <v>85</v>
      </c>
    </row>
    <row r="3" spans="2:46" ht="7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7"/>
      <c r="AT3" s="14" t="s">
        <v>86</v>
      </c>
    </row>
    <row r="4" spans="2:46" ht="25" customHeight="1">
      <c r="B4" s="17"/>
      <c r="D4" s="18" t="s">
        <v>89</v>
      </c>
      <c r="M4" s="17"/>
      <c r="N4" s="83" t="s">
        <v>12</v>
      </c>
      <c r="AT4" s="14" t="s">
        <v>4</v>
      </c>
    </row>
    <row r="5" spans="2:46" ht="7" customHeight="1">
      <c r="B5" s="17"/>
      <c r="M5" s="17"/>
    </row>
    <row r="6" spans="2:46" ht="12" customHeight="1">
      <c r="B6" s="17"/>
      <c r="D6" s="24" t="s">
        <v>18</v>
      </c>
      <c r="M6" s="17"/>
    </row>
    <row r="7" spans="2:46" ht="16.5" customHeight="1">
      <c r="B7" s="17"/>
      <c r="E7" s="278" t="str">
        <f>'Rekapitulace stavby'!K6</f>
        <v>Rozvoj vodíkové mobility v Ostravě 1.etapa - 1.a2. fáze</v>
      </c>
      <c r="F7" s="279"/>
      <c r="G7" s="279"/>
      <c r="H7" s="279"/>
      <c r="M7" s="17"/>
    </row>
    <row r="8" spans="2:46" s="1" customFormat="1" ht="12" customHeight="1">
      <c r="B8" s="29"/>
      <c r="D8" s="24" t="s">
        <v>90</v>
      </c>
      <c r="M8" s="29"/>
    </row>
    <row r="9" spans="2:46" s="1" customFormat="1" ht="16.5" customHeight="1">
      <c r="B9" s="29"/>
      <c r="E9" s="275" t="s">
        <v>91</v>
      </c>
      <c r="F9" s="277"/>
      <c r="G9" s="277"/>
      <c r="H9" s="277"/>
      <c r="M9" s="29"/>
    </row>
    <row r="10" spans="2:46" s="1" customFormat="1">
      <c r="B10" s="29"/>
      <c r="M10" s="29"/>
    </row>
    <row r="11" spans="2:46" s="1" customFormat="1" ht="12" customHeight="1">
      <c r="B11" s="29"/>
      <c r="D11" s="24" t="s">
        <v>20</v>
      </c>
      <c r="F11" s="22" t="s">
        <v>3</v>
      </c>
      <c r="I11" s="24" t="s">
        <v>21</v>
      </c>
      <c r="J11" s="22" t="s">
        <v>3</v>
      </c>
      <c r="M11" s="29"/>
    </row>
    <row r="12" spans="2:46" s="1" customFormat="1" ht="12" customHeight="1">
      <c r="B12" s="29"/>
      <c r="D12" s="24" t="s">
        <v>22</v>
      </c>
      <c r="F12" s="22" t="s">
        <v>23</v>
      </c>
      <c r="I12" s="24" t="s">
        <v>24</v>
      </c>
      <c r="J12" s="46" t="str">
        <f>'Rekapitulace stavby'!AN8</f>
        <v>5. 12. 2022</v>
      </c>
      <c r="M12" s="29"/>
    </row>
    <row r="13" spans="2:46" s="1" customFormat="1" ht="10.75" customHeight="1">
      <c r="B13" s="29"/>
      <c r="M13" s="29"/>
    </row>
    <row r="14" spans="2:46" s="1" customFormat="1" ht="12" customHeight="1">
      <c r="B14" s="29"/>
      <c r="D14" s="24" t="s">
        <v>26</v>
      </c>
      <c r="I14" s="24" t="s">
        <v>27</v>
      </c>
      <c r="J14" s="22" t="s">
        <v>28</v>
      </c>
      <c r="M14" s="29"/>
    </row>
    <row r="15" spans="2:46" s="1" customFormat="1" ht="18" customHeight="1">
      <c r="B15" s="29"/>
      <c r="E15" s="22" t="s">
        <v>29</v>
      </c>
      <c r="I15" s="24" t="s">
        <v>30</v>
      </c>
      <c r="J15" s="22" t="s">
        <v>3</v>
      </c>
      <c r="M15" s="29"/>
    </row>
    <row r="16" spans="2:46" s="1" customFormat="1" ht="7" customHeight="1">
      <c r="B16" s="29"/>
      <c r="M16" s="29"/>
    </row>
    <row r="17" spans="2:13" s="1" customFormat="1" ht="12" customHeight="1">
      <c r="B17" s="29"/>
      <c r="D17" s="24" t="s">
        <v>31</v>
      </c>
      <c r="I17" s="24" t="s">
        <v>27</v>
      </c>
      <c r="J17" s="25" t="str">
        <f>'Rekapitulace stavby'!AN13</f>
        <v>Vyplň údaj</v>
      </c>
      <c r="M17" s="29"/>
    </row>
    <row r="18" spans="2:13" s="1" customFormat="1" ht="18" customHeight="1">
      <c r="B18" s="29"/>
      <c r="E18" s="280" t="str">
        <f>'Rekapitulace stavby'!E14</f>
        <v>Vyplň údaj</v>
      </c>
      <c r="F18" s="242"/>
      <c r="G18" s="242"/>
      <c r="H18" s="242"/>
      <c r="I18" s="24" t="s">
        <v>30</v>
      </c>
      <c r="J18" s="25" t="str">
        <f>'Rekapitulace stavby'!AN14</f>
        <v>Vyplň údaj</v>
      </c>
      <c r="M18" s="29"/>
    </row>
    <row r="19" spans="2:13" s="1" customFormat="1" ht="7" customHeight="1">
      <c r="B19" s="29"/>
      <c r="M19" s="29"/>
    </row>
    <row r="20" spans="2:13" s="1" customFormat="1" ht="12" customHeight="1">
      <c r="B20" s="29"/>
      <c r="D20" s="24" t="s">
        <v>33</v>
      </c>
      <c r="I20" s="24" t="s">
        <v>27</v>
      </c>
      <c r="J20" s="22" t="s">
        <v>34</v>
      </c>
      <c r="M20" s="29"/>
    </row>
    <row r="21" spans="2:13" s="1" customFormat="1" ht="18" customHeight="1">
      <c r="B21" s="29"/>
      <c r="E21" s="22" t="s">
        <v>35</v>
      </c>
      <c r="I21" s="24" t="s">
        <v>30</v>
      </c>
      <c r="J21" s="22" t="s">
        <v>3</v>
      </c>
      <c r="M21" s="29"/>
    </row>
    <row r="22" spans="2:13" s="1" customFormat="1" ht="7" customHeight="1">
      <c r="B22" s="29"/>
      <c r="M22" s="29"/>
    </row>
    <row r="23" spans="2:13" s="1" customFormat="1" ht="12" customHeight="1">
      <c r="B23" s="29"/>
      <c r="D23" s="24" t="s">
        <v>36</v>
      </c>
      <c r="I23" s="24" t="s">
        <v>27</v>
      </c>
      <c r="J23" s="22" t="s">
        <v>3</v>
      </c>
      <c r="M23" s="29"/>
    </row>
    <row r="24" spans="2:13" s="1" customFormat="1" ht="18" customHeight="1">
      <c r="B24" s="29"/>
      <c r="E24" s="22" t="s">
        <v>37</v>
      </c>
      <c r="I24" s="24" t="s">
        <v>30</v>
      </c>
      <c r="J24" s="22" t="s">
        <v>3</v>
      </c>
      <c r="M24" s="29"/>
    </row>
    <row r="25" spans="2:13" s="1" customFormat="1" ht="7" customHeight="1">
      <c r="B25" s="29"/>
      <c r="M25" s="29"/>
    </row>
    <row r="26" spans="2:13" s="1" customFormat="1" ht="12" customHeight="1">
      <c r="B26" s="29"/>
      <c r="D26" s="24" t="s">
        <v>38</v>
      </c>
      <c r="M26" s="29"/>
    </row>
    <row r="27" spans="2:13" s="7" customFormat="1" ht="16.5" customHeight="1">
      <c r="B27" s="84"/>
      <c r="E27" s="247" t="s">
        <v>3</v>
      </c>
      <c r="F27" s="247"/>
      <c r="G27" s="247"/>
      <c r="H27" s="247"/>
      <c r="M27" s="84"/>
    </row>
    <row r="28" spans="2:13" s="1" customFormat="1" ht="7" customHeight="1">
      <c r="B28" s="29"/>
      <c r="M28" s="29"/>
    </row>
    <row r="29" spans="2:13" s="1" customFormat="1" ht="7" customHeight="1">
      <c r="B29" s="29"/>
      <c r="D29" s="47"/>
      <c r="E29" s="47"/>
      <c r="F29" s="47"/>
      <c r="G29" s="47"/>
      <c r="H29" s="47"/>
      <c r="I29" s="47"/>
      <c r="J29" s="47"/>
      <c r="K29" s="47"/>
      <c r="L29" s="47"/>
      <c r="M29" s="29"/>
    </row>
    <row r="30" spans="2:13" s="1" customFormat="1" ht="12.5">
      <c r="B30" s="29"/>
      <c r="E30" s="24" t="s">
        <v>92</v>
      </c>
      <c r="K30" s="85">
        <f>I61</f>
        <v>0</v>
      </c>
      <c r="M30" s="29"/>
    </row>
    <row r="31" spans="2:13" s="1" customFormat="1" ht="12.5">
      <c r="B31" s="29"/>
      <c r="E31" s="24" t="s">
        <v>93</v>
      </c>
      <c r="K31" s="85">
        <f>J61</f>
        <v>0</v>
      </c>
      <c r="M31" s="29"/>
    </row>
    <row r="32" spans="2:13" s="1" customFormat="1" ht="25.4" customHeight="1">
      <c r="B32" s="29"/>
      <c r="D32" s="86" t="s">
        <v>40</v>
      </c>
      <c r="K32" s="60">
        <f>ROUND(K83, 2)</f>
        <v>0</v>
      </c>
      <c r="M32" s="29"/>
    </row>
    <row r="33" spans="2:13" s="1" customFormat="1" ht="7" customHeight="1">
      <c r="B33" s="29"/>
      <c r="D33" s="47"/>
      <c r="E33" s="47"/>
      <c r="F33" s="47"/>
      <c r="G33" s="47"/>
      <c r="H33" s="47"/>
      <c r="I33" s="47"/>
      <c r="J33" s="47"/>
      <c r="K33" s="47"/>
      <c r="L33" s="47"/>
      <c r="M33" s="29"/>
    </row>
    <row r="34" spans="2:13" s="1" customFormat="1" ht="14.4" customHeight="1">
      <c r="B34" s="29"/>
      <c r="F34" s="32" t="s">
        <v>42</v>
      </c>
      <c r="I34" s="32" t="s">
        <v>41</v>
      </c>
      <c r="K34" s="32" t="s">
        <v>43</v>
      </c>
      <c r="M34" s="29"/>
    </row>
    <row r="35" spans="2:13" s="1" customFormat="1" ht="14.4" customHeight="1">
      <c r="B35" s="29"/>
      <c r="D35" s="49" t="s">
        <v>44</v>
      </c>
      <c r="E35" s="24" t="s">
        <v>45</v>
      </c>
      <c r="F35" s="85">
        <f>ROUND((SUM(BE83:BE103)),  2)</f>
        <v>0</v>
      </c>
      <c r="I35" s="87">
        <v>0.21</v>
      </c>
      <c r="K35" s="85">
        <f>ROUND(((SUM(BE83:BE103))*I35),  2)</f>
        <v>0</v>
      </c>
      <c r="M35" s="29"/>
    </row>
    <row r="36" spans="2:13" s="1" customFormat="1" ht="14.4" customHeight="1">
      <c r="B36" s="29"/>
      <c r="E36" s="24" t="s">
        <v>46</v>
      </c>
      <c r="F36" s="85">
        <f>ROUND((SUM(BF83:BF103)),  2)</f>
        <v>0</v>
      </c>
      <c r="I36" s="87">
        <v>0.15</v>
      </c>
      <c r="K36" s="85">
        <f>ROUND(((SUM(BF83:BF103))*I36),  2)</f>
        <v>0</v>
      </c>
      <c r="M36" s="29"/>
    </row>
    <row r="37" spans="2:13" s="1" customFormat="1" ht="14.4" hidden="1" customHeight="1">
      <c r="B37" s="29"/>
      <c r="E37" s="24" t="s">
        <v>47</v>
      </c>
      <c r="F37" s="85">
        <f>ROUND((SUM(BG83:BG103)),  2)</f>
        <v>0</v>
      </c>
      <c r="I37" s="87">
        <v>0.21</v>
      </c>
      <c r="K37" s="85">
        <f>0</f>
        <v>0</v>
      </c>
      <c r="M37" s="29"/>
    </row>
    <row r="38" spans="2:13" s="1" customFormat="1" ht="14.4" hidden="1" customHeight="1">
      <c r="B38" s="29"/>
      <c r="E38" s="24" t="s">
        <v>48</v>
      </c>
      <c r="F38" s="85">
        <f>ROUND((SUM(BH83:BH103)),  2)</f>
        <v>0</v>
      </c>
      <c r="I38" s="87">
        <v>0.15</v>
      </c>
      <c r="K38" s="85">
        <f>0</f>
        <v>0</v>
      </c>
      <c r="M38" s="29"/>
    </row>
    <row r="39" spans="2:13" s="1" customFormat="1" ht="14.4" hidden="1" customHeight="1">
      <c r="B39" s="29"/>
      <c r="E39" s="24" t="s">
        <v>49</v>
      </c>
      <c r="F39" s="85">
        <f>ROUND((SUM(BI83:BI103)),  2)</f>
        <v>0</v>
      </c>
      <c r="I39" s="87">
        <v>0</v>
      </c>
      <c r="K39" s="85">
        <f>0</f>
        <v>0</v>
      </c>
      <c r="M39" s="29"/>
    </row>
    <row r="40" spans="2:13" s="1" customFormat="1" ht="7" customHeight="1">
      <c r="B40" s="29"/>
      <c r="M40" s="29"/>
    </row>
    <row r="41" spans="2:13" s="1" customFormat="1" ht="25.4" customHeight="1">
      <c r="B41" s="29"/>
      <c r="C41" s="88"/>
      <c r="D41" s="89" t="s">
        <v>50</v>
      </c>
      <c r="E41" s="51"/>
      <c r="F41" s="51"/>
      <c r="G41" s="90" t="s">
        <v>51</v>
      </c>
      <c r="H41" s="91" t="s">
        <v>52</v>
      </c>
      <c r="I41" s="51"/>
      <c r="J41" s="51"/>
      <c r="K41" s="92">
        <f>SUM(K32:K39)</f>
        <v>0</v>
      </c>
      <c r="L41" s="93"/>
      <c r="M41" s="29"/>
    </row>
    <row r="42" spans="2:13" s="1" customFormat="1" ht="14.4" customHeight="1">
      <c r="B42" s="38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29"/>
    </row>
    <row r="46" spans="2:13" s="1" customFormat="1" ht="7" customHeight="1">
      <c r="B46" s="40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29"/>
    </row>
    <row r="47" spans="2:13" s="1" customFormat="1" ht="25" customHeight="1">
      <c r="B47" s="29"/>
      <c r="C47" s="18" t="s">
        <v>94</v>
      </c>
      <c r="M47" s="29"/>
    </row>
    <row r="48" spans="2:13" s="1" customFormat="1" ht="7" customHeight="1">
      <c r="B48" s="29"/>
      <c r="M48" s="29"/>
    </row>
    <row r="49" spans="2:47" s="1" customFormat="1" ht="12" customHeight="1">
      <c r="B49" s="29"/>
      <c r="C49" s="24" t="s">
        <v>18</v>
      </c>
      <c r="M49" s="29"/>
    </row>
    <row r="50" spans="2:47" s="1" customFormat="1" ht="16.5" customHeight="1">
      <c r="B50" s="29"/>
      <c r="E50" s="278" t="str">
        <f>E7</f>
        <v>Rozvoj vodíkové mobility v Ostravě 1.etapa - 1.a2. fáze</v>
      </c>
      <c r="F50" s="279"/>
      <c r="G50" s="279"/>
      <c r="H50" s="279"/>
      <c r="M50" s="29"/>
    </row>
    <row r="51" spans="2:47" s="1" customFormat="1" ht="12" customHeight="1">
      <c r="B51" s="29"/>
      <c r="C51" s="24" t="s">
        <v>90</v>
      </c>
      <c r="M51" s="29"/>
    </row>
    <row r="52" spans="2:47" s="1" customFormat="1" ht="16.5" customHeight="1">
      <c r="B52" s="29"/>
      <c r="E52" s="275" t="str">
        <f>E9</f>
        <v>PS 01 - Technologie vodíkové plnící stanice - 1. fáze</v>
      </c>
      <c r="F52" s="277"/>
      <c r="G52" s="277"/>
      <c r="H52" s="277"/>
      <c r="M52" s="29"/>
    </row>
    <row r="53" spans="2:47" s="1" customFormat="1" ht="7" customHeight="1">
      <c r="B53" s="29"/>
      <c r="M53" s="29"/>
    </row>
    <row r="54" spans="2:47" s="1" customFormat="1" ht="12" customHeight="1">
      <c r="B54" s="29"/>
      <c r="C54" s="24" t="s">
        <v>22</v>
      </c>
      <c r="F54" s="22" t="str">
        <f>F12</f>
        <v>Ostrava</v>
      </c>
      <c r="I54" s="24" t="s">
        <v>24</v>
      </c>
      <c r="J54" s="46" t="str">
        <f>IF(J12="","",J12)</f>
        <v>5. 12. 2022</v>
      </c>
      <c r="M54" s="29"/>
    </row>
    <row r="55" spans="2:47" s="1" customFormat="1" ht="7" customHeight="1">
      <c r="B55" s="29"/>
      <c r="M55" s="29"/>
    </row>
    <row r="56" spans="2:47" s="1" customFormat="1" ht="15.15" customHeight="1">
      <c r="B56" s="29"/>
      <c r="C56" s="24" t="s">
        <v>26</v>
      </c>
      <c r="F56" s="22" t="str">
        <f>E15</f>
        <v>Dopravní podnik Ostrava a.s.</v>
      </c>
      <c r="I56" s="24" t="s">
        <v>33</v>
      </c>
      <c r="J56" s="27" t="str">
        <f>E21</f>
        <v>IGEA s.r.o.</v>
      </c>
      <c r="M56" s="29"/>
    </row>
    <row r="57" spans="2:47" s="1" customFormat="1" ht="15.15" customHeight="1">
      <c r="B57" s="29"/>
      <c r="C57" s="24" t="s">
        <v>31</v>
      </c>
      <c r="F57" s="22" t="str">
        <f>IF(E18="","",E18)</f>
        <v>Vyplň údaj</v>
      </c>
      <c r="I57" s="24" t="s">
        <v>36</v>
      </c>
      <c r="J57" s="27" t="str">
        <f>E24</f>
        <v>R.Vojtěchová</v>
      </c>
      <c r="M57" s="29"/>
    </row>
    <row r="58" spans="2:47" s="1" customFormat="1" ht="10.25" customHeight="1">
      <c r="B58" s="29"/>
      <c r="M58" s="29"/>
    </row>
    <row r="59" spans="2:47" s="1" customFormat="1" ht="29.25" customHeight="1">
      <c r="B59" s="29"/>
      <c r="C59" s="94" t="s">
        <v>95</v>
      </c>
      <c r="D59" s="88"/>
      <c r="E59" s="88"/>
      <c r="F59" s="88"/>
      <c r="G59" s="88"/>
      <c r="H59" s="88"/>
      <c r="I59" s="95" t="s">
        <v>96</v>
      </c>
      <c r="J59" s="95" t="s">
        <v>97</v>
      </c>
      <c r="K59" s="95" t="s">
        <v>98</v>
      </c>
      <c r="L59" s="88"/>
      <c r="M59" s="29"/>
    </row>
    <row r="60" spans="2:47" s="1" customFormat="1" ht="10.25" customHeight="1">
      <c r="B60" s="29"/>
      <c r="M60" s="29"/>
    </row>
    <row r="61" spans="2:47" s="1" customFormat="1" ht="22.75" customHeight="1">
      <c r="B61" s="29"/>
      <c r="C61" s="96" t="s">
        <v>74</v>
      </c>
      <c r="I61" s="60">
        <f t="shared" ref="I61:J63" si="0">Q83</f>
        <v>0</v>
      </c>
      <c r="J61" s="60">
        <f t="shared" si="0"/>
        <v>0</v>
      </c>
      <c r="K61" s="60">
        <f>K83</f>
        <v>0</v>
      </c>
      <c r="M61" s="29"/>
      <c r="AU61" s="14" t="s">
        <v>99</v>
      </c>
    </row>
    <row r="62" spans="2:47" s="8" customFormat="1" ht="25" customHeight="1">
      <c r="B62" s="97"/>
      <c r="D62" s="98" t="s">
        <v>100</v>
      </c>
      <c r="E62" s="99"/>
      <c r="F62" s="99"/>
      <c r="G62" s="99"/>
      <c r="H62" s="99"/>
      <c r="I62" s="100">
        <f t="shared" si="0"/>
        <v>0</v>
      </c>
      <c r="J62" s="100">
        <f t="shared" si="0"/>
        <v>0</v>
      </c>
      <c r="K62" s="100">
        <f>K84</f>
        <v>0</v>
      </c>
      <c r="M62" s="97"/>
    </row>
    <row r="63" spans="2:47" s="9" customFormat="1" ht="19.899999999999999" customHeight="1">
      <c r="B63" s="101"/>
      <c r="D63" s="102" t="s">
        <v>101</v>
      </c>
      <c r="E63" s="103"/>
      <c r="F63" s="103"/>
      <c r="G63" s="103"/>
      <c r="H63" s="103"/>
      <c r="I63" s="104">
        <f t="shared" si="0"/>
        <v>0</v>
      </c>
      <c r="J63" s="104">
        <f t="shared" si="0"/>
        <v>0</v>
      </c>
      <c r="K63" s="104">
        <f>K85</f>
        <v>0</v>
      </c>
      <c r="M63" s="101"/>
    </row>
    <row r="64" spans="2:47" s="1" customFormat="1" ht="21.75" customHeight="1">
      <c r="B64" s="29"/>
      <c r="M64" s="29"/>
    </row>
    <row r="65" spans="2:13" s="1" customFormat="1" ht="7" customHeight="1">
      <c r="B65" s="38"/>
      <c r="C65" s="39"/>
      <c r="D65" s="39"/>
      <c r="E65" s="39"/>
      <c r="F65" s="39"/>
      <c r="G65" s="39"/>
      <c r="H65" s="39"/>
      <c r="I65" s="39"/>
      <c r="J65" s="39"/>
      <c r="K65" s="39"/>
      <c r="L65" s="39"/>
      <c r="M65" s="29"/>
    </row>
    <row r="69" spans="2:13" s="1" customFormat="1" ht="7" customHeight="1">
      <c r="B69" s="40"/>
      <c r="C69" s="41"/>
      <c r="D69" s="41"/>
      <c r="E69" s="41"/>
      <c r="F69" s="41"/>
      <c r="G69" s="41"/>
      <c r="H69" s="41"/>
      <c r="I69" s="41"/>
      <c r="J69" s="41"/>
      <c r="K69" s="41"/>
      <c r="L69" s="41"/>
      <c r="M69" s="29"/>
    </row>
    <row r="70" spans="2:13" s="1" customFormat="1" ht="25" customHeight="1">
      <c r="B70" s="29"/>
      <c r="C70" s="18" t="s">
        <v>102</v>
      </c>
      <c r="M70" s="29"/>
    </row>
    <row r="71" spans="2:13" s="1" customFormat="1" ht="7" customHeight="1">
      <c r="B71" s="29"/>
      <c r="M71" s="29"/>
    </row>
    <row r="72" spans="2:13" s="1" customFormat="1" ht="12" customHeight="1">
      <c r="B72" s="29"/>
      <c r="C72" s="24" t="s">
        <v>18</v>
      </c>
      <c r="M72" s="29"/>
    </row>
    <row r="73" spans="2:13" s="1" customFormat="1" ht="16.5" customHeight="1">
      <c r="B73" s="29"/>
      <c r="E73" s="278" t="str">
        <f>E7</f>
        <v>Rozvoj vodíkové mobility v Ostravě 1.etapa - 1.a2. fáze</v>
      </c>
      <c r="F73" s="279"/>
      <c r="G73" s="279"/>
      <c r="H73" s="279"/>
      <c r="M73" s="29"/>
    </row>
    <row r="74" spans="2:13" s="1" customFormat="1" ht="12" customHeight="1">
      <c r="B74" s="29"/>
      <c r="C74" s="24" t="s">
        <v>90</v>
      </c>
      <c r="M74" s="29"/>
    </row>
    <row r="75" spans="2:13" s="1" customFormat="1" ht="16.5" customHeight="1">
      <c r="B75" s="29"/>
      <c r="E75" s="275" t="str">
        <f>E9</f>
        <v>PS 01 - Technologie vodíkové plnící stanice - 1. fáze</v>
      </c>
      <c r="F75" s="277"/>
      <c r="G75" s="277"/>
      <c r="H75" s="277"/>
      <c r="M75" s="29"/>
    </row>
    <row r="76" spans="2:13" s="1" customFormat="1" ht="7" customHeight="1">
      <c r="B76" s="29"/>
      <c r="M76" s="29"/>
    </row>
    <row r="77" spans="2:13" s="1" customFormat="1" ht="12" customHeight="1">
      <c r="B77" s="29"/>
      <c r="C77" s="24" t="s">
        <v>22</v>
      </c>
      <c r="F77" s="22" t="str">
        <f>F12</f>
        <v>Ostrava</v>
      </c>
      <c r="I77" s="24" t="s">
        <v>24</v>
      </c>
      <c r="J77" s="46" t="str">
        <f>IF(J12="","",J12)</f>
        <v>5. 12. 2022</v>
      </c>
      <c r="M77" s="29"/>
    </row>
    <row r="78" spans="2:13" s="1" customFormat="1" ht="7" customHeight="1">
      <c r="B78" s="29"/>
      <c r="M78" s="29"/>
    </row>
    <row r="79" spans="2:13" s="1" customFormat="1" ht="15.15" customHeight="1">
      <c r="B79" s="29"/>
      <c r="C79" s="24" t="s">
        <v>26</v>
      </c>
      <c r="F79" s="22" t="str">
        <f>E15</f>
        <v>Dopravní podnik Ostrava a.s.</v>
      </c>
      <c r="I79" s="24" t="s">
        <v>33</v>
      </c>
      <c r="J79" s="27" t="str">
        <f>E21</f>
        <v>IGEA s.r.o.</v>
      </c>
      <c r="M79" s="29"/>
    </row>
    <row r="80" spans="2:13" s="1" customFormat="1" ht="15.15" customHeight="1">
      <c r="B80" s="29"/>
      <c r="C80" s="24" t="s">
        <v>31</v>
      </c>
      <c r="F80" s="22" t="str">
        <f>IF(E18="","",E18)</f>
        <v>Vyplň údaj</v>
      </c>
      <c r="I80" s="24" t="s">
        <v>36</v>
      </c>
      <c r="J80" s="27" t="str">
        <f>E24</f>
        <v>R.Vojtěchová</v>
      </c>
      <c r="M80" s="29"/>
    </row>
    <row r="81" spans="2:65" s="1" customFormat="1" ht="10.25" customHeight="1">
      <c r="B81" s="29"/>
      <c r="M81" s="29"/>
    </row>
    <row r="82" spans="2:65" s="10" customFormat="1" ht="29.25" customHeight="1">
      <c r="B82" s="105"/>
      <c r="C82" s="106" t="s">
        <v>103</v>
      </c>
      <c r="D82" s="107" t="s">
        <v>59</v>
      </c>
      <c r="E82" s="107" t="s">
        <v>55</v>
      </c>
      <c r="F82" s="107" t="s">
        <v>56</v>
      </c>
      <c r="G82" s="107" t="s">
        <v>104</v>
      </c>
      <c r="H82" s="107" t="s">
        <v>105</v>
      </c>
      <c r="I82" s="107" t="s">
        <v>106</v>
      </c>
      <c r="J82" s="107" t="s">
        <v>107</v>
      </c>
      <c r="K82" s="108" t="s">
        <v>98</v>
      </c>
      <c r="L82" s="109" t="s">
        <v>108</v>
      </c>
      <c r="M82" s="105"/>
      <c r="N82" s="53" t="s">
        <v>3</v>
      </c>
      <c r="O82" s="54" t="s">
        <v>44</v>
      </c>
      <c r="P82" s="54" t="s">
        <v>109</v>
      </c>
      <c r="Q82" s="54" t="s">
        <v>110</v>
      </c>
      <c r="R82" s="54" t="s">
        <v>111</v>
      </c>
      <c r="S82" s="54" t="s">
        <v>112</v>
      </c>
      <c r="T82" s="54" t="s">
        <v>113</v>
      </c>
      <c r="U82" s="54" t="s">
        <v>114</v>
      </c>
      <c r="V82" s="54" t="s">
        <v>115</v>
      </c>
      <c r="W82" s="54" t="s">
        <v>116</v>
      </c>
      <c r="X82" s="55" t="s">
        <v>117</v>
      </c>
    </row>
    <row r="83" spans="2:65" s="1" customFormat="1" ht="22.75" customHeight="1">
      <c r="B83" s="29"/>
      <c r="C83" s="58" t="s">
        <v>118</v>
      </c>
      <c r="K83" s="110">
        <f>BK83</f>
        <v>0</v>
      </c>
      <c r="M83" s="29"/>
      <c r="N83" s="56"/>
      <c r="O83" s="47"/>
      <c r="P83" s="47"/>
      <c r="Q83" s="111">
        <f>Q84</f>
        <v>0</v>
      </c>
      <c r="R83" s="111">
        <f>R84</f>
        <v>0</v>
      </c>
      <c r="S83" s="47"/>
      <c r="T83" s="112">
        <f>T84</f>
        <v>0</v>
      </c>
      <c r="U83" s="47"/>
      <c r="V83" s="112">
        <f>V84</f>
        <v>0</v>
      </c>
      <c r="W83" s="47"/>
      <c r="X83" s="113">
        <f>X84</f>
        <v>0</v>
      </c>
      <c r="AT83" s="14" t="s">
        <v>75</v>
      </c>
      <c r="AU83" s="14" t="s">
        <v>99</v>
      </c>
      <c r="BK83" s="114">
        <f>BK84</f>
        <v>0</v>
      </c>
    </row>
    <row r="84" spans="2:65" s="11" customFormat="1" ht="25.9" customHeight="1">
      <c r="B84" s="115"/>
      <c r="D84" s="116" t="s">
        <v>75</v>
      </c>
      <c r="E84" s="117" t="s">
        <v>119</v>
      </c>
      <c r="F84" s="117" t="s">
        <v>120</v>
      </c>
      <c r="I84" s="118"/>
      <c r="J84" s="118"/>
      <c r="K84" s="119">
        <f>BK84</f>
        <v>0</v>
      </c>
      <c r="M84" s="115"/>
      <c r="N84" s="120"/>
      <c r="Q84" s="121">
        <f>Q85</f>
        <v>0</v>
      </c>
      <c r="R84" s="121">
        <f>R85</f>
        <v>0</v>
      </c>
      <c r="T84" s="122">
        <f>T85</f>
        <v>0</v>
      </c>
      <c r="V84" s="122">
        <f>V85</f>
        <v>0</v>
      </c>
      <c r="X84" s="123">
        <f>X85</f>
        <v>0</v>
      </c>
      <c r="AR84" s="116" t="s">
        <v>84</v>
      </c>
      <c r="AT84" s="124" t="s">
        <v>75</v>
      </c>
      <c r="AU84" s="124" t="s">
        <v>76</v>
      </c>
      <c r="AY84" s="116" t="s">
        <v>121</v>
      </c>
      <c r="BK84" s="125">
        <f>BK85</f>
        <v>0</v>
      </c>
    </row>
    <row r="85" spans="2:65" s="11" customFormat="1" ht="22.75" customHeight="1">
      <c r="B85" s="115"/>
      <c r="D85" s="116" t="s">
        <v>75</v>
      </c>
      <c r="E85" s="126" t="s">
        <v>122</v>
      </c>
      <c r="F85" s="126" t="s">
        <v>123</v>
      </c>
      <c r="I85" s="118"/>
      <c r="J85" s="118"/>
      <c r="K85" s="127">
        <f>BK85</f>
        <v>0</v>
      </c>
      <c r="M85" s="115"/>
      <c r="N85" s="120"/>
      <c r="Q85" s="121">
        <f>SUM(Q86:Q103)</f>
        <v>0</v>
      </c>
      <c r="R85" s="121">
        <f>SUM(R86:R103)</f>
        <v>0</v>
      </c>
      <c r="T85" s="122">
        <f>SUM(T86:T103)</f>
        <v>0</v>
      </c>
      <c r="V85" s="122">
        <f>SUM(V86:V103)</f>
        <v>0</v>
      </c>
      <c r="X85" s="123">
        <f>SUM(X86:X103)</f>
        <v>0</v>
      </c>
      <c r="AR85" s="116" t="s">
        <v>84</v>
      </c>
      <c r="AT85" s="124" t="s">
        <v>75</v>
      </c>
      <c r="AU85" s="124" t="s">
        <v>84</v>
      </c>
      <c r="AY85" s="116" t="s">
        <v>121</v>
      </c>
      <c r="BK85" s="125">
        <f>SUM(BK86:BK103)</f>
        <v>0</v>
      </c>
    </row>
    <row r="86" spans="2:65" s="1" customFormat="1" ht="16.5" customHeight="1">
      <c r="B86" s="128"/>
      <c r="C86" s="129" t="s">
        <v>84</v>
      </c>
      <c r="D86" s="129" t="s">
        <v>124</v>
      </c>
      <c r="E86" s="130" t="s">
        <v>125</v>
      </c>
      <c r="F86" s="131" t="s">
        <v>126</v>
      </c>
      <c r="G86" s="132" t="s">
        <v>127</v>
      </c>
      <c r="H86" s="133">
        <v>1</v>
      </c>
      <c r="I86" s="134"/>
      <c r="J86" s="134"/>
      <c r="K86" s="135">
        <f t="shared" ref="K86:K103" si="1">ROUND(P86*H86,2)</f>
        <v>0</v>
      </c>
      <c r="L86" s="136"/>
      <c r="M86" s="29"/>
      <c r="N86" s="137" t="s">
        <v>3</v>
      </c>
      <c r="O86" s="138" t="s">
        <v>45</v>
      </c>
      <c r="P86" s="139">
        <f t="shared" ref="P86:P103" si="2">I86+J86</f>
        <v>0</v>
      </c>
      <c r="Q86" s="139">
        <f t="shared" ref="Q86:Q103" si="3">ROUND(I86*H86,2)</f>
        <v>0</v>
      </c>
      <c r="R86" s="139">
        <f t="shared" ref="R86:R103" si="4">ROUND(J86*H86,2)</f>
        <v>0</v>
      </c>
      <c r="T86" s="140">
        <f t="shared" ref="T86:T103" si="5">S86*H86</f>
        <v>0</v>
      </c>
      <c r="U86" s="140">
        <v>0</v>
      </c>
      <c r="V86" s="140">
        <f t="shared" ref="V86:V103" si="6">U86*H86</f>
        <v>0</v>
      </c>
      <c r="W86" s="140">
        <v>0</v>
      </c>
      <c r="X86" s="141">
        <f t="shared" ref="X86:X103" si="7">W86*H86</f>
        <v>0</v>
      </c>
      <c r="AR86" s="142" t="s">
        <v>128</v>
      </c>
      <c r="AT86" s="142" t="s">
        <v>124</v>
      </c>
      <c r="AU86" s="142" t="s">
        <v>86</v>
      </c>
      <c r="AY86" s="14" t="s">
        <v>121</v>
      </c>
      <c r="BE86" s="143">
        <f t="shared" ref="BE86:BE103" si="8">IF(O86="základní",K86,0)</f>
        <v>0</v>
      </c>
      <c r="BF86" s="143">
        <f t="shared" ref="BF86:BF103" si="9">IF(O86="snížená",K86,0)</f>
        <v>0</v>
      </c>
      <c r="BG86" s="143">
        <f t="shared" ref="BG86:BG103" si="10">IF(O86="zákl. přenesená",K86,0)</f>
        <v>0</v>
      </c>
      <c r="BH86" s="143">
        <f t="shared" ref="BH86:BH103" si="11">IF(O86="sníž. přenesená",K86,0)</f>
        <v>0</v>
      </c>
      <c r="BI86" s="143">
        <f t="shared" ref="BI86:BI103" si="12">IF(O86="nulová",K86,0)</f>
        <v>0</v>
      </c>
      <c r="BJ86" s="14" t="s">
        <v>84</v>
      </c>
      <c r="BK86" s="143">
        <f t="shared" ref="BK86:BK103" si="13">ROUND(P86*H86,2)</f>
        <v>0</v>
      </c>
      <c r="BL86" s="14" t="s">
        <v>128</v>
      </c>
      <c r="BM86" s="142" t="s">
        <v>129</v>
      </c>
    </row>
    <row r="87" spans="2:65" s="1" customFormat="1" ht="49" customHeight="1">
      <c r="B87" s="128"/>
      <c r="C87" s="144" t="s">
        <v>86</v>
      </c>
      <c r="D87" s="144" t="s">
        <v>130</v>
      </c>
      <c r="E87" s="145" t="s">
        <v>131</v>
      </c>
      <c r="F87" s="146" t="s">
        <v>132</v>
      </c>
      <c r="G87" s="147" t="s">
        <v>133</v>
      </c>
      <c r="H87" s="148">
        <v>2</v>
      </c>
      <c r="I87" s="149"/>
      <c r="J87" s="150"/>
      <c r="K87" s="151">
        <f t="shared" si="1"/>
        <v>0</v>
      </c>
      <c r="L87" s="150"/>
      <c r="M87" s="152"/>
      <c r="N87" s="153" t="s">
        <v>3</v>
      </c>
      <c r="O87" s="138" t="s">
        <v>45</v>
      </c>
      <c r="P87" s="139">
        <f t="shared" si="2"/>
        <v>0</v>
      </c>
      <c r="Q87" s="139">
        <f t="shared" si="3"/>
        <v>0</v>
      </c>
      <c r="R87" s="139">
        <f t="shared" si="4"/>
        <v>0</v>
      </c>
      <c r="T87" s="140">
        <f t="shared" si="5"/>
        <v>0</v>
      </c>
      <c r="U87" s="140">
        <v>0</v>
      </c>
      <c r="V87" s="140">
        <f t="shared" si="6"/>
        <v>0</v>
      </c>
      <c r="W87" s="140">
        <v>0</v>
      </c>
      <c r="X87" s="141">
        <f t="shared" si="7"/>
        <v>0</v>
      </c>
      <c r="AR87" s="142" t="s">
        <v>122</v>
      </c>
      <c r="AT87" s="142" t="s">
        <v>130</v>
      </c>
      <c r="AU87" s="142" t="s">
        <v>86</v>
      </c>
      <c r="AY87" s="14" t="s">
        <v>121</v>
      </c>
      <c r="BE87" s="143">
        <f t="shared" si="8"/>
        <v>0</v>
      </c>
      <c r="BF87" s="143">
        <f t="shared" si="9"/>
        <v>0</v>
      </c>
      <c r="BG87" s="143">
        <f t="shared" si="10"/>
        <v>0</v>
      </c>
      <c r="BH87" s="143">
        <f t="shared" si="11"/>
        <v>0</v>
      </c>
      <c r="BI87" s="143">
        <f t="shared" si="12"/>
        <v>0</v>
      </c>
      <c r="BJ87" s="14" t="s">
        <v>84</v>
      </c>
      <c r="BK87" s="143">
        <f t="shared" si="13"/>
        <v>0</v>
      </c>
      <c r="BL87" s="14" t="s">
        <v>128</v>
      </c>
      <c r="BM87" s="142" t="s">
        <v>134</v>
      </c>
    </row>
    <row r="88" spans="2:65" s="1" customFormat="1" ht="33" customHeight="1">
      <c r="B88" s="128"/>
      <c r="C88" s="144" t="s">
        <v>135</v>
      </c>
      <c r="D88" s="144" t="s">
        <v>130</v>
      </c>
      <c r="E88" s="145" t="s">
        <v>136</v>
      </c>
      <c r="F88" s="146" t="s">
        <v>137</v>
      </c>
      <c r="G88" s="147" t="s">
        <v>133</v>
      </c>
      <c r="H88" s="148">
        <v>1</v>
      </c>
      <c r="I88" s="149"/>
      <c r="J88" s="150"/>
      <c r="K88" s="151">
        <f t="shared" si="1"/>
        <v>0</v>
      </c>
      <c r="L88" s="150"/>
      <c r="M88" s="152"/>
      <c r="N88" s="153" t="s">
        <v>3</v>
      </c>
      <c r="O88" s="138" t="s">
        <v>45</v>
      </c>
      <c r="P88" s="139">
        <f t="shared" si="2"/>
        <v>0</v>
      </c>
      <c r="Q88" s="139">
        <f t="shared" si="3"/>
        <v>0</v>
      </c>
      <c r="R88" s="139">
        <f t="shared" si="4"/>
        <v>0</v>
      </c>
      <c r="T88" s="140">
        <f t="shared" si="5"/>
        <v>0</v>
      </c>
      <c r="U88" s="140">
        <v>0</v>
      </c>
      <c r="V88" s="140">
        <f t="shared" si="6"/>
        <v>0</v>
      </c>
      <c r="W88" s="140">
        <v>0</v>
      </c>
      <c r="X88" s="141">
        <f t="shared" si="7"/>
        <v>0</v>
      </c>
      <c r="AR88" s="142" t="s">
        <v>122</v>
      </c>
      <c r="AT88" s="142" t="s">
        <v>130</v>
      </c>
      <c r="AU88" s="142" t="s">
        <v>86</v>
      </c>
      <c r="AY88" s="14" t="s">
        <v>121</v>
      </c>
      <c r="BE88" s="143">
        <f t="shared" si="8"/>
        <v>0</v>
      </c>
      <c r="BF88" s="143">
        <f t="shared" si="9"/>
        <v>0</v>
      </c>
      <c r="BG88" s="143">
        <f t="shared" si="10"/>
        <v>0</v>
      </c>
      <c r="BH88" s="143">
        <f t="shared" si="11"/>
        <v>0</v>
      </c>
      <c r="BI88" s="143">
        <f t="shared" si="12"/>
        <v>0</v>
      </c>
      <c r="BJ88" s="14" t="s">
        <v>84</v>
      </c>
      <c r="BK88" s="143">
        <f t="shared" si="13"/>
        <v>0</v>
      </c>
      <c r="BL88" s="14" t="s">
        <v>128</v>
      </c>
      <c r="BM88" s="142" t="s">
        <v>138</v>
      </c>
    </row>
    <row r="89" spans="2:65" s="1" customFormat="1" ht="33" customHeight="1">
      <c r="B89" s="128"/>
      <c r="C89" s="144" t="s">
        <v>128</v>
      </c>
      <c r="D89" s="144" t="s">
        <v>130</v>
      </c>
      <c r="E89" s="145" t="s">
        <v>139</v>
      </c>
      <c r="F89" s="146" t="s">
        <v>140</v>
      </c>
      <c r="G89" s="147" t="s">
        <v>133</v>
      </c>
      <c r="H89" s="148">
        <v>1</v>
      </c>
      <c r="I89" s="149"/>
      <c r="J89" s="150"/>
      <c r="K89" s="151">
        <f t="shared" si="1"/>
        <v>0</v>
      </c>
      <c r="L89" s="150"/>
      <c r="M89" s="152"/>
      <c r="N89" s="153" t="s">
        <v>3</v>
      </c>
      <c r="O89" s="138" t="s">
        <v>45</v>
      </c>
      <c r="P89" s="139">
        <f t="shared" si="2"/>
        <v>0</v>
      </c>
      <c r="Q89" s="139">
        <f t="shared" si="3"/>
        <v>0</v>
      </c>
      <c r="R89" s="139">
        <f t="shared" si="4"/>
        <v>0</v>
      </c>
      <c r="T89" s="140">
        <f t="shared" si="5"/>
        <v>0</v>
      </c>
      <c r="U89" s="140">
        <v>0</v>
      </c>
      <c r="V89" s="140">
        <f t="shared" si="6"/>
        <v>0</v>
      </c>
      <c r="W89" s="140">
        <v>0</v>
      </c>
      <c r="X89" s="141">
        <f t="shared" si="7"/>
        <v>0</v>
      </c>
      <c r="AR89" s="142" t="s">
        <v>122</v>
      </c>
      <c r="AT89" s="142" t="s">
        <v>130</v>
      </c>
      <c r="AU89" s="142" t="s">
        <v>86</v>
      </c>
      <c r="AY89" s="14" t="s">
        <v>121</v>
      </c>
      <c r="BE89" s="143">
        <f t="shared" si="8"/>
        <v>0</v>
      </c>
      <c r="BF89" s="143">
        <f t="shared" si="9"/>
        <v>0</v>
      </c>
      <c r="BG89" s="143">
        <f t="shared" si="10"/>
        <v>0</v>
      </c>
      <c r="BH89" s="143">
        <f t="shared" si="11"/>
        <v>0</v>
      </c>
      <c r="BI89" s="143">
        <f t="shared" si="12"/>
        <v>0</v>
      </c>
      <c r="BJ89" s="14" t="s">
        <v>84</v>
      </c>
      <c r="BK89" s="143">
        <f t="shared" si="13"/>
        <v>0</v>
      </c>
      <c r="BL89" s="14" t="s">
        <v>128</v>
      </c>
      <c r="BM89" s="142" t="s">
        <v>141</v>
      </c>
    </row>
    <row r="90" spans="2:65" s="1" customFormat="1" ht="55.5" customHeight="1">
      <c r="B90" s="128"/>
      <c r="C90" s="144" t="s">
        <v>142</v>
      </c>
      <c r="D90" s="144" t="s">
        <v>130</v>
      </c>
      <c r="E90" s="145" t="s">
        <v>143</v>
      </c>
      <c r="F90" s="146" t="s">
        <v>144</v>
      </c>
      <c r="G90" s="147" t="s">
        <v>133</v>
      </c>
      <c r="H90" s="148">
        <v>1</v>
      </c>
      <c r="I90" s="149"/>
      <c r="J90" s="150"/>
      <c r="K90" s="151">
        <f t="shared" si="1"/>
        <v>0</v>
      </c>
      <c r="L90" s="150"/>
      <c r="M90" s="152"/>
      <c r="N90" s="153" t="s">
        <v>3</v>
      </c>
      <c r="O90" s="138" t="s">
        <v>45</v>
      </c>
      <c r="P90" s="139">
        <f t="shared" si="2"/>
        <v>0</v>
      </c>
      <c r="Q90" s="139">
        <f t="shared" si="3"/>
        <v>0</v>
      </c>
      <c r="R90" s="139">
        <f t="shared" si="4"/>
        <v>0</v>
      </c>
      <c r="T90" s="140">
        <f t="shared" si="5"/>
        <v>0</v>
      </c>
      <c r="U90" s="140">
        <v>0</v>
      </c>
      <c r="V90" s="140">
        <f t="shared" si="6"/>
        <v>0</v>
      </c>
      <c r="W90" s="140">
        <v>0</v>
      </c>
      <c r="X90" s="141">
        <f t="shared" si="7"/>
        <v>0</v>
      </c>
      <c r="AR90" s="142" t="s">
        <v>122</v>
      </c>
      <c r="AT90" s="142" t="s">
        <v>130</v>
      </c>
      <c r="AU90" s="142" t="s">
        <v>86</v>
      </c>
      <c r="AY90" s="14" t="s">
        <v>121</v>
      </c>
      <c r="BE90" s="143">
        <f t="shared" si="8"/>
        <v>0</v>
      </c>
      <c r="BF90" s="143">
        <f t="shared" si="9"/>
        <v>0</v>
      </c>
      <c r="BG90" s="143">
        <f t="shared" si="10"/>
        <v>0</v>
      </c>
      <c r="BH90" s="143">
        <f t="shared" si="11"/>
        <v>0</v>
      </c>
      <c r="BI90" s="143">
        <f t="shared" si="12"/>
        <v>0</v>
      </c>
      <c r="BJ90" s="14" t="s">
        <v>84</v>
      </c>
      <c r="BK90" s="143">
        <f t="shared" si="13"/>
        <v>0</v>
      </c>
      <c r="BL90" s="14" t="s">
        <v>128</v>
      </c>
      <c r="BM90" s="142" t="s">
        <v>145</v>
      </c>
    </row>
    <row r="91" spans="2:65" s="1" customFormat="1" ht="96.5" customHeight="1">
      <c r="B91" s="128"/>
      <c r="C91" s="144" t="s">
        <v>146</v>
      </c>
      <c r="D91" s="144" t="s">
        <v>130</v>
      </c>
      <c r="E91" s="145" t="s">
        <v>147</v>
      </c>
      <c r="F91" s="146" t="s">
        <v>438</v>
      </c>
      <c r="G91" s="147" t="s">
        <v>133</v>
      </c>
      <c r="H91" s="148">
        <v>1</v>
      </c>
      <c r="I91" s="149"/>
      <c r="J91" s="150"/>
      <c r="K91" s="151">
        <f t="shared" si="1"/>
        <v>0</v>
      </c>
      <c r="L91" s="150"/>
      <c r="M91" s="152"/>
      <c r="N91" s="153" t="s">
        <v>3</v>
      </c>
      <c r="O91" s="138" t="s">
        <v>45</v>
      </c>
      <c r="P91" s="139">
        <f t="shared" si="2"/>
        <v>0</v>
      </c>
      <c r="Q91" s="139">
        <f t="shared" si="3"/>
        <v>0</v>
      </c>
      <c r="R91" s="139">
        <f t="shared" si="4"/>
        <v>0</v>
      </c>
      <c r="T91" s="140">
        <f t="shared" si="5"/>
        <v>0</v>
      </c>
      <c r="U91" s="140">
        <v>0</v>
      </c>
      <c r="V91" s="140">
        <f t="shared" si="6"/>
        <v>0</v>
      </c>
      <c r="W91" s="140">
        <v>0</v>
      </c>
      <c r="X91" s="141">
        <f t="shared" si="7"/>
        <v>0</v>
      </c>
      <c r="AR91" s="142" t="s">
        <v>122</v>
      </c>
      <c r="AT91" s="142" t="s">
        <v>130</v>
      </c>
      <c r="AU91" s="142" t="s">
        <v>86</v>
      </c>
      <c r="AY91" s="14" t="s">
        <v>121</v>
      </c>
      <c r="BE91" s="143">
        <f t="shared" si="8"/>
        <v>0</v>
      </c>
      <c r="BF91" s="143">
        <f t="shared" si="9"/>
        <v>0</v>
      </c>
      <c r="BG91" s="143">
        <f t="shared" si="10"/>
        <v>0</v>
      </c>
      <c r="BH91" s="143">
        <f t="shared" si="11"/>
        <v>0</v>
      </c>
      <c r="BI91" s="143">
        <f t="shared" si="12"/>
        <v>0</v>
      </c>
      <c r="BJ91" s="14" t="s">
        <v>84</v>
      </c>
      <c r="BK91" s="143">
        <f t="shared" si="13"/>
        <v>0</v>
      </c>
      <c r="BL91" s="14" t="s">
        <v>128</v>
      </c>
      <c r="BM91" s="142" t="s">
        <v>148</v>
      </c>
    </row>
    <row r="92" spans="2:65" s="1" customFormat="1" ht="66.75" customHeight="1">
      <c r="B92" s="128"/>
      <c r="C92" s="144" t="s">
        <v>149</v>
      </c>
      <c r="D92" s="144" t="s">
        <v>130</v>
      </c>
      <c r="E92" s="145" t="s">
        <v>150</v>
      </c>
      <c r="F92" s="146" t="s">
        <v>151</v>
      </c>
      <c r="G92" s="147" t="s">
        <v>133</v>
      </c>
      <c r="H92" s="148">
        <v>1</v>
      </c>
      <c r="I92" s="149"/>
      <c r="J92" s="150"/>
      <c r="K92" s="151">
        <f t="shared" si="1"/>
        <v>0</v>
      </c>
      <c r="L92" s="150"/>
      <c r="M92" s="152"/>
      <c r="N92" s="153" t="s">
        <v>3</v>
      </c>
      <c r="O92" s="138" t="s">
        <v>45</v>
      </c>
      <c r="P92" s="139">
        <f t="shared" si="2"/>
        <v>0</v>
      </c>
      <c r="Q92" s="139">
        <f t="shared" si="3"/>
        <v>0</v>
      </c>
      <c r="R92" s="139">
        <f t="shared" si="4"/>
        <v>0</v>
      </c>
      <c r="T92" s="140">
        <f t="shared" si="5"/>
        <v>0</v>
      </c>
      <c r="U92" s="140">
        <v>0</v>
      </c>
      <c r="V92" s="140">
        <f t="shared" si="6"/>
        <v>0</v>
      </c>
      <c r="W92" s="140">
        <v>0</v>
      </c>
      <c r="X92" s="141">
        <f t="shared" si="7"/>
        <v>0</v>
      </c>
      <c r="AR92" s="142" t="s">
        <v>122</v>
      </c>
      <c r="AT92" s="142" t="s">
        <v>130</v>
      </c>
      <c r="AU92" s="142" t="s">
        <v>86</v>
      </c>
      <c r="AY92" s="14" t="s">
        <v>121</v>
      </c>
      <c r="BE92" s="143">
        <f t="shared" si="8"/>
        <v>0</v>
      </c>
      <c r="BF92" s="143">
        <f t="shared" si="9"/>
        <v>0</v>
      </c>
      <c r="BG92" s="143">
        <f t="shared" si="10"/>
        <v>0</v>
      </c>
      <c r="BH92" s="143">
        <f t="shared" si="11"/>
        <v>0</v>
      </c>
      <c r="BI92" s="143">
        <f t="shared" si="12"/>
        <v>0</v>
      </c>
      <c r="BJ92" s="14" t="s">
        <v>84</v>
      </c>
      <c r="BK92" s="143">
        <f t="shared" si="13"/>
        <v>0</v>
      </c>
      <c r="BL92" s="14" t="s">
        <v>128</v>
      </c>
      <c r="BM92" s="142" t="s">
        <v>152</v>
      </c>
    </row>
    <row r="93" spans="2:65" s="1" customFormat="1" ht="55.5" customHeight="1">
      <c r="B93" s="128"/>
      <c r="C93" s="144" t="s">
        <v>122</v>
      </c>
      <c r="D93" s="144" t="s">
        <v>130</v>
      </c>
      <c r="E93" s="145" t="s">
        <v>153</v>
      </c>
      <c r="F93" s="146" t="s">
        <v>154</v>
      </c>
      <c r="G93" s="147" t="s">
        <v>133</v>
      </c>
      <c r="H93" s="148">
        <v>1</v>
      </c>
      <c r="I93" s="149"/>
      <c r="J93" s="150"/>
      <c r="K93" s="151">
        <f t="shared" si="1"/>
        <v>0</v>
      </c>
      <c r="L93" s="150"/>
      <c r="M93" s="152"/>
      <c r="N93" s="153" t="s">
        <v>3</v>
      </c>
      <c r="O93" s="138" t="s">
        <v>45</v>
      </c>
      <c r="P93" s="139">
        <f t="shared" si="2"/>
        <v>0</v>
      </c>
      <c r="Q93" s="139">
        <f t="shared" si="3"/>
        <v>0</v>
      </c>
      <c r="R93" s="139">
        <f t="shared" si="4"/>
        <v>0</v>
      </c>
      <c r="T93" s="140">
        <f t="shared" si="5"/>
        <v>0</v>
      </c>
      <c r="U93" s="140">
        <v>0</v>
      </c>
      <c r="V93" s="140">
        <f t="shared" si="6"/>
        <v>0</v>
      </c>
      <c r="W93" s="140">
        <v>0</v>
      </c>
      <c r="X93" s="141">
        <f t="shared" si="7"/>
        <v>0</v>
      </c>
      <c r="AR93" s="142" t="s">
        <v>122</v>
      </c>
      <c r="AT93" s="142" t="s">
        <v>130</v>
      </c>
      <c r="AU93" s="142" t="s">
        <v>86</v>
      </c>
      <c r="AY93" s="14" t="s">
        <v>121</v>
      </c>
      <c r="BE93" s="143">
        <f t="shared" si="8"/>
        <v>0</v>
      </c>
      <c r="BF93" s="143">
        <f t="shared" si="9"/>
        <v>0</v>
      </c>
      <c r="BG93" s="143">
        <f t="shared" si="10"/>
        <v>0</v>
      </c>
      <c r="BH93" s="143">
        <f t="shared" si="11"/>
        <v>0</v>
      </c>
      <c r="BI93" s="143">
        <f t="shared" si="12"/>
        <v>0</v>
      </c>
      <c r="BJ93" s="14" t="s">
        <v>84</v>
      </c>
      <c r="BK93" s="143">
        <f t="shared" si="13"/>
        <v>0</v>
      </c>
      <c r="BL93" s="14" t="s">
        <v>128</v>
      </c>
      <c r="BM93" s="142" t="s">
        <v>155</v>
      </c>
    </row>
    <row r="94" spans="2:65" s="1" customFormat="1" ht="49" customHeight="1">
      <c r="B94" s="128"/>
      <c r="C94" s="144" t="s">
        <v>156</v>
      </c>
      <c r="D94" s="144" t="s">
        <v>130</v>
      </c>
      <c r="E94" s="145" t="s">
        <v>157</v>
      </c>
      <c r="F94" s="146" t="s">
        <v>158</v>
      </c>
      <c r="G94" s="147" t="s">
        <v>133</v>
      </c>
      <c r="H94" s="148">
        <v>1</v>
      </c>
      <c r="I94" s="149"/>
      <c r="J94" s="150"/>
      <c r="K94" s="151">
        <f t="shared" si="1"/>
        <v>0</v>
      </c>
      <c r="L94" s="150"/>
      <c r="M94" s="152"/>
      <c r="N94" s="153" t="s">
        <v>3</v>
      </c>
      <c r="O94" s="138" t="s">
        <v>45</v>
      </c>
      <c r="P94" s="139">
        <f t="shared" si="2"/>
        <v>0</v>
      </c>
      <c r="Q94" s="139">
        <f t="shared" si="3"/>
        <v>0</v>
      </c>
      <c r="R94" s="139">
        <f t="shared" si="4"/>
        <v>0</v>
      </c>
      <c r="T94" s="140">
        <f t="shared" si="5"/>
        <v>0</v>
      </c>
      <c r="U94" s="140">
        <v>0</v>
      </c>
      <c r="V94" s="140">
        <f t="shared" si="6"/>
        <v>0</v>
      </c>
      <c r="W94" s="140">
        <v>0</v>
      </c>
      <c r="X94" s="141">
        <f t="shared" si="7"/>
        <v>0</v>
      </c>
      <c r="AR94" s="142" t="s">
        <v>122</v>
      </c>
      <c r="AT94" s="142" t="s">
        <v>130</v>
      </c>
      <c r="AU94" s="142" t="s">
        <v>86</v>
      </c>
      <c r="AY94" s="14" t="s">
        <v>121</v>
      </c>
      <c r="BE94" s="143">
        <f t="shared" si="8"/>
        <v>0</v>
      </c>
      <c r="BF94" s="143">
        <f t="shared" si="9"/>
        <v>0</v>
      </c>
      <c r="BG94" s="143">
        <f t="shared" si="10"/>
        <v>0</v>
      </c>
      <c r="BH94" s="143">
        <f t="shared" si="11"/>
        <v>0</v>
      </c>
      <c r="BI94" s="143">
        <f t="shared" si="12"/>
        <v>0</v>
      </c>
      <c r="BJ94" s="14" t="s">
        <v>84</v>
      </c>
      <c r="BK94" s="143">
        <f t="shared" si="13"/>
        <v>0</v>
      </c>
      <c r="BL94" s="14" t="s">
        <v>128</v>
      </c>
      <c r="BM94" s="142" t="s">
        <v>159</v>
      </c>
    </row>
    <row r="95" spans="2:65" s="1" customFormat="1" ht="55.5" customHeight="1">
      <c r="B95" s="128"/>
      <c r="C95" s="144" t="s">
        <v>160</v>
      </c>
      <c r="D95" s="144" t="s">
        <v>130</v>
      </c>
      <c r="E95" s="145" t="s">
        <v>161</v>
      </c>
      <c r="F95" s="146" t="s">
        <v>162</v>
      </c>
      <c r="G95" s="147" t="s">
        <v>163</v>
      </c>
      <c r="H95" s="148">
        <v>1</v>
      </c>
      <c r="I95" s="149"/>
      <c r="J95" s="150"/>
      <c r="K95" s="151">
        <f t="shared" si="1"/>
        <v>0</v>
      </c>
      <c r="L95" s="150"/>
      <c r="M95" s="152"/>
      <c r="N95" s="153" t="s">
        <v>3</v>
      </c>
      <c r="O95" s="138" t="s">
        <v>45</v>
      </c>
      <c r="P95" s="139">
        <f t="shared" si="2"/>
        <v>0</v>
      </c>
      <c r="Q95" s="139">
        <f t="shared" si="3"/>
        <v>0</v>
      </c>
      <c r="R95" s="139">
        <f t="shared" si="4"/>
        <v>0</v>
      </c>
      <c r="T95" s="140">
        <f t="shared" si="5"/>
        <v>0</v>
      </c>
      <c r="U95" s="140">
        <v>0</v>
      </c>
      <c r="V95" s="140">
        <f t="shared" si="6"/>
        <v>0</v>
      </c>
      <c r="W95" s="140">
        <v>0</v>
      </c>
      <c r="X95" s="141">
        <f t="shared" si="7"/>
        <v>0</v>
      </c>
      <c r="AR95" s="142" t="s">
        <v>122</v>
      </c>
      <c r="AT95" s="142" t="s">
        <v>130</v>
      </c>
      <c r="AU95" s="142" t="s">
        <v>86</v>
      </c>
      <c r="AY95" s="14" t="s">
        <v>121</v>
      </c>
      <c r="BE95" s="143">
        <f t="shared" si="8"/>
        <v>0</v>
      </c>
      <c r="BF95" s="143">
        <f t="shared" si="9"/>
        <v>0</v>
      </c>
      <c r="BG95" s="143">
        <f t="shared" si="10"/>
        <v>0</v>
      </c>
      <c r="BH95" s="143">
        <f t="shared" si="11"/>
        <v>0</v>
      </c>
      <c r="BI95" s="143">
        <f t="shared" si="12"/>
        <v>0</v>
      </c>
      <c r="BJ95" s="14" t="s">
        <v>84</v>
      </c>
      <c r="BK95" s="143">
        <f t="shared" si="13"/>
        <v>0</v>
      </c>
      <c r="BL95" s="14" t="s">
        <v>128</v>
      </c>
      <c r="BM95" s="142" t="s">
        <v>164</v>
      </c>
    </row>
    <row r="96" spans="2:65" s="1" customFormat="1" ht="37.75" customHeight="1">
      <c r="B96" s="128"/>
      <c r="C96" s="129" t="s">
        <v>165</v>
      </c>
      <c r="D96" s="129" t="s">
        <v>124</v>
      </c>
      <c r="E96" s="130" t="s">
        <v>166</v>
      </c>
      <c r="F96" s="131" t="s">
        <v>167</v>
      </c>
      <c r="G96" s="132" t="s">
        <v>133</v>
      </c>
      <c r="H96" s="133">
        <v>1</v>
      </c>
      <c r="I96" s="134"/>
      <c r="J96" s="134"/>
      <c r="K96" s="135">
        <f t="shared" si="1"/>
        <v>0</v>
      </c>
      <c r="L96" s="136"/>
      <c r="M96" s="29"/>
      <c r="N96" s="137" t="s">
        <v>3</v>
      </c>
      <c r="O96" s="138" t="s">
        <v>45</v>
      </c>
      <c r="P96" s="139">
        <f t="shared" si="2"/>
        <v>0</v>
      </c>
      <c r="Q96" s="139">
        <f t="shared" si="3"/>
        <v>0</v>
      </c>
      <c r="R96" s="139">
        <f t="shared" si="4"/>
        <v>0</v>
      </c>
      <c r="T96" s="140">
        <f t="shared" si="5"/>
        <v>0</v>
      </c>
      <c r="U96" s="140">
        <v>0</v>
      </c>
      <c r="V96" s="140">
        <f t="shared" si="6"/>
        <v>0</v>
      </c>
      <c r="W96" s="140">
        <v>0</v>
      </c>
      <c r="X96" s="141">
        <f t="shared" si="7"/>
        <v>0</v>
      </c>
      <c r="AR96" s="142" t="s">
        <v>128</v>
      </c>
      <c r="AT96" s="142" t="s">
        <v>124</v>
      </c>
      <c r="AU96" s="142" t="s">
        <v>86</v>
      </c>
      <c r="AY96" s="14" t="s">
        <v>121</v>
      </c>
      <c r="BE96" s="143">
        <f t="shared" si="8"/>
        <v>0</v>
      </c>
      <c r="BF96" s="143">
        <f t="shared" si="9"/>
        <v>0</v>
      </c>
      <c r="BG96" s="143">
        <f t="shared" si="10"/>
        <v>0</v>
      </c>
      <c r="BH96" s="143">
        <f t="shared" si="11"/>
        <v>0</v>
      </c>
      <c r="BI96" s="143">
        <f t="shared" si="12"/>
        <v>0</v>
      </c>
      <c r="BJ96" s="14" t="s">
        <v>84</v>
      </c>
      <c r="BK96" s="143">
        <f t="shared" si="13"/>
        <v>0</v>
      </c>
      <c r="BL96" s="14" t="s">
        <v>128</v>
      </c>
      <c r="BM96" s="142" t="s">
        <v>168</v>
      </c>
    </row>
    <row r="97" spans="2:65" s="1" customFormat="1" ht="44.25" customHeight="1">
      <c r="B97" s="128"/>
      <c r="C97" s="129" t="s">
        <v>169</v>
      </c>
      <c r="D97" s="129" t="s">
        <v>124</v>
      </c>
      <c r="E97" s="130" t="s">
        <v>170</v>
      </c>
      <c r="F97" s="131" t="s">
        <v>171</v>
      </c>
      <c r="G97" s="132" t="s">
        <v>127</v>
      </c>
      <c r="H97" s="133">
        <v>1</v>
      </c>
      <c r="I97" s="134"/>
      <c r="J97" s="134"/>
      <c r="K97" s="135">
        <f t="shared" si="1"/>
        <v>0</v>
      </c>
      <c r="L97" s="136"/>
      <c r="M97" s="29"/>
      <c r="N97" s="137" t="s">
        <v>3</v>
      </c>
      <c r="O97" s="138" t="s">
        <v>45</v>
      </c>
      <c r="P97" s="139">
        <f t="shared" si="2"/>
        <v>0</v>
      </c>
      <c r="Q97" s="139">
        <f t="shared" si="3"/>
        <v>0</v>
      </c>
      <c r="R97" s="139">
        <f t="shared" si="4"/>
        <v>0</v>
      </c>
      <c r="T97" s="140">
        <f t="shared" si="5"/>
        <v>0</v>
      </c>
      <c r="U97" s="140">
        <v>0</v>
      </c>
      <c r="V97" s="140">
        <f t="shared" si="6"/>
        <v>0</v>
      </c>
      <c r="W97" s="140">
        <v>0</v>
      </c>
      <c r="X97" s="141">
        <f t="shared" si="7"/>
        <v>0</v>
      </c>
      <c r="AR97" s="142" t="s">
        <v>128</v>
      </c>
      <c r="AT97" s="142" t="s">
        <v>124</v>
      </c>
      <c r="AU97" s="142" t="s">
        <v>86</v>
      </c>
      <c r="AY97" s="14" t="s">
        <v>121</v>
      </c>
      <c r="BE97" s="143">
        <f t="shared" si="8"/>
        <v>0</v>
      </c>
      <c r="BF97" s="143">
        <f t="shared" si="9"/>
        <v>0</v>
      </c>
      <c r="BG97" s="143">
        <f t="shared" si="10"/>
        <v>0</v>
      </c>
      <c r="BH97" s="143">
        <f t="shared" si="11"/>
        <v>0</v>
      </c>
      <c r="BI97" s="143">
        <f t="shared" si="12"/>
        <v>0</v>
      </c>
      <c r="BJ97" s="14" t="s">
        <v>84</v>
      </c>
      <c r="BK97" s="143">
        <f t="shared" si="13"/>
        <v>0</v>
      </c>
      <c r="BL97" s="14" t="s">
        <v>128</v>
      </c>
      <c r="BM97" s="142" t="s">
        <v>172</v>
      </c>
    </row>
    <row r="98" spans="2:65" s="1" customFormat="1" ht="16.5" customHeight="1">
      <c r="B98" s="128"/>
      <c r="C98" s="129" t="s">
        <v>173</v>
      </c>
      <c r="D98" s="129" t="s">
        <v>124</v>
      </c>
      <c r="E98" s="130" t="s">
        <v>174</v>
      </c>
      <c r="F98" s="131" t="s">
        <v>175</v>
      </c>
      <c r="G98" s="132" t="s">
        <v>127</v>
      </c>
      <c r="H98" s="133">
        <v>1</v>
      </c>
      <c r="I98" s="134"/>
      <c r="J98" s="134"/>
      <c r="K98" s="135">
        <f t="shared" si="1"/>
        <v>0</v>
      </c>
      <c r="L98" s="136"/>
      <c r="M98" s="29"/>
      <c r="N98" s="137" t="s">
        <v>3</v>
      </c>
      <c r="O98" s="138" t="s">
        <v>45</v>
      </c>
      <c r="P98" s="139">
        <f t="shared" si="2"/>
        <v>0</v>
      </c>
      <c r="Q98" s="139">
        <f t="shared" si="3"/>
        <v>0</v>
      </c>
      <c r="R98" s="139">
        <f t="shared" si="4"/>
        <v>0</v>
      </c>
      <c r="T98" s="140">
        <f t="shared" si="5"/>
        <v>0</v>
      </c>
      <c r="U98" s="140">
        <v>0</v>
      </c>
      <c r="V98" s="140">
        <f t="shared" si="6"/>
        <v>0</v>
      </c>
      <c r="W98" s="140">
        <v>0</v>
      </c>
      <c r="X98" s="141">
        <f t="shared" si="7"/>
        <v>0</v>
      </c>
      <c r="AR98" s="142" t="s">
        <v>128</v>
      </c>
      <c r="AT98" s="142" t="s">
        <v>124</v>
      </c>
      <c r="AU98" s="142" t="s">
        <v>86</v>
      </c>
      <c r="AY98" s="14" t="s">
        <v>121</v>
      </c>
      <c r="BE98" s="143">
        <f t="shared" si="8"/>
        <v>0</v>
      </c>
      <c r="BF98" s="143">
        <f t="shared" si="9"/>
        <v>0</v>
      </c>
      <c r="BG98" s="143">
        <f t="shared" si="10"/>
        <v>0</v>
      </c>
      <c r="BH98" s="143">
        <f t="shared" si="11"/>
        <v>0</v>
      </c>
      <c r="BI98" s="143">
        <f t="shared" si="12"/>
        <v>0</v>
      </c>
      <c r="BJ98" s="14" t="s">
        <v>84</v>
      </c>
      <c r="BK98" s="143">
        <f t="shared" si="13"/>
        <v>0</v>
      </c>
      <c r="BL98" s="14" t="s">
        <v>128</v>
      </c>
      <c r="BM98" s="142" t="s">
        <v>176</v>
      </c>
    </row>
    <row r="99" spans="2:65" s="1" customFormat="1" ht="33" customHeight="1">
      <c r="B99" s="128"/>
      <c r="C99" s="129" t="s">
        <v>177</v>
      </c>
      <c r="D99" s="129" t="s">
        <v>124</v>
      </c>
      <c r="E99" s="130" t="s">
        <v>178</v>
      </c>
      <c r="F99" s="131" t="s">
        <v>179</v>
      </c>
      <c r="G99" s="132" t="s">
        <v>127</v>
      </c>
      <c r="H99" s="133">
        <v>1</v>
      </c>
      <c r="I99" s="134"/>
      <c r="J99" s="134"/>
      <c r="K99" s="135">
        <f t="shared" si="1"/>
        <v>0</v>
      </c>
      <c r="L99" s="136"/>
      <c r="M99" s="29"/>
      <c r="N99" s="137" t="s">
        <v>3</v>
      </c>
      <c r="O99" s="138" t="s">
        <v>45</v>
      </c>
      <c r="P99" s="139">
        <f t="shared" si="2"/>
        <v>0</v>
      </c>
      <c r="Q99" s="139">
        <f t="shared" si="3"/>
        <v>0</v>
      </c>
      <c r="R99" s="139">
        <f t="shared" si="4"/>
        <v>0</v>
      </c>
      <c r="T99" s="140">
        <f t="shared" si="5"/>
        <v>0</v>
      </c>
      <c r="U99" s="140">
        <v>0</v>
      </c>
      <c r="V99" s="140">
        <f t="shared" si="6"/>
        <v>0</v>
      </c>
      <c r="W99" s="140">
        <v>0</v>
      </c>
      <c r="X99" s="141">
        <f t="shared" si="7"/>
        <v>0</v>
      </c>
      <c r="AR99" s="142" t="s">
        <v>128</v>
      </c>
      <c r="AT99" s="142" t="s">
        <v>124</v>
      </c>
      <c r="AU99" s="142" t="s">
        <v>86</v>
      </c>
      <c r="AY99" s="14" t="s">
        <v>121</v>
      </c>
      <c r="BE99" s="143">
        <f t="shared" si="8"/>
        <v>0</v>
      </c>
      <c r="BF99" s="143">
        <f t="shared" si="9"/>
        <v>0</v>
      </c>
      <c r="BG99" s="143">
        <f t="shared" si="10"/>
        <v>0</v>
      </c>
      <c r="BH99" s="143">
        <f t="shared" si="11"/>
        <v>0</v>
      </c>
      <c r="BI99" s="143">
        <f t="shared" si="12"/>
        <v>0</v>
      </c>
      <c r="BJ99" s="14" t="s">
        <v>84</v>
      </c>
      <c r="BK99" s="143">
        <f t="shared" si="13"/>
        <v>0</v>
      </c>
      <c r="BL99" s="14" t="s">
        <v>128</v>
      </c>
      <c r="BM99" s="142" t="s">
        <v>180</v>
      </c>
    </row>
    <row r="100" spans="2:65" s="1" customFormat="1" ht="37.75" customHeight="1">
      <c r="B100" s="128"/>
      <c r="C100" s="129" t="s">
        <v>10</v>
      </c>
      <c r="D100" s="129" t="s">
        <v>124</v>
      </c>
      <c r="E100" s="130" t="s">
        <v>181</v>
      </c>
      <c r="F100" s="131" t="s">
        <v>182</v>
      </c>
      <c r="G100" s="132" t="s">
        <v>127</v>
      </c>
      <c r="H100" s="133">
        <v>1</v>
      </c>
      <c r="I100" s="134"/>
      <c r="J100" s="134"/>
      <c r="K100" s="135">
        <f t="shared" si="1"/>
        <v>0</v>
      </c>
      <c r="L100" s="136"/>
      <c r="M100" s="29"/>
      <c r="N100" s="137" t="s">
        <v>3</v>
      </c>
      <c r="O100" s="138" t="s">
        <v>45</v>
      </c>
      <c r="P100" s="139">
        <f t="shared" si="2"/>
        <v>0</v>
      </c>
      <c r="Q100" s="139">
        <f t="shared" si="3"/>
        <v>0</v>
      </c>
      <c r="R100" s="139">
        <f t="shared" si="4"/>
        <v>0</v>
      </c>
      <c r="T100" s="140">
        <f t="shared" si="5"/>
        <v>0</v>
      </c>
      <c r="U100" s="140">
        <v>0</v>
      </c>
      <c r="V100" s="140">
        <f t="shared" si="6"/>
        <v>0</v>
      </c>
      <c r="W100" s="140">
        <v>0</v>
      </c>
      <c r="X100" s="141">
        <f t="shared" si="7"/>
        <v>0</v>
      </c>
      <c r="AR100" s="142" t="s">
        <v>128</v>
      </c>
      <c r="AT100" s="142" t="s">
        <v>124</v>
      </c>
      <c r="AU100" s="142" t="s">
        <v>86</v>
      </c>
      <c r="AY100" s="14" t="s">
        <v>121</v>
      </c>
      <c r="BE100" s="143">
        <f t="shared" si="8"/>
        <v>0</v>
      </c>
      <c r="BF100" s="143">
        <f t="shared" si="9"/>
        <v>0</v>
      </c>
      <c r="BG100" s="143">
        <f t="shared" si="10"/>
        <v>0</v>
      </c>
      <c r="BH100" s="143">
        <f t="shared" si="11"/>
        <v>0</v>
      </c>
      <c r="BI100" s="143">
        <f t="shared" si="12"/>
        <v>0</v>
      </c>
      <c r="BJ100" s="14" t="s">
        <v>84</v>
      </c>
      <c r="BK100" s="143">
        <f t="shared" si="13"/>
        <v>0</v>
      </c>
      <c r="BL100" s="14" t="s">
        <v>128</v>
      </c>
      <c r="BM100" s="142" t="s">
        <v>183</v>
      </c>
    </row>
    <row r="101" spans="2:65" s="1" customFormat="1" ht="16.5" customHeight="1">
      <c r="B101" s="128"/>
      <c r="C101" s="129" t="s">
        <v>184</v>
      </c>
      <c r="D101" s="129" t="s">
        <v>124</v>
      </c>
      <c r="E101" s="130" t="s">
        <v>185</v>
      </c>
      <c r="F101" s="131" t="s">
        <v>186</v>
      </c>
      <c r="G101" s="132" t="s">
        <v>127</v>
      </c>
      <c r="H101" s="133">
        <v>1</v>
      </c>
      <c r="I101" s="134"/>
      <c r="J101" s="134"/>
      <c r="K101" s="135">
        <f t="shared" si="1"/>
        <v>0</v>
      </c>
      <c r="L101" s="136"/>
      <c r="M101" s="29"/>
      <c r="N101" s="137" t="s">
        <v>3</v>
      </c>
      <c r="O101" s="138" t="s">
        <v>45</v>
      </c>
      <c r="P101" s="139">
        <f t="shared" si="2"/>
        <v>0</v>
      </c>
      <c r="Q101" s="139">
        <f t="shared" si="3"/>
        <v>0</v>
      </c>
      <c r="R101" s="139">
        <f t="shared" si="4"/>
        <v>0</v>
      </c>
      <c r="T101" s="140">
        <f t="shared" si="5"/>
        <v>0</v>
      </c>
      <c r="U101" s="140">
        <v>0</v>
      </c>
      <c r="V101" s="140">
        <f t="shared" si="6"/>
        <v>0</v>
      </c>
      <c r="W101" s="140">
        <v>0</v>
      </c>
      <c r="X101" s="141">
        <f t="shared" si="7"/>
        <v>0</v>
      </c>
      <c r="AR101" s="142" t="s">
        <v>128</v>
      </c>
      <c r="AT101" s="142" t="s">
        <v>124</v>
      </c>
      <c r="AU101" s="142" t="s">
        <v>86</v>
      </c>
      <c r="AY101" s="14" t="s">
        <v>121</v>
      </c>
      <c r="BE101" s="143">
        <f t="shared" si="8"/>
        <v>0</v>
      </c>
      <c r="BF101" s="143">
        <f t="shared" si="9"/>
        <v>0</v>
      </c>
      <c r="BG101" s="143">
        <f t="shared" si="10"/>
        <v>0</v>
      </c>
      <c r="BH101" s="143">
        <f t="shared" si="11"/>
        <v>0</v>
      </c>
      <c r="BI101" s="143">
        <f t="shared" si="12"/>
        <v>0</v>
      </c>
      <c r="BJ101" s="14" t="s">
        <v>84</v>
      </c>
      <c r="BK101" s="143">
        <f t="shared" si="13"/>
        <v>0</v>
      </c>
      <c r="BL101" s="14" t="s">
        <v>128</v>
      </c>
      <c r="BM101" s="142" t="s">
        <v>187</v>
      </c>
    </row>
    <row r="102" spans="2:65" s="1" customFormat="1" ht="24.15" customHeight="1">
      <c r="B102" s="128"/>
      <c r="C102" s="129" t="s">
        <v>188</v>
      </c>
      <c r="D102" s="129" t="s">
        <v>124</v>
      </c>
      <c r="E102" s="130" t="s">
        <v>189</v>
      </c>
      <c r="F102" s="131" t="s">
        <v>190</v>
      </c>
      <c r="G102" s="132" t="s">
        <v>127</v>
      </c>
      <c r="H102" s="133">
        <v>1</v>
      </c>
      <c r="I102" s="134"/>
      <c r="J102" s="134"/>
      <c r="K102" s="135">
        <f t="shared" si="1"/>
        <v>0</v>
      </c>
      <c r="L102" s="136"/>
      <c r="M102" s="29"/>
      <c r="N102" s="137" t="s">
        <v>3</v>
      </c>
      <c r="O102" s="138" t="s">
        <v>45</v>
      </c>
      <c r="P102" s="139">
        <f t="shared" si="2"/>
        <v>0</v>
      </c>
      <c r="Q102" s="139">
        <f t="shared" si="3"/>
        <v>0</v>
      </c>
      <c r="R102" s="139">
        <f t="shared" si="4"/>
        <v>0</v>
      </c>
      <c r="T102" s="140">
        <f t="shared" si="5"/>
        <v>0</v>
      </c>
      <c r="U102" s="140">
        <v>0</v>
      </c>
      <c r="V102" s="140">
        <f t="shared" si="6"/>
        <v>0</v>
      </c>
      <c r="W102" s="140">
        <v>0</v>
      </c>
      <c r="X102" s="141">
        <f t="shared" si="7"/>
        <v>0</v>
      </c>
      <c r="AR102" s="142" t="s">
        <v>128</v>
      </c>
      <c r="AT102" s="142" t="s">
        <v>124</v>
      </c>
      <c r="AU102" s="142" t="s">
        <v>86</v>
      </c>
      <c r="AY102" s="14" t="s">
        <v>121</v>
      </c>
      <c r="BE102" s="143">
        <f t="shared" si="8"/>
        <v>0</v>
      </c>
      <c r="BF102" s="143">
        <f t="shared" si="9"/>
        <v>0</v>
      </c>
      <c r="BG102" s="143">
        <f t="shared" si="10"/>
        <v>0</v>
      </c>
      <c r="BH102" s="143">
        <f t="shared" si="11"/>
        <v>0</v>
      </c>
      <c r="BI102" s="143">
        <f t="shared" si="12"/>
        <v>0</v>
      </c>
      <c r="BJ102" s="14" t="s">
        <v>84</v>
      </c>
      <c r="BK102" s="143">
        <f t="shared" si="13"/>
        <v>0</v>
      </c>
      <c r="BL102" s="14" t="s">
        <v>128</v>
      </c>
      <c r="BM102" s="142" t="s">
        <v>191</v>
      </c>
    </row>
    <row r="103" spans="2:65" s="1" customFormat="1" ht="24.15" customHeight="1">
      <c r="B103" s="128"/>
      <c r="C103" s="129" t="s">
        <v>192</v>
      </c>
      <c r="D103" s="129" t="s">
        <v>124</v>
      </c>
      <c r="E103" s="130" t="s">
        <v>193</v>
      </c>
      <c r="F103" s="131" t="s">
        <v>194</v>
      </c>
      <c r="G103" s="132" t="s">
        <v>127</v>
      </c>
      <c r="H103" s="133">
        <v>1</v>
      </c>
      <c r="I103" s="134"/>
      <c r="J103" s="134"/>
      <c r="K103" s="135">
        <f t="shared" si="1"/>
        <v>0</v>
      </c>
      <c r="L103" s="136"/>
      <c r="M103" s="29"/>
      <c r="N103" s="154" t="s">
        <v>3</v>
      </c>
      <c r="O103" s="155" t="s">
        <v>45</v>
      </c>
      <c r="P103" s="156">
        <f t="shared" si="2"/>
        <v>0</v>
      </c>
      <c r="Q103" s="156">
        <f t="shared" si="3"/>
        <v>0</v>
      </c>
      <c r="R103" s="156">
        <f t="shared" si="4"/>
        <v>0</v>
      </c>
      <c r="S103" s="157"/>
      <c r="T103" s="158">
        <f t="shared" si="5"/>
        <v>0</v>
      </c>
      <c r="U103" s="158">
        <v>0</v>
      </c>
      <c r="V103" s="158">
        <f t="shared" si="6"/>
        <v>0</v>
      </c>
      <c r="W103" s="158">
        <v>0</v>
      </c>
      <c r="X103" s="159">
        <f t="shared" si="7"/>
        <v>0</v>
      </c>
      <c r="AR103" s="142" t="s">
        <v>128</v>
      </c>
      <c r="AT103" s="142" t="s">
        <v>124</v>
      </c>
      <c r="AU103" s="142" t="s">
        <v>86</v>
      </c>
      <c r="AY103" s="14" t="s">
        <v>121</v>
      </c>
      <c r="BE103" s="143">
        <f t="shared" si="8"/>
        <v>0</v>
      </c>
      <c r="BF103" s="143">
        <f t="shared" si="9"/>
        <v>0</v>
      </c>
      <c r="BG103" s="143">
        <f t="shared" si="10"/>
        <v>0</v>
      </c>
      <c r="BH103" s="143">
        <f t="shared" si="11"/>
        <v>0</v>
      </c>
      <c r="BI103" s="143">
        <f t="shared" si="12"/>
        <v>0</v>
      </c>
      <c r="BJ103" s="14" t="s">
        <v>84</v>
      </c>
      <c r="BK103" s="143">
        <f t="shared" si="13"/>
        <v>0</v>
      </c>
      <c r="BL103" s="14" t="s">
        <v>128</v>
      </c>
      <c r="BM103" s="142" t="s">
        <v>195</v>
      </c>
    </row>
    <row r="104" spans="2:65" s="1" customFormat="1" ht="7" customHeight="1">
      <c r="B104" s="38"/>
      <c r="C104" s="39"/>
      <c r="D104" s="39"/>
      <c r="E104" s="39"/>
      <c r="F104" s="39"/>
      <c r="G104" s="39"/>
      <c r="H104" s="39"/>
      <c r="I104" s="39"/>
      <c r="J104" s="39"/>
      <c r="K104" s="39"/>
      <c r="L104" s="39"/>
      <c r="M104" s="29"/>
    </row>
  </sheetData>
  <autoFilter ref="C82:L103" xr:uid="{00000000-0009-0000-0000-000001000000}"/>
  <mergeCells count="9">
    <mergeCell ref="E52:H52"/>
    <mergeCell ref="E73:H73"/>
    <mergeCell ref="E75:H75"/>
    <mergeCell ref="M2:Z2"/>
    <mergeCell ref="E7:H7"/>
    <mergeCell ref="E9:H9"/>
    <mergeCell ref="E18:H18"/>
    <mergeCell ref="E27:H27"/>
    <mergeCell ref="E50:H50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105"/>
  <sheetViews>
    <sheetView showGridLines="0" topLeftCell="A76" workbookViewId="0">
      <selection activeCell="AA103" sqref="AA103"/>
    </sheetView>
  </sheetViews>
  <sheetFormatPr defaultRowHeight="10"/>
  <cols>
    <col min="1" max="1" width="8.33203125" customWidth="1"/>
    <col min="2" max="2" width="1.21875" customWidth="1"/>
    <col min="3" max="3" width="4.109375" customWidth="1"/>
    <col min="4" max="4" width="4.33203125" customWidth="1"/>
    <col min="5" max="5" width="17.109375" customWidth="1"/>
    <col min="6" max="6" width="50.77734375" customWidth="1"/>
    <col min="7" max="7" width="7.44140625" customWidth="1"/>
    <col min="8" max="8" width="14" customWidth="1"/>
    <col min="9" max="9" width="15.77734375" customWidth="1"/>
    <col min="10" max="11" width="22.33203125" customWidth="1"/>
    <col min="12" max="12" width="15.44140625" hidden="1" customWidth="1"/>
    <col min="13" max="13" width="9.33203125" customWidth="1"/>
    <col min="14" max="14" width="10.77734375" hidden="1" customWidth="1"/>
    <col min="15" max="15" width="9.33203125" hidden="1"/>
    <col min="16" max="24" width="14.109375" hidden="1" customWidth="1"/>
    <col min="25" max="25" width="12.33203125" hidden="1" customWidth="1"/>
    <col min="26" max="26" width="16.33203125" customWidth="1"/>
    <col min="27" max="27" width="12.33203125" customWidth="1"/>
    <col min="28" max="28" width="1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7" customHeight="1">
      <c r="M2" s="265" t="s">
        <v>7</v>
      </c>
      <c r="N2" s="243"/>
      <c r="O2" s="243"/>
      <c r="P2" s="243"/>
      <c r="Q2" s="243"/>
      <c r="R2" s="243"/>
      <c r="S2" s="243"/>
      <c r="T2" s="243"/>
      <c r="U2" s="243"/>
      <c r="V2" s="243"/>
      <c r="W2" s="243"/>
      <c r="X2" s="243"/>
      <c r="Y2" s="243"/>
      <c r="Z2" s="243"/>
      <c r="AT2" s="14" t="s">
        <v>88</v>
      </c>
    </row>
    <row r="3" spans="2:46" ht="7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7"/>
      <c r="AT3" s="14" t="s">
        <v>86</v>
      </c>
    </row>
    <row r="4" spans="2:46" ht="25" customHeight="1">
      <c r="B4" s="17"/>
      <c r="D4" s="18" t="s">
        <v>89</v>
      </c>
      <c r="M4" s="17"/>
      <c r="N4" s="83" t="s">
        <v>12</v>
      </c>
      <c r="AT4" s="14" t="s">
        <v>4</v>
      </c>
    </row>
    <row r="5" spans="2:46" ht="7" customHeight="1">
      <c r="B5" s="17"/>
      <c r="M5" s="17"/>
    </row>
    <row r="6" spans="2:46" ht="12" customHeight="1">
      <c r="B6" s="17"/>
      <c r="D6" s="24" t="s">
        <v>18</v>
      </c>
      <c r="M6" s="17"/>
    </row>
    <row r="7" spans="2:46" ht="16.5" customHeight="1">
      <c r="B7" s="17"/>
      <c r="E7" s="278" t="str">
        <f>'Rekapitulace stavby'!K6</f>
        <v>Rozvoj vodíkové mobility v Ostravě 1.etapa - 1.a2. fáze</v>
      </c>
      <c r="F7" s="279"/>
      <c r="G7" s="279"/>
      <c r="H7" s="279"/>
      <c r="M7" s="17"/>
    </row>
    <row r="8" spans="2:46" s="1" customFormat="1" ht="12" customHeight="1">
      <c r="B8" s="29"/>
      <c r="D8" s="24" t="s">
        <v>90</v>
      </c>
      <c r="M8" s="29"/>
    </row>
    <row r="9" spans="2:46" s="1" customFormat="1" ht="16.5" customHeight="1">
      <c r="B9" s="29"/>
      <c r="E9" s="275" t="s">
        <v>196</v>
      </c>
      <c r="F9" s="277"/>
      <c r="G9" s="277"/>
      <c r="H9" s="277"/>
      <c r="M9" s="29"/>
    </row>
    <row r="10" spans="2:46" s="1" customFormat="1">
      <c r="B10" s="29"/>
      <c r="M10" s="29"/>
    </row>
    <row r="11" spans="2:46" s="1" customFormat="1" ht="12" customHeight="1">
      <c r="B11" s="29"/>
      <c r="D11" s="24" t="s">
        <v>20</v>
      </c>
      <c r="F11" s="22" t="s">
        <v>3</v>
      </c>
      <c r="I11" s="24" t="s">
        <v>21</v>
      </c>
      <c r="J11" s="22" t="s">
        <v>3</v>
      </c>
      <c r="M11" s="29"/>
    </row>
    <row r="12" spans="2:46" s="1" customFormat="1" ht="12" customHeight="1">
      <c r="B12" s="29"/>
      <c r="D12" s="24" t="s">
        <v>22</v>
      </c>
      <c r="F12" s="22" t="s">
        <v>23</v>
      </c>
      <c r="I12" s="24" t="s">
        <v>24</v>
      </c>
      <c r="J12" s="46" t="str">
        <f>'Rekapitulace stavby'!AN8</f>
        <v>5. 12. 2022</v>
      </c>
      <c r="M12" s="29"/>
    </row>
    <row r="13" spans="2:46" s="1" customFormat="1" ht="10.75" customHeight="1">
      <c r="B13" s="29"/>
      <c r="M13" s="29"/>
    </row>
    <row r="14" spans="2:46" s="1" customFormat="1" ht="12" customHeight="1">
      <c r="B14" s="29"/>
      <c r="D14" s="24" t="s">
        <v>26</v>
      </c>
      <c r="I14" s="24" t="s">
        <v>27</v>
      </c>
      <c r="J14" s="22" t="s">
        <v>28</v>
      </c>
      <c r="M14" s="29"/>
    </row>
    <row r="15" spans="2:46" s="1" customFormat="1" ht="18" customHeight="1">
      <c r="B15" s="29"/>
      <c r="E15" s="22" t="s">
        <v>29</v>
      </c>
      <c r="I15" s="24" t="s">
        <v>30</v>
      </c>
      <c r="J15" s="22" t="s">
        <v>3</v>
      </c>
      <c r="M15" s="29"/>
    </row>
    <row r="16" spans="2:46" s="1" customFormat="1" ht="7" customHeight="1">
      <c r="B16" s="29"/>
      <c r="M16" s="29"/>
    </row>
    <row r="17" spans="2:13" s="1" customFormat="1" ht="12" customHeight="1">
      <c r="B17" s="29"/>
      <c r="D17" s="24" t="s">
        <v>31</v>
      </c>
      <c r="I17" s="24" t="s">
        <v>27</v>
      </c>
      <c r="J17" s="25" t="str">
        <f>'Rekapitulace stavby'!AN13</f>
        <v>Vyplň údaj</v>
      </c>
      <c r="M17" s="29"/>
    </row>
    <row r="18" spans="2:13" s="1" customFormat="1" ht="18" customHeight="1">
      <c r="B18" s="29"/>
      <c r="E18" s="280" t="str">
        <f>'Rekapitulace stavby'!E14</f>
        <v>Vyplň údaj</v>
      </c>
      <c r="F18" s="242"/>
      <c r="G18" s="242"/>
      <c r="H18" s="242"/>
      <c r="I18" s="24" t="s">
        <v>30</v>
      </c>
      <c r="J18" s="25" t="str">
        <f>'Rekapitulace stavby'!AN14</f>
        <v>Vyplň údaj</v>
      </c>
      <c r="M18" s="29"/>
    </row>
    <row r="19" spans="2:13" s="1" customFormat="1" ht="7" customHeight="1">
      <c r="B19" s="29"/>
      <c r="M19" s="29"/>
    </row>
    <row r="20" spans="2:13" s="1" customFormat="1" ht="12" customHeight="1">
      <c r="B20" s="29"/>
      <c r="D20" s="24" t="s">
        <v>33</v>
      </c>
      <c r="I20" s="24" t="s">
        <v>27</v>
      </c>
      <c r="J20" s="22" t="s">
        <v>34</v>
      </c>
      <c r="M20" s="29"/>
    </row>
    <row r="21" spans="2:13" s="1" customFormat="1" ht="18" customHeight="1">
      <c r="B21" s="29"/>
      <c r="E21" s="22" t="s">
        <v>35</v>
      </c>
      <c r="I21" s="24" t="s">
        <v>30</v>
      </c>
      <c r="J21" s="22" t="s">
        <v>3</v>
      </c>
      <c r="M21" s="29"/>
    </row>
    <row r="22" spans="2:13" s="1" customFormat="1" ht="7" customHeight="1">
      <c r="B22" s="29"/>
      <c r="M22" s="29"/>
    </row>
    <row r="23" spans="2:13" s="1" customFormat="1" ht="12" customHeight="1">
      <c r="B23" s="29"/>
      <c r="D23" s="24" t="s">
        <v>36</v>
      </c>
      <c r="I23" s="24" t="s">
        <v>27</v>
      </c>
      <c r="J23" s="22" t="s">
        <v>3</v>
      </c>
      <c r="M23" s="29"/>
    </row>
    <row r="24" spans="2:13" s="1" customFormat="1" ht="18" customHeight="1">
      <c r="B24" s="29"/>
      <c r="E24" s="22" t="s">
        <v>37</v>
      </c>
      <c r="I24" s="24" t="s">
        <v>30</v>
      </c>
      <c r="J24" s="22" t="s">
        <v>3</v>
      </c>
      <c r="M24" s="29"/>
    </row>
    <row r="25" spans="2:13" s="1" customFormat="1" ht="7" customHeight="1">
      <c r="B25" s="29"/>
      <c r="M25" s="29"/>
    </row>
    <row r="26" spans="2:13" s="1" customFormat="1" ht="12" customHeight="1">
      <c r="B26" s="29"/>
      <c r="D26" s="24" t="s">
        <v>38</v>
      </c>
      <c r="M26" s="29"/>
    </row>
    <row r="27" spans="2:13" s="7" customFormat="1" ht="16.5" customHeight="1">
      <c r="B27" s="84"/>
      <c r="E27" s="247" t="s">
        <v>3</v>
      </c>
      <c r="F27" s="247"/>
      <c r="G27" s="247"/>
      <c r="H27" s="247"/>
      <c r="M27" s="84"/>
    </row>
    <row r="28" spans="2:13" s="1" customFormat="1" ht="7" customHeight="1">
      <c r="B28" s="29"/>
      <c r="M28" s="29"/>
    </row>
    <row r="29" spans="2:13" s="1" customFormat="1" ht="7" customHeight="1">
      <c r="B29" s="29"/>
      <c r="D29" s="47"/>
      <c r="E29" s="47"/>
      <c r="F29" s="47"/>
      <c r="G29" s="47"/>
      <c r="H29" s="47"/>
      <c r="I29" s="47"/>
      <c r="J29" s="47"/>
      <c r="K29" s="47"/>
      <c r="L29" s="47"/>
      <c r="M29" s="29"/>
    </row>
    <row r="30" spans="2:13" s="1" customFormat="1" ht="12.5">
      <c r="B30" s="29"/>
      <c r="E30" s="24" t="s">
        <v>92</v>
      </c>
      <c r="K30" s="85">
        <f>I61</f>
        <v>0</v>
      </c>
      <c r="M30" s="29"/>
    </row>
    <row r="31" spans="2:13" s="1" customFormat="1" ht="12.5">
      <c r="B31" s="29"/>
      <c r="E31" s="24" t="s">
        <v>93</v>
      </c>
      <c r="K31" s="85">
        <f>J61</f>
        <v>0</v>
      </c>
      <c r="M31" s="29"/>
    </row>
    <row r="32" spans="2:13" s="1" customFormat="1" ht="25.4" customHeight="1">
      <c r="B32" s="29"/>
      <c r="D32" s="86" t="s">
        <v>40</v>
      </c>
      <c r="K32" s="60">
        <f>ROUND(K85, 2)</f>
        <v>0</v>
      </c>
      <c r="M32" s="29"/>
    </row>
    <row r="33" spans="2:13" s="1" customFormat="1" ht="7" customHeight="1">
      <c r="B33" s="29"/>
      <c r="D33" s="47"/>
      <c r="E33" s="47"/>
      <c r="F33" s="47"/>
      <c r="G33" s="47"/>
      <c r="H33" s="47"/>
      <c r="I33" s="47"/>
      <c r="J33" s="47"/>
      <c r="K33" s="47"/>
      <c r="L33" s="47"/>
      <c r="M33" s="29"/>
    </row>
    <row r="34" spans="2:13" s="1" customFormat="1" ht="14.4" customHeight="1">
      <c r="B34" s="29"/>
      <c r="F34" s="32" t="s">
        <v>42</v>
      </c>
      <c r="I34" s="32" t="s">
        <v>41</v>
      </c>
      <c r="K34" s="32" t="s">
        <v>43</v>
      </c>
      <c r="M34" s="29"/>
    </row>
    <row r="35" spans="2:13" s="1" customFormat="1" ht="14.4" customHeight="1">
      <c r="B35" s="29"/>
      <c r="D35" s="49" t="s">
        <v>44</v>
      </c>
      <c r="E35" s="24" t="s">
        <v>45</v>
      </c>
      <c r="F35" s="85">
        <f>ROUND((SUM(BE85:BE104)),  2)</f>
        <v>0</v>
      </c>
      <c r="I35" s="87">
        <v>0.21</v>
      </c>
      <c r="K35" s="85">
        <f>ROUND(((SUM(BE85:BE104))*I35),  2)</f>
        <v>0</v>
      </c>
      <c r="M35" s="29"/>
    </row>
    <row r="36" spans="2:13" s="1" customFormat="1" ht="14.4" customHeight="1">
      <c r="B36" s="29"/>
      <c r="E36" s="24" t="s">
        <v>46</v>
      </c>
      <c r="F36" s="85">
        <f>ROUND((SUM(BF85:BF104)),  2)</f>
        <v>0</v>
      </c>
      <c r="I36" s="87">
        <v>0.15</v>
      </c>
      <c r="K36" s="85">
        <f>ROUND(((SUM(BF85:BF104))*I36),  2)</f>
        <v>0</v>
      </c>
      <c r="M36" s="29"/>
    </row>
    <row r="37" spans="2:13" s="1" customFormat="1" ht="14.4" hidden="1" customHeight="1">
      <c r="B37" s="29"/>
      <c r="E37" s="24" t="s">
        <v>47</v>
      </c>
      <c r="F37" s="85">
        <f>ROUND((SUM(BG85:BG104)),  2)</f>
        <v>0</v>
      </c>
      <c r="I37" s="87">
        <v>0.21</v>
      </c>
      <c r="K37" s="85">
        <f>0</f>
        <v>0</v>
      </c>
      <c r="M37" s="29"/>
    </row>
    <row r="38" spans="2:13" s="1" customFormat="1" ht="14.4" hidden="1" customHeight="1">
      <c r="B38" s="29"/>
      <c r="E38" s="24" t="s">
        <v>48</v>
      </c>
      <c r="F38" s="85">
        <f>ROUND((SUM(BH85:BH104)),  2)</f>
        <v>0</v>
      </c>
      <c r="I38" s="87">
        <v>0.15</v>
      </c>
      <c r="K38" s="85">
        <f>0</f>
        <v>0</v>
      </c>
      <c r="M38" s="29"/>
    </row>
    <row r="39" spans="2:13" s="1" customFormat="1" ht="14.4" hidden="1" customHeight="1">
      <c r="B39" s="29"/>
      <c r="E39" s="24" t="s">
        <v>49</v>
      </c>
      <c r="F39" s="85">
        <f>ROUND((SUM(BI85:BI104)),  2)</f>
        <v>0</v>
      </c>
      <c r="I39" s="87">
        <v>0</v>
      </c>
      <c r="K39" s="85">
        <f>0</f>
        <v>0</v>
      </c>
      <c r="M39" s="29"/>
    </row>
    <row r="40" spans="2:13" s="1" customFormat="1" ht="7" customHeight="1">
      <c r="B40" s="29"/>
      <c r="M40" s="29"/>
    </row>
    <row r="41" spans="2:13" s="1" customFormat="1" ht="25.4" customHeight="1">
      <c r="B41" s="29"/>
      <c r="C41" s="88"/>
      <c r="D41" s="89" t="s">
        <v>50</v>
      </c>
      <c r="E41" s="51"/>
      <c r="F41" s="51"/>
      <c r="G41" s="90" t="s">
        <v>51</v>
      </c>
      <c r="H41" s="91" t="s">
        <v>52</v>
      </c>
      <c r="I41" s="51"/>
      <c r="J41" s="51"/>
      <c r="K41" s="92">
        <f>SUM(K32:K39)</f>
        <v>0</v>
      </c>
      <c r="L41" s="93"/>
      <c r="M41" s="29"/>
    </row>
    <row r="42" spans="2:13" s="1" customFormat="1" ht="14.4" customHeight="1">
      <c r="B42" s="38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29"/>
    </row>
    <row r="46" spans="2:13" s="1" customFormat="1" ht="7" customHeight="1">
      <c r="B46" s="40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29"/>
    </row>
    <row r="47" spans="2:13" s="1" customFormat="1" ht="25" customHeight="1">
      <c r="B47" s="29"/>
      <c r="C47" s="18" t="s">
        <v>94</v>
      </c>
      <c r="M47" s="29"/>
    </row>
    <row r="48" spans="2:13" s="1" customFormat="1" ht="7" customHeight="1">
      <c r="B48" s="29"/>
      <c r="M48" s="29"/>
    </row>
    <row r="49" spans="2:47" s="1" customFormat="1" ht="12" customHeight="1">
      <c r="B49" s="29"/>
      <c r="C49" s="24" t="s">
        <v>18</v>
      </c>
      <c r="M49" s="29"/>
    </row>
    <row r="50" spans="2:47" s="1" customFormat="1" ht="16.5" customHeight="1">
      <c r="B50" s="29"/>
      <c r="E50" s="278" t="str">
        <f>E7</f>
        <v>Rozvoj vodíkové mobility v Ostravě 1.etapa - 1.a2. fáze</v>
      </c>
      <c r="F50" s="279"/>
      <c r="G50" s="279"/>
      <c r="H50" s="279"/>
      <c r="M50" s="29"/>
    </row>
    <row r="51" spans="2:47" s="1" customFormat="1" ht="12" customHeight="1">
      <c r="B51" s="29"/>
      <c r="C51" s="24" t="s">
        <v>90</v>
      </c>
      <c r="M51" s="29"/>
    </row>
    <row r="52" spans="2:47" s="1" customFormat="1" ht="16.5" customHeight="1">
      <c r="B52" s="29"/>
      <c r="E52" s="275" t="str">
        <f>E9</f>
        <v>VRN - VRN</v>
      </c>
      <c r="F52" s="277"/>
      <c r="G52" s="277"/>
      <c r="H52" s="277"/>
      <c r="M52" s="29"/>
    </row>
    <row r="53" spans="2:47" s="1" customFormat="1" ht="7" customHeight="1">
      <c r="B53" s="29"/>
      <c r="M53" s="29"/>
    </row>
    <row r="54" spans="2:47" s="1" customFormat="1" ht="12" customHeight="1">
      <c r="B54" s="29"/>
      <c r="C54" s="24" t="s">
        <v>22</v>
      </c>
      <c r="F54" s="22" t="str">
        <f>F12</f>
        <v>Ostrava</v>
      </c>
      <c r="I54" s="24" t="s">
        <v>24</v>
      </c>
      <c r="J54" s="46" t="str">
        <f>IF(J12="","",J12)</f>
        <v>5. 12. 2022</v>
      </c>
      <c r="M54" s="29"/>
    </row>
    <row r="55" spans="2:47" s="1" customFormat="1" ht="7" customHeight="1">
      <c r="B55" s="29"/>
      <c r="M55" s="29"/>
    </row>
    <row r="56" spans="2:47" s="1" customFormat="1" ht="15.15" customHeight="1">
      <c r="B56" s="29"/>
      <c r="C56" s="24" t="s">
        <v>26</v>
      </c>
      <c r="F56" s="22" t="str">
        <f>E15</f>
        <v>Dopravní podnik Ostrava a.s.</v>
      </c>
      <c r="I56" s="24" t="s">
        <v>33</v>
      </c>
      <c r="J56" s="27" t="str">
        <f>E21</f>
        <v>IGEA s.r.o.</v>
      </c>
      <c r="M56" s="29"/>
    </row>
    <row r="57" spans="2:47" s="1" customFormat="1" ht="15.15" customHeight="1">
      <c r="B57" s="29"/>
      <c r="C57" s="24" t="s">
        <v>31</v>
      </c>
      <c r="F57" s="22" t="str">
        <f>IF(E18="","",E18)</f>
        <v>Vyplň údaj</v>
      </c>
      <c r="I57" s="24" t="s">
        <v>36</v>
      </c>
      <c r="J57" s="27" t="str">
        <f>E24</f>
        <v>R.Vojtěchová</v>
      </c>
      <c r="M57" s="29"/>
    </row>
    <row r="58" spans="2:47" s="1" customFormat="1" ht="10.25" customHeight="1">
      <c r="B58" s="29"/>
      <c r="M58" s="29"/>
    </row>
    <row r="59" spans="2:47" s="1" customFormat="1" ht="29.25" customHeight="1">
      <c r="B59" s="29"/>
      <c r="C59" s="94" t="s">
        <v>95</v>
      </c>
      <c r="D59" s="88"/>
      <c r="E59" s="88"/>
      <c r="F59" s="88"/>
      <c r="G59" s="88"/>
      <c r="H59" s="88"/>
      <c r="I59" s="95" t="s">
        <v>96</v>
      </c>
      <c r="J59" s="95" t="s">
        <v>97</v>
      </c>
      <c r="K59" s="95" t="s">
        <v>98</v>
      </c>
      <c r="L59" s="88"/>
      <c r="M59" s="29"/>
    </row>
    <row r="60" spans="2:47" s="1" customFormat="1" ht="10.25" customHeight="1">
      <c r="B60" s="29"/>
      <c r="M60" s="29"/>
    </row>
    <row r="61" spans="2:47" s="1" customFormat="1" ht="22.75" customHeight="1">
      <c r="B61" s="29"/>
      <c r="C61" s="96" t="s">
        <v>74</v>
      </c>
      <c r="I61" s="60">
        <f t="shared" ref="I61:J63" si="0">Q85</f>
        <v>0</v>
      </c>
      <c r="J61" s="60">
        <f t="shared" si="0"/>
        <v>0</v>
      </c>
      <c r="K61" s="60">
        <f>K85</f>
        <v>0</v>
      </c>
      <c r="M61" s="29"/>
      <c r="AU61" s="14" t="s">
        <v>99</v>
      </c>
    </row>
    <row r="62" spans="2:47" s="8" customFormat="1" ht="25" customHeight="1">
      <c r="B62" s="97"/>
      <c r="D62" s="98" t="s">
        <v>197</v>
      </c>
      <c r="E62" s="99"/>
      <c r="F62" s="99"/>
      <c r="G62" s="99"/>
      <c r="H62" s="99"/>
      <c r="I62" s="100">
        <f t="shared" si="0"/>
        <v>0</v>
      </c>
      <c r="J62" s="100">
        <f t="shared" si="0"/>
        <v>0</v>
      </c>
      <c r="K62" s="100">
        <f>K86</f>
        <v>0</v>
      </c>
      <c r="M62" s="97"/>
    </row>
    <row r="63" spans="2:47" s="9" customFormat="1" ht="19.899999999999999" customHeight="1">
      <c r="B63" s="101"/>
      <c r="D63" s="102" t="s">
        <v>198</v>
      </c>
      <c r="E63" s="103"/>
      <c r="F63" s="103"/>
      <c r="G63" s="103"/>
      <c r="H63" s="103"/>
      <c r="I63" s="104">
        <f t="shared" si="0"/>
        <v>0</v>
      </c>
      <c r="J63" s="104">
        <f t="shared" si="0"/>
        <v>0</v>
      </c>
      <c r="K63" s="104">
        <f>K87</f>
        <v>0</v>
      </c>
      <c r="M63" s="101"/>
    </row>
    <row r="64" spans="2:47" s="9" customFormat="1" ht="19.899999999999999" customHeight="1">
      <c r="B64" s="101"/>
      <c r="D64" s="102" t="s">
        <v>199</v>
      </c>
      <c r="E64" s="103"/>
      <c r="F64" s="103"/>
      <c r="G64" s="103"/>
      <c r="H64" s="103"/>
      <c r="I64" s="104">
        <f>Q90</f>
        <v>0</v>
      </c>
      <c r="J64" s="104">
        <f>R90</f>
        <v>0</v>
      </c>
      <c r="K64" s="104">
        <f>K90</f>
        <v>0</v>
      </c>
      <c r="M64" s="101"/>
    </row>
    <row r="65" spans="2:13" s="9" customFormat="1" ht="19.899999999999999" customHeight="1">
      <c r="B65" s="101"/>
      <c r="D65" s="102" t="s">
        <v>200</v>
      </c>
      <c r="E65" s="103"/>
      <c r="F65" s="103"/>
      <c r="G65" s="103"/>
      <c r="H65" s="103"/>
      <c r="I65" s="104">
        <f>Q92</f>
        <v>0</v>
      </c>
      <c r="J65" s="104">
        <f>R92</f>
        <v>0</v>
      </c>
      <c r="K65" s="104">
        <f>K92</f>
        <v>0</v>
      </c>
      <c r="M65" s="101"/>
    </row>
    <row r="66" spans="2:13" s="1" customFormat="1" ht="21.75" customHeight="1">
      <c r="B66" s="29"/>
      <c r="M66" s="29"/>
    </row>
    <row r="67" spans="2:13" s="1" customFormat="1" ht="7" customHeight="1">
      <c r="B67" s="38"/>
      <c r="C67" s="39"/>
      <c r="D67" s="39"/>
      <c r="E67" s="39"/>
      <c r="F67" s="39"/>
      <c r="G67" s="39"/>
      <c r="H67" s="39"/>
      <c r="I67" s="39"/>
      <c r="J67" s="39"/>
      <c r="K67" s="39"/>
      <c r="L67" s="39"/>
      <c r="M67" s="29"/>
    </row>
    <row r="71" spans="2:13" s="1" customFormat="1" ht="7" customHeight="1">
      <c r="B71" s="40"/>
      <c r="C71" s="41"/>
      <c r="D71" s="41"/>
      <c r="E71" s="41"/>
      <c r="F71" s="41"/>
      <c r="G71" s="41"/>
      <c r="H71" s="41"/>
      <c r="I71" s="41"/>
      <c r="J71" s="41"/>
      <c r="K71" s="41"/>
      <c r="L71" s="41"/>
      <c r="M71" s="29"/>
    </row>
    <row r="72" spans="2:13" s="1" customFormat="1" ht="25" customHeight="1">
      <c r="B72" s="29"/>
      <c r="C72" s="18" t="s">
        <v>102</v>
      </c>
      <c r="M72" s="29"/>
    </row>
    <row r="73" spans="2:13" s="1" customFormat="1" ht="7" customHeight="1">
      <c r="B73" s="29"/>
      <c r="M73" s="29"/>
    </row>
    <row r="74" spans="2:13" s="1" customFormat="1" ht="12" customHeight="1">
      <c r="B74" s="29"/>
      <c r="C74" s="24" t="s">
        <v>18</v>
      </c>
      <c r="M74" s="29"/>
    </row>
    <row r="75" spans="2:13" s="1" customFormat="1" ht="16.5" customHeight="1">
      <c r="B75" s="29"/>
      <c r="E75" s="278" t="str">
        <f>E7</f>
        <v>Rozvoj vodíkové mobility v Ostravě 1.etapa - 1.a2. fáze</v>
      </c>
      <c r="F75" s="279"/>
      <c r="G75" s="279"/>
      <c r="H75" s="279"/>
      <c r="M75" s="29"/>
    </row>
    <row r="76" spans="2:13" s="1" customFormat="1" ht="12" customHeight="1">
      <c r="B76" s="29"/>
      <c r="C76" s="24" t="s">
        <v>90</v>
      </c>
      <c r="M76" s="29"/>
    </row>
    <row r="77" spans="2:13" s="1" customFormat="1" ht="16.5" customHeight="1">
      <c r="B77" s="29"/>
      <c r="E77" s="275" t="str">
        <f>E9</f>
        <v>VRN - VRN</v>
      </c>
      <c r="F77" s="277"/>
      <c r="G77" s="277"/>
      <c r="H77" s="277"/>
      <c r="M77" s="29"/>
    </row>
    <row r="78" spans="2:13" s="1" customFormat="1" ht="7" customHeight="1">
      <c r="B78" s="29"/>
      <c r="M78" s="29"/>
    </row>
    <row r="79" spans="2:13" s="1" customFormat="1" ht="12" customHeight="1">
      <c r="B79" s="29"/>
      <c r="C79" s="24" t="s">
        <v>22</v>
      </c>
      <c r="F79" s="22" t="str">
        <f>F12</f>
        <v>Ostrava</v>
      </c>
      <c r="I79" s="24" t="s">
        <v>24</v>
      </c>
      <c r="J79" s="46" t="str">
        <f>IF(J12="","",J12)</f>
        <v>5. 12. 2022</v>
      </c>
      <c r="M79" s="29"/>
    </row>
    <row r="80" spans="2:13" s="1" customFormat="1" ht="7" customHeight="1">
      <c r="B80" s="29"/>
      <c r="M80" s="29"/>
    </row>
    <row r="81" spans="2:65" s="1" customFormat="1" ht="15.15" customHeight="1">
      <c r="B81" s="29"/>
      <c r="C81" s="24" t="s">
        <v>26</v>
      </c>
      <c r="F81" s="22" t="str">
        <f>E15</f>
        <v>Dopravní podnik Ostrava a.s.</v>
      </c>
      <c r="I81" s="24" t="s">
        <v>33</v>
      </c>
      <c r="J81" s="27" t="str">
        <f>E21</f>
        <v>IGEA s.r.o.</v>
      </c>
      <c r="M81" s="29"/>
    </row>
    <row r="82" spans="2:65" s="1" customFormat="1" ht="15.15" customHeight="1">
      <c r="B82" s="29"/>
      <c r="C82" s="24" t="s">
        <v>31</v>
      </c>
      <c r="F82" s="22" t="str">
        <f>IF(E18="","",E18)</f>
        <v>Vyplň údaj</v>
      </c>
      <c r="I82" s="24" t="s">
        <v>36</v>
      </c>
      <c r="J82" s="27" t="str">
        <f>E24</f>
        <v>R.Vojtěchová</v>
      </c>
      <c r="M82" s="29"/>
    </row>
    <row r="83" spans="2:65" s="1" customFormat="1" ht="10.25" customHeight="1">
      <c r="B83" s="29"/>
      <c r="M83" s="29"/>
    </row>
    <row r="84" spans="2:65" s="10" customFormat="1" ht="29.25" customHeight="1">
      <c r="B84" s="105"/>
      <c r="C84" s="106" t="s">
        <v>103</v>
      </c>
      <c r="D84" s="107" t="s">
        <v>59</v>
      </c>
      <c r="E84" s="107" t="s">
        <v>55</v>
      </c>
      <c r="F84" s="107" t="s">
        <v>56</v>
      </c>
      <c r="G84" s="107" t="s">
        <v>104</v>
      </c>
      <c r="H84" s="107" t="s">
        <v>105</v>
      </c>
      <c r="I84" s="107" t="s">
        <v>106</v>
      </c>
      <c r="J84" s="107" t="s">
        <v>107</v>
      </c>
      <c r="K84" s="108" t="s">
        <v>98</v>
      </c>
      <c r="L84" s="109" t="s">
        <v>108</v>
      </c>
      <c r="M84" s="105"/>
      <c r="N84" s="53" t="s">
        <v>3</v>
      </c>
      <c r="O84" s="54" t="s">
        <v>44</v>
      </c>
      <c r="P84" s="54" t="s">
        <v>109</v>
      </c>
      <c r="Q84" s="54" t="s">
        <v>110</v>
      </c>
      <c r="R84" s="54" t="s">
        <v>111</v>
      </c>
      <c r="S84" s="54" t="s">
        <v>112</v>
      </c>
      <c r="T84" s="54" t="s">
        <v>113</v>
      </c>
      <c r="U84" s="54" t="s">
        <v>114</v>
      </c>
      <c r="V84" s="54" t="s">
        <v>115</v>
      </c>
      <c r="W84" s="54" t="s">
        <v>116</v>
      </c>
      <c r="X84" s="55" t="s">
        <v>117</v>
      </c>
    </row>
    <row r="85" spans="2:65" s="1" customFormat="1" ht="22.75" customHeight="1">
      <c r="B85" s="29"/>
      <c r="C85" s="58" t="s">
        <v>118</v>
      </c>
      <c r="K85" s="110">
        <f>BK85</f>
        <v>0</v>
      </c>
      <c r="M85" s="29"/>
      <c r="N85" s="56"/>
      <c r="O85" s="47"/>
      <c r="P85" s="47"/>
      <c r="Q85" s="111">
        <f>Q86</f>
        <v>0</v>
      </c>
      <c r="R85" s="111">
        <f>R86</f>
        <v>0</v>
      </c>
      <c r="S85" s="47"/>
      <c r="T85" s="112">
        <f>T86</f>
        <v>0</v>
      </c>
      <c r="U85" s="47"/>
      <c r="V85" s="112">
        <f>V86</f>
        <v>0</v>
      </c>
      <c r="W85" s="47"/>
      <c r="X85" s="113">
        <f>X86</f>
        <v>0</v>
      </c>
      <c r="AT85" s="14" t="s">
        <v>75</v>
      </c>
      <c r="AU85" s="14" t="s">
        <v>99</v>
      </c>
      <c r="BK85" s="114">
        <f>BK86</f>
        <v>0</v>
      </c>
    </row>
    <row r="86" spans="2:65" s="11" customFormat="1" ht="25.9" customHeight="1">
      <c r="B86" s="115"/>
      <c r="D86" s="116" t="s">
        <v>75</v>
      </c>
      <c r="E86" s="117" t="s">
        <v>87</v>
      </c>
      <c r="F86" s="117" t="s">
        <v>201</v>
      </c>
      <c r="I86" s="118"/>
      <c r="J86" s="118"/>
      <c r="K86" s="119">
        <f>BK86</f>
        <v>0</v>
      </c>
      <c r="M86" s="115"/>
      <c r="N86" s="120"/>
      <c r="Q86" s="121">
        <f>Q87+Q90+Q92</f>
        <v>0</v>
      </c>
      <c r="R86" s="121">
        <f>R87+R90+R92</f>
        <v>0</v>
      </c>
      <c r="T86" s="122">
        <f>T87+T90+T92</f>
        <v>0</v>
      </c>
      <c r="V86" s="122">
        <f>V87+V90+V92</f>
        <v>0</v>
      </c>
      <c r="X86" s="123">
        <f>X87+X90+X92</f>
        <v>0</v>
      </c>
      <c r="AR86" s="116" t="s">
        <v>142</v>
      </c>
      <c r="AT86" s="124" t="s">
        <v>75</v>
      </c>
      <c r="AU86" s="124" t="s">
        <v>76</v>
      </c>
      <c r="AY86" s="116" t="s">
        <v>121</v>
      </c>
      <c r="BK86" s="125">
        <f>BK87+BK90+BK92</f>
        <v>0</v>
      </c>
    </row>
    <row r="87" spans="2:65" s="11" customFormat="1" ht="22.75" customHeight="1">
      <c r="B87" s="115"/>
      <c r="D87" s="116" t="s">
        <v>75</v>
      </c>
      <c r="E87" s="126" t="s">
        <v>202</v>
      </c>
      <c r="F87" s="126" t="s">
        <v>203</v>
      </c>
      <c r="I87" s="118"/>
      <c r="J87" s="118"/>
      <c r="K87" s="127">
        <f>BK87</f>
        <v>0</v>
      </c>
      <c r="M87" s="115"/>
      <c r="N87" s="120"/>
      <c r="Q87" s="121">
        <f>SUM(Q88:Q89)</f>
        <v>0</v>
      </c>
      <c r="R87" s="121">
        <f>SUM(R88:R89)</f>
        <v>0</v>
      </c>
      <c r="T87" s="122">
        <f>SUM(T88:T89)</f>
        <v>0</v>
      </c>
      <c r="V87" s="122">
        <f>SUM(V88:V89)</f>
        <v>0</v>
      </c>
      <c r="X87" s="123">
        <f>SUM(X88:X89)</f>
        <v>0</v>
      </c>
      <c r="AR87" s="116" t="s">
        <v>142</v>
      </c>
      <c r="AT87" s="124" t="s">
        <v>75</v>
      </c>
      <c r="AU87" s="124" t="s">
        <v>84</v>
      </c>
      <c r="AY87" s="116" t="s">
        <v>121</v>
      </c>
      <c r="BK87" s="125">
        <f>SUM(BK88:BK89)</f>
        <v>0</v>
      </c>
    </row>
    <row r="88" spans="2:65" s="1" customFormat="1" ht="24.15" customHeight="1">
      <c r="B88" s="128"/>
      <c r="C88" s="129" t="s">
        <v>84</v>
      </c>
      <c r="D88" s="129" t="s">
        <v>124</v>
      </c>
      <c r="E88" s="130" t="s">
        <v>204</v>
      </c>
      <c r="F88" s="131" t="s">
        <v>205</v>
      </c>
      <c r="G88" s="132" t="s">
        <v>127</v>
      </c>
      <c r="H88" s="133">
        <v>1</v>
      </c>
      <c r="I88" s="134"/>
      <c r="J88" s="134"/>
      <c r="K88" s="135">
        <f>ROUND(P88*H88,2)</f>
        <v>0</v>
      </c>
      <c r="L88" s="136"/>
      <c r="M88" s="29"/>
      <c r="N88" s="137" t="s">
        <v>3</v>
      </c>
      <c r="O88" s="138" t="s">
        <v>45</v>
      </c>
      <c r="P88" s="139">
        <f>I88+J88</f>
        <v>0</v>
      </c>
      <c r="Q88" s="139">
        <f>ROUND(I88*H88,2)</f>
        <v>0</v>
      </c>
      <c r="R88" s="139">
        <f>ROUND(J88*H88,2)</f>
        <v>0</v>
      </c>
      <c r="T88" s="140">
        <f>S88*H88</f>
        <v>0</v>
      </c>
      <c r="U88" s="140">
        <v>0</v>
      </c>
      <c r="V88" s="140">
        <f>U88*H88</f>
        <v>0</v>
      </c>
      <c r="W88" s="140">
        <v>0</v>
      </c>
      <c r="X88" s="141">
        <f>W88*H88</f>
        <v>0</v>
      </c>
      <c r="AR88" s="142" t="s">
        <v>206</v>
      </c>
      <c r="AT88" s="142" t="s">
        <v>124</v>
      </c>
      <c r="AU88" s="142" t="s">
        <v>86</v>
      </c>
      <c r="AY88" s="14" t="s">
        <v>121</v>
      </c>
      <c r="BE88" s="143">
        <f>IF(O88="základní",K88,0)</f>
        <v>0</v>
      </c>
      <c r="BF88" s="143">
        <f>IF(O88="snížená",K88,0)</f>
        <v>0</v>
      </c>
      <c r="BG88" s="143">
        <f>IF(O88="zákl. přenesená",K88,0)</f>
        <v>0</v>
      </c>
      <c r="BH88" s="143">
        <f>IF(O88="sníž. přenesená",K88,0)</f>
        <v>0</v>
      </c>
      <c r="BI88" s="143">
        <f>IF(O88="nulová",K88,0)</f>
        <v>0</v>
      </c>
      <c r="BJ88" s="14" t="s">
        <v>84</v>
      </c>
      <c r="BK88" s="143">
        <f>ROUND(P88*H88,2)</f>
        <v>0</v>
      </c>
      <c r="BL88" s="14" t="s">
        <v>206</v>
      </c>
      <c r="BM88" s="142" t="s">
        <v>207</v>
      </c>
    </row>
    <row r="89" spans="2:65" s="1" customFormat="1" ht="24.15" customHeight="1">
      <c r="B89" s="128"/>
      <c r="C89" s="129" t="s">
        <v>86</v>
      </c>
      <c r="D89" s="129" t="s">
        <v>124</v>
      </c>
      <c r="E89" s="130" t="s">
        <v>208</v>
      </c>
      <c r="F89" s="131" t="s">
        <v>209</v>
      </c>
      <c r="G89" s="132" t="s">
        <v>127</v>
      </c>
      <c r="H89" s="133">
        <v>1</v>
      </c>
      <c r="I89" s="134"/>
      <c r="J89" s="134"/>
      <c r="K89" s="135">
        <f>ROUND(P89*H89,2)</f>
        <v>0</v>
      </c>
      <c r="L89" s="136"/>
      <c r="M89" s="29"/>
      <c r="N89" s="137" t="s">
        <v>3</v>
      </c>
      <c r="O89" s="138" t="s">
        <v>45</v>
      </c>
      <c r="P89" s="139">
        <f>I89+J89</f>
        <v>0</v>
      </c>
      <c r="Q89" s="139">
        <f>ROUND(I89*H89,2)</f>
        <v>0</v>
      </c>
      <c r="R89" s="139">
        <f>ROUND(J89*H89,2)</f>
        <v>0</v>
      </c>
      <c r="T89" s="140">
        <f>S89*H89</f>
        <v>0</v>
      </c>
      <c r="U89" s="140">
        <v>0</v>
      </c>
      <c r="V89" s="140">
        <f>U89*H89</f>
        <v>0</v>
      </c>
      <c r="W89" s="140">
        <v>0</v>
      </c>
      <c r="X89" s="141">
        <f>W89*H89</f>
        <v>0</v>
      </c>
      <c r="AR89" s="142" t="s">
        <v>206</v>
      </c>
      <c r="AT89" s="142" t="s">
        <v>124</v>
      </c>
      <c r="AU89" s="142" t="s">
        <v>86</v>
      </c>
      <c r="AY89" s="14" t="s">
        <v>121</v>
      </c>
      <c r="BE89" s="143">
        <f>IF(O89="základní",K89,0)</f>
        <v>0</v>
      </c>
      <c r="BF89" s="143">
        <f>IF(O89="snížená",K89,0)</f>
        <v>0</v>
      </c>
      <c r="BG89" s="143">
        <f>IF(O89="zákl. přenesená",K89,0)</f>
        <v>0</v>
      </c>
      <c r="BH89" s="143">
        <f>IF(O89="sníž. přenesená",K89,0)</f>
        <v>0</v>
      </c>
      <c r="BI89" s="143">
        <f>IF(O89="nulová",K89,0)</f>
        <v>0</v>
      </c>
      <c r="BJ89" s="14" t="s">
        <v>84</v>
      </c>
      <c r="BK89" s="143">
        <f>ROUND(P89*H89,2)</f>
        <v>0</v>
      </c>
      <c r="BL89" s="14" t="s">
        <v>206</v>
      </c>
      <c r="BM89" s="142" t="s">
        <v>210</v>
      </c>
    </row>
    <row r="90" spans="2:65" s="11" customFormat="1" ht="22.75" customHeight="1">
      <c r="B90" s="115"/>
      <c r="D90" s="116" t="s">
        <v>75</v>
      </c>
      <c r="E90" s="126" t="s">
        <v>211</v>
      </c>
      <c r="F90" s="126" t="s">
        <v>212</v>
      </c>
      <c r="I90" s="118"/>
      <c r="J90" s="118"/>
      <c r="K90" s="127">
        <f>BK90</f>
        <v>0</v>
      </c>
      <c r="M90" s="115"/>
      <c r="N90" s="120"/>
      <c r="Q90" s="121">
        <f>Q91</f>
        <v>0</v>
      </c>
      <c r="R90" s="121">
        <f>R91</f>
        <v>0</v>
      </c>
      <c r="T90" s="122">
        <f>T91</f>
        <v>0</v>
      </c>
      <c r="V90" s="122">
        <f>V91</f>
        <v>0</v>
      </c>
      <c r="X90" s="123">
        <f>X91</f>
        <v>0</v>
      </c>
      <c r="AR90" s="116" t="s">
        <v>142</v>
      </c>
      <c r="AT90" s="124" t="s">
        <v>75</v>
      </c>
      <c r="AU90" s="124" t="s">
        <v>84</v>
      </c>
      <c r="AY90" s="116" t="s">
        <v>121</v>
      </c>
      <c r="BK90" s="125">
        <f>BK91</f>
        <v>0</v>
      </c>
    </row>
    <row r="91" spans="2:65" s="1" customFormat="1" ht="24.15" customHeight="1">
      <c r="B91" s="128"/>
      <c r="C91" s="129" t="s">
        <v>135</v>
      </c>
      <c r="D91" s="129" t="s">
        <v>124</v>
      </c>
      <c r="E91" s="130" t="s">
        <v>213</v>
      </c>
      <c r="F91" s="131" t="s">
        <v>214</v>
      </c>
      <c r="G91" s="132" t="s">
        <v>127</v>
      </c>
      <c r="H91" s="133">
        <v>1</v>
      </c>
      <c r="I91" s="134"/>
      <c r="J91" s="134"/>
      <c r="K91" s="135">
        <f>ROUND(P91*H91,2)</f>
        <v>0</v>
      </c>
      <c r="L91" s="136"/>
      <c r="M91" s="29"/>
      <c r="N91" s="137" t="s">
        <v>3</v>
      </c>
      <c r="O91" s="138" t="s">
        <v>45</v>
      </c>
      <c r="P91" s="139">
        <f>I91+J91</f>
        <v>0</v>
      </c>
      <c r="Q91" s="139">
        <f>ROUND(I91*H91,2)</f>
        <v>0</v>
      </c>
      <c r="R91" s="139">
        <f>ROUND(J91*H91,2)</f>
        <v>0</v>
      </c>
      <c r="T91" s="140">
        <f>S91*H91</f>
        <v>0</v>
      </c>
      <c r="U91" s="140">
        <v>0</v>
      </c>
      <c r="V91" s="140">
        <f>U91*H91</f>
        <v>0</v>
      </c>
      <c r="W91" s="140">
        <v>0</v>
      </c>
      <c r="X91" s="141">
        <f>W91*H91</f>
        <v>0</v>
      </c>
      <c r="AR91" s="142" t="s">
        <v>206</v>
      </c>
      <c r="AT91" s="142" t="s">
        <v>124</v>
      </c>
      <c r="AU91" s="142" t="s">
        <v>86</v>
      </c>
      <c r="AY91" s="14" t="s">
        <v>121</v>
      </c>
      <c r="BE91" s="143">
        <f>IF(O91="základní",K91,0)</f>
        <v>0</v>
      </c>
      <c r="BF91" s="143">
        <f>IF(O91="snížená",K91,0)</f>
        <v>0</v>
      </c>
      <c r="BG91" s="143">
        <f>IF(O91="zákl. přenesená",K91,0)</f>
        <v>0</v>
      </c>
      <c r="BH91" s="143">
        <f>IF(O91="sníž. přenesená",K91,0)</f>
        <v>0</v>
      </c>
      <c r="BI91" s="143">
        <f>IF(O91="nulová",K91,0)</f>
        <v>0</v>
      </c>
      <c r="BJ91" s="14" t="s">
        <v>84</v>
      </c>
      <c r="BK91" s="143">
        <f>ROUND(P91*H91,2)</f>
        <v>0</v>
      </c>
      <c r="BL91" s="14" t="s">
        <v>206</v>
      </c>
      <c r="BM91" s="142" t="s">
        <v>215</v>
      </c>
    </row>
    <row r="92" spans="2:65" s="11" customFormat="1" ht="22.75" customHeight="1">
      <c r="B92" s="115"/>
      <c r="D92" s="116" t="s">
        <v>75</v>
      </c>
      <c r="E92" s="126" t="s">
        <v>216</v>
      </c>
      <c r="F92" s="126" t="s">
        <v>217</v>
      </c>
      <c r="I92" s="118"/>
      <c r="J92" s="118"/>
      <c r="K92" s="127">
        <f>BK92</f>
        <v>0</v>
      </c>
      <c r="M92" s="115"/>
      <c r="N92" s="120"/>
      <c r="Q92" s="121">
        <f>SUM(Q93:Q104)</f>
        <v>0</v>
      </c>
      <c r="R92" s="121">
        <f>SUM(R93:R104)</f>
        <v>0</v>
      </c>
      <c r="T92" s="122">
        <f>SUM(T93:T104)</f>
        <v>0</v>
      </c>
      <c r="V92" s="122">
        <f>SUM(V93:V104)</f>
        <v>0</v>
      </c>
      <c r="X92" s="123">
        <f>SUM(X93:X104)</f>
        <v>0</v>
      </c>
      <c r="AR92" s="116" t="s">
        <v>142</v>
      </c>
      <c r="AT92" s="124" t="s">
        <v>75</v>
      </c>
      <c r="AU92" s="124" t="s">
        <v>84</v>
      </c>
      <c r="AY92" s="116" t="s">
        <v>121</v>
      </c>
      <c r="BK92" s="125">
        <f>SUM(BK93:BK104)</f>
        <v>0</v>
      </c>
    </row>
    <row r="93" spans="2:65" s="1" customFormat="1" ht="16.5" customHeight="1">
      <c r="B93" s="128"/>
      <c r="C93" s="129" t="s">
        <v>128</v>
      </c>
      <c r="D93" s="129" t="s">
        <v>124</v>
      </c>
      <c r="E93" s="130" t="s">
        <v>218</v>
      </c>
      <c r="F93" s="131" t="s">
        <v>219</v>
      </c>
      <c r="G93" s="132" t="s">
        <v>127</v>
      </c>
      <c r="H93" s="133">
        <v>1</v>
      </c>
      <c r="I93" s="134"/>
      <c r="J93" s="134"/>
      <c r="K93" s="135">
        <f t="shared" ref="K93:K104" si="1">ROUND(P93*H93,2)</f>
        <v>0</v>
      </c>
      <c r="L93" s="136"/>
      <c r="M93" s="29"/>
      <c r="N93" s="137" t="s">
        <v>3</v>
      </c>
      <c r="O93" s="138" t="s">
        <v>45</v>
      </c>
      <c r="P93" s="139">
        <f t="shared" ref="P93:P104" si="2">I93+J93</f>
        <v>0</v>
      </c>
      <c r="Q93" s="139">
        <f t="shared" ref="Q93:Q104" si="3">ROUND(I93*H93,2)</f>
        <v>0</v>
      </c>
      <c r="R93" s="139">
        <f t="shared" ref="R93:R104" si="4">ROUND(J93*H93,2)</f>
        <v>0</v>
      </c>
      <c r="T93" s="140">
        <f t="shared" ref="T93:T104" si="5">S93*H93</f>
        <v>0</v>
      </c>
      <c r="U93" s="140">
        <v>0</v>
      </c>
      <c r="V93" s="140">
        <f t="shared" ref="V93:V104" si="6">U93*H93</f>
        <v>0</v>
      </c>
      <c r="W93" s="140">
        <v>0</v>
      </c>
      <c r="X93" s="141">
        <f t="shared" ref="X93:X104" si="7">W93*H93</f>
        <v>0</v>
      </c>
      <c r="AR93" s="142" t="s">
        <v>206</v>
      </c>
      <c r="AT93" s="142" t="s">
        <v>124</v>
      </c>
      <c r="AU93" s="142" t="s">
        <v>86</v>
      </c>
      <c r="AY93" s="14" t="s">
        <v>121</v>
      </c>
      <c r="BE93" s="143">
        <f t="shared" ref="BE93:BE104" si="8">IF(O93="základní",K93,0)</f>
        <v>0</v>
      </c>
      <c r="BF93" s="143">
        <f t="shared" ref="BF93:BF104" si="9">IF(O93="snížená",K93,0)</f>
        <v>0</v>
      </c>
      <c r="BG93" s="143">
        <f t="shared" ref="BG93:BG104" si="10">IF(O93="zákl. přenesená",K93,0)</f>
        <v>0</v>
      </c>
      <c r="BH93" s="143">
        <f t="shared" ref="BH93:BH104" si="11">IF(O93="sníž. přenesená",K93,0)</f>
        <v>0</v>
      </c>
      <c r="BI93" s="143">
        <f t="shared" ref="BI93:BI104" si="12">IF(O93="nulová",K93,0)</f>
        <v>0</v>
      </c>
      <c r="BJ93" s="14" t="s">
        <v>84</v>
      </c>
      <c r="BK93" s="143">
        <f t="shared" ref="BK93:BK104" si="13">ROUND(P93*H93,2)</f>
        <v>0</v>
      </c>
      <c r="BL93" s="14" t="s">
        <v>206</v>
      </c>
      <c r="BM93" s="142" t="s">
        <v>220</v>
      </c>
    </row>
    <row r="94" spans="2:65" s="1" customFormat="1" ht="16.5" customHeight="1">
      <c r="B94" s="128"/>
      <c r="C94" s="129" t="s">
        <v>142</v>
      </c>
      <c r="D94" s="129" t="s">
        <v>124</v>
      </c>
      <c r="E94" s="130" t="s">
        <v>221</v>
      </c>
      <c r="F94" s="131" t="s">
        <v>222</v>
      </c>
      <c r="G94" s="132" t="s">
        <v>223</v>
      </c>
      <c r="H94" s="133">
        <v>5</v>
      </c>
      <c r="I94" s="134"/>
      <c r="J94" s="134"/>
      <c r="K94" s="135">
        <f t="shared" si="1"/>
        <v>0</v>
      </c>
      <c r="L94" s="136"/>
      <c r="M94" s="29"/>
      <c r="N94" s="137" t="s">
        <v>3</v>
      </c>
      <c r="O94" s="138" t="s">
        <v>45</v>
      </c>
      <c r="P94" s="139">
        <f t="shared" si="2"/>
        <v>0</v>
      </c>
      <c r="Q94" s="139">
        <f t="shared" si="3"/>
        <v>0</v>
      </c>
      <c r="R94" s="139">
        <f t="shared" si="4"/>
        <v>0</v>
      </c>
      <c r="T94" s="140">
        <f t="shared" si="5"/>
        <v>0</v>
      </c>
      <c r="U94" s="140">
        <v>0</v>
      </c>
      <c r="V94" s="140">
        <f t="shared" si="6"/>
        <v>0</v>
      </c>
      <c r="W94" s="140">
        <v>0</v>
      </c>
      <c r="X94" s="141">
        <f t="shared" si="7"/>
        <v>0</v>
      </c>
      <c r="AR94" s="142" t="s">
        <v>206</v>
      </c>
      <c r="AT94" s="142" t="s">
        <v>124</v>
      </c>
      <c r="AU94" s="142" t="s">
        <v>86</v>
      </c>
      <c r="AY94" s="14" t="s">
        <v>121</v>
      </c>
      <c r="BE94" s="143">
        <f t="shared" si="8"/>
        <v>0</v>
      </c>
      <c r="BF94" s="143">
        <f t="shared" si="9"/>
        <v>0</v>
      </c>
      <c r="BG94" s="143">
        <f t="shared" si="10"/>
        <v>0</v>
      </c>
      <c r="BH94" s="143">
        <f t="shared" si="11"/>
        <v>0</v>
      </c>
      <c r="BI94" s="143">
        <f t="shared" si="12"/>
        <v>0</v>
      </c>
      <c r="BJ94" s="14" t="s">
        <v>84</v>
      </c>
      <c r="BK94" s="143">
        <f t="shared" si="13"/>
        <v>0</v>
      </c>
      <c r="BL94" s="14" t="s">
        <v>206</v>
      </c>
      <c r="BM94" s="142" t="s">
        <v>224</v>
      </c>
    </row>
    <row r="95" spans="2:65" s="1" customFormat="1" ht="16.5" customHeight="1">
      <c r="B95" s="128"/>
      <c r="C95" s="129" t="s">
        <v>146</v>
      </c>
      <c r="D95" s="129" t="s">
        <v>124</v>
      </c>
      <c r="E95" s="130" t="s">
        <v>225</v>
      </c>
      <c r="F95" s="131" t="s">
        <v>226</v>
      </c>
      <c r="G95" s="132" t="s">
        <v>127</v>
      </c>
      <c r="H95" s="133">
        <v>1</v>
      </c>
      <c r="I95" s="134"/>
      <c r="J95" s="134"/>
      <c r="K95" s="135">
        <f t="shared" si="1"/>
        <v>0</v>
      </c>
      <c r="L95" s="136"/>
      <c r="M95" s="29"/>
      <c r="N95" s="137" t="s">
        <v>3</v>
      </c>
      <c r="O95" s="138" t="s">
        <v>45</v>
      </c>
      <c r="P95" s="139">
        <f t="shared" si="2"/>
        <v>0</v>
      </c>
      <c r="Q95" s="139">
        <f t="shared" si="3"/>
        <v>0</v>
      </c>
      <c r="R95" s="139">
        <f t="shared" si="4"/>
        <v>0</v>
      </c>
      <c r="T95" s="140">
        <f t="shared" si="5"/>
        <v>0</v>
      </c>
      <c r="U95" s="140">
        <v>0</v>
      </c>
      <c r="V95" s="140">
        <f t="shared" si="6"/>
        <v>0</v>
      </c>
      <c r="W95" s="140">
        <v>0</v>
      </c>
      <c r="X95" s="141">
        <f t="shared" si="7"/>
        <v>0</v>
      </c>
      <c r="AR95" s="142" t="s">
        <v>206</v>
      </c>
      <c r="AT95" s="142" t="s">
        <v>124</v>
      </c>
      <c r="AU95" s="142" t="s">
        <v>86</v>
      </c>
      <c r="AY95" s="14" t="s">
        <v>121</v>
      </c>
      <c r="BE95" s="143">
        <f t="shared" si="8"/>
        <v>0</v>
      </c>
      <c r="BF95" s="143">
        <f t="shared" si="9"/>
        <v>0</v>
      </c>
      <c r="BG95" s="143">
        <f t="shared" si="10"/>
        <v>0</v>
      </c>
      <c r="BH95" s="143">
        <f t="shared" si="11"/>
        <v>0</v>
      </c>
      <c r="BI95" s="143">
        <f t="shared" si="12"/>
        <v>0</v>
      </c>
      <c r="BJ95" s="14" t="s">
        <v>84</v>
      </c>
      <c r="BK95" s="143">
        <f t="shared" si="13"/>
        <v>0</v>
      </c>
      <c r="BL95" s="14" t="s">
        <v>206</v>
      </c>
      <c r="BM95" s="142" t="s">
        <v>227</v>
      </c>
    </row>
    <row r="96" spans="2:65" s="1" customFormat="1" ht="16.5" customHeight="1">
      <c r="B96" s="128"/>
      <c r="C96" s="129" t="s">
        <v>149</v>
      </c>
      <c r="D96" s="129" t="s">
        <v>124</v>
      </c>
      <c r="E96" s="130" t="s">
        <v>228</v>
      </c>
      <c r="F96" s="131" t="s">
        <v>229</v>
      </c>
      <c r="G96" s="132" t="s">
        <v>127</v>
      </c>
      <c r="H96" s="133">
        <v>1</v>
      </c>
      <c r="I96" s="134"/>
      <c r="J96" s="134"/>
      <c r="K96" s="135">
        <f t="shared" si="1"/>
        <v>0</v>
      </c>
      <c r="L96" s="136"/>
      <c r="M96" s="29"/>
      <c r="N96" s="137" t="s">
        <v>3</v>
      </c>
      <c r="O96" s="138" t="s">
        <v>45</v>
      </c>
      <c r="P96" s="139">
        <f t="shared" si="2"/>
        <v>0</v>
      </c>
      <c r="Q96" s="139">
        <f t="shared" si="3"/>
        <v>0</v>
      </c>
      <c r="R96" s="139">
        <f t="shared" si="4"/>
        <v>0</v>
      </c>
      <c r="T96" s="140">
        <f t="shared" si="5"/>
        <v>0</v>
      </c>
      <c r="U96" s="140">
        <v>0</v>
      </c>
      <c r="V96" s="140">
        <f t="shared" si="6"/>
        <v>0</v>
      </c>
      <c r="W96" s="140">
        <v>0</v>
      </c>
      <c r="X96" s="141">
        <f t="shared" si="7"/>
        <v>0</v>
      </c>
      <c r="AR96" s="142" t="s">
        <v>206</v>
      </c>
      <c r="AT96" s="142" t="s">
        <v>124</v>
      </c>
      <c r="AU96" s="142" t="s">
        <v>86</v>
      </c>
      <c r="AY96" s="14" t="s">
        <v>121</v>
      </c>
      <c r="BE96" s="143">
        <f t="shared" si="8"/>
        <v>0</v>
      </c>
      <c r="BF96" s="143">
        <f t="shared" si="9"/>
        <v>0</v>
      </c>
      <c r="BG96" s="143">
        <f t="shared" si="10"/>
        <v>0</v>
      </c>
      <c r="BH96" s="143">
        <f t="shared" si="11"/>
        <v>0</v>
      </c>
      <c r="BI96" s="143">
        <f t="shared" si="12"/>
        <v>0</v>
      </c>
      <c r="BJ96" s="14" t="s">
        <v>84</v>
      </c>
      <c r="BK96" s="143">
        <f t="shared" si="13"/>
        <v>0</v>
      </c>
      <c r="BL96" s="14" t="s">
        <v>206</v>
      </c>
      <c r="BM96" s="142" t="s">
        <v>230</v>
      </c>
    </row>
    <row r="97" spans="2:65" s="1" customFormat="1" ht="16.5" customHeight="1">
      <c r="B97" s="128"/>
      <c r="C97" s="129" t="s">
        <v>122</v>
      </c>
      <c r="D97" s="129" t="s">
        <v>124</v>
      </c>
      <c r="E97" s="130" t="s">
        <v>231</v>
      </c>
      <c r="F97" s="131" t="s">
        <v>232</v>
      </c>
      <c r="G97" s="132" t="s">
        <v>127</v>
      </c>
      <c r="H97" s="133">
        <v>1</v>
      </c>
      <c r="I97" s="134"/>
      <c r="J97" s="134"/>
      <c r="K97" s="135">
        <f t="shared" si="1"/>
        <v>0</v>
      </c>
      <c r="L97" s="136"/>
      <c r="M97" s="29"/>
      <c r="N97" s="137" t="s">
        <v>3</v>
      </c>
      <c r="O97" s="138" t="s">
        <v>45</v>
      </c>
      <c r="P97" s="139">
        <f t="shared" si="2"/>
        <v>0</v>
      </c>
      <c r="Q97" s="139">
        <f t="shared" si="3"/>
        <v>0</v>
      </c>
      <c r="R97" s="139">
        <f t="shared" si="4"/>
        <v>0</v>
      </c>
      <c r="T97" s="140">
        <f t="shared" si="5"/>
        <v>0</v>
      </c>
      <c r="U97" s="140">
        <v>0</v>
      </c>
      <c r="V97" s="140">
        <f t="shared" si="6"/>
        <v>0</v>
      </c>
      <c r="W97" s="140">
        <v>0</v>
      </c>
      <c r="X97" s="141">
        <f t="shared" si="7"/>
        <v>0</v>
      </c>
      <c r="AR97" s="142" t="s">
        <v>128</v>
      </c>
      <c r="AT97" s="142" t="s">
        <v>124</v>
      </c>
      <c r="AU97" s="142" t="s">
        <v>86</v>
      </c>
      <c r="AY97" s="14" t="s">
        <v>121</v>
      </c>
      <c r="BE97" s="143">
        <f t="shared" si="8"/>
        <v>0</v>
      </c>
      <c r="BF97" s="143">
        <f t="shared" si="9"/>
        <v>0</v>
      </c>
      <c r="BG97" s="143">
        <f t="shared" si="10"/>
        <v>0</v>
      </c>
      <c r="BH97" s="143">
        <f t="shared" si="11"/>
        <v>0</v>
      </c>
      <c r="BI97" s="143">
        <f t="shared" si="12"/>
        <v>0</v>
      </c>
      <c r="BJ97" s="14" t="s">
        <v>84</v>
      </c>
      <c r="BK97" s="143">
        <f t="shared" si="13"/>
        <v>0</v>
      </c>
      <c r="BL97" s="14" t="s">
        <v>128</v>
      </c>
      <c r="BM97" s="142" t="s">
        <v>233</v>
      </c>
    </row>
    <row r="98" spans="2:65" s="1" customFormat="1" ht="16.5" customHeight="1">
      <c r="B98" s="128"/>
      <c r="C98" s="129" t="s">
        <v>156</v>
      </c>
      <c r="D98" s="129" t="s">
        <v>124</v>
      </c>
      <c r="E98" s="130" t="s">
        <v>234</v>
      </c>
      <c r="F98" s="131" t="s">
        <v>235</v>
      </c>
      <c r="G98" s="132" t="s">
        <v>127</v>
      </c>
      <c r="H98" s="133">
        <v>1</v>
      </c>
      <c r="I98" s="134"/>
      <c r="J98" s="134"/>
      <c r="K98" s="135">
        <f t="shared" si="1"/>
        <v>0</v>
      </c>
      <c r="L98" s="136"/>
      <c r="M98" s="29"/>
      <c r="N98" s="137" t="s">
        <v>3</v>
      </c>
      <c r="O98" s="138" t="s">
        <v>45</v>
      </c>
      <c r="P98" s="139">
        <f t="shared" si="2"/>
        <v>0</v>
      </c>
      <c r="Q98" s="139">
        <f t="shared" si="3"/>
        <v>0</v>
      </c>
      <c r="R98" s="139">
        <f t="shared" si="4"/>
        <v>0</v>
      </c>
      <c r="T98" s="140">
        <f t="shared" si="5"/>
        <v>0</v>
      </c>
      <c r="U98" s="140">
        <v>0</v>
      </c>
      <c r="V98" s="140">
        <f t="shared" si="6"/>
        <v>0</v>
      </c>
      <c r="W98" s="140">
        <v>0</v>
      </c>
      <c r="X98" s="141">
        <f t="shared" si="7"/>
        <v>0</v>
      </c>
      <c r="AR98" s="142" t="s">
        <v>128</v>
      </c>
      <c r="AT98" s="142" t="s">
        <v>124</v>
      </c>
      <c r="AU98" s="142" t="s">
        <v>86</v>
      </c>
      <c r="AY98" s="14" t="s">
        <v>121</v>
      </c>
      <c r="BE98" s="143">
        <f t="shared" si="8"/>
        <v>0</v>
      </c>
      <c r="BF98" s="143">
        <f t="shared" si="9"/>
        <v>0</v>
      </c>
      <c r="BG98" s="143">
        <f t="shared" si="10"/>
        <v>0</v>
      </c>
      <c r="BH98" s="143">
        <f t="shared" si="11"/>
        <v>0</v>
      </c>
      <c r="BI98" s="143">
        <f t="shared" si="12"/>
        <v>0</v>
      </c>
      <c r="BJ98" s="14" t="s">
        <v>84</v>
      </c>
      <c r="BK98" s="143">
        <f t="shared" si="13"/>
        <v>0</v>
      </c>
      <c r="BL98" s="14" t="s">
        <v>128</v>
      </c>
      <c r="BM98" s="142" t="s">
        <v>236</v>
      </c>
    </row>
    <row r="99" spans="2:65" s="1" customFormat="1" ht="16.5" customHeight="1">
      <c r="B99" s="128"/>
      <c r="C99" s="129" t="s">
        <v>160</v>
      </c>
      <c r="D99" s="129" t="s">
        <v>124</v>
      </c>
      <c r="E99" s="130" t="s">
        <v>237</v>
      </c>
      <c r="F99" s="131" t="s">
        <v>238</v>
      </c>
      <c r="G99" s="132" t="s">
        <v>127</v>
      </c>
      <c r="H99" s="133">
        <v>1</v>
      </c>
      <c r="I99" s="134"/>
      <c r="J99" s="134"/>
      <c r="K99" s="135">
        <f t="shared" si="1"/>
        <v>0</v>
      </c>
      <c r="L99" s="136"/>
      <c r="M99" s="29"/>
      <c r="N99" s="137" t="s">
        <v>3</v>
      </c>
      <c r="O99" s="138" t="s">
        <v>45</v>
      </c>
      <c r="P99" s="139">
        <f t="shared" si="2"/>
        <v>0</v>
      </c>
      <c r="Q99" s="139">
        <f t="shared" si="3"/>
        <v>0</v>
      </c>
      <c r="R99" s="139">
        <f t="shared" si="4"/>
        <v>0</v>
      </c>
      <c r="T99" s="140">
        <f t="shared" si="5"/>
        <v>0</v>
      </c>
      <c r="U99" s="140">
        <v>0</v>
      </c>
      <c r="V99" s="140">
        <f t="shared" si="6"/>
        <v>0</v>
      </c>
      <c r="W99" s="140">
        <v>0</v>
      </c>
      <c r="X99" s="141">
        <f t="shared" si="7"/>
        <v>0</v>
      </c>
      <c r="AR99" s="142" t="s">
        <v>128</v>
      </c>
      <c r="AT99" s="142" t="s">
        <v>124</v>
      </c>
      <c r="AU99" s="142" t="s">
        <v>86</v>
      </c>
      <c r="AY99" s="14" t="s">
        <v>121</v>
      </c>
      <c r="BE99" s="143">
        <f t="shared" si="8"/>
        <v>0</v>
      </c>
      <c r="BF99" s="143">
        <f t="shared" si="9"/>
        <v>0</v>
      </c>
      <c r="BG99" s="143">
        <f t="shared" si="10"/>
        <v>0</v>
      </c>
      <c r="BH99" s="143">
        <f t="shared" si="11"/>
        <v>0</v>
      </c>
      <c r="BI99" s="143">
        <f t="shared" si="12"/>
        <v>0</v>
      </c>
      <c r="BJ99" s="14" t="s">
        <v>84</v>
      </c>
      <c r="BK99" s="143">
        <f t="shared" si="13"/>
        <v>0</v>
      </c>
      <c r="BL99" s="14" t="s">
        <v>128</v>
      </c>
      <c r="BM99" s="142" t="s">
        <v>239</v>
      </c>
    </row>
    <row r="100" spans="2:65" s="1" customFormat="1" ht="16.5" customHeight="1">
      <c r="B100" s="128"/>
      <c r="C100" s="129">
        <v>11</v>
      </c>
      <c r="D100" s="129" t="s">
        <v>124</v>
      </c>
      <c r="E100" s="130" t="s">
        <v>430</v>
      </c>
      <c r="F100" s="131" t="s">
        <v>431</v>
      </c>
      <c r="G100" s="132" t="s">
        <v>127</v>
      </c>
      <c r="H100" s="133">
        <v>1</v>
      </c>
      <c r="I100" s="134"/>
      <c r="J100" s="134"/>
      <c r="K100" s="135">
        <f t="shared" si="1"/>
        <v>0</v>
      </c>
      <c r="L100" s="136"/>
      <c r="M100" s="29"/>
      <c r="N100" s="137"/>
      <c r="O100" s="138"/>
      <c r="P100" s="139"/>
      <c r="Q100" s="139"/>
      <c r="R100" s="139"/>
      <c r="T100" s="140"/>
      <c r="U100" s="140"/>
      <c r="V100" s="140"/>
      <c r="W100" s="140"/>
      <c r="X100" s="141"/>
      <c r="AR100" s="142"/>
      <c r="AT100" s="142"/>
      <c r="AU100" s="142"/>
      <c r="AY100" s="14"/>
      <c r="BE100" s="143"/>
      <c r="BF100" s="143"/>
      <c r="BG100" s="143"/>
      <c r="BH100" s="143"/>
      <c r="BI100" s="143"/>
      <c r="BJ100" s="14"/>
      <c r="BK100" s="143"/>
      <c r="BL100" s="14"/>
      <c r="BM100" s="142"/>
    </row>
    <row r="101" spans="2:65" s="1" customFormat="1" ht="16.5" customHeight="1">
      <c r="B101" s="128"/>
      <c r="C101" s="129">
        <v>12</v>
      </c>
      <c r="D101" s="129" t="s">
        <v>124</v>
      </c>
      <c r="E101" s="130" t="s">
        <v>432</v>
      </c>
      <c r="F101" s="131" t="s">
        <v>433</v>
      </c>
      <c r="G101" s="132" t="s">
        <v>127</v>
      </c>
      <c r="H101" s="133">
        <v>1</v>
      </c>
      <c r="I101" s="134"/>
      <c r="J101" s="134"/>
      <c r="K101" s="135">
        <f t="shared" si="1"/>
        <v>0</v>
      </c>
      <c r="L101" s="136"/>
      <c r="M101" s="29"/>
      <c r="N101" s="137"/>
      <c r="O101" s="138"/>
      <c r="P101" s="139"/>
      <c r="Q101" s="139"/>
      <c r="R101" s="139"/>
      <c r="T101" s="140"/>
      <c r="U101" s="140"/>
      <c r="V101" s="140"/>
      <c r="W101" s="140"/>
      <c r="X101" s="141"/>
      <c r="AR101" s="142"/>
      <c r="AT101" s="142"/>
      <c r="AU101" s="142"/>
      <c r="AY101" s="14"/>
      <c r="BE101" s="143"/>
      <c r="BF101" s="143"/>
      <c r="BG101" s="143"/>
      <c r="BH101" s="143"/>
      <c r="BI101" s="143"/>
      <c r="BJ101" s="14"/>
      <c r="BK101" s="143"/>
      <c r="BL101" s="14"/>
      <c r="BM101" s="142"/>
    </row>
    <row r="102" spans="2:65" s="1" customFormat="1" ht="16.5" customHeight="1">
      <c r="B102" s="128"/>
      <c r="C102" s="129">
        <v>13</v>
      </c>
      <c r="D102" s="129" t="s">
        <v>124</v>
      </c>
      <c r="E102" s="130" t="s">
        <v>434</v>
      </c>
      <c r="F102" s="131" t="s">
        <v>435</v>
      </c>
      <c r="G102" s="132" t="s">
        <v>127</v>
      </c>
      <c r="H102" s="133">
        <v>1</v>
      </c>
      <c r="I102" s="134"/>
      <c r="J102" s="134"/>
      <c r="K102" s="135">
        <f>ROUND(P102*H102,2)</f>
        <v>0</v>
      </c>
      <c r="L102" s="136"/>
      <c r="M102" s="29"/>
      <c r="N102" s="137"/>
      <c r="O102" s="138"/>
      <c r="P102" s="139"/>
      <c r="Q102" s="139"/>
      <c r="R102" s="139"/>
      <c r="T102" s="140"/>
      <c r="U102" s="140"/>
      <c r="V102" s="140"/>
      <c r="W102" s="140"/>
      <c r="X102" s="141"/>
      <c r="AR102" s="142"/>
      <c r="AT102" s="142"/>
      <c r="AU102" s="142"/>
      <c r="AY102" s="14"/>
      <c r="BE102" s="143"/>
      <c r="BF102" s="143"/>
      <c r="BG102" s="143"/>
      <c r="BH102" s="143"/>
      <c r="BI102" s="143"/>
      <c r="BJ102" s="14"/>
      <c r="BK102" s="143"/>
      <c r="BL102" s="14"/>
      <c r="BM102" s="142"/>
    </row>
    <row r="103" spans="2:65" s="1" customFormat="1" ht="54" customHeight="1">
      <c r="B103" s="128"/>
      <c r="C103" s="129">
        <v>14</v>
      </c>
      <c r="D103" s="129" t="s">
        <v>124</v>
      </c>
      <c r="E103" s="130" t="s">
        <v>436</v>
      </c>
      <c r="F103" s="131" t="s">
        <v>437</v>
      </c>
      <c r="G103" s="132" t="s">
        <v>127</v>
      </c>
      <c r="H103" s="133">
        <v>1</v>
      </c>
      <c r="I103" s="134"/>
      <c r="J103" s="134"/>
      <c r="K103" s="135">
        <f>ROUND(P103*H103,2)</f>
        <v>0</v>
      </c>
      <c r="L103" s="136"/>
      <c r="M103" s="29"/>
      <c r="N103" s="137"/>
      <c r="O103" s="138"/>
      <c r="P103" s="139"/>
      <c r="Q103" s="139"/>
      <c r="R103" s="139"/>
      <c r="T103" s="140"/>
      <c r="U103" s="140"/>
      <c r="V103" s="140"/>
      <c r="W103" s="140"/>
      <c r="X103" s="141"/>
      <c r="AR103" s="142"/>
      <c r="AT103" s="142"/>
      <c r="AU103" s="142"/>
      <c r="AY103" s="14"/>
      <c r="BE103" s="143"/>
      <c r="BF103" s="143"/>
      <c r="BG103" s="143"/>
      <c r="BH103" s="143"/>
      <c r="BI103" s="143"/>
      <c r="BJ103" s="14"/>
      <c r="BK103" s="143"/>
      <c r="BL103" s="14"/>
      <c r="BM103" s="142"/>
    </row>
    <row r="104" spans="2:65" s="1" customFormat="1" ht="16.5" customHeight="1">
      <c r="B104" s="128"/>
      <c r="C104" s="129">
        <v>15</v>
      </c>
      <c r="D104" s="129" t="s">
        <v>124</v>
      </c>
      <c r="E104" s="130" t="s">
        <v>240</v>
      </c>
      <c r="F104" s="131" t="s">
        <v>241</v>
      </c>
      <c r="G104" s="132" t="s">
        <v>242</v>
      </c>
      <c r="H104" s="133">
        <v>50</v>
      </c>
      <c r="I104" s="134"/>
      <c r="J104" s="134"/>
      <c r="K104" s="135">
        <f t="shared" si="1"/>
        <v>0</v>
      </c>
      <c r="L104" s="136"/>
      <c r="M104" s="29"/>
      <c r="N104" s="154" t="s">
        <v>3</v>
      </c>
      <c r="O104" s="155" t="s">
        <v>45</v>
      </c>
      <c r="P104" s="156">
        <f t="shared" si="2"/>
        <v>0</v>
      </c>
      <c r="Q104" s="156">
        <f t="shared" si="3"/>
        <v>0</v>
      </c>
      <c r="R104" s="156">
        <f t="shared" si="4"/>
        <v>0</v>
      </c>
      <c r="S104" s="157"/>
      <c r="T104" s="158">
        <f t="shared" si="5"/>
        <v>0</v>
      </c>
      <c r="U104" s="158">
        <v>0</v>
      </c>
      <c r="V104" s="158">
        <f t="shared" si="6"/>
        <v>0</v>
      </c>
      <c r="W104" s="158">
        <v>0</v>
      </c>
      <c r="X104" s="159">
        <f t="shared" si="7"/>
        <v>0</v>
      </c>
      <c r="AR104" s="142" t="s">
        <v>128</v>
      </c>
      <c r="AT104" s="142" t="s">
        <v>124</v>
      </c>
      <c r="AU104" s="142" t="s">
        <v>86</v>
      </c>
      <c r="AY104" s="14" t="s">
        <v>121</v>
      </c>
      <c r="BE104" s="143">
        <f t="shared" si="8"/>
        <v>0</v>
      </c>
      <c r="BF104" s="143">
        <f t="shared" si="9"/>
        <v>0</v>
      </c>
      <c r="BG104" s="143">
        <f t="shared" si="10"/>
        <v>0</v>
      </c>
      <c r="BH104" s="143">
        <f t="shared" si="11"/>
        <v>0</v>
      </c>
      <c r="BI104" s="143">
        <f t="shared" si="12"/>
        <v>0</v>
      </c>
      <c r="BJ104" s="14" t="s">
        <v>84</v>
      </c>
      <c r="BK104" s="143">
        <f t="shared" si="13"/>
        <v>0</v>
      </c>
      <c r="BL104" s="14" t="s">
        <v>128</v>
      </c>
      <c r="BM104" s="142" t="s">
        <v>243</v>
      </c>
    </row>
    <row r="105" spans="2:65" s="1" customFormat="1" ht="7" customHeight="1">
      <c r="B105" s="38"/>
      <c r="C105" s="39"/>
      <c r="D105" s="39"/>
      <c r="E105" s="39"/>
      <c r="F105" s="39"/>
      <c r="G105" s="39"/>
      <c r="H105" s="39"/>
      <c r="I105" s="39"/>
      <c r="J105" s="39"/>
      <c r="K105" s="39"/>
      <c r="L105" s="39"/>
      <c r="M105" s="29"/>
    </row>
  </sheetData>
  <autoFilter ref="C84:L104" xr:uid="{00000000-0009-0000-0000-000002000000}"/>
  <mergeCells count="9">
    <mergeCell ref="E52:H52"/>
    <mergeCell ref="E75:H75"/>
    <mergeCell ref="E77:H77"/>
    <mergeCell ref="M2:Z2"/>
    <mergeCell ref="E7:H7"/>
    <mergeCell ref="E9:H9"/>
    <mergeCell ref="E18:H18"/>
    <mergeCell ref="E27:H27"/>
    <mergeCell ref="E50:H50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K218"/>
  <sheetViews>
    <sheetView showGridLines="0" zoomScale="110" zoomScaleNormal="110" workbookViewId="0"/>
  </sheetViews>
  <sheetFormatPr defaultRowHeight="10"/>
  <cols>
    <col min="1" max="1" width="8.33203125" style="160" customWidth="1"/>
    <col min="2" max="2" width="1.6640625" style="160" customWidth="1"/>
    <col min="3" max="4" width="5" style="160" customWidth="1"/>
    <col min="5" max="5" width="11.6640625" style="160" customWidth="1"/>
    <col min="6" max="6" width="9.109375" style="160" customWidth="1"/>
    <col min="7" max="7" width="5" style="160" customWidth="1"/>
    <col min="8" max="8" width="77.77734375" style="160" customWidth="1"/>
    <col min="9" max="10" width="20" style="160" customWidth="1"/>
    <col min="11" max="11" width="1.6640625" style="160" customWidth="1"/>
  </cols>
  <sheetData>
    <row r="1" spans="2:11" customFormat="1" ht="37.5" customHeight="1"/>
    <row r="2" spans="2:11" customFormat="1" ht="7.5" customHeight="1">
      <c r="B2" s="161"/>
      <c r="C2" s="162"/>
      <c r="D2" s="162"/>
      <c r="E2" s="162"/>
      <c r="F2" s="162"/>
      <c r="G2" s="162"/>
      <c r="H2" s="162"/>
      <c r="I2" s="162"/>
      <c r="J2" s="162"/>
      <c r="K2" s="163"/>
    </row>
    <row r="3" spans="2:11" s="12" customFormat="1" ht="45" customHeight="1">
      <c r="B3" s="164"/>
      <c r="C3" s="282" t="s">
        <v>244</v>
      </c>
      <c r="D3" s="282"/>
      <c r="E3" s="282"/>
      <c r="F3" s="282"/>
      <c r="G3" s="282"/>
      <c r="H3" s="282"/>
      <c r="I3" s="282"/>
      <c r="J3" s="282"/>
      <c r="K3" s="165"/>
    </row>
    <row r="4" spans="2:11" customFormat="1" ht="25.5" customHeight="1">
      <c r="B4" s="166"/>
      <c r="C4" s="287" t="s">
        <v>245</v>
      </c>
      <c r="D4" s="287"/>
      <c r="E4" s="287"/>
      <c r="F4" s="287"/>
      <c r="G4" s="287"/>
      <c r="H4" s="287"/>
      <c r="I4" s="287"/>
      <c r="J4" s="287"/>
      <c r="K4" s="167"/>
    </row>
    <row r="5" spans="2:11" customFormat="1" ht="5.25" customHeight="1">
      <c r="B5" s="166"/>
      <c r="C5" s="168"/>
      <c r="D5" s="168"/>
      <c r="E5" s="168"/>
      <c r="F5" s="168"/>
      <c r="G5" s="168"/>
      <c r="H5" s="168"/>
      <c r="I5" s="168"/>
      <c r="J5" s="168"/>
      <c r="K5" s="167"/>
    </row>
    <row r="6" spans="2:11" customFormat="1" ht="15" customHeight="1">
      <c r="B6" s="166"/>
      <c r="C6" s="286" t="s">
        <v>246</v>
      </c>
      <c r="D6" s="286"/>
      <c r="E6" s="286"/>
      <c r="F6" s="286"/>
      <c r="G6" s="286"/>
      <c r="H6" s="286"/>
      <c r="I6" s="286"/>
      <c r="J6" s="286"/>
      <c r="K6" s="167"/>
    </row>
    <row r="7" spans="2:11" customFormat="1" ht="15" customHeight="1">
      <c r="B7" s="170"/>
      <c r="C7" s="286" t="s">
        <v>247</v>
      </c>
      <c r="D7" s="286"/>
      <c r="E7" s="286"/>
      <c r="F7" s="286"/>
      <c r="G7" s="286"/>
      <c r="H7" s="286"/>
      <c r="I7" s="286"/>
      <c r="J7" s="286"/>
      <c r="K7" s="167"/>
    </row>
    <row r="8" spans="2:11" customFormat="1" ht="12.75" customHeight="1">
      <c r="B8" s="170"/>
      <c r="C8" s="169"/>
      <c r="D8" s="169"/>
      <c r="E8" s="169"/>
      <c r="F8" s="169"/>
      <c r="G8" s="169"/>
      <c r="H8" s="169"/>
      <c r="I8" s="169"/>
      <c r="J8" s="169"/>
      <c r="K8" s="167"/>
    </row>
    <row r="9" spans="2:11" customFormat="1" ht="15" customHeight="1">
      <c r="B9" s="170"/>
      <c r="C9" s="286" t="s">
        <v>248</v>
      </c>
      <c r="D9" s="286"/>
      <c r="E9" s="286"/>
      <c r="F9" s="286"/>
      <c r="G9" s="286"/>
      <c r="H9" s="286"/>
      <c r="I9" s="286"/>
      <c r="J9" s="286"/>
      <c r="K9" s="167"/>
    </row>
    <row r="10" spans="2:11" customFormat="1" ht="15" customHeight="1">
      <c r="B10" s="170"/>
      <c r="C10" s="169"/>
      <c r="D10" s="286" t="s">
        <v>249</v>
      </c>
      <c r="E10" s="286"/>
      <c r="F10" s="286"/>
      <c r="G10" s="286"/>
      <c r="H10" s="286"/>
      <c r="I10" s="286"/>
      <c r="J10" s="286"/>
      <c r="K10" s="167"/>
    </row>
    <row r="11" spans="2:11" customFormat="1" ht="15" customHeight="1">
      <c r="B11" s="170"/>
      <c r="C11" s="171"/>
      <c r="D11" s="286" t="s">
        <v>250</v>
      </c>
      <c r="E11" s="286"/>
      <c r="F11" s="286"/>
      <c r="G11" s="286"/>
      <c r="H11" s="286"/>
      <c r="I11" s="286"/>
      <c r="J11" s="286"/>
      <c r="K11" s="167"/>
    </row>
    <row r="12" spans="2:11" customFormat="1" ht="15" customHeight="1">
      <c r="B12" s="170"/>
      <c r="C12" s="171"/>
      <c r="D12" s="169"/>
      <c r="E12" s="169"/>
      <c r="F12" s="169"/>
      <c r="G12" s="169"/>
      <c r="H12" s="169"/>
      <c r="I12" s="169"/>
      <c r="J12" s="169"/>
      <c r="K12" s="167"/>
    </row>
    <row r="13" spans="2:11" customFormat="1" ht="15" customHeight="1">
      <c r="B13" s="170"/>
      <c r="C13" s="171"/>
      <c r="D13" s="172" t="s">
        <v>251</v>
      </c>
      <c r="E13" s="169"/>
      <c r="F13" s="169"/>
      <c r="G13" s="169"/>
      <c r="H13" s="169"/>
      <c r="I13" s="169"/>
      <c r="J13" s="169"/>
      <c r="K13" s="167"/>
    </row>
    <row r="14" spans="2:11" customFormat="1" ht="12.75" customHeight="1">
      <c r="B14" s="170"/>
      <c r="C14" s="171"/>
      <c r="D14" s="171"/>
      <c r="E14" s="171"/>
      <c r="F14" s="171"/>
      <c r="G14" s="171"/>
      <c r="H14" s="171"/>
      <c r="I14" s="171"/>
      <c r="J14" s="171"/>
      <c r="K14" s="167"/>
    </row>
    <row r="15" spans="2:11" customFormat="1" ht="15" customHeight="1">
      <c r="B15" s="170"/>
      <c r="C15" s="171"/>
      <c r="D15" s="286" t="s">
        <v>252</v>
      </c>
      <c r="E15" s="286"/>
      <c r="F15" s="286"/>
      <c r="G15" s="286"/>
      <c r="H15" s="286"/>
      <c r="I15" s="286"/>
      <c r="J15" s="286"/>
      <c r="K15" s="167"/>
    </row>
    <row r="16" spans="2:11" customFormat="1" ht="15" customHeight="1">
      <c r="B16" s="170"/>
      <c r="C16" s="171"/>
      <c r="D16" s="286" t="s">
        <v>253</v>
      </c>
      <c r="E16" s="286"/>
      <c r="F16" s="286"/>
      <c r="G16" s="286"/>
      <c r="H16" s="286"/>
      <c r="I16" s="286"/>
      <c r="J16" s="286"/>
      <c r="K16" s="167"/>
    </row>
    <row r="17" spans="2:11" customFormat="1" ht="15" customHeight="1">
      <c r="B17" s="170"/>
      <c r="C17" s="171"/>
      <c r="D17" s="286" t="s">
        <v>254</v>
      </c>
      <c r="E17" s="286"/>
      <c r="F17" s="286"/>
      <c r="G17" s="286"/>
      <c r="H17" s="286"/>
      <c r="I17" s="286"/>
      <c r="J17" s="286"/>
      <c r="K17" s="167"/>
    </row>
    <row r="18" spans="2:11" customFormat="1" ht="15" customHeight="1">
      <c r="B18" s="170"/>
      <c r="C18" s="171"/>
      <c r="D18" s="171"/>
      <c r="E18" s="173" t="s">
        <v>83</v>
      </c>
      <c r="F18" s="286" t="s">
        <v>255</v>
      </c>
      <c r="G18" s="286"/>
      <c r="H18" s="286"/>
      <c r="I18" s="286"/>
      <c r="J18" s="286"/>
      <c r="K18" s="167"/>
    </row>
    <row r="19" spans="2:11" customFormat="1" ht="15" customHeight="1">
      <c r="B19" s="170"/>
      <c r="C19" s="171"/>
      <c r="D19" s="171"/>
      <c r="E19" s="173" t="s">
        <v>256</v>
      </c>
      <c r="F19" s="286" t="s">
        <v>257</v>
      </c>
      <c r="G19" s="286"/>
      <c r="H19" s="286"/>
      <c r="I19" s="286"/>
      <c r="J19" s="286"/>
      <c r="K19" s="167"/>
    </row>
    <row r="20" spans="2:11" customFormat="1" ht="15" customHeight="1">
      <c r="B20" s="170"/>
      <c r="C20" s="171"/>
      <c r="D20" s="171"/>
      <c r="E20" s="173" t="s">
        <v>258</v>
      </c>
      <c r="F20" s="286" t="s">
        <v>259</v>
      </c>
      <c r="G20" s="286"/>
      <c r="H20" s="286"/>
      <c r="I20" s="286"/>
      <c r="J20" s="286"/>
      <c r="K20" s="167"/>
    </row>
    <row r="21" spans="2:11" customFormat="1" ht="15" customHeight="1">
      <c r="B21" s="170"/>
      <c r="C21" s="171"/>
      <c r="D21" s="171"/>
      <c r="E21" s="173" t="s">
        <v>260</v>
      </c>
      <c r="F21" s="286" t="s">
        <v>261</v>
      </c>
      <c r="G21" s="286"/>
      <c r="H21" s="286"/>
      <c r="I21" s="286"/>
      <c r="J21" s="286"/>
      <c r="K21" s="167"/>
    </row>
    <row r="22" spans="2:11" customFormat="1" ht="15" customHeight="1">
      <c r="B22" s="170"/>
      <c r="C22" s="171"/>
      <c r="D22" s="171"/>
      <c r="E22" s="173" t="s">
        <v>262</v>
      </c>
      <c r="F22" s="286" t="s">
        <v>263</v>
      </c>
      <c r="G22" s="286"/>
      <c r="H22" s="286"/>
      <c r="I22" s="286"/>
      <c r="J22" s="286"/>
      <c r="K22" s="167"/>
    </row>
    <row r="23" spans="2:11" customFormat="1" ht="15" customHeight="1">
      <c r="B23" s="170"/>
      <c r="C23" s="171"/>
      <c r="D23" s="171"/>
      <c r="E23" s="173" t="s">
        <v>264</v>
      </c>
      <c r="F23" s="286" t="s">
        <v>265</v>
      </c>
      <c r="G23" s="286"/>
      <c r="H23" s="286"/>
      <c r="I23" s="286"/>
      <c r="J23" s="286"/>
      <c r="K23" s="167"/>
    </row>
    <row r="24" spans="2:11" customFormat="1" ht="12.75" customHeight="1">
      <c r="B24" s="170"/>
      <c r="C24" s="171"/>
      <c r="D24" s="171"/>
      <c r="E24" s="171"/>
      <c r="F24" s="171"/>
      <c r="G24" s="171"/>
      <c r="H24" s="171"/>
      <c r="I24" s="171"/>
      <c r="J24" s="171"/>
      <c r="K24" s="167"/>
    </row>
    <row r="25" spans="2:11" customFormat="1" ht="15" customHeight="1">
      <c r="B25" s="170"/>
      <c r="C25" s="286" t="s">
        <v>266</v>
      </c>
      <c r="D25" s="286"/>
      <c r="E25" s="286"/>
      <c r="F25" s="286"/>
      <c r="G25" s="286"/>
      <c r="H25" s="286"/>
      <c r="I25" s="286"/>
      <c r="J25" s="286"/>
      <c r="K25" s="167"/>
    </row>
    <row r="26" spans="2:11" customFormat="1" ht="15" customHeight="1">
      <c r="B26" s="170"/>
      <c r="C26" s="286" t="s">
        <v>267</v>
      </c>
      <c r="D26" s="286"/>
      <c r="E26" s="286"/>
      <c r="F26" s="286"/>
      <c r="G26" s="286"/>
      <c r="H26" s="286"/>
      <c r="I26" s="286"/>
      <c r="J26" s="286"/>
      <c r="K26" s="167"/>
    </row>
    <row r="27" spans="2:11" customFormat="1" ht="15" customHeight="1">
      <c r="B27" s="170"/>
      <c r="C27" s="169"/>
      <c r="D27" s="286" t="s">
        <v>268</v>
      </c>
      <c r="E27" s="286"/>
      <c r="F27" s="286"/>
      <c r="G27" s="286"/>
      <c r="H27" s="286"/>
      <c r="I27" s="286"/>
      <c r="J27" s="286"/>
      <c r="K27" s="167"/>
    </row>
    <row r="28" spans="2:11" customFormat="1" ht="15" customHeight="1">
      <c r="B28" s="170"/>
      <c r="C28" s="171"/>
      <c r="D28" s="286" t="s">
        <v>269</v>
      </c>
      <c r="E28" s="286"/>
      <c r="F28" s="286"/>
      <c r="G28" s="286"/>
      <c r="H28" s="286"/>
      <c r="I28" s="286"/>
      <c r="J28" s="286"/>
      <c r="K28" s="167"/>
    </row>
    <row r="29" spans="2:11" customFormat="1" ht="12.75" customHeight="1">
      <c r="B29" s="170"/>
      <c r="C29" s="171"/>
      <c r="D29" s="171"/>
      <c r="E29" s="171"/>
      <c r="F29" s="171"/>
      <c r="G29" s="171"/>
      <c r="H29" s="171"/>
      <c r="I29" s="171"/>
      <c r="J29" s="171"/>
      <c r="K29" s="167"/>
    </row>
    <row r="30" spans="2:11" customFormat="1" ht="15" customHeight="1">
      <c r="B30" s="170"/>
      <c r="C30" s="171"/>
      <c r="D30" s="286" t="s">
        <v>270</v>
      </c>
      <c r="E30" s="286"/>
      <c r="F30" s="286"/>
      <c r="G30" s="286"/>
      <c r="H30" s="286"/>
      <c r="I30" s="286"/>
      <c r="J30" s="286"/>
      <c r="K30" s="167"/>
    </row>
    <row r="31" spans="2:11" customFormat="1" ht="15" customHeight="1">
      <c r="B31" s="170"/>
      <c r="C31" s="171"/>
      <c r="D31" s="286" t="s">
        <v>271</v>
      </c>
      <c r="E31" s="286"/>
      <c r="F31" s="286"/>
      <c r="G31" s="286"/>
      <c r="H31" s="286"/>
      <c r="I31" s="286"/>
      <c r="J31" s="286"/>
      <c r="K31" s="167"/>
    </row>
    <row r="32" spans="2:11" customFormat="1" ht="12.75" customHeight="1">
      <c r="B32" s="170"/>
      <c r="C32" s="171"/>
      <c r="D32" s="171"/>
      <c r="E32" s="171"/>
      <c r="F32" s="171"/>
      <c r="G32" s="171"/>
      <c r="H32" s="171"/>
      <c r="I32" s="171"/>
      <c r="J32" s="171"/>
      <c r="K32" s="167"/>
    </row>
    <row r="33" spans="2:11" customFormat="1" ht="15" customHeight="1">
      <c r="B33" s="170"/>
      <c r="C33" s="171"/>
      <c r="D33" s="286" t="s">
        <v>272</v>
      </c>
      <c r="E33" s="286"/>
      <c r="F33" s="286"/>
      <c r="G33" s="286"/>
      <c r="H33" s="286"/>
      <c r="I33" s="286"/>
      <c r="J33" s="286"/>
      <c r="K33" s="167"/>
    </row>
    <row r="34" spans="2:11" customFormat="1" ht="15" customHeight="1">
      <c r="B34" s="170"/>
      <c r="C34" s="171"/>
      <c r="D34" s="286" t="s">
        <v>273</v>
      </c>
      <c r="E34" s="286"/>
      <c r="F34" s="286"/>
      <c r="G34" s="286"/>
      <c r="H34" s="286"/>
      <c r="I34" s="286"/>
      <c r="J34" s="286"/>
      <c r="K34" s="167"/>
    </row>
    <row r="35" spans="2:11" customFormat="1" ht="15" customHeight="1">
      <c r="B35" s="170"/>
      <c r="C35" s="171"/>
      <c r="D35" s="286" t="s">
        <v>274</v>
      </c>
      <c r="E35" s="286"/>
      <c r="F35" s="286"/>
      <c r="G35" s="286"/>
      <c r="H35" s="286"/>
      <c r="I35" s="286"/>
      <c r="J35" s="286"/>
      <c r="K35" s="167"/>
    </row>
    <row r="36" spans="2:11" customFormat="1" ht="15" customHeight="1">
      <c r="B36" s="170"/>
      <c r="C36" s="171"/>
      <c r="D36" s="169"/>
      <c r="E36" s="172" t="s">
        <v>103</v>
      </c>
      <c r="F36" s="169"/>
      <c r="G36" s="286" t="s">
        <v>275</v>
      </c>
      <c r="H36" s="286"/>
      <c r="I36" s="286"/>
      <c r="J36" s="286"/>
      <c r="K36" s="167"/>
    </row>
    <row r="37" spans="2:11" customFormat="1" ht="30.75" customHeight="1">
      <c r="B37" s="170"/>
      <c r="C37" s="171"/>
      <c r="D37" s="169"/>
      <c r="E37" s="172" t="s">
        <v>276</v>
      </c>
      <c r="F37" s="169"/>
      <c r="G37" s="286" t="s">
        <v>277</v>
      </c>
      <c r="H37" s="286"/>
      <c r="I37" s="286"/>
      <c r="J37" s="286"/>
      <c r="K37" s="167"/>
    </row>
    <row r="38" spans="2:11" customFormat="1" ht="15" customHeight="1">
      <c r="B38" s="170"/>
      <c r="C38" s="171"/>
      <c r="D38" s="169"/>
      <c r="E38" s="172" t="s">
        <v>55</v>
      </c>
      <c r="F38" s="169"/>
      <c r="G38" s="286" t="s">
        <v>278</v>
      </c>
      <c r="H38" s="286"/>
      <c r="I38" s="286"/>
      <c r="J38" s="286"/>
      <c r="K38" s="167"/>
    </row>
    <row r="39" spans="2:11" customFormat="1" ht="15" customHeight="1">
      <c r="B39" s="170"/>
      <c r="C39" s="171"/>
      <c r="D39" s="169"/>
      <c r="E39" s="172" t="s">
        <v>56</v>
      </c>
      <c r="F39" s="169"/>
      <c r="G39" s="286" t="s">
        <v>279</v>
      </c>
      <c r="H39" s="286"/>
      <c r="I39" s="286"/>
      <c r="J39" s="286"/>
      <c r="K39" s="167"/>
    </row>
    <row r="40" spans="2:11" customFormat="1" ht="15" customHeight="1">
      <c r="B40" s="170"/>
      <c r="C40" s="171"/>
      <c r="D40" s="169"/>
      <c r="E40" s="172" t="s">
        <v>104</v>
      </c>
      <c r="F40" s="169"/>
      <c r="G40" s="286" t="s">
        <v>280</v>
      </c>
      <c r="H40" s="286"/>
      <c r="I40" s="286"/>
      <c r="J40" s="286"/>
      <c r="K40" s="167"/>
    </row>
    <row r="41" spans="2:11" customFormat="1" ht="15" customHeight="1">
      <c r="B41" s="170"/>
      <c r="C41" s="171"/>
      <c r="D41" s="169"/>
      <c r="E41" s="172" t="s">
        <v>105</v>
      </c>
      <c r="F41" s="169"/>
      <c r="G41" s="286" t="s">
        <v>281</v>
      </c>
      <c r="H41" s="286"/>
      <c r="I41" s="286"/>
      <c r="J41" s="286"/>
      <c r="K41" s="167"/>
    </row>
    <row r="42" spans="2:11" customFormat="1" ht="15" customHeight="1">
      <c r="B42" s="170"/>
      <c r="C42" s="171"/>
      <c r="D42" s="169"/>
      <c r="E42" s="172" t="s">
        <v>282</v>
      </c>
      <c r="F42" s="169"/>
      <c r="G42" s="286" t="s">
        <v>283</v>
      </c>
      <c r="H42" s="286"/>
      <c r="I42" s="286"/>
      <c r="J42" s="286"/>
      <c r="K42" s="167"/>
    </row>
    <row r="43" spans="2:11" customFormat="1" ht="15" customHeight="1">
      <c r="B43" s="170"/>
      <c r="C43" s="171"/>
      <c r="D43" s="169"/>
      <c r="E43" s="172"/>
      <c r="F43" s="169"/>
      <c r="G43" s="286" t="s">
        <v>284</v>
      </c>
      <c r="H43" s="286"/>
      <c r="I43" s="286"/>
      <c r="J43" s="286"/>
      <c r="K43" s="167"/>
    </row>
    <row r="44" spans="2:11" customFormat="1" ht="15" customHeight="1">
      <c r="B44" s="170"/>
      <c r="C44" s="171"/>
      <c r="D44" s="169"/>
      <c r="E44" s="172" t="s">
        <v>285</v>
      </c>
      <c r="F44" s="169"/>
      <c r="G44" s="286" t="s">
        <v>286</v>
      </c>
      <c r="H44" s="286"/>
      <c r="I44" s="286"/>
      <c r="J44" s="286"/>
      <c r="K44" s="167"/>
    </row>
    <row r="45" spans="2:11" customFormat="1" ht="15" customHeight="1">
      <c r="B45" s="170"/>
      <c r="C45" s="171"/>
      <c r="D45" s="169"/>
      <c r="E45" s="172" t="s">
        <v>108</v>
      </c>
      <c r="F45" s="169"/>
      <c r="G45" s="286" t="s">
        <v>287</v>
      </c>
      <c r="H45" s="286"/>
      <c r="I45" s="286"/>
      <c r="J45" s="286"/>
      <c r="K45" s="167"/>
    </row>
    <row r="46" spans="2:11" customFormat="1" ht="12.75" customHeight="1">
      <c r="B46" s="170"/>
      <c r="C46" s="171"/>
      <c r="D46" s="169"/>
      <c r="E46" s="169"/>
      <c r="F46" s="169"/>
      <c r="G46" s="169"/>
      <c r="H46" s="169"/>
      <c r="I46" s="169"/>
      <c r="J46" s="169"/>
      <c r="K46" s="167"/>
    </row>
    <row r="47" spans="2:11" customFormat="1" ht="15" customHeight="1">
      <c r="B47" s="170"/>
      <c r="C47" s="171"/>
      <c r="D47" s="286" t="s">
        <v>288</v>
      </c>
      <c r="E47" s="286"/>
      <c r="F47" s="286"/>
      <c r="G47" s="286"/>
      <c r="H47" s="286"/>
      <c r="I47" s="286"/>
      <c r="J47" s="286"/>
      <c r="K47" s="167"/>
    </row>
    <row r="48" spans="2:11" customFormat="1" ht="15" customHeight="1">
      <c r="B48" s="170"/>
      <c r="C48" s="171"/>
      <c r="D48" s="171"/>
      <c r="E48" s="286" t="s">
        <v>289</v>
      </c>
      <c r="F48" s="286"/>
      <c r="G48" s="286"/>
      <c r="H48" s="286"/>
      <c r="I48" s="286"/>
      <c r="J48" s="286"/>
      <c r="K48" s="167"/>
    </row>
    <row r="49" spans="2:11" customFormat="1" ht="15" customHeight="1">
      <c r="B49" s="170"/>
      <c r="C49" s="171"/>
      <c r="D49" s="171"/>
      <c r="E49" s="286" t="s">
        <v>290</v>
      </c>
      <c r="F49" s="286"/>
      <c r="G49" s="286"/>
      <c r="H49" s="286"/>
      <c r="I49" s="286"/>
      <c r="J49" s="286"/>
      <c r="K49" s="167"/>
    </row>
    <row r="50" spans="2:11" customFormat="1" ht="15" customHeight="1">
      <c r="B50" s="170"/>
      <c r="C50" s="171"/>
      <c r="D50" s="171"/>
      <c r="E50" s="286" t="s">
        <v>291</v>
      </c>
      <c r="F50" s="286"/>
      <c r="G50" s="286"/>
      <c r="H50" s="286"/>
      <c r="I50" s="286"/>
      <c r="J50" s="286"/>
      <c r="K50" s="167"/>
    </row>
    <row r="51" spans="2:11" customFormat="1" ht="15" customHeight="1">
      <c r="B51" s="170"/>
      <c r="C51" s="171"/>
      <c r="D51" s="286" t="s">
        <v>292</v>
      </c>
      <c r="E51" s="286"/>
      <c r="F51" s="286"/>
      <c r="G51" s="286"/>
      <c r="H51" s="286"/>
      <c r="I51" s="286"/>
      <c r="J51" s="286"/>
      <c r="K51" s="167"/>
    </row>
    <row r="52" spans="2:11" customFormat="1" ht="25.5" customHeight="1">
      <c r="B52" s="166"/>
      <c r="C52" s="287" t="s">
        <v>293</v>
      </c>
      <c r="D52" s="287"/>
      <c r="E52" s="287"/>
      <c r="F52" s="287"/>
      <c r="G52" s="287"/>
      <c r="H52" s="287"/>
      <c r="I52" s="287"/>
      <c r="J52" s="287"/>
      <c r="K52" s="167"/>
    </row>
    <row r="53" spans="2:11" customFormat="1" ht="5.25" customHeight="1">
      <c r="B53" s="166"/>
      <c r="C53" s="168"/>
      <c r="D53" s="168"/>
      <c r="E53" s="168"/>
      <c r="F53" s="168"/>
      <c r="G53" s="168"/>
      <c r="H53" s="168"/>
      <c r="I53" s="168"/>
      <c r="J53" s="168"/>
      <c r="K53" s="167"/>
    </row>
    <row r="54" spans="2:11" customFormat="1" ht="15" customHeight="1">
      <c r="B54" s="166"/>
      <c r="C54" s="286" t="s">
        <v>294</v>
      </c>
      <c r="D54" s="286"/>
      <c r="E54" s="286"/>
      <c r="F54" s="286"/>
      <c r="G54" s="286"/>
      <c r="H54" s="286"/>
      <c r="I54" s="286"/>
      <c r="J54" s="286"/>
      <c r="K54" s="167"/>
    </row>
    <row r="55" spans="2:11" customFormat="1" ht="15" customHeight="1">
      <c r="B55" s="166"/>
      <c r="C55" s="286" t="s">
        <v>295</v>
      </c>
      <c r="D55" s="286"/>
      <c r="E55" s="286"/>
      <c r="F55" s="286"/>
      <c r="G55" s="286"/>
      <c r="H55" s="286"/>
      <c r="I55" s="286"/>
      <c r="J55" s="286"/>
      <c r="K55" s="167"/>
    </row>
    <row r="56" spans="2:11" customFormat="1" ht="12.75" customHeight="1">
      <c r="B56" s="166"/>
      <c r="C56" s="169"/>
      <c r="D56" s="169"/>
      <c r="E56" s="169"/>
      <c r="F56" s="169"/>
      <c r="G56" s="169"/>
      <c r="H56" s="169"/>
      <c r="I56" s="169"/>
      <c r="J56" s="169"/>
      <c r="K56" s="167"/>
    </row>
    <row r="57" spans="2:11" customFormat="1" ht="15" customHeight="1">
      <c r="B57" s="166"/>
      <c r="C57" s="286" t="s">
        <v>296</v>
      </c>
      <c r="D57" s="286"/>
      <c r="E57" s="286"/>
      <c r="F57" s="286"/>
      <c r="G57" s="286"/>
      <c r="H57" s="286"/>
      <c r="I57" s="286"/>
      <c r="J57" s="286"/>
      <c r="K57" s="167"/>
    </row>
    <row r="58" spans="2:11" customFormat="1" ht="15" customHeight="1">
      <c r="B58" s="166"/>
      <c r="C58" s="171"/>
      <c r="D58" s="286" t="s">
        <v>297</v>
      </c>
      <c r="E58" s="286"/>
      <c r="F58" s="286"/>
      <c r="G58" s="286"/>
      <c r="H58" s="286"/>
      <c r="I58" s="286"/>
      <c r="J58" s="286"/>
      <c r="K58" s="167"/>
    </row>
    <row r="59" spans="2:11" customFormat="1" ht="15" customHeight="1">
      <c r="B59" s="166"/>
      <c r="C59" s="171"/>
      <c r="D59" s="286" t="s">
        <v>298</v>
      </c>
      <c r="E59" s="286"/>
      <c r="F59" s="286"/>
      <c r="G59" s="286"/>
      <c r="H59" s="286"/>
      <c r="I59" s="286"/>
      <c r="J59" s="286"/>
      <c r="K59" s="167"/>
    </row>
    <row r="60" spans="2:11" customFormat="1" ht="15" customHeight="1">
      <c r="B60" s="166"/>
      <c r="C60" s="171"/>
      <c r="D60" s="286" t="s">
        <v>299</v>
      </c>
      <c r="E60" s="286"/>
      <c r="F60" s="286"/>
      <c r="G60" s="286"/>
      <c r="H60" s="286"/>
      <c r="I60" s="286"/>
      <c r="J60" s="286"/>
      <c r="K60" s="167"/>
    </row>
    <row r="61" spans="2:11" customFormat="1" ht="15" customHeight="1">
      <c r="B61" s="166"/>
      <c r="C61" s="171"/>
      <c r="D61" s="286" t="s">
        <v>300</v>
      </c>
      <c r="E61" s="286"/>
      <c r="F61" s="286"/>
      <c r="G61" s="286"/>
      <c r="H61" s="286"/>
      <c r="I61" s="286"/>
      <c r="J61" s="286"/>
      <c r="K61" s="167"/>
    </row>
    <row r="62" spans="2:11" customFormat="1" ht="15" customHeight="1">
      <c r="B62" s="166"/>
      <c r="C62" s="171"/>
      <c r="D62" s="288" t="s">
        <v>301</v>
      </c>
      <c r="E62" s="288"/>
      <c r="F62" s="288"/>
      <c r="G62" s="288"/>
      <c r="H62" s="288"/>
      <c r="I62" s="288"/>
      <c r="J62" s="288"/>
      <c r="K62" s="167"/>
    </row>
    <row r="63" spans="2:11" customFormat="1" ht="15" customHeight="1">
      <c r="B63" s="166"/>
      <c r="C63" s="171"/>
      <c r="D63" s="286" t="s">
        <v>302</v>
      </c>
      <c r="E63" s="286"/>
      <c r="F63" s="286"/>
      <c r="G63" s="286"/>
      <c r="H63" s="286"/>
      <c r="I63" s="286"/>
      <c r="J63" s="286"/>
      <c r="K63" s="167"/>
    </row>
    <row r="64" spans="2:11" customFormat="1" ht="12.75" customHeight="1">
      <c r="B64" s="166"/>
      <c r="C64" s="171"/>
      <c r="D64" s="171"/>
      <c r="E64" s="174"/>
      <c r="F64" s="171"/>
      <c r="G64" s="171"/>
      <c r="H64" s="171"/>
      <c r="I64" s="171"/>
      <c r="J64" s="171"/>
      <c r="K64" s="167"/>
    </row>
    <row r="65" spans="2:11" customFormat="1" ht="15" customHeight="1">
      <c r="B65" s="166"/>
      <c r="C65" s="171"/>
      <c r="D65" s="286" t="s">
        <v>303</v>
      </c>
      <c r="E65" s="286"/>
      <c r="F65" s="286"/>
      <c r="G65" s="286"/>
      <c r="H65" s="286"/>
      <c r="I65" s="286"/>
      <c r="J65" s="286"/>
      <c r="K65" s="167"/>
    </row>
    <row r="66" spans="2:11" customFormat="1" ht="15" customHeight="1">
      <c r="B66" s="166"/>
      <c r="C66" s="171"/>
      <c r="D66" s="288" t="s">
        <v>304</v>
      </c>
      <c r="E66" s="288"/>
      <c r="F66" s="288"/>
      <c r="G66" s="288"/>
      <c r="H66" s="288"/>
      <c r="I66" s="288"/>
      <c r="J66" s="288"/>
      <c r="K66" s="167"/>
    </row>
    <row r="67" spans="2:11" customFormat="1" ht="15" customHeight="1">
      <c r="B67" s="166"/>
      <c r="C67" s="171"/>
      <c r="D67" s="286" t="s">
        <v>305</v>
      </c>
      <c r="E67" s="286"/>
      <c r="F67" s="286"/>
      <c r="G67" s="286"/>
      <c r="H67" s="286"/>
      <c r="I67" s="286"/>
      <c r="J67" s="286"/>
      <c r="K67" s="167"/>
    </row>
    <row r="68" spans="2:11" customFormat="1" ht="15" customHeight="1">
      <c r="B68" s="166"/>
      <c r="C68" s="171"/>
      <c r="D68" s="286" t="s">
        <v>306</v>
      </c>
      <c r="E68" s="286"/>
      <c r="F68" s="286"/>
      <c r="G68" s="286"/>
      <c r="H68" s="286"/>
      <c r="I68" s="286"/>
      <c r="J68" s="286"/>
      <c r="K68" s="167"/>
    </row>
    <row r="69" spans="2:11" customFormat="1" ht="15" customHeight="1">
      <c r="B69" s="166"/>
      <c r="C69" s="171"/>
      <c r="D69" s="286" t="s">
        <v>307</v>
      </c>
      <c r="E69" s="286"/>
      <c r="F69" s="286"/>
      <c r="G69" s="286"/>
      <c r="H69" s="286"/>
      <c r="I69" s="286"/>
      <c r="J69" s="286"/>
      <c r="K69" s="167"/>
    </row>
    <row r="70" spans="2:11" customFormat="1" ht="15" customHeight="1">
      <c r="B70" s="166"/>
      <c r="C70" s="171"/>
      <c r="D70" s="286" t="s">
        <v>308</v>
      </c>
      <c r="E70" s="286"/>
      <c r="F70" s="286"/>
      <c r="G70" s="286"/>
      <c r="H70" s="286"/>
      <c r="I70" s="286"/>
      <c r="J70" s="286"/>
      <c r="K70" s="167"/>
    </row>
    <row r="71" spans="2:11" customFormat="1" ht="12.75" customHeight="1">
      <c r="B71" s="175"/>
      <c r="C71" s="176"/>
      <c r="D71" s="176"/>
      <c r="E71" s="176"/>
      <c r="F71" s="176"/>
      <c r="G71" s="176"/>
      <c r="H71" s="176"/>
      <c r="I71" s="176"/>
      <c r="J71" s="176"/>
      <c r="K71" s="177"/>
    </row>
    <row r="72" spans="2:11" customFormat="1" ht="18.75" customHeight="1">
      <c r="B72" s="178"/>
      <c r="C72" s="178"/>
      <c r="D72" s="178"/>
      <c r="E72" s="178"/>
      <c r="F72" s="178"/>
      <c r="G72" s="178"/>
      <c r="H72" s="178"/>
      <c r="I72" s="178"/>
      <c r="J72" s="178"/>
      <c r="K72" s="179"/>
    </row>
    <row r="73" spans="2:11" customFormat="1" ht="18.75" customHeight="1">
      <c r="B73" s="179"/>
      <c r="C73" s="179"/>
      <c r="D73" s="179"/>
      <c r="E73" s="179"/>
      <c r="F73" s="179"/>
      <c r="G73" s="179"/>
      <c r="H73" s="179"/>
      <c r="I73" s="179"/>
      <c r="J73" s="179"/>
      <c r="K73" s="179"/>
    </row>
    <row r="74" spans="2:11" customFormat="1" ht="7.5" customHeight="1">
      <c r="B74" s="180"/>
      <c r="C74" s="181"/>
      <c r="D74" s="181"/>
      <c r="E74" s="181"/>
      <c r="F74" s="181"/>
      <c r="G74" s="181"/>
      <c r="H74" s="181"/>
      <c r="I74" s="181"/>
      <c r="J74" s="181"/>
      <c r="K74" s="182"/>
    </row>
    <row r="75" spans="2:11" customFormat="1" ht="45" customHeight="1">
      <c r="B75" s="183"/>
      <c r="C75" s="281" t="s">
        <v>309</v>
      </c>
      <c r="D75" s="281"/>
      <c r="E75" s="281"/>
      <c r="F75" s="281"/>
      <c r="G75" s="281"/>
      <c r="H75" s="281"/>
      <c r="I75" s="281"/>
      <c r="J75" s="281"/>
      <c r="K75" s="184"/>
    </row>
    <row r="76" spans="2:11" customFormat="1" ht="17.25" customHeight="1">
      <c r="B76" s="183"/>
      <c r="C76" s="185" t="s">
        <v>310</v>
      </c>
      <c r="D76" s="185"/>
      <c r="E76" s="185"/>
      <c r="F76" s="185" t="s">
        <v>311</v>
      </c>
      <c r="G76" s="186"/>
      <c r="H76" s="185" t="s">
        <v>56</v>
      </c>
      <c r="I76" s="185" t="s">
        <v>59</v>
      </c>
      <c r="J76" s="185" t="s">
        <v>312</v>
      </c>
      <c r="K76" s="184"/>
    </row>
    <row r="77" spans="2:11" customFormat="1" ht="17.25" customHeight="1">
      <c r="B77" s="183"/>
      <c r="C77" s="187" t="s">
        <v>313</v>
      </c>
      <c r="D77" s="187"/>
      <c r="E77" s="187"/>
      <c r="F77" s="188" t="s">
        <v>314</v>
      </c>
      <c r="G77" s="189"/>
      <c r="H77" s="187"/>
      <c r="I77" s="187"/>
      <c r="J77" s="187" t="s">
        <v>315</v>
      </c>
      <c r="K77" s="184"/>
    </row>
    <row r="78" spans="2:11" customFormat="1" ht="5.25" customHeight="1">
      <c r="B78" s="183"/>
      <c r="C78" s="190"/>
      <c r="D78" s="190"/>
      <c r="E78" s="190"/>
      <c r="F78" s="190"/>
      <c r="G78" s="191"/>
      <c r="H78" s="190"/>
      <c r="I78" s="190"/>
      <c r="J78" s="190"/>
      <c r="K78" s="184"/>
    </row>
    <row r="79" spans="2:11" customFormat="1" ht="15" customHeight="1">
      <c r="B79" s="183"/>
      <c r="C79" s="172" t="s">
        <v>55</v>
      </c>
      <c r="D79" s="192"/>
      <c r="E79" s="192"/>
      <c r="F79" s="193" t="s">
        <v>316</v>
      </c>
      <c r="G79" s="194"/>
      <c r="H79" s="172" t="s">
        <v>317</v>
      </c>
      <c r="I79" s="172" t="s">
        <v>318</v>
      </c>
      <c r="J79" s="172">
        <v>20</v>
      </c>
      <c r="K79" s="184"/>
    </row>
    <row r="80" spans="2:11" customFormat="1" ht="15" customHeight="1">
      <c r="B80" s="183"/>
      <c r="C80" s="172" t="s">
        <v>319</v>
      </c>
      <c r="D80" s="172"/>
      <c r="E80" s="172"/>
      <c r="F80" s="193" t="s">
        <v>316</v>
      </c>
      <c r="G80" s="194"/>
      <c r="H80" s="172" t="s">
        <v>320</v>
      </c>
      <c r="I80" s="172" t="s">
        <v>318</v>
      </c>
      <c r="J80" s="172">
        <v>120</v>
      </c>
      <c r="K80" s="184"/>
    </row>
    <row r="81" spans="2:11" customFormat="1" ht="15" customHeight="1">
      <c r="B81" s="195"/>
      <c r="C81" s="172" t="s">
        <v>321</v>
      </c>
      <c r="D81" s="172"/>
      <c r="E81" s="172"/>
      <c r="F81" s="193" t="s">
        <v>322</v>
      </c>
      <c r="G81" s="194"/>
      <c r="H81" s="172" t="s">
        <v>323</v>
      </c>
      <c r="I81" s="172" t="s">
        <v>318</v>
      </c>
      <c r="J81" s="172">
        <v>50</v>
      </c>
      <c r="K81" s="184"/>
    </row>
    <row r="82" spans="2:11" customFormat="1" ht="15" customHeight="1">
      <c r="B82" s="195"/>
      <c r="C82" s="172" t="s">
        <v>324</v>
      </c>
      <c r="D82" s="172"/>
      <c r="E82" s="172"/>
      <c r="F82" s="193" t="s">
        <v>316</v>
      </c>
      <c r="G82" s="194"/>
      <c r="H82" s="172" t="s">
        <v>325</v>
      </c>
      <c r="I82" s="172" t="s">
        <v>326</v>
      </c>
      <c r="J82" s="172"/>
      <c r="K82" s="184"/>
    </row>
    <row r="83" spans="2:11" customFormat="1" ht="15" customHeight="1">
      <c r="B83" s="195"/>
      <c r="C83" s="172" t="s">
        <v>327</v>
      </c>
      <c r="D83" s="172"/>
      <c r="E83" s="172"/>
      <c r="F83" s="193" t="s">
        <v>322</v>
      </c>
      <c r="G83" s="172"/>
      <c r="H83" s="172" t="s">
        <v>328</v>
      </c>
      <c r="I83" s="172" t="s">
        <v>318</v>
      </c>
      <c r="J83" s="172">
        <v>15</v>
      </c>
      <c r="K83" s="184"/>
    </row>
    <row r="84" spans="2:11" customFormat="1" ht="15" customHeight="1">
      <c r="B84" s="195"/>
      <c r="C84" s="172" t="s">
        <v>329</v>
      </c>
      <c r="D84" s="172"/>
      <c r="E84" s="172"/>
      <c r="F84" s="193" t="s">
        <v>322</v>
      </c>
      <c r="G84" s="172"/>
      <c r="H84" s="172" t="s">
        <v>330</v>
      </c>
      <c r="I84" s="172" t="s">
        <v>318</v>
      </c>
      <c r="J84" s="172">
        <v>15</v>
      </c>
      <c r="K84" s="184"/>
    </row>
    <row r="85" spans="2:11" customFormat="1" ht="15" customHeight="1">
      <c r="B85" s="195"/>
      <c r="C85" s="172" t="s">
        <v>331</v>
      </c>
      <c r="D85" s="172"/>
      <c r="E85" s="172"/>
      <c r="F85" s="193" t="s">
        <v>322</v>
      </c>
      <c r="G85" s="172"/>
      <c r="H85" s="172" t="s">
        <v>332</v>
      </c>
      <c r="I85" s="172" t="s">
        <v>318</v>
      </c>
      <c r="J85" s="172">
        <v>20</v>
      </c>
      <c r="K85" s="184"/>
    </row>
    <row r="86" spans="2:11" customFormat="1" ht="15" customHeight="1">
      <c r="B86" s="195"/>
      <c r="C86" s="172" t="s">
        <v>333</v>
      </c>
      <c r="D86" s="172"/>
      <c r="E86" s="172"/>
      <c r="F86" s="193" t="s">
        <v>322</v>
      </c>
      <c r="G86" s="172"/>
      <c r="H86" s="172" t="s">
        <v>334</v>
      </c>
      <c r="I86" s="172" t="s">
        <v>318</v>
      </c>
      <c r="J86" s="172">
        <v>20</v>
      </c>
      <c r="K86" s="184"/>
    </row>
    <row r="87" spans="2:11" customFormat="1" ht="15" customHeight="1">
      <c r="B87" s="195"/>
      <c r="C87" s="172" t="s">
        <v>335</v>
      </c>
      <c r="D87" s="172"/>
      <c r="E87" s="172"/>
      <c r="F87" s="193" t="s">
        <v>322</v>
      </c>
      <c r="G87" s="194"/>
      <c r="H87" s="172" t="s">
        <v>336</v>
      </c>
      <c r="I87" s="172" t="s">
        <v>318</v>
      </c>
      <c r="J87" s="172">
        <v>50</v>
      </c>
      <c r="K87" s="184"/>
    </row>
    <row r="88" spans="2:11" customFormat="1" ht="15" customHeight="1">
      <c r="B88" s="195"/>
      <c r="C88" s="172" t="s">
        <v>337</v>
      </c>
      <c r="D88" s="172"/>
      <c r="E88" s="172"/>
      <c r="F88" s="193" t="s">
        <v>322</v>
      </c>
      <c r="G88" s="194"/>
      <c r="H88" s="172" t="s">
        <v>338</v>
      </c>
      <c r="I88" s="172" t="s">
        <v>318</v>
      </c>
      <c r="J88" s="172">
        <v>20</v>
      </c>
      <c r="K88" s="184"/>
    </row>
    <row r="89" spans="2:11" customFormat="1" ht="15" customHeight="1">
      <c r="B89" s="195"/>
      <c r="C89" s="172" t="s">
        <v>339</v>
      </c>
      <c r="D89" s="172"/>
      <c r="E89" s="172"/>
      <c r="F89" s="193" t="s">
        <v>322</v>
      </c>
      <c r="G89" s="194"/>
      <c r="H89" s="172" t="s">
        <v>340</v>
      </c>
      <c r="I89" s="172" t="s">
        <v>318</v>
      </c>
      <c r="J89" s="172">
        <v>20</v>
      </c>
      <c r="K89" s="184"/>
    </row>
    <row r="90" spans="2:11" customFormat="1" ht="15" customHeight="1">
      <c r="B90" s="195"/>
      <c r="C90" s="172" t="s">
        <v>341</v>
      </c>
      <c r="D90" s="172"/>
      <c r="E90" s="172"/>
      <c r="F90" s="193" t="s">
        <v>322</v>
      </c>
      <c r="G90" s="194"/>
      <c r="H90" s="172" t="s">
        <v>342</v>
      </c>
      <c r="I90" s="172" t="s">
        <v>318</v>
      </c>
      <c r="J90" s="172">
        <v>50</v>
      </c>
      <c r="K90" s="184"/>
    </row>
    <row r="91" spans="2:11" customFormat="1" ht="15" customHeight="1">
      <c r="B91" s="195"/>
      <c r="C91" s="172" t="s">
        <v>343</v>
      </c>
      <c r="D91" s="172"/>
      <c r="E91" s="172"/>
      <c r="F91" s="193" t="s">
        <v>322</v>
      </c>
      <c r="G91" s="194"/>
      <c r="H91" s="172" t="s">
        <v>343</v>
      </c>
      <c r="I91" s="172" t="s">
        <v>318</v>
      </c>
      <c r="J91" s="172">
        <v>50</v>
      </c>
      <c r="K91" s="184"/>
    </row>
    <row r="92" spans="2:11" customFormat="1" ht="15" customHeight="1">
      <c r="B92" s="195"/>
      <c r="C92" s="172" t="s">
        <v>344</v>
      </c>
      <c r="D92" s="172"/>
      <c r="E92" s="172"/>
      <c r="F92" s="193" t="s">
        <v>322</v>
      </c>
      <c r="G92" s="194"/>
      <c r="H92" s="172" t="s">
        <v>345</v>
      </c>
      <c r="I92" s="172" t="s">
        <v>318</v>
      </c>
      <c r="J92" s="172">
        <v>255</v>
      </c>
      <c r="K92" s="184"/>
    </row>
    <row r="93" spans="2:11" customFormat="1" ht="15" customHeight="1">
      <c r="B93" s="195"/>
      <c r="C93" s="172" t="s">
        <v>346</v>
      </c>
      <c r="D93" s="172"/>
      <c r="E93" s="172"/>
      <c r="F93" s="193" t="s">
        <v>316</v>
      </c>
      <c r="G93" s="194"/>
      <c r="H93" s="172" t="s">
        <v>347</v>
      </c>
      <c r="I93" s="172" t="s">
        <v>348</v>
      </c>
      <c r="J93" s="172"/>
      <c r="K93" s="184"/>
    </row>
    <row r="94" spans="2:11" customFormat="1" ht="15" customHeight="1">
      <c r="B94" s="195"/>
      <c r="C94" s="172" t="s">
        <v>349</v>
      </c>
      <c r="D94" s="172"/>
      <c r="E94" s="172"/>
      <c r="F94" s="193" t="s">
        <v>316</v>
      </c>
      <c r="G94" s="194"/>
      <c r="H94" s="172" t="s">
        <v>350</v>
      </c>
      <c r="I94" s="172" t="s">
        <v>351</v>
      </c>
      <c r="J94" s="172"/>
      <c r="K94" s="184"/>
    </row>
    <row r="95" spans="2:11" customFormat="1" ht="15" customHeight="1">
      <c r="B95" s="195"/>
      <c r="C95" s="172" t="s">
        <v>352</v>
      </c>
      <c r="D95" s="172"/>
      <c r="E95" s="172"/>
      <c r="F95" s="193" t="s">
        <v>316</v>
      </c>
      <c r="G95" s="194"/>
      <c r="H95" s="172" t="s">
        <v>352</v>
      </c>
      <c r="I95" s="172" t="s">
        <v>351</v>
      </c>
      <c r="J95" s="172"/>
      <c r="K95" s="184"/>
    </row>
    <row r="96" spans="2:11" customFormat="1" ht="15" customHeight="1">
      <c r="B96" s="195"/>
      <c r="C96" s="172" t="s">
        <v>40</v>
      </c>
      <c r="D96" s="172"/>
      <c r="E96" s="172"/>
      <c r="F96" s="193" t="s">
        <v>316</v>
      </c>
      <c r="G96" s="194"/>
      <c r="H96" s="172" t="s">
        <v>353</v>
      </c>
      <c r="I96" s="172" t="s">
        <v>351</v>
      </c>
      <c r="J96" s="172"/>
      <c r="K96" s="184"/>
    </row>
    <row r="97" spans="2:11" customFormat="1" ht="15" customHeight="1">
      <c r="B97" s="195"/>
      <c r="C97" s="172" t="s">
        <v>50</v>
      </c>
      <c r="D97" s="172"/>
      <c r="E97" s="172"/>
      <c r="F97" s="193" t="s">
        <v>316</v>
      </c>
      <c r="G97" s="194"/>
      <c r="H97" s="172" t="s">
        <v>354</v>
      </c>
      <c r="I97" s="172" t="s">
        <v>351</v>
      </c>
      <c r="J97" s="172"/>
      <c r="K97" s="184"/>
    </row>
    <row r="98" spans="2:11" customFormat="1" ht="15" customHeight="1">
      <c r="B98" s="196"/>
      <c r="C98" s="197"/>
      <c r="D98" s="197"/>
      <c r="E98" s="197"/>
      <c r="F98" s="197"/>
      <c r="G98" s="197"/>
      <c r="H98" s="197"/>
      <c r="I98" s="197"/>
      <c r="J98" s="197"/>
      <c r="K98" s="198"/>
    </row>
    <row r="99" spans="2:11" customFormat="1" ht="18.75" customHeight="1">
      <c r="B99" s="199"/>
      <c r="C99" s="200"/>
      <c r="D99" s="200"/>
      <c r="E99" s="200"/>
      <c r="F99" s="200"/>
      <c r="G99" s="200"/>
      <c r="H99" s="200"/>
      <c r="I99" s="200"/>
      <c r="J99" s="200"/>
      <c r="K99" s="199"/>
    </row>
    <row r="100" spans="2:11" customFormat="1" ht="18.75" customHeight="1">
      <c r="B100" s="179"/>
      <c r="C100" s="179"/>
      <c r="D100" s="179"/>
      <c r="E100" s="179"/>
      <c r="F100" s="179"/>
      <c r="G100" s="179"/>
      <c r="H100" s="179"/>
      <c r="I100" s="179"/>
      <c r="J100" s="179"/>
      <c r="K100" s="179"/>
    </row>
    <row r="101" spans="2:11" customFormat="1" ht="7.5" customHeight="1">
      <c r="B101" s="180"/>
      <c r="C101" s="181"/>
      <c r="D101" s="181"/>
      <c r="E101" s="181"/>
      <c r="F101" s="181"/>
      <c r="G101" s="181"/>
      <c r="H101" s="181"/>
      <c r="I101" s="181"/>
      <c r="J101" s="181"/>
      <c r="K101" s="182"/>
    </row>
    <row r="102" spans="2:11" customFormat="1" ht="45" customHeight="1">
      <c r="B102" s="183"/>
      <c r="C102" s="281" t="s">
        <v>355</v>
      </c>
      <c r="D102" s="281"/>
      <c r="E102" s="281"/>
      <c r="F102" s="281"/>
      <c r="G102" s="281"/>
      <c r="H102" s="281"/>
      <c r="I102" s="281"/>
      <c r="J102" s="281"/>
      <c r="K102" s="184"/>
    </row>
    <row r="103" spans="2:11" customFormat="1" ht="17.25" customHeight="1">
      <c r="B103" s="183"/>
      <c r="C103" s="185" t="s">
        <v>310</v>
      </c>
      <c r="D103" s="185"/>
      <c r="E103" s="185"/>
      <c r="F103" s="185" t="s">
        <v>311</v>
      </c>
      <c r="G103" s="186"/>
      <c r="H103" s="185" t="s">
        <v>56</v>
      </c>
      <c r="I103" s="185" t="s">
        <v>59</v>
      </c>
      <c r="J103" s="185" t="s">
        <v>312</v>
      </c>
      <c r="K103" s="184"/>
    </row>
    <row r="104" spans="2:11" customFormat="1" ht="17.25" customHeight="1">
      <c r="B104" s="183"/>
      <c r="C104" s="187" t="s">
        <v>313</v>
      </c>
      <c r="D104" s="187"/>
      <c r="E104" s="187"/>
      <c r="F104" s="188" t="s">
        <v>314</v>
      </c>
      <c r="G104" s="189"/>
      <c r="H104" s="187"/>
      <c r="I104" s="187"/>
      <c r="J104" s="187" t="s">
        <v>315</v>
      </c>
      <c r="K104" s="184"/>
    </row>
    <row r="105" spans="2:11" customFormat="1" ht="5.25" customHeight="1">
      <c r="B105" s="183"/>
      <c r="C105" s="185"/>
      <c r="D105" s="185"/>
      <c r="E105" s="185"/>
      <c r="F105" s="185"/>
      <c r="G105" s="201"/>
      <c r="H105" s="185"/>
      <c r="I105" s="185"/>
      <c r="J105" s="185"/>
      <c r="K105" s="184"/>
    </row>
    <row r="106" spans="2:11" customFormat="1" ht="15" customHeight="1">
      <c r="B106" s="183"/>
      <c r="C106" s="172" t="s">
        <v>55</v>
      </c>
      <c r="D106" s="192"/>
      <c r="E106" s="192"/>
      <c r="F106" s="193" t="s">
        <v>316</v>
      </c>
      <c r="G106" s="172"/>
      <c r="H106" s="172" t="s">
        <v>356</v>
      </c>
      <c r="I106" s="172" t="s">
        <v>318</v>
      </c>
      <c r="J106" s="172">
        <v>20</v>
      </c>
      <c r="K106" s="184"/>
    </row>
    <row r="107" spans="2:11" customFormat="1" ht="15" customHeight="1">
      <c r="B107" s="183"/>
      <c r="C107" s="172" t="s">
        <v>319</v>
      </c>
      <c r="D107" s="172"/>
      <c r="E107" s="172"/>
      <c r="F107" s="193" t="s">
        <v>316</v>
      </c>
      <c r="G107" s="172"/>
      <c r="H107" s="172" t="s">
        <v>356</v>
      </c>
      <c r="I107" s="172" t="s">
        <v>318</v>
      </c>
      <c r="J107" s="172">
        <v>120</v>
      </c>
      <c r="K107" s="184"/>
    </row>
    <row r="108" spans="2:11" customFormat="1" ht="15" customHeight="1">
      <c r="B108" s="195"/>
      <c r="C108" s="172" t="s">
        <v>321</v>
      </c>
      <c r="D108" s="172"/>
      <c r="E108" s="172"/>
      <c r="F108" s="193" t="s">
        <v>322</v>
      </c>
      <c r="G108" s="172"/>
      <c r="H108" s="172" t="s">
        <v>356</v>
      </c>
      <c r="I108" s="172" t="s">
        <v>318</v>
      </c>
      <c r="J108" s="172">
        <v>50</v>
      </c>
      <c r="K108" s="184"/>
    </row>
    <row r="109" spans="2:11" customFormat="1" ht="15" customHeight="1">
      <c r="B109" s="195"/>
      <c r="C109" s="172" t="s">
        <v>324</v>
      </c>
      <c r="D109" s="172"/>
      <c r="E109" s="172"/>
      <c r="F109" s="193" t="s">
        <v>316</v>
      </c>
      <c r="G109" s="172"/>
      <c r="H109" s="172" t="s">
        <v>356</v>
      </c>
      <c r="I109" s="172" t="s">
        <v>326</v>
      </c>
      <c r="J109" s="172"/>
      <c r="K109" s="184"/>
    </row>
    <row r="110" spans="2:11" customFormat="1" ht="15" customHeight="1">
      <c r="B110" s="195"/>
      <c r="C110" s="172" t="s">
        <v>335</v>
      </c>
      <c r="D110" s="172"/>
      <c r="E110" s="172"/>
      <c r="F110" s="193" t="s">
        <v>322</v>
      </c>
      <c r="G110" s="172"/>
      <c r="H110" s="172" t="s">
        <v>356</v>
      </c>
      <c r="I110" s="172" t="s">
        <v>318</v>
      </c>
      <c r="J110" s="172">
        <v>50</v>
      </c>
      <c r="K110" s="184"/>
    </row>
    <row r="111" spans="2:11" customFormat="1" ht="15" customHeight="1">
      <c r="B111" s="195"/>
      <c r="C111" s="172" t="s">
        <v>343</v>
      </c>
      <c r="D111" s="172"/>
      <c r="E111" s="172"/>
      <c r="F111" s="193" t="s">
        <v>322</v>
      </c>
      <c r="G111" s="172"/>
      <c r="H111" s="172" t="s">
        <v>356</v>
      </c>
      <c r="I111" s="172" t="s">
        <v>318</v>
      </c>
      <c r="J111" s="172">
        <v>50</v>
      </c>
      <c r="K111" s="184"/>
    </row>
    <row r="112" spans="2:11" customFormat="1" ht="15" customHeight="1">
      <c r="B112" s="195"/>
      <c r="C112" s="172" t="s">
        <v>341</v>
      </c>
      <c r="D112" s="172"/>
      <c r="E112" s="172"/>
      <c r="F112" s="193" t="s">
        <v>322</v>
      </c>
      <c r="G112" s="172"/>
      <c r="H112" s="172" t="s">
        <v>356</v>
      </c>
      <c r="I112" s="172" t="s">
        <v>318</v>
      </c>
      <c r="J112" s="172">
        <v>50</v>
      </c>
      <c r="K112" s="184"/>
    </row>
    <row r="113" spans="2:11" customFormat="1" ht="15" customHeight="1">
      <c r="B113" s="195"/>
      <c r="C113" s="172" t="s">
        <v>55</v>
      </c>
      <c r="D113" s="172"/>
      <c r="E113" s="172"/>
      <c r="F113" s="193" t="s">
        <v>316</v>
      </c>
      <c r="G113" s="172"/>
      <c r="H113" s="172" t="s">
        <v>357</v>
      </c>
      <c r="I113" s="172" t="s">
        <v>318</v>
      </c>
      <c r="J113" s="172">
        <v>20</v>
      </c>
      <c r="K113" s="184"/>
    </row>
    <row r="114" spans="2:11" customFormat="1" ht="15" customHeight="1">
      <c r="B114" s="195"/>
      <c r="C114" s="172" t="s">
        <v>358</v>
      </c>
      <c r="D114" s="172"/>
      <c r="E114" s="172"/>
      <c r="F114" s="193" t="s">
        <v>316</v>
      </c>
      <c r="G114" s="172"/>
      <c r="H114" s="172" t="s">
        <v>359</v>
      </c>
      <c r="I114" s="172" t="s">
        <v>318</v>
      </c>
      <c r="J114" s="172">
        <v>120</v>
      </c>
      <c r="K114" s="184"/>
    </row>
    <row r="115" spans="2:11" customFormat="1" ht="15" customHeight="1">
      <c r="B115" s="195"/>
      <c r="C115" s="172" t="s">
        <v>40</v>
      </c>
      <c r="D115" s="172"/>
      <c r="E115" s="172"/>
      <c r="F115" s="193" t="s">
        <v>316</v>
      </c>
      <c r="G115" s="172"/>
      <c r="H115" s="172" t="s">
        <v>360</v>
      </c>
      <c r="I115" s="172" t="s">
        <v>351</v>
      </c>
      <c r="J115" s="172"/>
      <c r="K115" s="184"/>
    </row>
    <row r="116" spans="2:11" customFormat="1" ht="15" customHeight="1">
      <c r="B116" s="195"/>
      <c r="C116" s="172" t="s">
        <v>50</v>
      </c>
      <c r="D116" s="172"/>
      <c r="E116" s="172"/>
      <c r="F116" s="193" t="s">
        <v>316</v>
      </c>
      <c r="G116" s="172"/>
      <c r="H116" s="172" t="s">
        <v>361</v>
      </c>
      <c r="I116" s="172" t="s">
        <v>351</v>
      </c>
      <c r="J116" s="172"/>
      <c r="K116" s="184"/>
    </row>
    <row r="117" spans="2:11" customFormat="1" ht="15" customHeight="1">
      <c r="B117" s="195"/>
      <c r="C117" s="172" t="s">
        <v>59</v>
      </c>
      <c r="D117" s="172"/>
      <c r="E117" s="172"/>
      <c r="F117" s="193" t="s">
        <v>316</v>
      </c>
      <c r="G117" s="172"/>
      <c r="H117" s="172" t="s">
        <v>362</v>
      </c>
      <c r="I117" s="172" t="s">
        <v>363</v>
      </c>
      <c r="J117" s="172"/>
      <c r="K117" s="184"/>
    </row>
    <row r="118" spans="2:11" customFormat="1" ht="15" customHeight="1">
      <c r="B118" s="196"/>
      <c r="C118" s="202"/>
      <c r="D118" s="202"/>
      <c r="E118" s="202"/>
      <c r="F118" s="202"/>
      <c r="G118" s="202"/>
      <c r="H118" s="202"/>
      <c r="I118" s="202"/>
      <c r="J118" s="202"/>
      <c r="K118" s="198"/>
    </row>
    <row r="119" spans="2:11" customFormat="1" ht="18.75" customHeight="1">
      <c r="B119" s="203"/>
      <c r="C119" s="204"/>
      <c r="D119" s="204"/>
      <c r="E119" s="204"/>
      <c r="F119" s="205"/>
      <c r="G119" s="204"/>
      <c r="H119" s="204"/>
      <c r="I119" s="204"/>
      <c r="J119" s="204"/>
      <c r="K119" s="203"/>
    </row>
    <row r="120" spans="2:11" customFormat="1" ht="18.75" customHeight="1">
      <c r="B120" s="179"/>
      <c r="C120" s="179"/>
      <c r="D120" s="179"/>
      <c r="E120" s="179"/>
      <c r="F120" s="179"/>
      <c r="G120" s="179"/>
      <c r="H120" s="179"/>
      <c r="I120" s="179"/>
      <c r="J120" s="179"/>
      <c r="K120" s="179"/>
    </row>
    <row r="121" spans="2:11" customFormat="1" ht="7.5" customHeight="1">
      <c r="B121" s="206"/>
      <c r="C121" s="207"/>
      <c r="D121" s="207"/>
      <c r="E121" s="207"/>
      <c r="F121" s="207"/>
      <c r="G121" s="207"/>
      <c r="H121" s="207"/>
      <c r="I121" s="207"/>
      <c r="J121" s="207"/>
      <c r="K121" s="208"/>
    </row>
    <row r="122" spans="2:11" customFormat="1" ht="45" customHeight="1">
      <c r="B122" s="209"/>
      <c r="C122" s="282" t="s">
        <v>364</v>
      </c>
      <c r="D122" s="282"/>
      <c r="E122" s="282"/>
      <c r="F122" s="282"/>
      <c r="G122" s="282"/>
      <c r="H122" s="282"/>
      <c r="I122" s="282"/>
      <c r="J122" s="282"/>
      <c r="K122" s="210"/>
    </row>
    <row r="123" spans="2:11" customFormat="1" ht="17.25" customHeight="1">
      <c r="B123" s="211"/>
      <c r="C123" s="185" t="s">
        <v>310</v>
      </c>
      <c r="D123" s="185"/>
      <c r="E123" s="185"/>
      <c r="F123" s="185" t="s">
        <v>311</v>
      </c>
      <c r="G123" s="186"/>
      <c r="H123" s="185" t="s">
        <v>56</v>
      </c>
      <c r="I123" s="185" t="s">
        <v>59</v>
      </c>
      <c r="J123" s="185" t="s">
        <v>312</v>
      </c>
      <c r="K123" s="212"/>
    </row>
    <row r="124" spans="2:11" customFormat="1" ht="17.25" customHeight="1">
      <c r="B124" s="211"/>
      <c r="C124" s="187" t="s">
        <v>313</v>
      </c>
      <c r="D124" s="187"/>
      <c r="E124" s="187"/>
      <c r="F124" s="188" t="s">
        <v>314</v>
      </c>
      <c r="G124" s="189"/>
      <c r="H124" s="187"/>
      <c r="I124" s="187"/>
      <c r="J124" s="187" t="s">
        <v>315</v>
      </c>
      <c r="K124" s="212"/>
    </row>
    <row r="125" spans="2:11" customFormat="1" ht="5.25" customHeight="1">
      <c r="B125" s="213"/>
      <c r="C125" s="190"/>
      <c r="D125" s="190"/>
      <c r="E125" s="190"/>
      <c r="F125" s="190"/>
      <c r="G125" s="214"/>
      <c r="H125" s="190"/>
      <c r="I125" s="190"/>
      <c r="J125" s="190"/>
      <c r="K125" s="215"/>
    </row>
    <row r="126" spans="2:11" customFormat="1" ht="15" customHeight="1">
      <c r="B126" s="213"/>
      <c r="C126" s="172" t="s">
        <v>319</v>
      </c>
      <c r="D126" s="192"/>
      <c r="E126" s="192"/>
      <c r="F126" s="193" t="s">
        <v>316</v>
      </c>
      <c r="G126" s="172"/>
      <c r="H126" s="172" t="s">
        <v>356</v>
      </c>
      <c r="I126" s="172" t="s">
        <v>318</v>
      </c>
      <c r="J126" s="172">
        <v>120</v>
      </c>
      <c r="K126" s="216"/>
    </row>
    <row r="127" spans="2:11" customFormat="1" ht="15" customHeight="1">
      <c r="B127" s="213"/>
      <c r="C127" s="172" t="s">
        <v>365</v>
      </c>
      <c r="D127" s="172"/>
      <c r="E127" s="172"/>
      <c r="F127" s="193" t="s">
        <v>316</v>
      </c>
      <c r="G127" s="172"/>
      <c r="H127" s="172" t="s">
        <v>366</v>
      </c>
      <c r="I127" s="172" t="s">
        <v>318</v>
      </c>
      <c r="J127" s="172" t="s">
        <v>367</v>
      </c>
      <c r="K127" s="216"/>
    </row>
    <row r="128" spans="2:11" customFormat="1" ht="15" customHeight="1">
      <c r="B128" s="213"/>
      <c r="C128" s="172" t="s">
        <v>264</v>
      </c>
      <c r="D128" s="172"/>
      <c r="E128" s="172"/>
      <c r="F128" s="193" t="s">
        <v>316</v>
      </c>
      <c r="G128" s="172"/>
      <c r="H128" s="172" t="s">
        <v>368</v>
      </c>
      <c r="I128" s="172" t="s">
        <v>318</v>
      </c>
      <c r="J128" s="172" t="s">
        <v>367</v>
      </c>
      <c r="K128" s="216"/>
    </row>
    <row r="129" spans="2:11" customFormat="1" ht="15" customHeight="1">
      <c r="B129" s="213"/>
      <c r="C129" s="172" t="s">
        <v>327</v>
      </c>
      <c r="D129" s="172"/>
      <c r="E129" s="172"/>
      <c r="F129" s="193" t="s">
        <v>322</v>
      </c>
      <c r="G129" s="172"/>
      <c r="H129" s="172" t="s">
        <v>328</v>
      </c>
      <c r="I129" s="172" t="s">
        <v>318</v>
      </c>
      <c r="J129" s="172">
        <v>15</v>
      </c>
      <c r="K129" s="216"/>
    </row>
    <row r="130" spans="2:11" customFormat="1" ht="15" customHeight="1">
      <c r="B130" s="213"/>
      <c r="C130" s="172" t="s">
        <v>329</v>
      </c>
      <c r="D130" s="172"/>
      <c r="E130" s="172"/>
      <c r="F130" s="193" t="s">
        <v>322</v>
      </c>
      <c r="G130" s="172"/>
      <c r="H130" s="172" t="s">
        <v>330</v>
      </c>
      <c r="I130" s="172" t="s">
        <v>318</v>
      </c>
      <c r="J130" s="172">
        <v>15</v>
      </c>
      <c r="K130" s="216"/>
    </row>
    <row r="131" spans="2:11" customFormat="1" ht="15" customHeight="1">
      <c r="B131" s="213"/>
      <c r="C131" s="172" t="s">
        <v>331</v>
      </c>
      <c r="D131" s="172"/>
      <c r="E131" s="172"/>
      <c r="F131" s="193" t="s">
        <v>322</v>
      </c>
      <c r="G131" s="172"/>
      <c r="H131" s="172" t="s">
        <v>332</v>
      </c>
      <c r="I131" s="172" t="s">
        <v>318</v>
      </c>
      <c r="J131" s="172">
        <v>20</v>
      </c>
      <c r="K131" s="216"/>
    </row>
    <row r="132" spans="2:11" customFormat="1" ht="15" customHeight="1">
      <c r="B132" s="213"/>
      <c r="C132" s="172" t="s">
        <v>333</v>
      </c>
      <c r="D132" s="172"/>
      <c r="E132" s="172"/>
      <c r="F132" s="193" t="s">
        <v>322</v>
      </c>
      <c r="G132" s="172"/>
      <c r="H132" s="172" t="s">
        <v>334</v>
      </c>
      <c r="I132" s="172" t="s">
        <v>318</v>
      </c>
      <c r="J132" s="172">
        <v>20</v>
      </c>
      <c r="K132" s="216"/>
    </row>
    <row r="133" spans="2:11" customFormat="1" ht="15" customHeight="1">
      <c r="B133" s="213"/>
      <c r="C133" s="172" t="s">
        <v>321</v>
      </c>
      <c r="D133" s="172"/>
      <c r="E133" s="172"/>
      <c r="F133" s="193" t="s">
        <v>322</v>
      </c>
      <c r="G133" s="172"/>
      <c r="H133" s="172" t="s">
        <v>356</v>
      </c>
      <c r="I133" s="172" t="s">
        <v>318</v>
      </c>
      <c r="J133" s="172">
        <v>50</v>
      </c>
      <c r="K133" s="216"/>
    </row>
    <row r="134" spans="2:11" customFormat="1" ht="15" customHeight="1">
      <c r="B134" s="213"/>
      <c r="C134" s="172" t="s">
        <v>335</v>
      </c>
      <c r="D134" s="172"/>
      <c r="E134" s="172"/>
      <c r="F134" s="193" t="s">
        <v>322</v>
      </c>
      <c r="G134" s="172"/>
      <c r="H134" s="172" t="s">
        <v>356</v>
      </c>
      <c r="I134" s="172" t="s">
        <v>318</v>
      </c>
      <c r="J134" s="172">
        <v>50</v>
      </c>
      <c r="K134" s="216"/>
    </row>
    <row r="135" spans="2:11" customFormat="1" ht="15" customHeight="1">
      <c r="B135" s="213"/>
      <c r="C135" s="172" t="s">
        <v>341</v>
      </c>
      <c r="D135" s="172"/>
      <c r="E135" s="172"/>
      <c r="F135" s="193" t="s">
        <v>322</v>
      </c>
      <c r="G135" s="172"/>
      <c r="H135" s="172" t="s">
        <v>356</v>
      </c>
      <c r="I135" s="172" t="s">
        <v>318</v>
      </c>
      <c r="J135" s="172">
        <v>50</v>
      </c>
      <c r="K135" s="216"/>
    </row>
    <row r="136" spans="2:11" customFormat="1" ht="15" customHeight="1">
      <c r="B136" s="213"/>
      <c r="C136" s="172" t="s">
        <v>343</v>
      </c>
      <c r="D136" s="172"/>
      <c r="E136" s="172"/>
      <c r="F136" s="193" t="s">
        <v>322</v>
      </c>
      <c r="G136" s="172"/>
      <c r="H136" s="172" t="s">
        <v>356</v>
      </c>
      <c r="I136" s="172" t="s">
        <v>318</v>
      </c>
      <c r="J136" s="172">
        <v>50</v>
      </c>
      <c r="K136" s="216"/>
    </row>
    <row r="137" spans="2:11" customFormat="1" ht="15" customHeight="1">
      <c r="B137" s="213"/>
      <c r="C137" s="172" t="s">
        <v>344</v>
      </c>
      <c r="D137" s="172"/>
      <c r="E137" s="172"/>
      <c r="F137" s="193" t="s">
        <v>322</v>
      </c>
      <c r="G137" s="172"/>
      <c r="H137" s="172" t="s">
        <v>369</v>
      </c>
      <c r="I137" s="172" t="s">
        <v>318</v>
      </c>
      <c r="J137" s="172">
        <v>255</v>
      </c>
      <c r="K137" s="216"/>
    </row>
    <row r="138" spans="2:11" customFormat="1" ht="15" customHeight="1">
      <c r="B138" s="213"/>
      <c r="C138" s="172" t="s">
        <v>346</v>
      </c>
      <c r="D138" s="172"/>
      <c r="E138" s="172"/>
      <c r="F138" s="193" t="s">
        <v>316</v>
      </c>
      <c r="G138" s="172"/>
      <c r="H138" s="172" t="s">
        <v>370</v>
      </c>
      <c r="I138" s="172" t="s">
        <v>348</v>
      </c>
      <c r="J138" s="172"/>
      <c r="K138" s="216"/>
    </row>
    <row r="139" spans="2:11" customFormat="1" ht="15" customHeight="1">
      <c r="B139" s="213"/>
      <c r="C139" s="172" t="s">
        <v>349</v>
      </c>
      <c r="D139" s="172"/>
      <c r="E139" s="172"/>
      <c r="F139" s="193" t="s">
        <v>316</v>
      </c>
      <c r="G139" s="172"/>
      <c r="H139" s="172" t="s">
        <v>371</v>
      </c>
      <c r="I139" s="172" t="s">
        <v>351</v>
      </c>
      <c r="J139" s="172"/>
      <c r="K139" s="216"/>
    </row>
    <row r="140" spans="2:11" customFormat="1" ht="15" customHeight="1">
      <c r="B140" s="213"/>
      <c r="C140" s="172" t="s">
        <v>352</v>
      </c>
      <c r="D140" s="172"/>
      <c r="E140" s="172"/>
      <c r="F140" s="193" t="s">
        <v>316</v>
      </c>
      <c r="G140" s="172"/>
      <c r="H140" s="172" t="s">
        <v>352</v>
      </c>
      <c r="I140" s="172" t="s">
        <v>351</v>
      </c>
      <c r="J140" s="172"/>
      <c r="K140" s="216"/>
    </row>
    <row r="141" spans="2:11" customFormat="1" ht="15" customHeight="1">
      <c r="B141" s="213"/>
      <c r="C141" s="172" t="s">
        <v>40</v>
      </c>
      <c r="D141" s="172"/>
      <c r="E141" s="172"/>
      <c r="F141" s="193" t="s">
        <v>316</v>
      </c>
      <c r="G141" s="172"/>
      <c r="H141" s="172" t="s">
        <v>372</v>
      </c>
      <c r="I141" s="172" t="s">
        <v>351</v>
      </c>
      <c r="J141" s="172"/>
      <c r="K141" s="216"/>
    </row>
    <row r="142" spans="2:11" customFormat="1" ht="15" customHeight="1">
      <c r="B142" s="213"/>
      <c r="C142" s="172" t="s">
        <v>373</v>
      </c>
      <c r="D142" s="172"/>
      <c r="E142" s="172"/>
      <c r="F142" s="193" t="s">
        <v>316</v>
      </c>
      <c r="G142" s="172"/>
      <c r="H142" s="172" t="s">
        <v>374</v>
      </c>
      <c r="I142" s="172" t="s">
        <v>351</v>
      </c>
      <c r="J142" s="172"/>
      <c r="K142" s="216"/>
    </row>
    <row r="143" spans="2:11" customFormat="1" ht="15" customHeight="1">
      <c r="B143" s="217"/>
      <c r="C143" s="218"/>
      <c r="D143" s="218"/>
      <c r="E143" s="218"/>
      <c r="F143" s="218"/>
      <c r="G143" s="218"/>
      <c r="H143" s="218"/>
      <c r="I143" s="218"/>
      <c r="J143" s="218"/>
      <c r="K143" s="219"/>
    </row>
    <row r="144" spans="2:11" customFormat="1" ht="18.75" customHeight="1">
      <c r="B144" s="204"/>
      <c r="C144" s="204"/>
      <c r="D144" s="204"/>
      <c r="E144" s="204"/>
      <c r="F144" s="205"/>
      <c r="G144" s="204"/>
      <c r="H144" s="204"/>
      <c r="I144" s="204"/>
      <c r="J144" s="204"/>
      <c r="K144" s="204"/>
    </row>
    <row r="145" spans="2:11" customFormat="1" ht="18.75" customHeight="1">
      <c r="B145" s="179"/>
      <c r="C145" s="179"/>
      <c r="D145" s="179"/>
      <c r="E145" s="179"/>
      <c r="F145" s="179"/>
      <c r="G145" s="179"/>
      <c r="H145" s="179"/>
      <c r="I145" s="179"/>
      <c r="J145" s="179"/>
      <c r="K145" s="179"/>
    </row>
    <row r="146" spans="2:11" customFormat="1" ht="7.5" customHeight="1">
      <c r="B146" s="180"/>
      <c r="C146" s="181"/>
      <c r="D146" s="181"/>
      <c r="E146" s="181"/>
      <c r="F146" s="181"/>
      <c r="G146" s="181"/>
      <c r="H146" s="181"/>
      <c r="I146" s="181"/>
      <c r="J146" s="181"/>
      <c r="K146" s="182"/>
    </row>
    <row r="147" spans="2:11" customFormat="1" ht="45" customHeight="1">
      <c r="B147" s="183"/>
      <c r="C147" s="281" t="s">
        <v>375</v>
      </c>
      <c r="D147" s="281"/>
      <c r="E147" s="281"/>
      <c r="F147" s="281"/>
      <c r="G147" s="281"/>
      <c r="H147" s="281"/>
      <c r="I147" s="281"/>
      <c r="J147" s="281"/>
      <c r="K147" s="184"/>
    </row>
    <row r="148" spans="2:11" customFormat="1" ht="17.25" customHeight="1">
      <c r="B148" s="183"/>
      <c r="C148" s="185" t="s">
        <v>310</v>
      </c>
      <c r="D148" s="185"/>
      <c r="E148" s="185"/>
      <c r="F148" s="185" t="s">
        <v>311</v>
      </c>
      <c r="G148" s="186"/>
      <c r="H148" s="185" t="s">
        <v>56</v>
      </c>
      <c r="I148" s="185" t="s">
        <v>59</v>
      </c>
      <c r="J148" s="185" t="s">
        <v>312</v>
      </c>
      <c r="K148" s="184"/>
    </row>
    <row r="149" spans="2:11" customFormat="1" ht="17.25" customHeight="1">
      <c r="B149" s="183"/>
      <c r="C149" s="187" t="s">
        <v>313</v>
      </c>
      <c r="D149" s="187"/>
      <c r="E149" s="187"/>
      <c r="F149" s="188" t="s">
        <v>314</v>
      </c>
      <c r="G149" s="189"/>
      <c r="H149" s="187"/>
      <c r="I149" s="187"/>
      <c r="J149" s="187" t="s">
        <v>315</v>
      </c>
      <c r="K149" s="184"/>
    </row>
    <row r="150" spans="2:11" customFormat="1" ht="5.25" customHeight="1">
      <c r="B150" s="195"/>
      <c r="C150" s="190"/>
      <c r="D150" s="190"/>
      <c r="E150" s="190"/>
      <c r="F150" s="190"/>
      <c r="G150" s="191"/>
      <c r="H150" s="190"/>
      <c r="I150" s="190"/>
      <c r="J150" s="190"/>
      <c r="K150" s="216"/>
    </row>
    <row r="151" spans="2:11" customFormat="1" ht="15" customHeight="1">
      <c r="B151" s="195"/>
      <c r="C151" s="220" t="s">
        <v>319</v>
      </c>
      <c r="D151" s="172"/>
      <c r="E151" s="172"/>
      <c r="F151" s="221" t="s">
        <v>316</v>
      </c>
      <c r="G151" s="172"/>
      <c r="H151" s="220" t="s">
        <v>356</v>
      </c>
      <c r="I151" s="220" t="s">
        <v>318</v>
      </c>
      <c r="J151" s="220">
        <v>120</v>
      </c>
      <c r="K151" s="216"/>
    </row>
    <row r="152" spans="2:11" customFormat="1" ht="15" customHeight="1">
      <c r="B152" s="195"/>
      <c r="C152" s="220" t="s">
        <v>365</v>
      </c>
      <c r="D152" s="172"/>
      <c r="E152" s="172"/>
      <c r="F152" s="221" t="s">
        <v>316</v>
      </c>
      <c r="G152" s="172"/>
      <c r="H152" s="220" t="s">
        <v>376</v>
      </c>
      <c r="I152" s="220" t="s">
        <v>318</v>
      </c>
      <c r="J152" s="220" t="s">
        <v>367</v>
      </c>
      <c r="K152" s="216"/>
    </row>
    <row r="153" spans="2:11" customFormat="1" ht="15" customHeight="1">
      <c r="B153" s="195"/>
      <c r="C153" s="220" t="s">
        <v>264</v>
      </c>
      <c r="D153" s="172"/>
      <c r="E153" s="172"/>
      <c r="F153" s="221" t="s">
        <v>316</v>
      </c>
      <c r="G153" s="172"/>
      <c r="H153" s="220" t="s">
        <v>377</v>
      </c>
      <c r="I153" s="220" t="s">
        <v>318</v>
      </c>
      <c r="J153" s="220" t="s">
        <v>367</v>
      </c>
      <c r="K153" s="216"/>
    </row>
    <row r="154" spans="2:11" customFormat="1" ht="15" customHeight="1">
      <c r="B154" s="195"/>
      <c r="C154" s="220" t="s">
        <v>321</v>
      </c>
      <c r="D154" s="172"/>
      <c r="E154" s="172"/>
      <c r="F154" s="221" t="s">
        <v>322</v>
      </c>
      <c r="G154" s="172"/>
      <c r="H154" s="220" t="s">
        <v>356</v>
      </c>
      <c r="I154" s="220" t="s">
        <v>318</v>
      </c>
      <c r="J154" s="220">
        <v>50</v>
      </c>
      <c r="K154" s="216"/>
    </row>
    <row r="155" spans="2:11" customFormat="1" ht="15" customHeight="1">
      <c r="B155" s="195"/>
      <c r="C155" s="220" t="s">
        <v>324</v>
      </c>
      <c r="D155" s="172"/>
      <c r="E155" s="172"/>
      <c r="F155" s="221" t="s">
        <v>316</v>
      </c>
      <c r="G155" s="172"/>
      <c r="H155" s="220" t="s">
        <v>356</v>
      </c>
      <c r="I155" s="220" t="s">
        <v>326</v>
      </c>
      <c r="J155" s="220"/>
      <c r="K155" s="216"/>
    </row>
    <row r="156" spans="2:11" customFormat="1" ht="15" customHeight="1">
      <c r="B156" s="195"/>
      <c r="C156" s="220" t="s">
        <v>335</v>
      </c>
      <c r="D156" s="172"/>
      <c r="E156" s="172"/>
      <c r="F156" s="221" t="s">
        <v>322</v>
      </c>
      <c r="G156" s="172"/>
      <c r="H156" s="220" t="s">
        <v>356</v>
      </c>
      <c r="I156" s="220" t="s">
        <v>318</v>
      </c>
      <c r="J156" s="220">
        <v>50</v>
      </c>
      <c r="K156" s="216"/>
    </row>
    <row r="157" spans="2:11" customFormat="1" ht="15" customHeight="1">
      <c r="B157" s="195"/>
      <c r="C157" s="220" t="s">
        <v>343</v>
      </c>
      <c r="D157" s="172"/>
      <c r="E157" s="172"/>
      <c r="F157" s="221" t="s">
        <v>322</v>
      </c>
      <c r="G157" s="172"/>
      <c r="H157" s="220" t="s">
        <v>356</v>
      </c>
      <c r="I157" s="220" t="s">
        <v>318</v>
      </c>
      <c r="J157" s="220">
        <v>50</v>
      </c>
      <c r="K157" s="216"/>
    </row>
    <row r="158" spans="2:11" customFormat="1" ht="15" customHeight="1">
      <c r="B158" s="195"/>
      <c r="C158" s="220" t="s">
        <v>341</v>
      </c>
      <c r="D158" s="172"/>
      <c r="E158" s="172"/>
      <c r="F158" s="221" t="s">
        <v>322</v>
      </c>
      <c r="G158" s="172"/>
      <c r="H158" s="220" t="s">
        <v>356</v>
      </c>
      <c r="I158" s="220" t="s">
        <v>318</v>
      </c>
      <c r="J158" s="220">
        <v>50</v>
      </c>
      <c r="K158" s="216"/>
    </row>
    <row r="159" spans="2:11" customFormat="1" ht="15" customHeight="1">
      <c r="B159" s="195"/>
      <c r="C159" s="220" t="s">
        <v>95</v>
      </c>
      <c r="D159" s="172"/>
      <c r="E159" s="172"/>
      <c r="F159" s="221" t="s">
        <v>316</v>
      </c>
      <c r="G159" s="172"/>
      <c r="H159" s="220" t="s">
        <v>378</v>
      </c>
      <c r="I159" s="220" t="s">
        <v>318</v>
      </c>
      <c r="J159" s="220" t="s">
        <v>379</v>
      </c>
      <c r="K159" s="216"/>
    </row>
    <row r="160" spans="2:11" customFormat="1" ht="15" customHeight="1">
      <c r="B160" s="195"/>
      <c r="C160" s="220" t="s">
        <v>380</v>
      </c>
      <c r="D160" s="172"/>
      <c r="E160" s="172"/>
      <c r="F160" s="221" t="s">
        <v>316</v>
      </c>
      <c r="G160" s="172"/>
      <c r="H160" s="220" t="s">
        <v>381</v>
      </c>
      <c r="I160" s="220" t="s">
        <v>351</v>
      </c>
      <c r="J160" s="220"/>
      <c r="K160" s="216"/>
    </row>
    <row r="161" spans="2:11" customFormat="1" ht="15" customHeight="1">
      <c r="B161" s="222"/>
      <c r="C161" s="202"/>
      <c r="D161" s="202"/>
      <c r="E161" s="202"/>
      <c r="F161" s="202"/>
      <c r="G161" s="202"/>
      <c r="H161" s="202"/>
      <c r="I161" s="202"/>
      <c r="J161" s="202"/>
      <c r="K161" s="223"/>
    </row>
    <row r="162" spans="2:11" customFormat="1" ht="18.75" customHeight="1">
      <c r="B162" s="204"/>
      <c r="C162" s="214"/>
      <c r="D162" s="214"/>
      <c r="E162" s="214"/>
      <c r="F162" s="224"/>
      <c r="G162" s="214"/>
      <c r="H162" s="214"/>
      <c r="I162" s="214"/>
      <c r="J162" s="214"/>
      <c r="K162" s="204"/>
    </row>
    <row r="163" spans="2:11" customFormat="1" ht="18.75" customHeight="1">
      <c r="B163" s="179"/>
      <c r="C163" s="179"/>
      <c r="D163" s="179"/>
      <c r="E163" s="179"/>
      <c r="F163" s="179"/>
      <c r="G163" s="179"/>
      <c r="H163" s="179"/>
      <c r="I163" s="179"/>
      <c r="J163" s="179"/>
      <c r="K163" s="179"/>
    </row>
    <row r="164" spans="2:11" customFormat="1" ht="7.5" customHeight="1">
      <c r="B164" s="161"/>
      <c r="C164" s="162"/>
      <c r="D164" s="162"/>
      <c r="E164" s="162"/>
      <c r="F164" s="162"/>
      <c r="G164" s="162"/>
      <c r="H164" s="162"/>
      <c r="I164" s="162"/>
      <c r="J164" s="162"/>
      <c r="K164" s="163"/>
    </row>
    <row r="165" spans="2:11" customFormat="1" ht="45" customHeight="1">
      <c r="B165" s="164"/>
      <c r="C165" s="282" t="s">
        <v>382</v>
      </c>
      <c r="D165" s="282"/>
      <c r="E165" s="282"/>
      <c r="F165" s="282"/>
      <c r="G165" s="282"/>
      <c r="H165" s="282"/>
      <c r="I165" s="282"/>
      <c r="J165" s="282"/>
      <c r="K165" s="165"/>
    </row>
    <row r="166" spans="2:11" customFormat="1" ht="17.25" customHeight="1">
      <c r="B166" s="164"/>
      <c r="C166" s="185" t="s">
        <v>310</v>
      </c>
      <c r="D166" s="185"/>
      <c r="E166" s="185"/>
      <c r="F166" s="185" t="s">
        <v>311</v>
      </c>
      <c r="G166" s="225"/>
      <c r="H166" s="226" t="s">
        <v>56</v>
      </c>
      <c r="I166" s="226" t="s">
        <v>59</v>
      </c>
      <c r="J166" s="185" t="s">
        <v>312</v>
      </c>
      <c r="K166" s="165"/>
    </row>
    <row r="167" spans="2:11" customFormat="1" ht="17.25" customHeight="1">
      <c r="B167" s="166"/>
      <c r="C167" s="187" t="s">
        <v>313</v>
      </c>
      <c r="D167" s="187"/>
      <c r="E167" s="187"/>
      <c r="F167" s="188" t="s">
        <v>314</v>
      </c>
      <c r="G167" s="227"/>
      <c r="H167" s="228"/>
      <c r="I167" s="228"/>
      <c r="J167" s="187" t="s">
        <v>315</v>
      </c>
      <c r="K167" s="167"/>
    </row>
    <row r="168" spans="2:11" customFormat="1" ht="5.25" customHeight="1">
      <c r="B168" s="195"/>
      <c r="C168" s="190"/>
      <c r="D168" s="190"/>
      <c r="E168" s="190"/>
      <c r="F168" s="190"/>
      <c r="G168" s="191"/>
      <c r="H168" s="190"/>
      <c r="I168" s="190"/>
      <c r="J168" s="190"/>
      <c r="K168" s="216"/>
    </row>
    <row r="169" spans="2:11" customFormat="1" ht="15" customHeight="1">
      <c r="B169" s="195"/>
      <c r="C169" s="172" t="s">
        <v>319</v>
      </c>
      <c r="D169" s="172"/>
      <c r="E169" s="172"/>
      <c r="F169" s="193" t="s">
        <v>316</v>
      </c>
      <c r="G169" s="172"/>
      <c r="H169" s="172" t="s">
        <v>356</v>
      </c>
      <c r="I169" s="172" t="s">
        <v>318</v>
      </c>
      <c r="J169" s="172">
        <v>120</v>
      </c>
      <c r="K169" s="216"/>
    </row>
    <row r="170" spans="2:11" customFormat="1" ht="15" customHeight="1">
      <c r="B170" s="195"/>
      <c r="C170" s="172" t="s">
        <v>365</v>
      </c>
      <c r="D170" s="172"/>
      <c r="E170" s="172"/>
      <c r="F170" s="193" t="s">
        <v>316</v>
      </c>
      <c r="G170" s="172"/>
      <c r="H170" s="172" t="s">
        <v>366</v>
      </c>
      <c r="I170" s="172" t="s">
        <v>318</v>
      </c>
      <c r="J170" s="172" t="s">
        <v>367</v>
      </c>
      <c r="K170" s="216"/>
    </row>
    <row r="171" spans="2:11" customFormat="1" ht="15" customHeight="1">
      <c r="B171" s="195"/>
      <c r="C171" s="172" t="s">
        <v>264</v>
      </c>
      <c r="D171" s="172"/>
      <c r="E171" s="172"/>
      <c r="F171" s="193" t="s">
        <v>316</v>
      </c>
      <c r="G171" s="172"/>
      <c r="H171" s="172" t="s">
        <v>383</v>
      </c>
      <c r="I171" s="172" t="s">
        <v>318</v>
      </c>
      <c r="J171" s="172" t="s">
        <v>367</v>
      </c>
      <c r="K171" s="216"/>
    </row>
    <row r="172" spans="2:11" customFormat="1" ht="15" customHeight="1">
      <c r="B172" s="195"/>
      <c r="C172" s="172" t="s">
        <v>321</v>
      </c>
      <c r="D172" s="172"/>
      <c r="E172" s="172"/>
      <c r="F172" s="193" t="s">
        <v>322</v>
      </c>
      <c r="G172" s="172"/>
      <c r="H172" s="172" t="s">
        <v>383</v>
      </c>
      <c r="I172" s="172" t="s">
        <v>318</v>
      </c>
      <c r="J172" s="172">
        <v>50</v>
      </c>
      <c r="K172" s="216"/>
    </row>
    <row r="173" spans="2:11" customFormat="1" ht="15" customHeight="1">
      <c r="B173" s="195"/>
      <c r="C173" s="172" t="s">
        <v>324</v>
      </c>
      <c r="D173" s="172"/>
      <c r="E173" s="172"/>
      <c r="F173" s="193" t="s">
        <v>316</v>
      </c>
      <c r="G173" s="172"/>
      <c r="H173" s="172" t="s">
        <v>383</v>
      </c>
      <c r="I173" s="172" t="s">
        <v>326</v>
      </c>
      <c r="J173" s="172"/>
      <c r="K173" s="216"/>
    </row>
    <row r="174" spans="2:11" customFormat="1" ht="15" customHeight="1">
      <c r="B174" s="195"/>
      <c r="C174" s="172" t="s">
        <v>335</v>
      </c>
      <c r="D174" s="172"/>
      <c r="E174" s="172"/>
      <c r="F174" s="193" t="s">
        <v>322</v>
      </c>
      <c r="G174" s="172"/>
      <c r="H174" s="172" t="s">
        <v>383</v>
      </c>
      <c r="I174" s="172" t="s">
        <v>318</v>
      </c>
      <c r="J174" s="172">
        <v>50</v>
      </c>
      <c r="K174" s="216"/>
    </row>
    <row r="175" spans="2:11" customFormat="1" ht="15" customHeight="1">
      <c r="B175" s="195"/>
      <c r="C175" s="172" t="s">
        <v>343</v>
      </c>
      <c r="D175" s="172"/>
      <c r="E175" s="172"/>
      <c r="F175" s="193" t="s">
        <v>322</v>
      </c>
      <c r="G175" s="172"/>
      <c r="H175" s="172" t="s">
        <v>383</v>
      </c>
      <c r="I175" s="172" t="s">
        <v>318</v>
      </c>
      <c r="J175" s="172">
        <v>50</v>
      </c>
      <c r="K175" s="216"/>
    </row>
    <row r="176" spans="2:11" customFormat="1" ht="15" customHeight="1">
      <c r="B176" s="195"/>
      <c r="C176" s="172" t="s">
        <v>341</v>
      </c>
      <c r="D176" s="172"/>
      <c r="E176" s="172"/>
      <c r="F176" s="193" t="s">
        <v>322</v>
      </c>
      <c r="G176" s="172"/>
      <c r="H176" s="172" t="s">
        <v>383</v>
      </c>
      <c r="I176" s="172" t="s">
        <v>318</v>
      </c>
      <c r="J176" s="172">
        <v>50</v>
      </c>
      <c r="K176" s="216"/>
    </row>
    <row r="177" spans="2:11" customFormat="1" ht="15" customHeight="1">
      <c r="B177" s="195"/>
      <c r="C177" s="172" t="s">
        <v>103</v>
      </c>
      <c r="D177" s="172"/>
      <c r="E177" s="172"/>
      <c r="F177" s="193" t="s">
        <v>316</v>
      </c>
      <c r="G177" s="172"/>
      <c r="H177" s="172" t="s">
        <v>384</v>
      </c>
      <c r="I177" s="172" t="s">
        <v>385</v>
      </c>
      <c r="J177" s="172"/>
      <c r="K177" s="216"/>
    </row>
    <row r="178" spans="2:11" customFormat="1" ht="15" customHeight="1">
      <c r="B178" s="195"/>
      <c r="C178" s="172" t="s">
        <v>59</v>
      </c>
      <c r="D178" s="172"/>
      <c r="E178" s="172"/>
      <c r="F178" s="193" t="s">
        <v>316</v>
      </c>
      <c r="G178" s="172"/>
      <c r="H178" s="172" t="s">
        <v>386</v>
      </c>
      <c r="I178" s="172" t="s">
        <v>387</v>
      </c>
      <c r="J178" s="172">
        <v>1</v>
      </c>
      <c r="K178" s="216"/>
    </row>
    <row r="179" spans="2:11" customFormat="1" ht="15" customHeight="1">
      <c r="B179" s="195"/>
      <c r="C179" s="172" t="s">
        <v>55</v>
      </c>
      <c r="D179" s="172"/>
      <c r="E179" s="172"/>
      <c r="F179" s="193" t="s">
        <v>316</v>
      </c>
      <c r="G179" s="172"/>
      <c r="H179" s="172" t="s">
        <v>388</v>
      </c>
      <c r="I179" s="172" t="s">
        <v>318</v>
      </c>
      <c r="J179" s="172">
        <v>20</v>
      </c>
      <c r="K179" s="216"/>
    </row>
    <row r="180" spans="2:11" customFormat="1" ht="15" customHeight="1">
      <c r="B180" s="195"/>
      <c r="C180" s="172" t="s">
        <v>56</v>
      </c>
      <c r="D180" s="172"/>
      <c r="E180" s="172"/>
      <c r="F180" s="193" t="s">
        <v>316</v>
      </c>
      <c r="G180" s="172"/>
      <c r="H180" s="172" t="s">
        <v>389</v>
      </c>
      <c r="I180" s="172" t="s">
        <v>318</v>
      </c>
      <c r="J180" s="172">
        <v>255</v>
      </c>
      <c r="K180" s="216"/>
    </row>
    <row r="181" spans="2:11" customFormat="1" ht="15" customHeight="1">
      <c r="B181" s="195"/>
      <c r="C181" s="172" t="s">
        <v>104</v>
      </c>
      <c r="D181" s="172"/>
      <c r="E181" s="172"/>
      <c r="F181" s="193" t="s">
        <v>316</v>
      </c>
      <c r="G181" s="172"/>
      <c r="H181" s="172" t="s">
        <v>280</v>
      </c>
      <c r="I181" s="172" t="s">
        <v>318</v>
      </c>
      <c r="J181" s="172">
        <v>10</v>
      </c>
      <c r="K181" s="216"/>
    </row>
    <row r="182" spans="2:11" customFormat="1" ht="15" customHeight="1">
      <c r="B182" s="195"/>
      <c r="C182" s="172" t="s">
        <v>105</v>
      </c>
      <c r="D182" s="172"/>
      <c r="E182" s="172"/>
      <c r="F182" s="193" t="s">
        <v>316</v>
      </c>
      <c r="G182" s="172"/>
      <c r="H182" s="172" t="s">
        <v>390</v>
      </c>
      <c r="I182" s="172" t="s">
        <v>351</v>
      </c>
      <c r="J182" s="172"/>
      <c r="K182" s="216"/>
    </row>
    <row r="183" spans="2:11" customFormat="1" ht="15" customHeight="1">
      <c r="B183" s="195"/>
      <c r="C183" s="172" t="s">
        <v>391</v>
      </c>
      <c r="D183" s="172"/>
      <c r="E183" s="172"/>
      <c r="F183" s="193" t="s">
        <v>316</v>
      </c>
      <c r="G183" s="172"/>
      <c r="H183" s="172" t="s">
        <v>392</v>
      </c>
      <c r="I183" s="172" t="s">
        <v>351</v>
      </c>
      <c r="J183" s="172"/>
      <c r="K183" s="216"/>
    </row>
    <row r="184" spans="2:11" customFormat="1" ht="15" customHeight="1">
      <c r="B184" s="195"/>
      <c r="C184" s="172" t="s">
        <v>380</v>
      </c>
      <c r="D184" s="172"/>
      <c r="E184" s="172"/>
      <c r="F184" s="193" t="s">
        <v>316</v>
      </c>
      <c r="G184" s="172"/>
      <c r="H184" s="172" t="s">
        <v>393</v>
      </c>
      <c r="I184" s="172" t="s">
        <v>351</v>
      </c>
      <c r="J184" s="172"/>
      <c r="K184" s="216"/>
    </row>
    <row r="185" spans="2:11" customFormat="1" ht="15" customHeight="1">
      <c r="B185" s="195"/>
      <c r="C185" s="172" t="s">
        <v>108</v>
      </c>
      <c r="D185" s="172"/>
      <c r="E185" s="172"/>
      <c r="F185" s="193" t="s">
        <v>322</v>
      </c>
      <c r="G185" s="172"/>
      <c r="H185" s="172" t="s">
        <v>394</v>
      </c>
      <c r="I185" s="172" t="s">
        <v>318</v>
      </c>
      <c r="J185" s="172">
        <v>50</v>
      </c>
      <c r="K185" s="216"/>
    </row>
    <row r="186" spans="2:11" customFormat="1" ht="15" customHeight="1">
      <c r="B186" s="195"/>
      <c r="C186" s="172" t="s">
        <v>395</v>
      </c>
      <c r="D186" s="172"/>
      <c r="E186" s="172"/>
      <c r="F186" s="193" t="s">
        <v>322</v>
      </c>
      <c r="G186" s="172"/>
      <c r="H186" s="172" t="s">
        <v>396</v>
      </c>
      <c r="I186" s="172" t="s">
        <v>397</v>
      </c>
      <c r="J186" s="172"/>
      <c r="K186" s="216"/>
    </row>
    <row r="187" spans="2:11" customFormat="1" ht="15" customHeight="1">
      <c r="B187" s="195"/>
      <c r="C187" s="172" t="s">
        <v>398</v>
      </c>
      <c r="D187" s="172"/>
      <c r="E187" s="172"/>
      <c r="F187" s="193" t="s">
        <v>322</v>
      </c>
      <c r="G187" s="172"/>
      <c r="H187" s="172" t="s">
        <v>399</v>
      </c>
      <c r="I187" s="172" t="s">
        <v>397</v>
      </c>
      <c r="J187" s="172"/>
      <c r="K187" s="216"/>
    </row>
    <row r="188" spans="2:11" customFormat="1" ht="15" customHeight="1">
      <c r="B188" s="195"/>
      <c r="C188" s="172" t="s">
        <v>400</v>
      </c>
      <c r="D188" s="172"/>
      <c r="E188" s="172"/>
      <c r="F188" s="193" t="s">
        <v>322</v>
      </c>
      <c r="G188" s="172"/>
      <c r="H188" s="172" t="s">
        <v>401</v>
      </c>
      <c r="I188" s="172" t="s">
        <v>397</v>
      </c>
      <c r="J188" s="172"/>
      <c r="K188" s="216"/>
    </row>
    <row r="189" spans="2:11" customFormat="1" ht="15" customHeight="1">
      <c r="B189" s="195"/>
      <c r="C189" s="229" t="s">
        <v>402</v>
      </c>
      <c r="D189" s="172"/>
      <c r="E189" s="172"/>
      <c r="F189" s="193" t="s">
        <v>322</v>
      </c>
      <c r="G189" s="172"/>
      <c r="H189" s="172" t="s">
        <v>403</v>
      </c>
      <c r="I189" s="172" t="s">
        <v>404</v>
      </c>
      <c r="J189" s="230" t="s">
        <v>405</v>
      </c>
      <c r="K189" s="216"/>
    </row>
    <row r="190" spans="2:11" customFormat="1" ht="15" customHeight="1">
      <c r="B190" s="195"/>
      <c r="C190" s="229" t="s">
        <v>44</v>
      </c>
      <c r="D190" s="172"/>
      <c r="E190" s="172"/>
      <c r="F190" s="193" t="s">
        <v>316</v>
      </c>
      <c r="G190" s="172"/>
      <c r="H190" s="169" t="s">
        <v>406</v>
      </c>
      <c r="I190" s="172" t="s">
        <v>407</v>
      </c>
      <c r="J190" s="172"/>
      <c r="K190" s="216"/>
    </row>
    <row r="191" spans="2:11" customFormat="1" ht="15" customHeight="1">
      <c r="B191" s="195"/>
      <c r="C191" s="229" t="s">
        <v>408</v>
      </c>
      <c r="D191" s="172"/>
      <c r="E191" s="172"/>
      <c r="F191" s="193" t="s">
        <v>316</v>
      </c>
      <c r="G191" s="172"/>
      <c r="H191" s="172" t="s">
        <v>409</v>
      </c>
      <c r="I191" s="172" t="s">
        <v>351</v>
      </c>
      <c r="J191" s="172"/>
      <c r="K191" s="216"/>
    </row>
    <row r="192" spans="2:11" customFormat="1" ht="15" customHeight="1">
      <c r="B192" s="195"/>
      <c r="C192" s="229" t="s">
        <v>410</v>
      </c>
      <c r="D192" s="172"/>
      <c r="E192" s="172"/>
      <c r="F192" s="193" t="s">
        <v>316</v>
      </c>
      <c r="G192" s="172"/>
      <c r="H192" s="172" t="s">
        <v>411</v>
      </c>
      <c r="I192" s="172" t="s">
        <v>351</v>
      </c>
      <c r="J192" s="172"/>
      <c r="K192" s="216"/>
    </row>
    <row r="193" spans="2:11" customFormat="1" ht="15" customHeight="1">
      <c r="B193" s="195"/>
      <c r="C193" s="229" t="s">
        <v>412</v>
      </c>
      <c r="D193" s="172"/>
      <c r="E193" s="172"/>
      <c r="F193" s="193" t="s">
        <v>322</v>
      </c>
      <c r="G193" s="172"/>
      <c r="H193" s="172" t="s">
        <v>413</v>
      </c>
      <c r="I193" s="172" t="s">
        <v>351</v>
      </c>
      <c r="J193" s="172"/>
      <c r="K193" s="216"/>
    </row>
    <row r="194" spans="2:11" customFormat="1" ht="15" customHeight="1">
      <c r="B194" s="222"/>
      <c r="C194" s="231"/>
      <c r="D194" s="202"/>
      <c r="E194" s="202"/>
      <c r="F194" s="202"/>
      <c r="G194" s="202"/>
      <c r="H194" s="202"/>
      <c r="I194" s="202"/>
      <c r="J194" s="202"/>
      <c r="K194" s="223"/>
    </row>
    <row r="195" spans="2:11" customFormat="1" ht="18.75" customHeight="1">
      <c r="B195" s="204"/>
      <c r="C195" s="214"/>
      <c r="D195" s="214"/>
      <c r="E195" s="214"/>
      <c r="F195" s="224"/>
      <c r="G195" s="214"/>
      <c r="H195" s="214"/>
      <c r="I195" s="214"/>
      <c r="J195" s="214"/>
      <c r="K195" s="204"/>
    </row>
    <row r="196" spans="2:11" customFormat="1" ht="18.75" customHeight="1">
      <c r="B196" s="204"/>
      <c r="C196" s="214"/>
      <c r="D196" s="214"/>
      <c r="E196" s="214"/>
      <c r="F196" s="224"/>
      <c r="G196" s="214"/>
      <c r="H196" s="214"/>
      <c r="I196" s="214"/>
      <c r="J196" s="214"/>
      <c r="K196" s="204"/>
    </row>
    <row r="197" spans="2:11" customFormat="1" ht="18.75" customHeight="1">
      <c r="B197" s="179"/>
      <c r="C197" s="179"/>
      <c r="D197" s="179"/>
      <c r="E197" s="179"/>
      <c r="F197" s="179"/>
      <c r="G197" s="179"/>
      <c r="H197" s="179"/>
      <c r="I197" s="179"/>
      <c r="J197" s="179"/>
      <c r="K197" s="179"/>
    </row>
    <row r="198" spans="2:11" customFormat="1" ht="12">
      <c r="B198" s="161"/>
      <c r="C198" s="162"/>
      <c r="D198" s="162"/>
      <c r="E198" s="162"/>
      <c r="F198" s="162"/>
      <c r="G198" s="162"/>
      <c r="H198" s="162"/>
      <c r="I198" s="162"/>
      <c r="J198" s="162"/>
      <c r="K198" s="163"/>
    </row>
    <row r="199" spans="2:11" customFormat="1" ht="20.5">
      <c r="B199" s="164"/>
      <c r="C199" s="282" t="s">
        <v>414</v>
      </c>
      <c r="D199" s="282"/>
      <c r="E199" s="282"/>
      <c r="F199" s="282"/>
      <c r="G199" s="282"/>
      <c r="H199" s="282"/>
      <c r="I199" s="282"/>
      <c r="J199" s="282"/>
      <c r="K199" s="165"/>
    </row>
    <row r="200" spans="2:11" customFormat="1" ht="25.5" customHeight="1">
      <c r="B200" s="164"/>
      <c r="C200" s="232" t="s">
        <v>415</v>
      </c>
      <c r="D200" s="232"/>
      <c r="E200" s="232"/>
      <c r="F200" s="232" t="s">
        <v>416</v>
      </c>
      <c r="G200" s="233"/>
      <c r="H200" s="283" t="s">
        <v>417</v>
      </c>
      <c r="I200" s="283"/>
      <c r="J200" s="283"/>
      <c r="K200" s="165"/>
    </row>
    <row r="201" spans="2:11" customFormat="1" ht="5.25" customHeight="1">
      <c r="B201" s="195"/>
      <c r="C201" s="190"/>
      <c r="D201" s="190"/>
      <c r="E201" s="190"/>
      <c r="F201" s="190"/>
      <c r="G201" s="214"/>
      <c r="H201" s="190"/>
      <c r="I201" s="190"/>
      <c r="J201" s="190"/>
      <c r="K201" s="216"/>
    </row>
    <row r="202" spans="2:11" customFormat="1" ht="15" customHeight="1">
      <c r="B202" s="195"/>
      <c r="C202" s="172" t="s">
        <v>407</v>
      </c>
      <c r="D202" s="172"/>
      <c r="E202" s="172"/>
      <c r="F202" s="193" t="s">
        <v>45</v>
      </c>
      <c r="G202" s="172"/>
      <c r="H202" s="284" t="s">
        <v>418</v>
      </c>
      <c r="I202" s="284"/>
      <c r="J202" s="284"/>
      <c r="K202" s="216"/>
    </row>
    <row r="203" spans="2:11" customFormat="1" ht="15" customHeight="1">
      <c r="B203" s="195"/>
      <c r="C203" s="172"/>
      <c r="D203" s="172"/>
      <c r="E203" s="172"/>
      <c r="F203" s="193" t="s">
        <v>46</v>
      </c>
      <c r="G203" s="172"/>
      <c r="H203" s="284" t="s">
        <v>419</v>
      </c>
      <c r="I203" s="284"/>
      <c r="J203" s="284"/>
      <c r="K203" s="216"/>
    </row>
    <row r="204" spans="2:11" customFormat="1" ht="15" customHeight="1">
      <c r="B204" s="195"/>
      <c r="C204" s="172"/>
      <c r="D204" s="172"/>
      <c r="E204" s="172"/>
      <c r="F204" s="193" t="s">
        <v>49</v>
      </c>
      <c r="G204" s="172"/>
      <c r="H204" s="284" t="s">
        <v>420</v>
      </c>
      <c r="I204" s="284"/>
      <c r="J204" s="284"/>
      <c r="K204" s="216"/>
    </row>
    <row r="205" spans="2:11" customFormat="1" ht="15" customHeight="1">
      <c r="B205" s="195"/>
      <c r="C205" s="172"/>
      <c r="D205" s="172"/>
      <c r="E205" s="172"/>
      <c r="F205" s="193" t="s">
        <v>47</v>
      </c>
      <c r="G205" s="172"/>
      <c r="H205" s="284" t="s">
        <v>421</v>
      </c>
      <c r="I205" s="284"/>
      <c r="J205" s="284"/>
      <c r="K205" s="216"/>
    </row>
    <row r="206" spans="2:11" customFormat="1" ht="15" customHeight="1">
      <c r="B206" s="195"/>
      <c r="C206" s="172"/>
      <c r="D206" s="172"/>
      <c r="E206" s="172"/>
      <c r="F206" s="193" t="s">
        <v>48</v>
      </c>
      <c r="G206" s="172"/>
      <c r="H206" s="284" t="s">
        <v>422</v>
      </c>
      <c r="I206" s="284"/>
      <c r="J206" s="284"/>
      <c r="K206" s="216"/>
    </row>
    <row r="207" spans="2:11" customFormat="1" ht="15" customHeight="1">
      <c r="B207" s="195"/>
      <c r="C207" s="172"/>
      <c r="D207" s="172"/>
      <c r="E207" s="172"/>
      <c r="F207" s="193"/>
      <c r="G207" s="172"/>
      <c r="H207" s="172"/>
      <c r="I207" s="172"/>
      <c r="J207" s="172"/>
      <c r="K207" s="216"/>
    </row>
    <row r="208" spans="2:11" customFormat="1" ht="15" customHeight="1">
      <c r="B208" s="195"/>
      <c r="C208" s="172" t="s">
        <v>363</v>
      </c>
      <c r="D208" s="172"/>
      <c r="E208" s="172"/>
      <c r="F208" s="193" t="s">
        <v>83</v>
      </c>
      <c r="G208" s="172"/>
      <c r="H208" s="284" t="s">
        <v>423</v>
      </c>
      <c r="I208" s="284"/>
      <c r="J208" s="284"/>
      <c r="K208" s="216"/>
    </row>
    <row r="209" spans="2:11" customFormat="1" ht="15" customHeight="1">
      <c r="B209" s="195"/>
      <c r="C209" s="172"/>
      <c r="D209" s="172"/>
      <c r="E209" s="172"/>
      <c r="F209" s="193" t="s">
        <v>258</v>
      </c>
      <c r="G209" s="172"/>
      <c r="H209" s="284" t="s">
        <v>259</v>
      </c>
      <c r="I209" s="284"/>
      <c r="J209" s="284"/>
      <c r="K209" s="216"/>
    </row>
    <row r="210" spans="2:11" customFormat="1" ht="15" customHeight="1">
      <c r="B210" s="195"/>
      <c r="C210" s="172"/>
      <c r="D210" s="172"/>
      <c r="E210" s="172"/>
      <c r="F210" s="193" t="s">
        <v>256</v>
      </c>
      <c r="G210" s="172"/>
      <c r="H210" s="284" t="s">
        <v>424</v>
      </c>
      <c r="I210" s="284"/>
      <c r="J210" s="284"/>
      <c r="K210" s="216"/>
    </row>
    <row r="211" spans="2:11" customFormat="1" ht="15" customHeight="1">
      <c r="B211" s="234"/>
      <c r="C211" s="172"/>
      <c r="D211" s="172"/>
      <c r="E211" s="172"/>
      <c r="F211" s="193" t="s">
        <v>260</v>
      </c>
      <c r="G211" s="229"/>
      <c r="H211" s="285" t="s">
        <v>261</v>
      </c>
      <c r="I211" s="285"/>
      <c r="J211" s="285"/>
      <c r="K211" s="235"/>
    </row>
    <row r="212" spans="2:11" customFormat="1" ht="15" customHeight="1">
      <c r="B212" s="234"/>
      <c r="C212" s="172"/>
      <c r="D212" s="172"/>
      <c r="E212" s="172"/>
      <c r="F212" s="193" t="s">
        <v>262</v>
      </c>
      <c r="G212" s="229"/>
      <c r="H212" s="285" t="s">
        <v>425</v>
      </c>
      <c r="I212" s="285"/>
      <c r="J212" s="285"/>
      <c r="K212" s="235"/>
    </row>
    <row r="213" spans="2:11" customFormat="1" ht="15" customHeight="1">
      <c r="B213" s="234"/>
      <c r="C213" s="172"/>
      <c r="D213" s="172"/>
      <c r="E213" s="172"/>
      <c r="F213" s="193"/>
      <c r="G213" s="229"/>
      <c r="H213" s="220"/>
      <c r="I213" s="220"/>
      <c r="J213" s="220"/>
      <c r="K213" s="235"/>
    </row>
    <row r="214" spans="2:11" customFormat="1" ht="15" customHeight="1">
      <c r="B214" s="234"/>
      <c r="C214" s="172" t="s">
        <v>387</v>
      </c>
      <c r="D214" s="172"/>
      <c r="E214" s="172"/>
      <c r="F214" s="193">
        <v>1</v>
      </c>
      <c r="G214" s="229"/>
      <c r="H214" s="285" t="s">
        <v>426</v>
      </c>
      <c r="I214" s="285"/>
      <c r="J214" s="285"/>
      <c r="K214" s="235"/>
    </row>
    <row r="215" spans="2:11" customFormat="1" ht="15" customHeight="1">
      <c r="B215" s="234"/>
      <c r="C215" s="172"/>
      <c r="D215" s="172"/>
      <c r="E215" s="172"/>
      <c r="F215" s="193">
        <v>2</v>
      </c>
      <c r="G215" s="229"/>
      <c r="H215" s="285" t="s">
        <v>427</v>
      </c>
      <c r="I215" s="285"/>
      <c r="J215" s="285"/>
      <c r="K215" s="235"/>
    </row>
    <row r="216" spans="2:11" customFormat="1" ht="15" customHeight="1">
      <c r="B216" s="234"/>
      <c r="C216" s="172"/>
      <c r="D216" s="172"/>
      <c r="E216" s="172"/>
      <c r="F216" s="193">
        <v>3</v>
      </c>
      <c r="G216" s="229"/>
      <c r="H216" s="285" t="s">
        <v>428</v>
      </c>
      <c r="I216" s="285"/>
      <c r="J216" s="285"/>
      <c r="K216" s="235"/>
    </row>
    <row r="217" spans="2:11" customFormat="1" ht="15" customHeight="1">
      <c r="B217" s="234"/>
      <c r="C217" s="172"/>
      <c r="D217" s="172"/>
      <c r="E217" s="172"/>
      <c r="F217" s="193">
        <v>4</v>
      </c>
      <c r="G217" s="229"/>
      <c r="H217" s="285" t="s">
        <v>429</v>
      </c>
      <c r="I217" s="285"/>
      <c r="J217" s="285"/>
      <c r="K217" s="235"/>
    </row>
    <row r="218" spans="2:11" customFormat="1" ht="12.75" customHeight="1">
      <c r="B218" s="236"/>
      <c r="C218" s="237"/>
      <c r="D218" s="237"/>
      <c r="E218" s="237"/>
      <c r="F218" s="237"/>
      <c r="G218" s="237"/>
      <c r="H218" s="237"/>
      <c r="I218" s="237"/>
      <c r="J218" s="237"/>
      <c r="K218" s="238"/>
    </row>
  </sheetData>
  <sheetProtection formatCells="0" formatColumns="0" formatRows="0" insertColumns="0" insertRows="0" insertHyperlinks="0" deleteColumns="0" deleteRows="0" sort="0" autoFilter="0" pivotTables="0"/>
  <mergeCells count="77">
    <mergeCell ref="G44:J44"/>
    <mergeCell ref="G45:J45"/>
    <mergeCell ref="C3:J3"/>
    <mergeCell ref="C4:J4"/>
    <mergeCell ref="C6:J6"/>
    <mergeCell ref="C7:J7"/>
    <mergeCell ref="G39:J39"/>
    <mergeCell ref="G40:J40"/>
    <mergeCell ref="G41:J41"/>
    <mergeCell ref="G42:J42"/>
    <mergeCell ref="G43:J43"/>
    <mergeCell ref="D34:J34"/>
    <mergeCell ref="D35:J35"/>
    <mergeCell ref="G36:J36"/>
    <mergeCell ref="G37:J37"/>
    <mergeCell ref="G38:J38"/>
    <mergeCell ref="D27:J27"/>
    <mergeCell ref="D28:J28"/>
    <mergeCell ref="D30:J30"/>
    <mergeCell ref="D31:J31"/>
    <mergeCell ref="D33:J33"/>
    <mergeCell ref="D70:J70"/>
    <mergeCell ref="C75:J75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65:J65"/>
    <mergeCell ref="D66:J66"/>
    <mergeCell ref="D67:J67"/>
    <mergeCell ref="D68:J68"/>
    <mergeCell ref="D69:J69"/>
    <mergeCell ref="D59:J59"/>
    <mergeCell ref="D60:J60"/>
    <mergeCell ref="D61:J61"/>
    <mergeCell ref="D62:J62"/>
    <mergeCell ref="D63:J63"/>
    <mergeCell ref="C52:J52"/>
    <mergeCell ref="C54:J54"/>
    <mergeCell ref="C55:J55"/>
    <mergeCell ref="C57:J57"/>
    <mergeCell ref="D58:J58"/>
    <mergeCell ref="D47:J47"/>
    <mergeCell ref="E48:J48"/>
    <mergeCell ref="E49:J49"/>
    <mergeCell ref="E50:J50"/>
    <mergeCell ref="D51:J51"/>
    <mergeCell ref="H212:J212"/>
    <mergeCell ref="H214:J214"/>
    <mergeCell ref="H215:J215"/>
    <mergeCell ref="H216:J216"/>
    <mergeCell ref="H217:J217"/>
    <mergeCell ref="H206:J206"/>
    <mergeCell ref="H208:J208"/>
    <mergeCell ref="H209:J209"/>
    <mergeCell ref="H210:J210"/>
    <mergeCell ref="H211:J211"/>
    <mergeCell ref="H200:J200"/>
    <mergeCell ref="H202:J202"/>
    <mergeCell ref="H203:J203"/>
    <mergeCell ref="H204:J204"/>
    <mergeCell ref="H205:J205"/>
    <mergeCell ref="C102:J102"/>
    <mergeCell ref="C122:J122"/>
    <mergeCell ref="C147:J147"/>
    <mergeCell ref="C165:J165"/>
    <mergeCell ref="C199:J199"/>
  </mergeCells>
  <pageMargins left="0.59027779999999996" right="0.59027779999999996" top="0.59027779999999996" bottom="0.59027779999999996" header="0" footer="0"/>
  <pageSetup paperSize="9" scale="7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7</vt:i4>
      </vt:variant>
    </vt:vector>
  </HeadingPairs>
  <TitlesOfParts>
    <vt:vector size="11" baseType="lpstr">
      <vt:lpstr>Rekapitulace stavby</vt:lpstr>
      <vt:lpstr>PS 01 - Technologie vodík...</vt:lpstr>
      <vt:lpstr>VRN - VRN</vt:lpstr>
      <vt:lpstr>Pokyny pro vyplnění</vt:lpstr>
      <vt:lpstr>'PS 01 - Technologie vodík...'!Názvy_tisku</vt:lpstr>
      <vt:lpstr>'Rekapitulace stavby'!Názvy_tisku</vt:lpstr>
      <vt:lpstr>'VRN - VRN'!Názvy_tisku</vt:lpstr>
      <vt:lpstr>'Pokyny pro vyplnění'!Oblast_tisku</vt:lpstr>
      <vt:lpstr>'PS 01 - Technologie vodík...'!Oblast_tisku</vt:lpstr>
      <vt:lpstr>'Rekapitulace stavby'!Oblast_tisku</vt:lpstr>
      <vt:lpstr>'VRN - VRN'!Oblast_tisku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NOTEBOOK14\Igea</dc:creator>
  <cp:lastModifiedBy>Rostislav Farana</cp:lastModifiedBy>
  <dcterms:created xsi:type="dcterms:W3CDTF">2023-02-15T15:02:49Z</dcterms:created>
  <dcterms:modified xsi:type="dcterms:W3CDTF">2023-02-16T11:33:22Z</dcterms:modified>
</cp:coreProperties>
</file>