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ryštof\Sanace šatny ZŠ\"/>
    </mc:Choice>
  </mc:AlternateContent>
  <xr:revisionPtr revIDLastSave="0" documentId="13_ncr:11_{8E65A1C6-0BB8-40E8-B4E3-B1B3454018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Pol'!$A$1:$X$244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BA130" i="12"/>
  <c r="BA124" i="12"/>
  <c r="BA123" i="12"/>
  <c r="BA114" i="12"/>
  <c r="BA110" i="12"/>
  <c r="BA69" i="12"/>
  <c r="BA64" i="12"/>
  <c r="BA59" i="12"/>
  <c r="BA55" i="12"/>
  <c r="BA34" i="12"/>
  <c r="BA16" i="12"/>
  <c r="G9" i="12"/>
  <c r="M9" i="12" s="1"/>
  <c r="I9" i="12"/>
  <c r="K9" i="12"/>
  <c r="O9" i="12"/>
  <c r="Q9" i="12"/>
  <c r="V9" i="12"/>
  <c r="G15" i="12"/>
  <c r="I15" i="12"/>
  <c r="K15" i="12"/>
  <c r="M15" i="12"/>
  <c r="O15" i="12"/>
  <c r="Q15" i="12"/>
  <c r="V15" i="12"/>
  <c r="G20" i="12"/>
  <c r="I20" i="12"/>
  <c r="K20" i="12"/>
  <c r="O20" i="12"/>
  <c r="Q20" i="12"/>
  <c r="V20" i="12"/>
  <c r="G26" i="12"/>
  <c r="M26" i="12" s="1"/>
  <c r="I26" i="12"/>
  <c r="K26" i="12"/>
  <c r="O26" i="12"/>
  <c r="Q26" i="12"/>
  <c r="V26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I42" i="12" s="1"/>
  <c r="K43" i="12"/>
  <c r="K42" i="12" s="1"/>
  <c r="M43" i="12"/>
  <c r="O43" i="12"/>
  <c r="Q43" i="12"/>
  <c r="V43" i="12"/>
  <c r="V42" i="12" s="1"/>
  <c r="G48" i="12"/>
  <c r="G42" i="12" s="1"/>
  <c r="I54" i="1" s="1"/>
  <c r="I48" i="12"/>
  <c r="K48" i="12"/>
  <c r="O48" i="12"/>
  <c r="O42" i="12" s="1"/>
  <c r="Q48" i="12"/>
  <c r="Q42" i="12" s="1"/>
  <c r="V48" i="12"/>
  <c r="I53" i="12"/>
  <c r="O53" i="12"/>
  <c r="G54" i="12"/>
  <c r="M54" i="12" s="1"/>
  <c r="I54" i="12"/>
  <c r="K54" i="12"/>
  <c r="K53" i="12" s="1"/>
  <c r="O54" i="12"/>
  <c r="Q54" i="12"/>
  <c r="Q53" i="12" s="1"/>
  <c r="V54" i="12"/>
  <c r="V53" i="12" s="1"/>
  <c r="G58" i="12"/>
  <c r="M58" i="12" s="1"/>
  <c r="I58" i="12"/>
  <c r="K58" i="12"/>
  <c r="O58" i="12"/>
  <c r="Q58" i="12"/>
  <c r="V58" i="12"/>
  <c r="K62" i="12"/>
  <c r="G63" i="12"/>
  <c r="M63" i="12" s="1"/>
  <c r="M62" i="12" s="1"/>
  <c r="I63" i="12"/>
  <c r="I62" i="12" s="1"/>
  <c r="K63" i="12"/>
  <c r="O63" i="12"/>
  <c r="O62" i="12" s="1"/>
  <c r="Q63" i="12"/>
  <c r="Q62" i="12" s="1"/>
  <c r="V63" i="12"/>
  <c r="V62" i="12" s="1"/>
  <c r="G68" i="12"/>
  <c r="M68" i="12" s="1"/>
  <c r="I68" i="12"/>
  <c r="K68" i="12"/>
  <c r="K67" i="12" s="1"/>
  <c r="O68" i="12"/>
  <c r="Q68" i="12"/>
  <c r="V68" i="12"/>
  <c r="G74" i="12"/>
  <c r="I74" i="12"/>
  <c r="K74" i="12"/>
  <c r="O74" i="12"/>
  <c r="Q74" i="12"/>
  <c r="V74" i="12"/>
  <c r="V67" i="12" s="1"/>
  <c r="G77" i="12"/>
  <c r="M77" i="12" s="1"/>
  <c r="I77" i="12"/>
  <c r="K77" i="12"/>
  <c r="O77" i="12"/>
  <c r="Q77" i="12"/>
  <c r="Q67" i="12" s="1"/>
  <c r="V77" i="12"/>
  <c r="I83" i="12"/>
  <c r="K83" i="12"/>
  <c r="Q83" i="12"/>
  <c r="V83" i="12"/>
  <c r="G84" i="12"/>
  <c r="G83" i="12" s="1"/>
  <c r="I58" i="1" s="1"/>
  <c r="I84" i="12"/>
  <c r="K84" i="12"/>
  <c r="O84" i="12"/>
  <c r="O83" i="12" s="1"/>
  <c r="Q84" i="12"/>
  <c r="V84" i="12"/>
  <c r="G90" i="12"/>
  <c r="M90" i="12" s="1"/>
  <c r="I90" i="12"/>
  <c r="K90" i="12"/>
  <c r="O90" i="12"/>
  <c r="O89" i="12" s="1"/>
  <c r="Q90" i="12"/>
  <c r="V90" i="12"/>
  <c r="G96" i="12"/>
  <c r="M96" i="12" s="1"/>
  <c r="I96" i="12"/>
  <c r="K96" i="12"/>
  <c r="O96" i="12"/>
  <c r="Q96" i="12"/>
  <c r="V96" i="12"/>
  <c r="V89" i="12" s="1"/>
  <c r="Q99" i="12"/>
  <c r="V99" i="12"/>
  <c r="G100" i="12"/>
  <c r="G99" i="12" s="1"/>
  <c r="I60" i="1" s="1"/>
  <c r="I100" i="12"/>
  <c r="I99" i="12" s="1"/>
  <c r="K100" i="12"/>
  <c r="K99" i="12" s="1"/>
  <c r="O100" i="12"/>
  <c r="O99" i="12" s="1"/>
  <c r="Q100" i="12"/>
  <c r="V100" i="12"/>
  <c r="I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Q103" i="12" s="1"/>
  <c r="V106" i="12"/>
  <c r="G109" i="12"/>
  <c r="I109" i="12"/>
  <c r="K109" i="12"/>
  <c r="O109" i="12"/>
  <c r="Q109" i="12"/>
  <c r="V109" i="12"/>
  <c r="G112" i="12"/>
  <c r="I62" i="1" s="1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7" i="12"/>
  <c r="I117" i="12"/>
  <c r="K117" i="12"/>
  <c r="O117" i="12"/>
  <c r="Q117" i="12"/>
  <c r="V117" i="12"/>
  <c r="G120" i="12"/>
  <c r="M120" i="12" s="1"/>
  <c r="I120" i="12"/>
  <c r="K120" i="12"/>
  <c r="O120" i="12"/>
  <c r="Q120" i="12"/>
  <c r="Q116" i="12" s="1"/>
  <c r="V120" i="12"/>
  <c r="G127" i="12"/>
  <c r="M127" i="12" s="1"/>
  <c r="I127" i="12"/>
  <c r="K127" i="12"/>
  <c r="K116" i="12" s="1"/>
  <c r="O127" i="12"/>
  <c r="Q127" i="12"/>
  <c r="V127" i="12"/>
  <c r="V116" i="12" s="1"/>
  <c r="G136" i="12"/>
  <c r="M136" i="12" s="1"/>
  <c r="I136" i="12"/>
  <c r="K136" i="12"/>
  <c r="O136" i="12"/>
  <c r="Q136" i="12"/>
  <c r="V136" i="12"/>
  <c r="G140" i="12"/>
  <c r="M140" i="12" s="1"/>
  <c r="I140" i="12"/>
  <c r="K140" i="12"/>
  <c r="O140" i="12"/>
  <c r="O139" i="12" s="1"/>
  <c r="Q140" i="12"/>
  <c r="V140" i="12"/>
  <c r="G146" i="12"/>
  <c r="M146" i="12" s="1"/>
  <c r="I146" i="12"/>
  <c r="K146" i="12"/>
  <c r="O146" i="12"/>
  <c r="Q146" i="12"/>
  <c r="V146" i="12"/>
  <c r="G148" i="12"/>
  <c r="I148" i="12"/>
  <c r="K148" i="12"/>
  <c r="M148" i="12"/>
  <c r="O148" i="12"/>
  <c r="Q148" i="12"/>
  <c r="V148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60" i="12"/>
  <c r="I160" i="12"/>
  <c r="K160" i="12"/>
  <c r="O160" i="12"/>
  <c r="Q160" i="12"/>
  <c r="V160" i="12"/>
  <c r="G164" i="12"/>
  <c r="M164" i="12" s="1"/>
  <c r="I164" i="12"/>
  <c r="K164" i="12"/>
  <c r="K159" i="12" s="1"/>
  <c r="O164" i="12"/>
  <c r="Q164" i="12"/>
  <c r="V164" i="12"/>
  <c r="G168" i="12"/>
  <c r="M168" i="12" s="1"/>
  <c r="I168" i="12"/>
  <c r="K168" i="12"/>
  <c r="O168" i="12"/>
  <c r="Q168" i="12"/>
  <c r="V168" i="12"/>
  <c r="G172" i="12"/>
  <c r="I172" i="12"/>
  <c r="K172" i="12"/>
  <c r="O172" i="12"/>
  <c r="O171" i="12" s="1"/>
  <c r="Q172" i="12"/>
  <c r="Q171" i="12" s="1"/>
  <c r="V172" i="12"/>
  <c r="G176" i="12"/>
  <c r="M176" i="12" s="1"/>
  <c r="I176" i="12"/>
  <c r="K176" i="12"/>
  <c r="K171" i="12" s="1"/>
  <c r="O176" i="12"/>
  <c r="Q176" i="12"/>
  <c r="V176" i="12"/>
  <c r="V171" i="12" s="1"/>
  <c r="G179" i="12"/>
  <c r="M179" i="12" s="1"/>
  <c r="I179" i="12"/>
  <c r="K179" i="12"/>
  <c r="O179" i="12"/>
  <c r="Q179" i="12"/>
  <c r="V179" i="12"/>
  <c r="G184" i="12"/>
  <c r="M184" i="12" s="1"/>
  <c r="I184" i="12"/>
  <c r="K184" i="12"/>
  <c r="O184" i="12"/>
  <c r="O183" i="12" s="1"/>
  <c r="Q184" i="12"/>
  <c r="V184" i="12"/>
  <c r="G189" i="12"/>
  <c r="M189" i="12" s="1"/>
  <c r="I189" i="12"/>
  <c r="K189" i="12"/>
  <c r="O189" i="12"/>
  <c r="Q189" i="12"/>
  <c r="V189" i="12"/>
  <c r="V183" i="12" s="1"/>
  <c r="G193" i="12"/>
  <c r="G192" i="12" s="1"/>
  <c r="I69" i="1" s="1"/>
  <c r="I193" i="12"/>
  <c r="K193" i="12"/>
  <c r="K192" i="12" s="1"/>
  <c r="O193" i="12"/>
  <c r="Q193" i="12"/>
  <c r="V193" i="12"/>
  <c r="V192" i="12" s="1"/>
  <c r="G196" i="12"/>
  <c r="M196" i="12" s="1"/>
  <c r="I196" i="12"/>
  <c r="K196" i="12"/>
  <c r="O196" i="12"/>
  <c r="Q196" i="12"/>
  <c r="V196" i="12"/>
  <c r="G200" i="12"/>
  <c r="M200" i="12" s="1"/>
  <c r="I200" i="12"/>
  <c r="K200" i="12"/>
  <c r="O200" i="12"/>
  <c r="Q200" i="12"/>
  <c r="V200" i="12"/>
  <c r="G203" i="12"/>
  <c r="I203" i="12"/>
  <c r="K203" i="12"/>
  <c r="O203" i="12"/>
  <c r="Q203" i="12"/>
  <c r="V203" i="12"/>
  <c r="G218" i="12"/>
  <c r="M218" i="12" s="1"/>
  <c r="I218" i="12"/>
  <c r="K218" i="12"/>
  <c r="O218" i="12"/>
  <c r="Q218" i="12"/>
  <c r="Q199" i="12" s="1"/>
  <c r="V218" i="12"/>
  <c r="G221" i="12"/>
  <c r="M221" i="12" s="1"/>
  <c r="I221" i="12"/>
  <c r="K221" i="12"/>
  <c r="K199" i="12" s="1"/>
  <c r="O221" i="12"/>
  <c r="Q221" i="12"/>
  <c r="V221" i="12"/>
  <c r="V199" i="12" s="1"/>
  <c r="G225" i="12"/>
  <c r="I225" i="12"/>
  <c r="K225" i="12"/>
  <c r="O225" i="12"/>
  <c r="Q225" i="12"/>
  <c r="V225" i="12"/>
  <c r="G228" i="12"/>
  <c r="M228" i="12" s="1"/>
  <c r="I228" i="12"/>
  <c r="K228" i="12"/>
  <c r="O228" i="12"/>
  <c r="Q228" i="12"/>
  <c r="V228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6" i="12"/>
  <c r="I236" i="12"/>
  <c r="K236" i="12"/>
  <c r="O236" i="12"/>
  <c r="Q236" i="12"/>
  <c r="V236" i="12"/>
  <c r="G238" i="12"/>
  <c r="M238" i="12" s="1"/>
  <c r="I238" i="12"/>
  <c r="K238" i="12"/>
  <c r="K235" i="12" s="1"/>
  <c r="O238" i="12"/>
  <c r="Q238" i="12"/>
  <c r="V238" i="12"/>
  <c r="G240" i="12"/>
  <c r="M240" i="12" s="1"/>
  <c r="I240" i="12"/>
  <c r="K240" i="12"/>
  <c r="O240" i="12"/>
  <c r="Q240" i="12"/>
  <c r="V240" i="12"/>
  <c r="AE243" i="12"/>
  <c r="F42" i="1" s="1"/>
  <c r="I20" i="1"/>
  <c r="I18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O235" i="12" l="1"/>
  <c r="G183" i="12"/>
  <c r="I68" i="1" s="1"/>
  <c r="G8" i="12"/>
  <c r="V8" i="12"/>
  <c r="I235" i="12"/>
  <c r="I159" i="12"/>
  <c r="O150" i="12"/>
  <c r="G150" i="12"/>
  <c r="I65" i="1" s="1"/>
  <c r="V139" i="12"/>
  <c r="G89" i="12"/>
  <c r="I59" i="1" s="1"/>
  <c r="M84" i="12"/>
  <c r="M83" i="12" s="1"/>
  <c r="I8" i="12"/>
  <c r="O8" i="12"/>
  <c r="M236" i="12"/>
  <c r="M235" i="12" s="1"/>
  <c r="G235" i="12"/>
  <c r="I72" i="1" s="1"/>
  <c r="I19" i="1" s="1"/>
  <c r="G224" i="12"/>
  <c r="I71" i="1" s="1"/>
  <c r="Q159" i="12"/>
  <c r="M160" i="12"/>
  <c r="G159" i="12"/>
  <c r="I66" i="1" s="1"/>
  <c r="G139" i="12"/>
  <c r="I64" i="1" s="1"/>
  <c r="G62" i="12"/>
  <c r="I56" i="1" s="1"/>
  <c r="Q235" i="12"/>
  <c r="I224" i="12"/>
  <c r="O224" i="12"/>
  <c r="M172" i="12"/>
  <c r="M171" i="12" s="1"/>
  <c r="G171" i="12"/>
  <c r="I67" i="1" s="1"/>
  <c r="O159" i="12"/>
  <c r="I150" i="12"/>
  <c r="K103" i="12"/>
  <c r="V235" i="12"/>
  <c r="K224" i="12"/>
  <c r="Q224" i="12"/>
  <c r="G199" i="12"/>
  <c r="I70" i="1" s="1"/>
  <c r="I192" i="12"/>
  <c r="O192" i="12"/>
  <c r="I183" i="12"/>
  <c r="V159" i="12"/>
  <c r="K150" i="12"/>
  <c r="Q150" i="12"/>
  <c r="I139" i="12"/>
  <c r="G116" i="12"/>
  <c r="I63" i="1" s="1"/>
  <c r="G103" i="12"/>
  <c r="I61" i="1" s="1"/>
  <c r="V103" i="12"/>
  <c r="I89" i="12"/>
  <c r="G67" i="12"/>
  <c r="I57" i="1" s="1"/>
  <c r="M53" i="12"/>
  <c r="G53" i="12"/>
  <c r="I55" i="1" s="1"/>
  <c r="Q8" i="12"/>
  <c r="F39" i="1"/>
  <c r="V224" i="12"/>
  <c r="I199" i="12"/>
  <c r="O199" i="12"/>
  <c r="Q192" i="12"/>
  <c r="K183" i="12"/>
  <c r="Q183" i="12"/>
  <c r="M183" i="12"/>
  <c r="I171" i="12"/>
  <c r="V150" i="12"/>
  <c r="K139" i="12"/>
  <c r="Q139" i="12"/>
  <c r="M139" i="12"/>
  <c r="I116" i="12"/>
  <c r="O116" i="12"/>
  <c r="O103" i="12"/>
  <c r="K89" i="12"/>
  <c r="Q89" i="12"/>
  <c r="M89" i="12"/>
  <c r="I67" i="12"/>
  <c r="O67" i="12"/>
  <c r="K8" i="12"/>
  <c r="M159" i="12"/>
  <c r="M150" i="12"/>
  <c r="M225" i="12"/>
  <c r="M224" i="12" s="1"/>
  <c r="M203" i="12"/>
  <c r="M199" i="12" s="1"/>
  <c r="M193" i="12"/>
  <c r="M192" i="12" s="1"/>
  <c r="M117" i="12"/>
  <c r="M116" i="12" s="1"/>
  <c r="M109" i="12"/>
  <c r="M103" i="12" s="1"/>
  <c r="M100" i="12"/>
  <c r="M99" i="12" s="1"/>
  <c r="M74" i="12"/>
  <c r="M67" i="12" s="1"/>
  <c r="M48" i="12"/>
  <c r="M42" i="12" s="1"/>
  <c r="M20" i="12"/>
  <c r="M8" i="12" s="1"/>
  <c r="AF243" i="12"/>
  <c r="F43" i="1" l="1"/>
  <c r="G23" i="1" s="1"/>
  <c r="I53" i="1"/>
  <c r="G243" i="12"/>
  <c r="G42" i="1"/>
  <c r="I42" i="1" s="1"/>
  <c r="G39" i="1"/>
  <c r="G43" i="1" s="1"/>
  <c r="G25" i="1" s="1"/>
  <c r="G41" i="1"/>
  <c r="I41" i="1" s="1"/>
  <c r="I17" i="1"/>
  <c r="I73" i="1" l="1"/>
  <c r="I16" i="1"/>
  <c r="I21" i="1" s="1"/>
  <c r="A27" i="1"/>
  <c r="I39" i="1"/>
  <c r="I43" i="1" s="1"/>
  <c r="J39" i="1" l="1"/>
  <c r="J43" i="1" s="1"/>
  <c r="J42" i="1"/>
  <c r="J41" i="1"/>
  <c r="A28" i="1"/>
  <c r="G28" i="1"/>
  <c r="G27" i="1" s="1"/>
  <c r="G29" i="1" s="1"/>
  <c r="J72" i="1"/>
  <c r="J57" i="1"/>
  <c r="J63" i="1"/>
  <c r="J61" i="1"/>
  <c r="J64" i="1"/>
  <c r="J69" i="1"/>
  <c r="J66" i="1"/>
  <c r="J65" i="1"/>
  <c r="J67" i="1"/>
  <c r="J68" i="1"/>
  <c r="J71" i="1"/>
  <c r="J58" i="1"/>
  <c r="J56" i="1"/>
  <c r="J62" i="1"/>
  <c r="J70" i="1"/>
  <c r="J54" i="1"/>
  <c r="J60" i="1"/>
  <c r="J55" i="1"/>
  <c r="J53" i="1"/>
  <c r="J59" i="1"/>
  <c r="J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F0855367-3C30-4963-9712-061425F92C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D7211A-0DA6-4CB5-98C0-7C7914A437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<sst xmlns="http://schemas.openxmlformats.org/spreadsheetml/2006/main" count="961" uniqueCount="384">
  <si>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</si>
  <si>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</si>
  <si>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</si>
  <si>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</si>
  <si>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</si>
  <si>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</si>
  <si>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</si>
  <si>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</si>
  <si>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</si>
  <si>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</si>
  <si>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</si>
  <si>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</si>
  <si>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</si>
  <si>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</si>
  <si>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</si>
  <si>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</si>
  <si>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</si>
  <si>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</si>
  <si>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</si>
  <si>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</si>
  <si>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</si>
  <si>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</si>
  <si>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</si>
  <si>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</si>
  <si>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</si>
  <si>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</si>
  <si>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</si>
  <si>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</si>
  <si>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</si>
  <si>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</si>
  <si>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</si>
  <si>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</si>
  <si>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</si>
  <si>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</si>
  <si>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</si>
  <si>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</si>
  <si>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</si>
  <si>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</si>
  <si>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</si>
  <si>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</si>
  <si>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</si>
  <si>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</si>
  <si>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</si>
  <si>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</si>
  <si>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Sanační práce</t>
  </si>
  <si>
    <t>Šatny ve 2.NP</t>
  </si>
  <si>
    <t>Objekt:</t>
  </si>
  <si>
    <t>Rozpočet:</t>
  </si>
  <si>
    <t>2022/04</t>
  </si>
  <si>
    <t>ZŠ J.A. Komenského Kyjov - Seifertovo náměstí</t>
  </si>
  <si>
    <t>Stavba</t>
  </si>
  <si>
    <t>Stavební objekt</t>
  </si>
  <si>
    <t>Celkem za stavbu</t>
  </si>
  <si>
    <t>CZK</t>
  </si>
  <si>
    <t>#POPS</t>
  </si>
  <si>
    <t>Popis stavby: 2022/04 - ZŠ J.A. Komenského Kyjov - Seifertovo náměstí</t>
  </si>
  <si>
    <t>#POPO</t>
  </si>
  <si>
    <t>Popis objektu: 01 - Šatny ve 2.NP</t>
  </si>
  <si>
    <t>#POPR</t>
  </si>
  <si>
    <t>Popis rozpočtu: 01 - Sanační práce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</si>
  <si>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</si>
  <si>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</si>
  <si>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</si>
  <si>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</si>
  <si>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</si>
  <si>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</si>
  <si>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</si>
  <si>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</si>
  <si>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</si>
  <si>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</si>
  <si>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</si>
  <si>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</si>
  <si>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</si>
  <si>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</si>
  <si>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</si>
  <si>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</si>
  <si>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</si>
  <si>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</si>
  <si>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</si>
  <si>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</si>
  <si>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</si>
  <si>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</si>
  <si>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</si>
  <si>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</si>
  <si>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</si>
  <si>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</si>
  <si>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735</t>
  </si>
  <si>
    <t>Otopná tělesa</t>
  </si>
  <si>
    <t>764</t>
  </si>
  <si>
    <t>Konstrukce klempířské</t>
  </si>
  <si>
    <t>766</t>
  </si>
  <si>
    <t>Konstrukce truhlářské</t>
  </si>
  <si>
    <t>776</t>
  </si>
  <si>
    <t>Podlahy povlakové</t>
  </si>
  <si>
    <t>782</t>
  </si>
  <si>
    <t>Konstrukce z přírodního kamene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</si>
  <si>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</si>
  <si>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</si>
  <si>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</si>
  <si>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</si>
  <si>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</si>
  <si>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</si>
  <si>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</si>
  <si>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</si>
  <si>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</si>
  <si>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</si>
  <si>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</si>
  <si>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</si>
  <si>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</si>
  <si>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</si>
  <si>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</si>
  <si>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</si>
  <si>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</si>
  <si>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</si>
  <si>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</si>
  <si>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</si>
  <si>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</si>
  <si>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</si>
  <si>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</si>
  <si>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</si>
  <si>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</si>
  <si>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</si>
  <si>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</si>
  <si>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</si>
  <si>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</si>
  <si>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</si>
  <si>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</si>
  <si>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</si>
  <si>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</si>
  <si>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</si>
  <si>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</si>
  <si>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</si>
  <si>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</si>
  <si>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</si>
  <si>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</si>
  <si>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21/ II</t>
  </si>
  <si>
    <t>Práce</t>
  </si>
  <si>
    <t>POL1_</t>
  </si>
  <si>
    <t>s přemístěním hmot na skládku na vzdálenost do 3 m nebo s naložením na dopravní prostředek</t>
  </si>
  <si>
    <t>SPI</t>
  </si>
  <si>
    <t>27,6*0,9</t>
  </si>
  <si>
    <t>VV</t>
  </si>
  <si>
    <t>1,5*0,45</t>
  </si>
  <si>
    <t>(6+4+3)*0,3</t>
  </si>
  <si>
    <t>SPU</t>
  </si>
  <si>
    <t>115201411R00</t>
  </si>
  <si>
    <t>Montáž a demontáž sběrného potrubí demontáž, DN 150 mm</t>
  </si>
  <si>
    <t>m</t>
  </si>
  <si>
    <t>800-1</t>
  </si>
  <si>
    <t>pro snižování hladiny podzemní vody soustavou čerpacích jehel, s tvarovkami a armaturami pro všechny druhy potrubí a způsob uložení i s podpěrnými konstrukcemi pod potrubí,</t>
  </si>
  <si>
    <t>Potrubí z dešťových svodů vedené v zemi</t>
  </si>
  <si>
    <t>POP</t>
  </si>
  <si>
    <t>4*1,5</t>
  </si>
  <si>
    <t>139601102R00</t>
  </si>
  <si>
    <t>Ruční výkop jam, rýh a šachet v hornině 3</t>
  </si>
  <si>
    <t>m3</t>
  </si>
  <si>
    <t>s přehozením na vzdálenost do 5 m nebo s naložením na ruční dopravní prostředek</t>
  </si>
  <si>
    <t>27,6*0,6*0,8</t>
  </si>
  <si>
    <t>1,5*0,6*0,8</t>
  </si>
  <si>
    <t>(6+4+3)*0,6*0,8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</si>
  <si>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</si>
  <si>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</si>
  <si>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</si>
  <si>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cca 85% z výkopku : 20,208*0,85</t>
  </si>
  <si>
    <t>180403111R00</t>
  </si>
  <si>
    <t>Založení trávníku parterový trávník, výsevem, v rovině nebo na svahu do 1:5</t>
  </si>
  <si>
    <t>823-1</t>
  </si>
  <si>
    <t>na půdě předem připravené s pokosením, naložením, odvozem odpadu do 20 km a se složením,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</si>
  <si>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</si>
  <si>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</si>
  <si>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</si>
  <si>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Zbylá zemina z výkopku bude rozprostřena po okolním terénu v tloušťce max 10 cm</t>
  </si>
  <si>
    <t>cca 15% z výkopku : (20,208-17,1768)*10</t>
  </si>
  <si>
    <t>183403153R00</t>
  </si>
  <si>
    <t>Obdělávání půdy hrabáním, v rovině nebo na svahu 1:5</t>
  </si>
  <si>
    <t>00572400R</t>
  </si>
  <si>
    <t>směs travní parková, pro běžnou zátěž</t>
  </si>
  <si>
    <t>kg</t>
  </si>
  <si>
    <t>SPCM</t>
  </si>
  <si>
    <t>Specifikace</t>
  </si>
  <si>
    <t>POL3_</t>
  </si>
  <si>
    <t>281606113R00</t>
  </si>
  <si>
    <t>Injektování zdiva proti vzlínající vlhkosti beztlakovou injektáží, cihelného zdiva, tloušťky 600 mm</t>
  </si>
  <si>
    <t>801-4</t>
  </si>
  <si>
    <t>Indiv</t>
  </si>
  <si>
    <t>tl.0,6 m : (8,4+0,45+18,3+0,45)*0,6</t>
  </si>
  <si>
    <t>tl. 0,15 m : (2*4)*0,15</t>
  </si>
  <si>
    <t>tl.0,45 : (2+1+4+6+4+2+1)*0,45</t>
  </si>
  <si>
    <t>281021000</t>
  </si>
  <si>
    <t>Vyplnění dutin cementovou suspenzí</t>
  </si>
  <si>
    <t>Vlastní</t>
  </si>
  <si>
    <t>Předpokládaná spotřeba 10Kg/m2</t>
  </si>
  <si>
    <t>30 Procent z plochy injektáže</t>
  </si>
  <si>
    <t>26,76*0,3</t>
  </si>
  <si>
    <t>311419111R00</t>
  </si>
  <si>
    <t>Izolace soklů perimetrickými deskami tloušťky 7 cm, povrchová úprava stěrka, síť</t>
  </si>
  <si>
    <t>801-1</t>
  </si>
  <si>
    <t>soklových a podzemních konstrukcí z pěnového polystyrenu (30-35 kg/m3) s povrchovou úpravou stěrkou (pro obklad), omítkou nebo nopovou fólií (podzemní konstrukce)</t>
  </si>
  <si>
    <t>soklová část : (8,4+0,45+18,3+0,45+1,5+0,5+6+4+3)*1,3</t>
  </si>
  <si>
    <t>311419811R00</t>
  </si>
  <si>
    <t>Izolace soklů perimetrickými deskami tloušťky 7 cm, nopová fólie</t>
  </si>
  <si>
    <t>(8,4+0,45+18,3+0,45+1,5+0,5+6+4+3)*0,6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</si>
  <si>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</si>
  <si>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</si>
  <si>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</si>
  <si>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Bude použita původní dlažba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</si>
  <si>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</si>
  <si>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</si>
  <si>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</si>
  <si>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2,65*2,4*4</t>
  </si>
  <si>
    <t>1,75*1,65</t>
  </si>
  <si>
    <t>2,2*1,2*2</t>
  </si>
  <si>
    <t>612433211R01</t>
  </si>
  <si>
    <t>Vyplnění dutin zdiva cementovou suspenzí</t>
  </si>
  <si>
    <t>Spotřeba 3Kg/m2</t>
  </si>
  <si>
    <t>612434114SO3</t>
  </si>
  <si>
    <t>Sanační omítkový systém vlhkost a soli jímající D+M</t>
  </si>
  <si>
    <t>výška 1 m : 2+3,95+2+2+3,5+2+2+3,65+2+2+3,6+2</t>
  </si>
  <si>
    <t>výška 2 m : (6+2,2+2,3)*2</t>
  </si>
  <si>
    <t>622904121R00</t>
  </si>
  <si>
    <t xml:space="preserve">Očištění fasád ruční čištění ocelovým kartáčem,  </t>
  </si>
  <si>
    <t>Očištění zdiva vnitřního i vnějšího</t>
  </si>
  <si>
    <t>vnitřní zdivo : 51,7</t>
  </si>
  <si>
    <t>vnější zdivo : 42,6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</si>
  <si>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</si>
  <si>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</si>
  <si>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</si>
  <si>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</si>
  <si>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spádový betonový podkladek ve spádu 3%</t>
  </si>
  <si>
    <t>(8,4+0,45+18,3+0,45+1,5+0,5+6+4+3)*0,6*0,08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</si>
  <si>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</si>
  <si>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</si>
  <si>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</si>
  <si>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892855112R00</t>
  </si>
  <si>
    <t>Kamerové prohlídky potrubí do 50 m</t>
  </si>
  <si>
    <t>827-1</t>
  </si>
  <si>
    <t>Kontrola svodné dešťové kanalizace, kvůlí možným únikům dešťové vody případnými prasklinami.</t>
  </si>
  <si>
    <t>978013191R00</t>
  </si>
  <si>
    <t>Otlučení omítek vápenných nebo vápenocementových vnitřních s vyškrabáním spár, s očištěním zdiva stěn, v rozsahu do 100 %</t>
  </si>
  <si>
    <t>801-3</t>
  </si>
  <si>
    <t>978059631R00</t>
  </si>
  <si>
    <t>Odsekání a odebrání obkladů stěn z obkladaček vnějších z jakýchkoliv materiálů, plochy přes 2 m2</t>
  </si>
  <si>
    <t>včetně otlučení podkladní omítky až na zdivo,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</si>
  <si>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</si>
  <si>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</si>
  <si>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</si>
  <si>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998011001R00</t>
  </si>
  <si>
    <t>Přesun hmot pro budovy s nosnou konstrukcí zděnou výšky do 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</si>
  <si>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</si>
  <si>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</si>
  <si>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</si>
  <si>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</si>
  <si>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711823129RT5</t>
  </si>
  <si>
    <t>Ochrana konstrukcí nopovou fólií ukončovací lišta,  , včetně dodávky lišty</t>
  </si>
  <si>
    <t>800-711</t>
  </si>
  <si>
    <t>8,4+0,45+18,3+0,45+1,5+0,5+6+4+3</t>
  </si>
  <si>
    <t>711212002S01</t>
  </si>
  <si>
    <t>Vnější svislý HI systém D+M</t>
  </si>
  <si>
    <t>Výška 1 m : 8,4+0,45+18,3+0,45+1,5+0,5+6+4+3</t>
  </si>
  <si>
    <t>711212002S02</t>
  </si>
  <si>
    <t>Vnitřní svislý HI systém D+M</t>
  </si>
  <si>
    <t xml:space="preserve">m2    </t>
  </si>
  <si>
    <t>výška 0,3 m : (2+3,95+2+2+3,5+2+2+3,65+2+2+3,6+2+2+3+2+5,85+2,2+2,3)*0,3</t>
  </si>
  <si>
    <t>zvýšení u schodiště : 0,7*4</t>
  </si>
  <si>
    <t>zvýšení m.č. 104 : 1,8*1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</si>
  <si>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</si>
  <si>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</si>
  <si>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</si>
  <si>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721176212R00</t>
  </si>
  <si>
    <t>Potrubí KG odpadní svislé vnější průměr D 110 mm, tloušťka stěny 3,2 mm, DN 100</t>
  </si>
  <si>
    <t>800-721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</si>
  <si>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</si>
  <si>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</si>
  <si>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</si>
  <si>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Odkaz na mn. položky pořadí 2 : 6,00000</t>
  </si>
  <si>
    <t>721242110RT1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</si>
  <si>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</si>
  <si>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kus</t>
  </si>
  <si>
    <t>721242803R00</t>
  </si>
  <si>
    <t>Demontáž lapačů střešních splavenin DN 100</t>
  </si>
  <si>
    <t>735119140R00</t>
  </si>
  <si>
    <t>Otopná tělesa litinová článková montáž bez rozlišení, bez dodávky materiálu</t>
  </si>
  <si>
    <t>800-731</t>
  </si>
  <si>
    <t>Odkaz na mn. položky pořadí 33 : 6,48000</t>
  </si>
  <si>
    <t>735111810R00</t>
  </si>
  <si>
    <t>Demontáž radiátorů litinových článkových</t>
  </si>
  <si>
    <t>(1,2*0,9)*6</t>
  </si>
  <si>
    <t>735191905R00</t>
  </si>
  <si>
    <t>Ostatní opravy otopných těles odvzdušnění _x000D_
 otopných těles</t>
  </si>
  <si>
    <t>764410350R00</t>
  </si>
  <si>
    <t>Oplechování parapetů z hliníku výroba a montáž parapetů z ohýbaných plechů_x000D_
 z hliníkového plechu , tloušťky 0,80 mm, rš 330 mm</t>
  </si>
  <si>
    <t>800-764</t>
  </si>
  <si>
    <t>včetně rohů</t>
  </si>
  <si>
    <t>Odkaz na mn. položky pořadí 36 : 12,35000</t>
  </si>
  <si>
    <t>764410850R00</t>
  </si>
  <si>
    <t>Demontáž oplechování parapetů rš od 100 do 330 mm</t>
  </si>
  <si>
    <t>4*2,65</t>
  </si>
  <si>
    <t>1*1,75</t>
  </si>
  <si>
    <t>998764201R00</t>
  </si>
  <si>
    <t>Přesun hmot pro konstrukce klempířské v objektech výšky do 6 m</t>
  </si>
  <si>
    <t>50 m vodorovně</t>
  </si>
  <si>
    <t>766414112R00</t>
  </si>
  <si>
    <t>Montáž obložení stěn, sloupů a pilířů o ploše do 5 m2, panely obkladovými, z měkkého dřeva, velikosti přes 0,6 do 1,5 m2</t>
  </si>
  <si>
    <t>800-766</t>
  </si>
  <si>
    <t>Včetně našroubování soklu.</t>
  </si>
  <si>
    <t>Odkaz na mn. položky pořadí 39 : 5,40000</t>
  </si>
  <si>
    <t>766417111R00</t>
  </si>
  <si>
    <t>Montáž obložení stěn, sloupů a pilířů doplňkové konstrukce podkladový rošt pod obložení stěn</t>
  </si>
  <si>
    <t>(2,2+2,3)*1,2</t>
  </si>
  <si>
    <t>766411812R00</t>
  </si>
  <si>
    <t>Demontáž obložení stěn panely velikosti přes 1,5 m2</t>
  </si>
  <si>
    <t>Bude použit demontovaný dřevěný obklad</t>
  </si>
  <si>
    <t>Šatna 104 a 105 : (2,3+2,2)*1,2</t>
  </si>
  <si>
    <t>776401800R00</t>
  </si>
  <si>
    <t>Demontáž soklíků nebo lišt pryžových nebo PVC odstranění a uložení na hromady</t>
  </si>
  <si>
    <t>800-775</t>
  </si>
  <si>
    <t>10*5,3</t>
  </si>
  <si>
    <t>3,95+3,5+3,65+3,6+3</t>
  </si>
  <si>
    <t>(3,95+3,5+3,65+3,6+3)-(6*0,8)</t>
  </si>
  <si>
    <t>776421100RU1</t>
  </si>
  <si>
    <t>Lepení soklíků PVC a napojení krytiny na stěnu lepení podlahových soklíků z PVC a vinylu včetně dodávky soklíku</t>
  </si>
  <si>
    <t>Odkaz na mn. položky pořadí 41 : 83,60000</t>
  </si>
  <si>
    <t>782155015RT1</t>
  </si>
  <si>
    <t>Montáž obkladu stěn z umělého kamene imitace cihelných obkladů, pouze montáž bez dodávky obkladu,  , tloušťky do 15 mm, spárovaní šířky 10 mm</t>
  </si>
  <si>
    <t>800-782</t>
  </si>
  <si>
    <t>Odkaz na mn. položky pořadí 11 : 55,38000</t>
  </si>
  <si>
    <t>596240200R</t>
  </si>
  <si>
    <t>obklad cihelný pásek tažený; povrch hladký; l = 290 mm; h = 65 mm; tl. 10 mm; červená</t>
  </si>
  <si>
    <t>(55,38*50)*1,1</t>
  </si>
  <si>
    <t>784191101R00</t>
  </si>
  <si>
    <t>Příprava povrchu Penetrace (napouštění) podkladu disperzní, jednonásobná</t>
  </si>
  <si>
    <t>800-784</t>
  </si>
  <si>
    <t>Odkaz na mn. položky pořadí 46 : 477,08500</t>
  </si>
  <si>
    <t>784195212R00</t>
  </si>
  <si>
    <t>Malby z malířských směsí otěruvzdorných,  , bělost 82 %, dvojnásobné</t>
  </si>
  <si>
    <t>šatna 209 : (5,3+3,95+5,3+3,95)*3,7</t>
  </si>
  <si>
    <t>3,95*5,3</t>
  </si>
  <si>
    <t>Herna 210 : (5,3+3,6+5,3+3,6)*3,7</t>
  </si>
  <si>
    <t>5,3*3,6</t>
  </si>
  <si>
    <t>šatna 211 : (5,3+3,65+5,3+3,65)*3,7</t>
  </si>
  <si>
    <t>5,3*3,65</t>
  </si>
  <si>
    <t>šatna 212 : (5,3+3,6+5,3+3,6)*3,7</t>
  </si>
  <si>
    <t>šatna 213 : (5,3+3+5,3+3)*3,7</t>
  </si>
  <si>
    <t>5,3*3,7</t>
  </si>
  <si>
    <t>šatna 104 a 105 : (5,85+4,5+5,85+4,5)*3,7</t>
  </si>
  <si>
    <t>5,85*4,5</t>
  </si>
  <si>
    <t>odpočet sanační nátěr : -51,7</t>
  </si>
  <si>
    <t>784011222RT2</t>
  </si>
  <si>
    <t>Ostatní práce zakrytí podlah,  , včetně papírové lepenky</t>
  </si>
  <si>
    <t>21,25+18,55+19,35+19,08+15,9+13,34+12,47</t>
  </si>
  <si>
    <t>784441010S03</t>
  </si>
  <si>
    <t>Vnitřní nátěr sanačních omítek D+M</t>
  </si>
  <si>
    <t>979081121R00</t>
  </si>
  <si>
    <t>Odvoz suti a vybouraných hmot na skládku příplatek za každý další 1 km</t>
  </si>
  <si>
    <t>11,36629*18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</si>
  <si>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</si>
  <si>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</si>
  <si>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</si>
  <si>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</si>
  <si>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</si>
  <si>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979082121R00</t>
  </si>
  <si>
    <t>Vnitrostaveništní doprava suti a vybouraných hmot příplatek k ceně za každých dalších 5 m</t>
  </si>
  <si>
    <t>979990105R00</t>
  </si>
  <si>
    <t>Poplatek za skládku cihelné výrobky do 30x30 cm, skupina 17 01 02 z Katalogu odpadů</t>
  </si>
  <si>
    <t>VN01</t>
  </si>
  <si>
    <t>Zařízení staveniště</t>
  </si>
  <si>
    <t>soubor</t>
  </si>
  <si>
    <t>VN02</t>
  </si>
  <si>
    <t>koordinační činnost</t>
  </si>
  <si>
    <t>VN03</t>
  </si>
  <si>
    <t>Převzetí a předání staveniště</t>
  </si>
  <si>
    <t>SUM</t>
  </si>
  <si>
    <t>END</t>
  </si>
  <si>
    <t xml:space="preserve">Sulfátostálý omítkový podhoz 4 kg/m2 </t>
  </si>
  <si>
    <t xml:space="preserve">Porézní hydrofilní jádrová omítka 30kg/30mm/m2  </t>
  </si>
  <si>
    <t xml:space="preserve">1) mineralizace s hloubkovým ochranným účinkem 0,2kg/m2 </t>
  </si>
  <si>
    <t xml:space="preserve">2) minerální hydroizolační stěrka s vysokou odolností vůči síranům 1,5 kg/m2  </t>
  </si>
  <si>
    <t>3) vyrovnání podkladu svislé zdi těsnící maltou s vysokou odolností vůči síranům 8 kg/m2</t>
  </si>
  <si>
    <t xml:space="preserve">4) dvousložkový flexibilní polymerní silnovrstvý nátěr neobsahující rozpouštědla zušlechtěný plasty 3,5 kg/m2  </t>
  </si>
  <si>
    <t xml:space="preserve">1) mineralizace s hloubkovým ochranným účinkem 0,15 kg/m2 </t>
  </si>
  <si>
    <t>2) minerální hydroizolační stěrka s vysokou odolností vůči síranům 1,5 kg/m2</t>
  </si>
  <si>
    <t>3)  vyrovnání podkladu svislé zdi těsnící maltou s vysokou odolností vůči síranům 8 kg/m2</t>
  </si>
  <si>
    <t>4) minerální hydroizolační stěrka s vysokou odolností vůči síranům 2x1,5 kg/m2</t>
  </si>
  <si>
    <t xml:space="preserve">Spotřeba 0,3 l/m2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</si>
</sst>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ub1jJ9gUu6+nvCZJR9p0QxZC4KayD/oQtbSI7YDCpGHlIHBfg72ccYmSlNtvC6np5tgLnLiFwfZ/8oualkX3uQ==" saltValue="PjGN9tyJYts30+ZY3/Zvr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805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SUMIF(F53:F72,A16,I53:I72)+SUMIF(F53:F72,"PSU",I53:I72)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SUMIF(F53:F72,A17,I53:I72)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SUMIF(F53:F72,A18,I53:I72)</f>
        <v>0</v>
      </c>
      <c r="J18" s="85"/>
    </row>
    <row r="19" spans="1:10" ht="23.25" customHeight="1" x14ac:dyDescent="0.2">
      <c r="A19" s="199" t="s">
        <v>101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SUMIF(F53:F72,A19,I53:I72)</f>
        <v>0</v>
      </c>
      <c r="J19" s="85"/>
    </row>
    <row r="20" spans="1:10" ht="23.25" customHeight="1" x14ac:dyDescent="0.2">
      <c r="A20" s="199" t="s">
        <v>102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SUMIF(F53:F72,A20,I53:I72)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50</v>
      </c>
      <c r="C39" s="149"/>
      <c r="D39" s="149"/>
      <c r="E39" s="149"/>
      <c r="F39" s="150">
        <f>'01 01 Pol'!AE243</f>
        <v>0</v>
      </c>
      <c r="G39" s="151">
        <f>'01 01 Pol'!AF243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51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">
      <c r="A41" s="137">
        <v>2</v>
      </c>
      <c r="B41" s="155" t="s">
        <v>43</v>
      </c>
      <c r="C41" s="156" t="s">
        <v>45</v>
      </c>
      <c r="D41" s="156"/>
      <c r="E41" s="156"/>
      <c r="F41" s="157">
        <f>'01 01 Pol'!AE243</f>
        <v>0</v>
      </c>
      <c r="G41" s="158">
        <f>'01 01 Pol'!AF243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'01 01 Pol'!AE243</f>
        <v>0</v>
      </c>
      <c r="G42" s="152">
        <f>'01 01 Pol'!AF243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52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79" t="s">
        <v>60</v>
      </c>
    </row>
    <row r="52" spans="1:10" ht="25.5" customHeight="1" x14ac:dyDescent="0.2">
      <c r="A52" s="181"/>
      <c r="B52" s="184" t="s">
        <v>17</v>
      </c>
      <c r="C52" s="184" t="s">
        <v>5</v>
      </c>
      <c r="D52" s="185"/>
      <c r="E52" s="185"/>
      <c r="F52" s="186" t="s">
        <v>61</v>
      </c>
      <c r="G52" s="186"/>
      <c r="H52" s="186"/>
      <c r="I52" s="186" t="s">
        <v>29</v>
      </c>
      <c r="J52" s="186" t="s">
        <v>0</v>
      </c>
    </row>
    <row r="53" spans="1:10" ht="36.75" customHeight="1" x14ac:dyDescent="0.2">
      <c r="A53" s="182"/>
      <c r="B53" s="187" t="s">
        <v>62</v>
      </c>
      <c r="C53" s="188" t="s">
        <v>63</v>
      </c>
      <c r="D53" s="189"/>
      <c r="E53" s="189"/>
      <c r="F53" s="195" t="s">
        <v>24</v>
      </c>
      <c r="G53" s="196"/>
      <c r="H53" s="196"/>
      <c r="I53" s="196">
        <f>'01 01 Pol'!G8</f>
        <v>0</v>
      </c>
      <c r="J53" s="193" t="str">
        <f>IF(I73=0,"",I53/I73*100)</f>
        <v/>
      </c>
    </row>
    <row r="54" spans="1:10" ht="36.75" customHeight="1" x14ac:dyDescent="0.2">
      <c r="A54" s="182"/>
      <c r="B54" s="187" t="s">
        <v>64</v>
      </c>
      <c r="C54" s="188" t="s">
        <v>65</v>
      </c>
      <c r="D54" s="189"/>
      <c r="E54" s="189"/>
      <c r="F54" s="195" t="s">
        <v>24</v>
      </c>
      <c r="G54" s="196"/>
      <c r="H54" s="196"/>
      <c r="I54" s="196">
        <f>'01 01 Pol'!G42</f>
        <v>0</v>
      </c>
      <c r="J54" s="193" t="str">
        <f>IF(I73=0,"",I54/I73*100)</f>
        <v/>
      </c>
    </row>
    <row r="55" spans="1:10" ht="36.75" customHeight="1" x14ac:dyDescent="0.2">
      <c r="A55" s="182"/>
      <c r="B55" s="187" t="s">
        <v>66</v>
      </c>
      <c r="C55" s="188" t="s">
        <v>67</v>
      </c>
      <c r="D55" s="189"/>
      <c r="E55" s="189"/>
      <c r="F55" s="195" t="s">
        <v>24</v>
      </c>
      <c r="G55" s="196"/>
      <c r="H55" s="196"/>
      <c r="I55" s="196">
        <f>'01 01 Pol'!G53</f>
        <v>0</v>
      </c>
      <c r="J55" s="193" t="str">
        <f>IF(I73=0,"",I55/I73*100)</f>
        <v/>
      </c>
    </row>
    <row r="56" spans="1:10" ht="36.75" customHeight="1" x14ac:dyDescent="0.2">
      <c r="A56" s="182"/>
      <c r="B56" s="187" t="s">
        <v>68</v>
      </c>
      <c r="C56" s="188" t="s">
        <v>69</v>
      </c>
      <c r="D56" s="189"/>
      <c r="E56" s="189"/>
      <c r="F56" s="195" t="s">
        <v>24</v>
      </c>
      <c r="G56" s="196"/>
      <c r="H56" s="196"/>
      <c r="I56" s="196">
        <f>'01 01 Pol'!G62</f>
        <v>0</v>
      </c>
      <c r="J56" s="193" t="str">
        <f>IF(I73=0,"",I56/I73*100)</f>
        <v/>
      </c>
    </row>
    <row r="57" spans="1:10" ht="36.75" customHeight="1" x14ac:dyDescent="0.2">
      <c r="A57" s="182"/>
      <c r="B57" s="187" t="s">
        <v>70</v>
      </c>
      <c r="C57" s="188" t="s">
        <v>71</v>
      </c>
      <c r="D57" s="189"/>
      <c r="E57" s="189"/>
      <c r="F57" s="195" t="s">
        <v>24</v>
      </c>
      <c r="G57" s="196"/>
      <c r="H57" s="196"/>
      <c r="I57" s="196">
        <f>'01 01 Pol'!G67</f>
        <v>0</v>
      </c>
      <c r="J57" s="193" t="str">
        <f>IF(I73=0,"",I57/I73*100)</f>
        <v/>
      </c>
    </row>
    <row r="58" spans="1:10" ht="36.75" customHeight="1" x14ac:dyDescent="0.2">
      <c r="A58" s="182"/>
      <c r="B58" s="187" t="s">
        <v>72</v>
      </c>
      <c r="C58" s="188" t="s">
        <v>73</v>
      </c>
      <c r="D58" s="189"/>
      <c r="E58" s="189"/>
      <c r="F58" s="195" t="s">
        <v>24</v>
      </c>
      <c r="G58" s="196"/>
      <c r="H58" s="196"/>
      <c r="I58" s="196">
        <f>'01 01 Pol'!G83</f>
        <v>0</v>
      </c>
      <c r="J58" s="193" t="str">
        <f>IF(I73=0,"",I58/I73*100)</f>
        <v/>
      </c>
    </row>
    <row r="59" spans="1:10" ht="36.75" customHeight="1" x14ac:dyDescent="0.2">
      <c r="A59" s="182"/>
      <c r="B59" s="187" t="s">
        <v>74</v>
      </c>
      <c r="C59" s="188" t="s">
        <v>75</v>
      </c>
      <c r="D59" s="189"/>
      <c r="E59" s="189"/>
      <c r="F59" s="195" t="s">
        <v>24</v>
      </c>
      <c r="G59" s="196"/>
      <c r="H59" s="196"/>
      <c r="I59" s="196">
        <f>'01 01 Pol'!G89</f>
        <v>0</v>
      </c>
      <c r="J59" s="193" t="str">
        <f>IF(I73=0,"",I59/I73*100)</f>
        <v/>
      </c>
    </row>
    <row r="60" spans="1:10" ht="36.75" customHeight="1" x14ac:dyDescent="0.2">
      <c r="A60" s="182"/>
      <c r="B60" s="187" t="s">
        <v>76</v>
      </c>
      <c r="C60" s="188" t="s">
        <v>77</v>
      </c>
      <c r="D60" s="189"/>
      <c r="E60" s="189"/>
      <c r="F60" s="195" t="s">
        <v>24</v>
      </c>
      <c r="G60" s="196"/>
      <c r="H60" s="196"/>
      <c r="I60" s="196">
        <f>'01 01 Pol'!G99</f>
        <v>0</v>
      </c>
      <c r="J60" s="193" t="str">
        <f>IF(I73=0,"",I60/I73*100)</f>
        <v/>
      </c>
    </row>
    <row r="61" spans="1:10" ht="36.75" customHeight="1" x14ac:dyDescent="0.2">
      <c r="A61" s="182"/>
      <c r="B61" s="187" t="s">
        <v>78</v>
      </c>
      <c r="C61" s="188" t="s">
        <v>79</v>
      </c>
      <c r="D61" s="189"/>
      <c r="E61" s="189"/>
      <c r="F61" s="195" t="s">
        <v>24</v>
      </c>
      <c r="G61" s="196"/>
      <c r="H61" s="196"/>
      <c r="I61" s="196">
        <f>'01 01 Pol'!G103</f>
        <v>0</v>
      </c>
      <c r="J61" s="193" t="str">
        <f>IF(I73=0,"",I61/I73*100)</f>
        <v/>
      </c>
    </row>
    <row r="62" spans="1:10" ht="36.75" customHeight="1" x14ac:dyDescent="0.2">
      <c r="A62" s="182"/>
      <c r="B62" s="187" t="s">
        <v>80</v>
      </c>
      <c r="C62" s="188" t="s">
        <v>81</v>
      </c>
      <c r="D62" s="189"/>
      <c r="E62" s="189"/>
      <c r="F62" s="195" t="s">
        <v>24</v>
      </c>
      <c r="G62" s="196"/>
      <c r="H62" s="196"/>
      <c r="I62" s="196">
        <f>'01 01 Pol'!G112</f>
        <v>0</v>
      </c>
      <c r="J62" s="193" t="str">
        <f>IF(I73=0,"",I62/I73*100)</f>
        <v/>
      </c>
    </row>
    <row r="63" spans="1:10" ht="36.75" customHeight="1" x14ac:dyDescent="0.2">
      <c r="A63" s="182"/>
      <c r="B63" s="187" t="s">
        <v>82</v>
      </c>
      <c r="C63" s="188" t="s">
        <v>83</v>
      </c>
      <c r="D63" s="189"/>
      <c r="E63" s="189"/>
      <c r="F63" s="195" t="s">
        <v>25</v>
      </c>
      <c r="G63" s="196"/>
      <c r="H63" s="196"/>
      <c r="I63" s="196">
        <f>'01 01 Pol'!G116</f>
        <v>0</v>
      </c>
      <c r="J63" s="193" t="str">
        <f>IF(I73=0,"",I63/I73*100)</f>
        <v/>
      </c>
    </row>
    <row r="64" spans="1:10" ht="36.75" customHeight="1" x14ac:dyDescent="0.2">
      <c r="A64" s="182"/>
      <c r="B64" s="187" t="s">
        <v>84</v>
      </c>
      <c r="C64" s="188" t="s">
        <v>85</v>
      </c>
      <c r="D64" s="189"/>
      <c r="E64" s="189"/>
      <c r="F64" s="195" t="s">
        <v>25</v>
      </c>
      <c r="G64" s="196"/>
      <c r="H64" s="196"/>
      <c r="I64" s="196">
        <f>'01 01 Pol'!G139</f>
        <v>0</v>
      </c>
      <c r="J64" s="193" t="str">
        <f>IF(I73=0,"",I64/I73*100)</f>
        <v/>
      </c>
    </row>
    <row r="65" spans="1:10" ht="36.75" customHeight="1" x14ac:dyDescent="0.2">
      <c r="A65" s="182"/>
      <c r="B65" s="187" t="s">
        <v>86</v>
      </c>
      <c r="C65" s="188" t="s">
        <v>87</v>
      </c>
      <c r="D65" s="189"/>
      <c r="E65" s="189"/>
      <c r="F65" s="195" t="s">
        <v>25</v>
      </c>
      <c r="G65" s="196"/>
      <c r="H65" s="196"/>
      <c r="I65" s="196">
        <f>'01 01 Pol'!G150</f>
        <v>0</v>
      </c>
      <c r="J65" s="193" t="str">
        <f>IF(I73=0,"",I65/I73*100)</f>
        <v/>
      </c>
    </row>
    <row r="66" spans="1:10" ht="36.75" customHeight="1" x14ac:dyDescent="0.2">
      <c r="A66" s="182"/>
      <c r="B66" s="187" t="s">
        <v>88</v>
      </c>
      <c r="C66" s="188" t="s">
        <v>89</v>
      </c>
      <c r="D66" s="189"/>
      <c r="E66" s="189"/>
      <c r="F66" s="195" t="s">
        <v>25</v>
      </c>
      <c r="G66" s="196"/>
      <c r="H66" s="196"/>
      <c r="I66" s="196">
        <f>'01 01 Pol'!G159</f>
        <v>0</v>
      </c>
      <c r="J66" s="193" t="str">
        <f>IF(I73=0,"",I66/I73*100)</f>
        <v/>
      </c>
    </row>
    <row r="67" spans="1:10" ht="36.75" customHeight="1" x14ac:dyDescent="0.2">
      <c r="A67" s="182"/>
      <c r="B67" s="187" t="s">
        <v>90</v>
      </c>
      <c r="C67" s="188" t="s">
        <v>91</v>
      </c>
      <c r="D67" s="189"/>
      <c r="E67" s="189"/>
      <c r="F67" s="195" t="s">
        <v>25</v>
      </c>
      <c r="G67" s="196"/>
      <c r="H67" s="196"/>
      <c r="I67" s="196">
        <f>'01 01 Pol'!G171</f>
        <v>0</v>
      </c>
      <c r="J67" s="193" t="str">
        <f>IF(I73=0,"",I67/I73*100)</f>
        <v/>
      </c>
    </row>
    <row r="68" spans="1:10" ht="36.75" customHeight="1" x14ac:dyDescent="0.2">
      <c r="A68" s="182"/>
      <c r="B68" s="187" t="s">
        <v>92</v>
      </c>
      <c r="C68" s="188" t="s">
        <v>93</v>
      </c>
      <c r="D68" s="189"/>
      <c r="E68" s="189"/>
      <c r="F68" s="195" t="s">
        <v>25</v>
      </c>
      <c r="G68" s="196"/>
      <c r="H68" s="196"/>
      <c r="I68" s="196">
        <f>'01 01 Pol'!G183</f>
        <v>0</v>
      </c>
      <c r="J68" s="193" t="str">
        <f>IF(I73=0,"",I68/I73*100)</f>
        <v/>
      </c>
    </row>
    <row r="69" spans="1:10" ht="36.75" customHeight="1" x14ac:dyDescent="0.2">
      <c r="A69" s="182"/>
      <c r="B69" s="187" t="s">
        <v>94</v>
      </c>
      <c r="C69" s="188" t="s">
        <v>95</v>
      </c>
      <c r="D69" s="189"/>
      <c r="E69" s="189"/>
      <c r="F69" s="195" t="s">
        <v>25</v>
      </c>
      <c r="G69" s="196"/>
      <c r="H69" s="196"/>
      <c r="I69" s="196">
        <f>'01 01 Pol'!G192</f>
        <v>0</v>
      </c>
      <c r="J69" s="193" t="str">
        <f>IF(I73=0,"",I69/I73*100)</f>
        <v/>
      </c>
    </row>
    <row r="70" spans="1:10" ht="36.75" customHeight="1" x14ac:dyDescent="0.2">
      <c r="A70" s="182"/>
      <c r="B70" s="187" t="s">
        <v>96</v>
      </c>
      <c r="C70" s="188" t="s">
        <v>97</v>
      </c>
      <c r="D70" s="189"/>
      <c r="E70" s="189"/>
      <c r="F70" s="195" t="s">
        <v>25</v>
      </c>
      <c r="G70" s="196"/>
      <c r="H70" s="196"/>
      <c r="I70" s="196">
        <f>'01 01 Pol'!G199</f>
        <v>0</v>
      </c>
      <c r="J70" s="193" t="str">
        <f>IF(I73=0,"",I70/I73*100)</f>
        <v/>
      </c>
    </row>
    <row r="71" spans="1:10" ht="36.75" customHeight="1" x14ac:dyDescent="0.2">
      <c r="A71" s="182"/>
      <c r="B71" s="187" t="s">
        <v>98</v>
      </c>
      <c r="C71" s="188" t="s">
        <v>99</v>
      </c>
      <c r="D71" s="189"/>
      <c r="E71" s="189"/>
      <c r="F71" s="195" t="s">
        <v>100</v>
      </c>
      <c r="G71" s="196"/>
      <c r="H71" s="196"/>
      <c r="I71" s="196">
        <f>'01 01 Pol'!G224</f>
        <v>0</v>
      </c>
      <c r="J71" s="193" t="str">
        <f>IF(I73=0,"",I71/I73*100)</f>
        <v/>
      </c>
    </row>
    <row r="72" spans="1:10" ht="36.75" customHeight="1" x14ac:dyDescent="0.2">
      <c r="A72" s="182"/>
      <c r="B72" s="187" t="s">
        <v>101</v>
      </c>
      <c r="C72" s="188" t="s">
        <v>27</v>
      </c>
      <c r="D72" s="189"/>
      <c r="E72" s="189"/>
      <c r="F72" s="195" t="s">
        <v>101</v>
      </c>
      <c r="G72" s="196"/>
      <c r="H72" s="196"/>
      <c r="I72" s="196">
        <f>'01 01 Pol'!G235</f>
        <v>0</v>
      </c>
      <c r="J72" s="193" t="str">
        <f>IF(I73=0,"",I72/I73*100)</f>
        <v/>
      </c>
    </row>
    <row r="73" spans="1:10" ht="25.5" customHeight="1" x14ac:dyDescent="0.2">
      <c r="A73" s="183"/>
      <c r="B73" s="190" t="s">
        <v>1</v>
      </c>
      <c r="C73" s="191"/>
      <c r="D73" s="192"/>
      <c r="E73" s="192"/>
      <c r="F73" s="197"/>
      <c r="G73" s="198"/>
      <c r="H73" s="198"/>
      <c r="I73" s="198">
        <f>SUM(I53:I72)</f>
        <v>0</v>
      </c>
      <c r="J73" s="194">
        <f>SUM(J53:J72)</f>
        <v>0</v>
      </c>
    </row>
    <row r="74" spans="1:10" x14ac:dyDescent="0.2">
      <c r="F74" s="135"/>
      <c r="G74" s="135"/>
      <c r="H74" s="135"/>
      <c r="I74" s="135"/>
      <c r="J74" s="136"/>
    </row>
    <row r="75" spans="1:10" x14ac:dyDescent="0.2">
      <c r="F75" s="135"/>
      <c r="G75" s="135"/>
      <c r="H75" s="135"/>
      <c r="I75" s="135"/>
      <c r="J75" s="136"/>
    </row>
    <row r="76" spans="1:10" x14ac:dyDescent="0.2">
      <c r="F76" s="135"/>
      <c r="G76" s="135"/>
      <c r="H76" s="135"/>
      <c r="I76" s="135"/>
      <c r="J76" s="136"/>
    </row>
  </sheetData>
  <sheetProtection algorithmName="SHA-512" hashValue="7OaF1qLcZqXyIc8CpH0d+yuz1Zs/TvdjaF7+5utv5qnonrjFd1xT7+++H1evklu+ZJul/ORzTEKLZ/BjVF8POQ==" saltValue="s/F+0p+NzKeY+BS53/bAg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Rn5SbNRxkDnAXwKgGOTx1F4grsnJ9g5wO3zrAU8rrDEu+RAixfY1DdRV4cDrFNTicYDODGt5ikbsBg3uDYIzA==" saltValue="F9ETw9kvahY9qnwwYPid6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B3BC-B506-426A-8C6D-59CB03F916C0}">
  <sheetPr>
    <outlinePr summaryBelow="0"/>
  </sheetPr>
  <dimension ref="A1:BH4999"/>
  <sheetViews>
    <sheetView workbookViewId="0">
      <pane ySplit="7" topLeftCell="A8" activePane="bottomLeft" state="frozen"/>
      <selection pane="bottomLeft" activeCell="F23" sqref="F23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103</v>
      </c>
      <c r="B1" s="200"/>
      <c r="C1" s="200"/>
      <c r="D1" s="200"/>
      <c r="E1" s="200"/>
      <c r="F1" s="200"/>
      <c r="G1" s="200"/>
      <c r="AG1" t="s">
        <v>104</v>
      </c>
    </row>
    <row r="2" spans="1:60" ht="24.95" customHeight="1" x14ac:dyDescent="0.2">
      <c r="A2" s="201" t="s">
        <v>7</v>
      </c>
      <c r="B2" s="49" t="s">
        <v>48</v>
      </c>
      <c r="C2" s="204" t="s">
        <v>49</v>
      </c>
      <c r="D2" s="202"/>
      <c r="E2" s="202"/>
      <c r="F2" s="202"/>
      <c r="G2" s="203"/>
      <c r="AG2" t="s">
        <v>105</v>
      </c>
    </row>
    <row r="3" spans="1:60" ht="24.95" customHeight="1" x14ac:dyDescent="0.2">
      <c r="A3" s="201" t="s">
        <v>8</v>
      </c>
      <c r="B3" s="49" t="s">
        <v>43</v>
      </c>
      <c r="C3" s="204" t="s">
        <v>45</v>
      </c>
      <c r="D3" s="202"/>
      <c r="E3" s="202"/>
      <c r="F3" s="202"/>
      <c r="G3" s="203"/>
      <c r="AC3" s="180" t="s">
        <v>105</v>
      </c>
      <c r="AG3" t="s">
        <v>106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107</v>
      </c>
    </row>
    <row r="5" spans="1:60" x14ac:dyDescent="0.2">
      <c r="D5" s="10"/>
    </row>
    <row r="6" spans="1:60" ht="38.25" x14ac:dyDescent="0.2">
      <c r="A6" s="211" t="s">
        <v>108</v>
      </c>
      <c r="B6" s="213" t="s">
        <v>109</v>
      </c>
      <c r="C6" s="213" t="s">
        <v>110</v>
      </c>
      <c r="D6" s="212" t="s">
        <v>111</v>
      </c>
      <c r="E6" s="211" t="s">
        <v>112</v>
      </c>
      <c r="F6" s="210" t="s">
        <v>113</v>
      </c>
      <c r="G6" s="211" t="s">
        <v>29</v>
      </c>
      <c r="H6" s="214" t="s">
        <v>30</v>
      </c>
      <c r="I6" s="214" t="s">
        <v>114</v>
      </c>
      <c r="J6" s="214" t="s">
        <v>31</v>
      </c>
      <c r="K6" s="214" t="s">
        <v>115</v>
      </c>
      <c r="L6" s="214" t="s">
        <v>116</v>
      </c>
      <c r="M6" s="214" t="s">
        <v>117</v>
      </c>
      <c r="N6" s="214" t="s">
        <v>118</v>
      </c>
      <c r="O6" s="214" t="s">
        <v>119</v>
      </c>
      <c r="P6" s="214" t="s">
        <v>120</v>
      </c>
      <c r="Q6" s="214" t="s">
        <v>121</v>
      </c>
      <c r="R6" s="214" t="s">
        <v>122</v>
      </c>
      <c r="S6" s="214" t="s">
        <v>123</v>
      </c>
      <c r="T6" s="214" t="s">
        <v>124</v>
      </c>
      <c r="U6" s="214" t="s">
        <v>125</v>
      </c>
      <c r="V6" s="214" t="s">
        <v>126</v>
      </c>
      <c r="W6" s="214" t="s">
        <v>127</v>
      </c>
      <c r="X6" s="214" t="s">
        <v>128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129</v>
      </c>
      <c r="B8" s="232" t="s">
        <v>62</v>
      </c>
      <c r="C8" s="253" t="s">
        <v>63</v>
      </c>
      <c r="D8" s="233"/>
      <c r="E8" s="234"/>
      <c r="F8" s="235"/>
      <c r="G8" s="235">
        <f>SUMIF(AG9:AG41,"&lt;&gt;NOR",G9:G41)</f>
        <v>0</v>
      </c>
      <c r="H8" s="235"/>
      <c r="I8" s="235">
        <f>SUM(I9:I41)</f>
        <v>0</v>
      </c>
      <c r="J8" s="235"/>
      <c r="K8" s="235">
        <f>SUM(K9:K41)</f>
        <v>0</v>
      </c>
      <c r="L8" s="235"/>
      <c r="M8" s="235">
        <f>SUM(M9:M41)</f>
        <v>0</v>
      </c>
      <c r="N8" s="234"/>
      <c r="O8" s="234">
        <f>SUM(O9:O41)</f>
        <v>0</v>
      </c>
      <c r="P8" s="234"/>
      <c r="Q8" s="234">
        <f>SUM(Q9:Q41)</f>
        <v>4.0599999999999996</v>
      </c>
      <c r="R8" s="235"/>
      <c r="S8" s="235"/>
      <c r="T8" s="236"/>
      <c r="U8" s="230"/>
      <c r="V8" s="230">
        <f>SUM(V9:V41)</f>
        <v>104.68</v>
      </c>
      <c r="W8" s="230"/>
      <c r="X8" s="230"/>
      <c r="AG8" t="s">
        <v>130</v>
      </c>
    </row>
    <row r="9" spans="1:60" ht="22.5" outlineLevel="1" x14ac:dyDescent="0.2">
      <c r="A9" s="238">
        <v>1</v>
      </c>
      <c r="B9" s="239" t="s">
        <v>131</v>
      </c>
      <c r="C9" s="254" t="s">
        <v>132</v>
      </c>
      <c r="D9" s="240" t="s">
        <v>133</v>
      </c>
      <c r="E9" s="241">
        <v>29.414999999999999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0.13800000000000001</v>
      </c>
      <c r="Q9" s="241">
        <f>ROUND(E9*P9,2)</f>
        <v>4.0599999999999996</v>
      </c>
      <c r="R9" s="243" t="s">
        <v>134</v>
      </c>
      <c r="S9" s="243" t="s">
        <v>135</v>
      </c>
      <c r="T9" s="244" t="s">
        <v>135</v>
      </c>
      <c r="U9" s="226">
        <v>0.16</v>
      </c>
      <c r="V9" s="226">
        <f>ROUND(E9*U9,2)</f>
        <v>4.71</v>
      </c>
      <c r="W9" s="226"/>
      <c r="X9" s="226" t="s">
        <v>136</v>
      </c>
      <c r="Y9" s="215"/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5" t="s">
        <v>138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139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6" t="s">
        <v>140</v>
      </c>
      <c r="D11" s="228"/>
      <c r="E11" s="229">
        <v>24.84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141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6" t="s">
        <v>142</v>
      </c>
      <c r="D12" s="228"/>
      <c r="E12" s="229">
        <v>0.67500000000000004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141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6" t="s">
        <v>143</v>
      </c>
      <c r="D13" s="228"/>
      <c r="E13" s="229">
        <v>3.9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141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7"/>
      <c r="D14" s="247"/>
      <c r="E14" s="247"/>
      <c r="F14" s="247"/>
      <c r="G14" s="247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15"/>
      <c r="Z14" s="215"/>
      <c r="AA14" s="215"/>
      <c r="AB14" s="215"/>
      <c r="AC14" s="215"/>
      <c r="AD14" s="215"/>
      <c r="AE14" s="215"/>
      <c r="AF14" s="215"/>
      <c r="AG14" s="215" t="s">
        <v>144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8">
        <v>2</v>
      </c>
      <c r="B15" s="239" t="s">
        <v>145</v>
      </c>
      <c r="C15" s="254" t="s">
        <v>146</v>
      </c>
      <c r="D15" s="240" t="s">
        <v>147</v>
      </c>
      <c r="E15" s="241">
        <v>6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148</v>
      </c>
      <c r="S15" s="243" t="s">
        <v>135</v>
      </c>
      <c r="T15" s="244" t="s">
        <v>135</v>
      </c>
      <c r="U15" s="226">
        <v>0.27500000000000002</v>
      </c>
      <c r="V15" s="226">
        <f>ROUND(E15*U15,2)</f>
        <v>1.65</v>
      </c>
      <c r="W15" s="226"/>
      <c r="X15" s="226" t="s">
        <v>136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137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22"/>
      <c r="B16" s="223"/>
      <c r="C16" s="255" t="s">
        <v>149</v>
      </c>
      <c r="D16" s="245"/>
      <c r="E16" s="245"/>
      <c r="F16" s="245"/>
      <c r="G16" s="24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139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8" t="str">
        <f>C16</f>
        <v>pro snižování hladiny podzemní vody soustavou čerpacích jehel, s tvarovkami a armaturami pro všechny druhy potrubí a způsob uložení i s podpěrnými konstrukcemi pod potrubí,</v>
      </c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8" t="s">
        <v>150</v>
      </c>
      <c r="D17" s="249"/>
      <c r="E17" s="249"/>
      <c r="F17" s="249"/>
      <c r="G17" s="249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6" t="s">
        <v>152</v>
      </c>
      <c r="D18" s="228"/>
      <c r="E18" s="229">
        <v>6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141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7"/>
      <c r="D19" s="247"/>
      <c r="E19" s="247"/>
      <c r="F19" s="247"/>
      <c r="G19" s="247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144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8">
        <v>3</v>
      </c>
      <c r="B20" s="239" t="s">
        <v>153</v>
      </c>
      <c r="C20" s="254" t="s">
        <v>154</v>
      </c>
      <c r="D20" s="240" t="s">
        <v>155</v>
      </c>
      <c r="E20" s="241">
        <v>20.207999999999998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148</v>
      </c>
      <c r="S20" s="243" t="s">
        <v>135</v>
      </c>
      <c r="T20" s="244" t="s">
        <v>135</v>
      </c>
      <c r="U20" s="226">
        <v>3.5329999999999999</v>
      </c>
      <c r="V20" s="226">
        <f>ROUND(E20*U20,2)</f>
        <v>71.39</v>
      </c>
      <c r="W20" s="226"/>
      <c r="X20" s="226" t="s">
        <v>136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137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5" t="s">
        <v>156</v>
      </c>
      <c r="D21" s="245"/>
      <c r="E21" s="245"/>
      <c r="F21" s="245"/>
      <c r="G21" s="245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139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6" t="s">
        <v>157</v>
      </c>
      <c r="D22" s="228"/>
      <c r="E22" s="229">
        <v>13.247999999999999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141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6" t="s">
        <v>158</v>
      </c>
      <c r="D23" s="228"/>
      <c r="E23" s="229">
        <v>0.72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141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6" t="s">
        <v>159</v>
      </c>
      <c r="D24" s="228"/>
      <c r="E24" s="229">
        <v>6.24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141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7"/>
      <c r="D25" s="247"/>
      <c r="E25" s="247"/>
      <c r="F25" s="247"/>
      <c r="G25" s="247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144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1" x14ac:dyDescent="0.2">
      <c r="A26" s="238">
        <v>4</v>
      </c>
      <c r="B26" s="239" t="s">
        <v>160</v>
      </c>
      <c r="C26" s="254" t="s">
        <v>161</v>
      </c>
      <c r="D26" s="240" t="s">
        <v>155</v>
      </c>
      <c r="E26" s="241">
        <v>17.1768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 t="s">
        <v>148</v>
      </c>
      <c r="S26" s="243" t="s">
        <v>135</v>
      </c>
      <c r="T26" s="244" t="s">
        <v>135</v>
      </c>
      <c r="U26" s="226">
        <v>1.1499999999999999</v>
      </c>
      <c r="V26" s="226">
        <f>ROUND(E26*U26,2)</f>
        <v>19.75</v>
      </c>
      <c r="W26" s="226"/>
      <c r="X26" s="226" t="s">
        <v>136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137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5" t="s">
        <v>162</v>
      </c>
      <c r="D27" s="245"/>
      <c r="E27" s="245"/>
      <c r="F27" s="245"/>
      <c r="G27" s="245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139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6" t="s">
        <v>163</v>
      </c>
      <c r="D28" s="228"/>
      <c r="E28" s="229">
        <v>17.1768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141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7"/>
      <c r="D29" s="247"/>
      <c r="E29" s="247"/>
      <c r="F29" s="247"/>
      <c r="G29" s="247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144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8">
        <v>5</v>
      </c>
      <c r="B30" s="239" t="s">
        <v>164</v>
      </c>
      <c r="C30" s="254" t="s">
        <v>165</v>
      </c>
      <c r="D30" s="240" t="s">
        <v>133</v>
      </c>
      <c r="E30" s="241">
        <v>30.312000000000001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 t="s">
        <v>166</v>
      </c>
      <c r="S30" s="243" t="s">
        <v>135</v>
      </c>
      <c r="T30" s="244" t="s">
        <v>135</v>
      </c>
      <c r="U30" s="226">
        <v>9.1999999999999998E-2</v>
      </c>
      <c r="V30" s="226">
        <f>ROUND(E30*U30,2)</f>
        <v>2.79</v>
      </c>
      <c r="W30" s="226"/>
      <c r="X30" s="226" t="s">
        <v>136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137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5" t="s">
        <v>167</v>
      </c>
      <c r="D31" s="245"/>
      <c r="E31" s="245"/>
      <c r="F31" s="245"/>
      <c r="G31" s="245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139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7"/>
      <c r="D32" s="247"/>
      <c r="E32" s="247"/>
      <c r="F32" s="247"/>
      <c r="G32" s="247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144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2.5" outlineLevel="1" x14ac:dyDescent="0.2">
      <c r="A33" s="238">
        <v>6</v>
      </c>
      <c r="B33" s="239" t="s">
        <v>168</v>
      </c>
      <c r="C33" s="254" t="s">
        <v>169</v>
      </c>
      <c r="D33" s="240" t="s">
        <v>133</v>
      </c>
      <c r="E33" s="241">
        <v>30.312000000000001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 t="s">
        <v>148</v>
      </c>
      <c r="S33" s="243" t="s">
        <v>135</v>
      </c>
      <c r="T33" s="244" t="s">
        <v>135</v>
      </c>
      <c r="U33" s="226">
        <v>0.13</v>
      </c>
      <c r="V33" s="226">
        <f>ROUND(E33*U33,2)</f>
        <v>3.94</v>
      </c>
      <c r="W33" s="226"/>
      <c r="X33" s="226" t="s">
        <v>136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137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22"/>
      <c r="B34" s="223"/>
      <c r="C34" s="255" t="s">
        <v>170</v>
      </c>
      <c r="D34" s="245"/>
      <c r="E34" s="245"/>
      <c r="F34" s="245"/>
      <c r="G34" s="245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139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48" t="str">
        <f>C34</f>
        <v>s případným nutným přemístěním hromad nebo dočasných skládek na místo potřeby ze vzdálenosti do 30 m, v rovině nebo ve svahu do 1 : 5,</v>
      </c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8" t="s">
        <v>171</v>
      </c>
      <c r="D35" s="249"/>
      <c r="E35" s="249"/>
      <c r="F35" s="249"/>
      <c r="G35" s="249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6" t="s">
        <v>172</v>
      </c>
      <c r="D36" s="228"/>
      <c r="E36" s="229">
        <v>30.312000000000001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141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7"/>
      <c r="D37" s="247"/>
      <c r="E37" s="247"/>
      <c r="F37" s="247"/>
      <c r="G37" s="247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144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38">
        <v>7</v>
      </c>
      <c r="B38" s="239" t="s">
        <v>173</v>
      </c>
      <c r="C38" s="254" t="s">
        <v>174</v>
      </c>
      <c r="D38" s="240" t="s">
        <v>133</v>
      </c>
      <c r="E38" s="241">
        <v>30.31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166</v>
      </c>
      <c r="S38" s="243" t="s">
        <v>135</v>
      </c>
      <c r="T38" s="244" t="s">
        <v>135</v>
      </c>
      <c r="U38" s="226">
        <v>1.4999999999999999E-2</v>
      </c>
      <c r="V38" s="226">
        <f>ROUND(E38*U38,2)</f>
        <v>0.45</v>
      </c>
      <c r="W38" s="226"/>
      <c r="X38" s="226" t="s">
        <v>136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137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9"/>
      <c r="D39" s="250"/>
      <c r="E39" s="250"/>
      <c r="F39" s="250"/>
      <c r="G39" s="250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144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38">
        <v>8</v>
      </c>
      <c r="B40" s="239" t="s">
        <v>175</v>
      </c>
      <c r="C40" s="254" t="s">
        <v>176</v>
      </c>
      <c r="D40" s="240" t="s">
        <v>177</v>
      </c>
      <c r="E40" s="241">
        <v>2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1E-3</v>
      </c>
      <c r="O40" s="241">
        <f>ROUND(E40*N40,2)</f>
        <v>0</v>
      </c>
      <c r="P40" s="241">
        <v>0</v>
      </c>
      <c r="Q40" s="241">
        <f>ROUND(E40*P40,2)</f>
        <v>0</v>
      </c>
      <c r="R40" s="243" t="s">
        <v>178</v>
      </c>
      <c r="S40" s="243" t="s">
        <v>135</v>
      </c>
      <c r="T40" s="244" t="s">
        <v>135</v>
      </c>
      <c r="U40" s="226">
        <v>0</v>
      </c>
      <c r="V40" s="226">
        <f>ROUND(E40*U40,2)</f>
        <v>0</v>
      </c>
      <c r="W40" s="226"/>
      <c r="X40" s="226" t="s">
        <v>179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180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59"/>
      <c r="D41" s="250"/>
      <c r="E41" s="250"/>
      <c r="F41" s="250"/>
      <c r="G41" s="250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144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">
      <c r="A42" s="231" t="s">
        <v>129</v>
      </c>
      <c r="B42" s="232" t="s">
        <v>64</v>
      </c>
      <c r="C42" s="253" t="s">
        <v>65</v>
      </c>
      <c r="D42" s="233"/>
      <c r="E42" s="234"/>
      <c r="F42" s="235"/>
      <c r="G42" s="235">
        <f>SUMIF(AG43:AG52,"&lt;&gt;NOR",G43:G52)</f>
        <v>0</v>
      </c>
      <c r="H42" s="235"/>
      <c r="I42" s="235">
        <f>SUM(I43:I52)</f>
        <v>0</v>
      </c>
      <c r="J42" s="235"/>
      <c r="K42" s="235">
        <f>SUM(K43:K52)</f>
        <v>0</v>
      </c>
      <c r="L42" s="235"/>
      <c r="M42" s="235">
        <f>SUM(M43:M52)</f>
        <v>0</v>
      </c>
      <c r="N42" s="234"/>
      <c r="O42" s="234">
        <f>SUM(O43:O52)</f>
        <v>21.14</v>
      </c>
      <c r="P42" s="234"/>
      <c r="Q42" s="234">
        <f>SUM(Q43:Q52)</f>
        <v>0</v>
      </c>
      <c r="R42" s="235"/>
      <c r="S42" s="235"/>
      <c r="T42" s="236"/>
      <c r="U42" s="230"/>
      <c r="V42" s="230">
        <f>SUM(V43:V52)</f>
        <v>110.79</v>
      </c>
      <c r="W42" s="230"/>
      <c r="X42" s="230"/>
      <c r="AG42" t="s">
        <v>130</v>
      </c>
    </row>
    <row r="43" spans="1:60" ht="22.5" outlineLevel="1" x14ac:dyDescent="0.2">
      <c r="A43" s="238">
        <v>9</v>
      </c>
      <c r="B43" s="239" t="s">
        <v>181</v>
      </c>
      <c r="C43" s="254" t="s">
        <v>182</v>
      </c>
      <c r="D43" s="240" t="s">
        <v>147</v>
      </c>
      <c r="E43" s="241">
        <v>26.76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1.387E-2</v>
      </c>
      <c r="O43" s="241">
        <f>ROUND(E43*N43,2)</f>
        <v>0.37</v>
      </c>
      <c r="P43" s="241">
        <v>0</v>
      </c>
      <c r="Q43" s="241">
        <f>ROUND(E43*P43,2)</f>
        <v>0</v>
      </c>
      <c r="R43" s="243" t="s">
        <v>183</v>
      </c>
      <c r="S43" s="243" t="s">
        <v>135</v>
      </c>
      <c r="T43" s="244" t="s">
        <v>184</v>
      </c>
      <c r="U43" s="226">
        <v>4.1399999999999997</v>
      </c>
      <c r="V43" s="226">
        <f>ROUND(E43*U43,2)</f>
        <v>110.79</v>
      </c>
      <c r="W43" s="226"/>
      <c r="X43" s="226" t="s">
        <v>136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137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6" t="s">
        <v>185</v>
      </c>
      <c r="D44" s="228"/>
      <c r="E44" s="229">
        <v>16.559999999999999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141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6" t="s">
        <v>186</v>
      </c>
      <c r="D45" s="228"/>
      <c r="E45" s="229">
        <v>1.2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141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6" t="s">
        <v>187</v>
      </c>
      <c r="D46" s="228"/>
      <c r="E46" s="229">
        <v>9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141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7"/>
      <c r="D47" s="247"/>
      <c r="E47" s="247"/>
      <c r="F47" s="247"/>
      <c r="G47" s="247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15"/>
      <c r="Z47" s="215"/>
      <c r="AA47" s="215"/>
      <c r="AB47" s="215"/>
      <c r="AC47" s="215"/>
      <c r="AD47" s="215"/>
      <c r="AE47" s="215"/>
      <c r="AF47" s="215"/>
      <c r="AG47" s="215" t="s">
        <v>144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38">
        <v>10</v>
      </c>
      <c r="B48" s="239" t="s">
        <v>188</v>
      </c>
      <c r="C48" s="254" t="s">
        <v>189</v>
      </c>
      <c r="D48" s="240" t="s">
        <v>155</v>
      </c>
      <c r="E48" s="241">
        <v>8.0280000000000005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2.5874999999999999</v>
      </c>
      <c r="O48" s="241">
        <f>ROUND(E48*N48,2)</f>
        <v>20.77</v>
      </c>
      <c r="P48" s="241">
        <v>0</v>
      </c>
      <c r="Q48" s="241">
        <f>ROUND(E48*P48,2)</f>
        <v>0</v>
      </c>
      <c r="R48" s="243"/>
      <c r="S48" s="243" t="s">
        <v>190</v>
      </c>
      <c r="T48" s="244" t="s">
        <v>184</v>
      </c>
      <c r="U48" s="226">
        <v>0</v>
      </c>
      <c r="V48" s="226">
        <f>ROUND(E48*U48,2)</f>
        <v>0</v>
      </c>
      <c r="W48" s="226"/>
      <c r="X48" s="226" t="s">
        <v>136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137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60" t="s">
        <v>191</v>
      </c>
      <c r="D49" s="251"/>
      <c r="E49" s="251"/>
      <c r="F49" s="251"/>
      <c r="G49" s="251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151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8" t="s">
        <v>192</v>
      </c>
      <c r="D50" s="249"/>
      <c r="E50" s="249"/>
      <c r="F50" s="249"/>
      <c r="G50" s="249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151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6" t="s">
        <v>193</v>
      </c>
      <c r="D51" s="228"/>
      <c r="E51" s="229">
        <v>8.0280000000000005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15"/>
      <c r="Z51" s="215"/>
      <c r="AA51" s="215"/>
      <c r="AB51" s="215"/>
      <c r="AC51" s="215"/>
      <c r="AD51" s="215"/>
      <c r="AE51" s="215"/>
      <c r="AF51" s="215"/>
      <c r="AG51" s="215" t="s">
        <v>141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7"/>
      <c r="D52" s="247"/>
      <c r="E52" s="247"/>
      <c r="F52" s="247"/>
      <c r="G52" s="247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144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x14ac:dyDescent="0.2">
      <c r="A53" s="231" t="s">
        <v>129</v>
      </c>
      <c r="B53" s="232" t="s">
        <v>66</v>
      </c>
      <c r="C53" s="253" t="s">
        <v>67</v>
      </c>
      <c r="D53" s="233"/>
      <c r="E53" s="234"/>
      <c r="F53" s="235"/>
      <c r="G53" s="235">
        <f>SUMIF(AG54:AG61,"&lt;&gt;NOR",G54:G61)</f>
        <v>0</v>
      </c>
      <c r="H53" s="235"/>
      <c r="I53" s="235">
        <f>SUM(I54:I61)</f>
        <v>0</v>
      </c>
      <c r="J53" s="235"/>
      <c r="K53" s="235">
        <f>SUM(K54:K61)</f>
        <v>0</v>
      </c>
      <c r="L53" s="235"/>
      <c r="M53" s="235">
        <f>SUM(M54:M61)</f>
        <v>0</v>
      </c>
      <c r="N53" s="234"/>
      <c r="O53" s="234">
        <f>SUM(O54:O61)</f>
        <v>0.70000000000000007</v>
      </c>
      <c r="P53" s="234"/>
      <c r="Q53" s="234">
        <f>SUM(Q54:Q61)</f>
        <v>0</v>
      </c>
      <c r="R53" s="235"/>
      <c r="S53" s="235"/>
      <c r="T53" s="236"/>
      <c r="U53" s="230"/>
      <c r="V53" s="230">
        <f>SUM(V54:V61)</f>
        <v>64.239999999999995</v>
      </c>
      <c r="W53" s="230"/>
      <c r="X53" s="230"/>
      <c r="AG53" t="s">
        <v>130</v>
      </c>
    </row>
    <row r="54" spans="1:60" outlineLevel="1" x14ac:dyDescent="0.2">
      <c r="A54" s="238">
        <v>11</v>
      </c>
      <c r="B54" s="239" t="s">
        <v>194</v>
      </c>
      <c r="C54" s="254" t="s">
        <v>195</v>
      </c>
      <c r="D54" s="240" t="s">
        <v>133</v>
      </c>
      <c r="E54" s="241">
        <v>55.38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9.5300000000000003E-3</v>
      </c>
      <c r="O54" s="241">
        <f>ROUND(E54*N54,2)</f>
        <v>0.53</v>
      </c>
      <c r="P54" s="241">
        <v>0</v>
      </c>
      <c r="Q54" s="241">
        <f>ROUND(E54*P54,2)</f>
        <v>0</v>
      </c>
      <c r="R54" s="243" t="s">
        <v>196</v>
      </c>
      <c r="S54" s="243" t="s">
        <v>135</v>
      </c>
      <c r="T54" s="244" t="s">
        <v>135</v>
      </c>
      <c r="U54" s="226">
        <v>0.81699999999999995</v>
      </c>
      <c r="V54" s="226">
        <f>ROUND(E54*U54,2)</f>
        <v>45.25</v>
      </c>
      <c r="W54" s="226"/>
      <c r="X54" s="226" t="s">
        <v>136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137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2.5" outlineLevel="1" x14ac:dyDescent="0.2">
      <c r="A55" s="222"/>
      <c r="B55" s="223"/>
      <c r="C55" s="255" t="s">
        <v>197</v>
      </c>
      <c r="D55" s="245"/>
      <c r="E55" s="245"/>
      <c r="F55" s="245"/>
      <c r="G55" s="245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15"/>
      <c r="Z55" s="215"/>
      <c r="AA55" s="215"/>
      <c r="AB55" s="215"/>
      <c r="AC55" s="215"/>
      <c r="AD55" s="215"/>
      <c r="AE55" s="215"/>
      <c r="AF55" s="215"/>
      <c r="AG55" s="215" t="s">
        <v>139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48" t="str">
        <f>C55</f>
        <v>soklových a podzemních konstrukcí z pěnového polystyrenu (30-35 kg/m3) s povrchovou úpravou stěrkou (pro obklad), omítkou nebo nopovou fólií (podzemní konstrukce)</v>
      </c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6" t="s">
        <v>198</v>
      </c>
      <c r="D56" s="228"/>
      <c r="E56" s="229">
        <v>55.38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15"/>
      <c r="Z56" s="215"/>
      <c r="AA56" s="215"/>
      <c r="AB56" s="215"/>
      <c r="AC56" s="215"/>
      <c r="AD56" s="215"/>
      <c r="AE56" s="215"/>
      <c r="AF56" s="215"/>
      <c r="AG56" s="215" t="s">
        <v>141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7"/>
      <c r="D57" s="247"/>
      <c r="E57" s="247"/>
      <c r="F57" s="247"/>
      <c r="G57" s="247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144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8">
        <v>12</v>
      </c>
      <c r="B58" s="239" t="s">
        <v>199</v>
      </c>
      <c r="C58" s="254" t="s">
        <v>200</v>
      </c>
      <c r="D58" s="240" t="s">
        <v>133</v>
      </c>
      <c r="E58" s="241">
        <v>25.56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6.5599999999999999E-3</v>
      </c>
      <c r="O58" s="241">
        <f>ROUND(E58*N58,2)</f>
        <v>0.17</v>
      </c>
      <c r="P58" s="241">
        <v>0</v>
      </c>
      <c r="Q58" s="241">
        <f>ROUND(E58*P58,2)</f>
        <v>0</v>
      </c>
      <c r="R58" s="243" t="s">
        <v>196</v>
      </c>
      <c r="S58" s="243" t="s">
        <v>135</v>
      </c>
      <c r="T58" s="244" t="s">
        <v>135</v>
      </c>
      <c r="U58" s="226">
        <v>0.74299999999999999</v>
      </c>
      <c r="V58" s="226">
        <f>ROUND(E58*U58,2)</f>
        <v>18.989999999999998</v>
      </c>
      <c r="W58" s="226"/>
      <c r="X58" s="226" t="s">
        <v>136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137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22"/>
      <c r="B59" s="223"/>
      <c r="C59" s="255" t="s">
        <v>197</v>
      </c>
      <c r="D59" s="245"/>
      <c r="E59" s="245"/>
      <c r="F59" s="245"/>
      <c r="G59" s="245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139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48" t="str">
        <f>C59</f>
        <v>soklových a podzemních konstrukcí z pěnového polystyrenu (30-35 kg/m3) s povrchovou úpravou stěrkou (pro obklad), omítkou nebo nopovou fólií (podzemní konstrukce)</v>
      </c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6" t="s">
        <v>201</v>
      </c>
      <c r="D60" s="228"/>
      <c r="E60" s="229">
        <v>25.56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15"/>
      <c r="Z60" s="215"/>
      <c r="AA60" s="215"/>
      <c r="AB60" s="215"/>
      <c r="AC60" s="215"/>
      <c r="AD60" s="215"/>
      <c r="AE60" s="215"/>
      <c r="AF60" s="215"/>
      <c r="AG60" s="215" t="s">
        <v>141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7"/>
      <c r="D61" s="247"/>
      <c r="E61" s="247"/>
      <c r="F61" s="247"/>
      <c r="G61" s="247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144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31" t="s">
        <v>129</v>
      </c>
      <c r="B62" s="232" t="s">
        <v>68</v>
      </c>
      <c r="C62" s="253" t="s">
        <v>69</v>
      </c>
      <c r="D62" s="233"/>
      <c r="E62" s="234"/>
      <c r="F62" s="235"/>
      <c r="G62" s="235">
        <f>SUMIF(AG63:AG66,"&lt;&gt;NOR",G63:G66)</f>
        <v>0</v>
      </c>
      <c r="H62" s="235"/>
      <c r="I62" s="235">
        <f>SUM(I63:I66)</f>
        <v>0</v>
      </c>
      <c r="J62" s="235"/>
      <c r="K62" s="235">
        <f>SUM(K63:K66)</f>
        <v>0</v>
      </c>
      <c r="L62" s="235"/>
      <c r="M62" s="235">
        <f>SUM(M63:M66)</f>
        <v>0</v>
      </c>
      <c r="N62" s="234"/>
      <c r="O62" s="234">
        <f>SUM(O63:O66)</f>
        <v>2.12</v>
      </c>
      <c r="P62" s="234"/>
      <c r="Q62" s="234">
        <f>SUM(Q63:Q66)</f>
        <v>0</v>
      </c>
      <c r="R62" s="235"/>
      <c r="S62" s="235"/>
      <c r="T62" s="236"/>
      <c r="U62" s="230"/>
      <c r="V62" s="230">
        <f>SUM(V63:V66)</f>
        <v>11.03</v>
      </c>
      <c r="W62" s="230"/>
      <c r="X62" s="230"/>
      <c r="AG62" t="s">
        <v>130</v>
      </c>
    </row>
    <row r="63" spans="1:60" ht="22.5" outlineLevel="1" x14ac:dyDescent="0.2">
      <c r="A63" s="238">
        <v>13</v>
      </c>
      <c r="B63" s="239" t="s">
        <v>202</v>
      </c>
      <c r="C63" s="254" t="s">
        <v>203</v>
      </c>
      <c r="D63" s="240" t="s">
        <v>133</v>
      </c>
      <c r="E63" s="241">
        <v>29.414999999999999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21</v>
      </c>
      <c r="M63" s="243">
        <f>G63*(1+L63/100)</f>
        <v>0</v>
      </c>
      <c r="N63" s="241">
        <v>7.1999999999999995E-2</v>
      </c>
      <c r="O63" s="241">
        <f>ROUND(E63*N63,2)</f>
        <v>2.12</v>
      </c>
      <c r="P63" s="241">
        <v>0</v>
      </c>
      <c r="Q63" s="241">
        <f>ROUND(E63*P63,2)</f>
        <v>0</v>
      </c>
      <c r="R63" s="243" t="s">
        <v>134</v>
      </c>
      <c r="S63" s="243" t="s">
        <v>135</v>
      </c>
      <c r="T63" s="244" t="s">
        <v>135</v>
      </c>
      <c r="U63" s="226">
        <v>0.375</v>
      </c>
      <c r="V63" s="226">
        <f>ROUND(E63*U63,2)</f>
        <v>11.03</v>
      </c>
      <c r="W63" s="226"/>
      <c r="X63" s="226" t="s">
        <v>136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137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22.5" outlineLevel="1" x14ac:dyDescent="0.2">
      <c r="A64" s="222"/>
      <c r="B64" s="223"/>
      <c r="C64" s="255" t="s">
        <v>204</v>
      </c>
      <c r="D64" s="245"/>
      <c r="E64" s="245"/>
      <c r="F64" s="245"/>
      <c r="G64" s="245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15"/>
      <c r="Z64" s="215"/>
      <c r="AA64" s="215"/>
      <c r="AB64" s="215"/>
      <c r="AC64" s="215"/>
      <c r="AD64" s="215"/>
      <c r="AE64" s="215"/>
      <c r="AF64" s="215"/>
      <c r="AG64" s="215" t="s">
        <v>139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48" t="str">
        <f>C64</f>
        <v>komunikací pro pěší do velikosti dlaždic 0,25 m2 s provedením lože do tl. 30 mm, s vyplněním spár a se smetením přebytečného materiálu na vzdálenost do 3 m</v>
      </c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8" t="s">
        <v>205</v>
      </c>
      <c r="D65" s="249"/>
      <c r="E65" s="249"/>
      <c r="F65" s="249"/>
      <c r="G65" s="249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15"/>
      <c r="Z65" s="215"/>
      <c r="AA65" s="215"/>
      <c r="AB65" s="215"/>
      <c r="AC65" s="215"/>
      <c r="AD65" s="215"/>
      <c r="AE65" s="215"/>
      <c r="AF65" s="215"/>
      <c r="AG65" s="215" t="s">
        <v>151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7"/>
      <c r="D66" s="247"/>
      <c r="E66" s="247"/>
      <c r="F66" s="247"/>
      <c r="G66" s="247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144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x14ac:dyDescent="0.2">
      <c r="A67" s="231" t="s">
        <v>129</v>
      </c>
      <c r="B67" s="232" t="s">
        <v>70</v>
      </c>
      <c r="C67" s="253" t="s">
        <v>71</v>
      </c>
      <c r="D67" s="233"/>
      <c r="E67" s="234"/>
      <c r="F67" s="235"/>
      <c r="G67" s="235">
        <f>SUMIF(AG68:AG82,"&lt;&gt;NOR",G68:G82)</f>
        <v>0</v>
      </c>
      <c r="H67" s="235"/>
      <c r="I67" s="235">
        <f>SUM(I68:I82)</f>
        <v>0</v>
      </c>
      <c r="J67" s="235"/>
      <c r="K67" s="235">
        <f>SUM(K68:K82)</f>
        <v>0</v>
      </c>
      <c r="L67" s="235"/>
      <c r="M67" s="235">
        <f>SUM(M68:M82)</f>
        <v>0</v>
      </c>
      <c r="N67" s="234"/>
      <c r="O67" s="234">
        <f>SUM(O68:O82)</f>
        <v>3.73</v>
      </c>
      <c r="P67" s="234"/>
      <c r="Q67" s="234">
        <f>SUM(Q68:Q82)</f>
        <v>0</v>
      </c>
      <c r="R67" s="235"/>
      <c r="S67" s="235"/>
      <c r="T67" s="236"/>
      <c r="U67" s="230"/>
      <c r="V67" s="230">
        <f>SUM(V68:V82)</f>
        <v>96.17</v>
      </c>
      <c r="W67" s="230"/>
      <c r="X67" s="230"/>
      <c r="AG67" t="s">
        <v>130</v>
      </c>
    </row>
    <row r="68" spans="1:60" outlineLevel="1" x14ac:dyDescent="0.2">
      <c r="A68" s="238">
        <v>14</v>
      </c>
      <c r="B68" s="239" t="s">
        <v>206</v>
      </c>
      <c r="C68" s="254" t="s">
        <v>207</v>
      </c>
      <c r="D68" s="240" t="s">
        <v>133</v>
      </c>
      <c r="E68" s="241">
        <v>33.607500000000002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4.0000000000000003E-5</v>
      </c>
      <c r="O68" s="241">
        <f>ROUND(E68*N68,2)</f>
        <v>0</v>
      </c>
      <c r="P68" s="241">
        <v>0</v>
      </c>
      <c r="Q68" s="241">
        <f>ROUND(E68*P68,2)</f>
        <v>0</v>
      </c>
      <c r="R68" s="243" t="s">
        <v>196</v>
      </c>
      <c r="S68" s="243" t="s">
        <v>135</v>
      </c>
      <c r="T68" s="244" t="s">
        <v>135</v>
      </c>
      <c r="U68" s="226">
        <v>7.8E-2</v>
      </c>
      <c r="V68" s="226">
        <f>ROUND(E68*U68,2)</f>
        <v>2.62</v>
      </c>
      <c r="W68" s="226"/>
      <c r="X68" s="226" t="s">
        <v>136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137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2.5" outlineLevel="1" x14ac:dyDescent="0.2">
      <c r="A69" s="222"/>
      <c r="B69" s="223"/>
      <c r="C69" s="255" t="s">
        <v>208</v>
      </c>
      <c r="D69" s="245"/>
      <c r="E69" s="245"/>
      <c r="F69" s="245"/>
      <c r="G69" s="245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139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48" t="str">
        <f>C69</f>
        <v>které se zřizují před úpravami povrchu, a obalení osazených dveřních zárubní před znečištěním při úpravách povrchu nástřikem plastických maltovin včetně pozdějšího odkrytí,</v>
      </c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6" t="s">
        <v>209</v>
      </c>
      <c r="D70" s="228"/>
      <c r="E70" s="229">
        <v>25.44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141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56" t="s">
        <v>210</v>
      </c>
      <c r="D71" s="228"/>
      <c r="E71" s="229">
        <v>2.8875000000000002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141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56" t="s">
        <v>211</v>
      </c>
      <c r="D72" s="228"/>
      <c r="E72" s="229">
        <v>5.28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141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7"/>
      <c r="D73" s="247"/>
      <c r="E73" s="247"/>
      <c r="F73" s="247"/>
      <c r="G73" s="247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15"/>
      <c r="Z73" s="215"/>
      <c r="AA73" s="215"/>
      <c r="AB73" s="215"/>
      <c r="AC73" s="215"/>
      <c r="AD73" s="215"/>
      <c r="AE73" s="215"/>
      <c r="AF73" s="215"/>
      <c r="AG73" s="215" t="s">
        <v>144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8">
        <v>15</v>
      </c>
      <c r="B74" s="239" t="s">
        <v>212</v>
      </c>
      <c r="C74" s="254" t="s">
        <v>213</v>
      </c>
      <c r="D74" s="240" t="s">
        <v>133</v>
      </c>
      <c r="E74" s="241">
        <v>51.7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1">
        <v>1.8499999999999999E-2</v>
      </c>
      <c r="O74" s="241">
        <f>ROUND(E74*N74,2)</f>
        <v>0.96</v>
      </c>
      <c r="P74" s="241">
        <v>0</v>
      </c>
      <c r="Q74" s="241">
        <f>ROUND(E74*P74,2)</f>
        <v>0</v>
      </c>
      <c r="R74" s="243"/>
      <c r="S74" s="243" t="s">
        <v>190</v>
      </c>
      <c r="T74" s="244" t="s">
        <v>184</v>
      </c>
      <c r="U74" s="226">
        <v>0.57984000000000002</v>
      </c>
      <c r="V74" s="226">
        <f>ROUND(E74*U74,2)</f>
        <v>29.98</v>
      </c>
      <c r="W74" s="226"/>
      <c r="X74" s="226" t="s">
        <v>136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137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60" t="s">
        <v>214</v>
      </c>
      <c r="D75" s="251"/>
      <c r="E75" s="251"/>
      <c r="F75" s="251"/>
      <c r="G75" s="251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15"/>
      <c r="Z75" s="215"/>
      <c r="AA75" s="215"/>
      <c r="AB75" s="215"/>
      <c r="AC75" s="215"/>
      <c r="AD75" s="215"/>
      <c r="AE75" s="215"/>
      <c r="AF75" s="215"/>
      <c r="AG75" s="215" t="s">
        <v>151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57"/>
      <c r="D76" s="247"/>
      <c r="E76" s="247"/>
      <c r="F76" s="247"/>
      <c r="G76" s="247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15"/>
      <c r="Z76" s="215"/>
      <c r="AA76" s="215"/>
      <c r="AB76" s="215"/>
      <c r="AC76" s="215"/>
      <c r="AD76" s="215"/>
      <c r="AE76" s="215"/>
      <c r="AF76" s="215"/>
      <c r="AG76" s="215" t="s">
        <v>144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38">
        <v>16</v>
      </c>
      <c r="B77" s="239" t="s">
        <v>215</v>
      </c>
      <c r="C77" s="254" t="s">
        <v>216</v>
      </c>
      <c r="D77" s="240" t="s">
        <v>133</v>
      </c>
      <c r="E77" s="241">
        <v>51.7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21</v>
      </c>
      <c r="M77" s="243">
        <f>G77*(1+L77/100)</f>
        <v>0</v>
      </c>
      <c r="N77" s="241">
        <v>5.3659999999999999E-2</v>
      </c>
      <c r="O77" s="241">
        <f>ROUND(E77*N77,2)</f>
        <v>2.77</v>
      </c>
      <c r="P77" s="241">
        <v>0</v>
      </c>
      <c r="Q77" s="241">
        <f>ROUND(E77*P77,2)</f>
        <v>0</v>
      </c>
      <c r="R77" s="243"/>
      <c r="S77" s="243" t="s">
        <v>190</v>
      </c>
      <c r="T77" s="244" t="s">
        <v>184</v>
      </c>
      <c r="U77" s="226">
        <v>1.2295499999999999</v>
      </c>
      <c r="V77" s="226">
        <f>ROUND(E77*U77,2)</f>
        <v>63.57</v>
      </c>
      <c r="W77" s="226"/>
      <c r="X77" s="226" t="s">
        <v>136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137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60" t="s">
        <v>373</v>
      </c>
      <c r="D78" s="251"/>
      <c r="E78" s="251"/>
      <c r="F78" s="251"/>
      <c r="G78" s="251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15"/>
      <c r="Z78" s="215"/>
      <c r="AA78" s="215"/>
      <c r="AB78" s="215"/>
      <c r="AC78" s="215"/>
      <c r="AD78" s="215"/>
      <c r="AE78" s="215"/>
      <c r="AF78" s="215"/>
      <c r="AG78" s="215" t="s">
        <v>151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8" t="s">
        <v>374</v>
      </c>
      <c r="D79" s="249"/>
      <c r="E79" s="249"/>
      <c r="F79" s="249"/>
      <c r="G79" s="249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15"/>
      <c r="Z79" s="215"/>
      <c r="AA79" s="215"/>
      <c r="AB79" s="215"/>
      <c r="AC79" s="215"/>
      <c r="AD79" s="215"/>
      <c r="AE79" s="215"/>
      <c r="AF79" s="215"/>
      <c r="AG79" s="215" t="s">
        <v>151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6" t="s">
        <v>217</v>
      </c>
      <c r="D80" s="228"/>
      <c r="E80" s="229">
        <v>30.7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15"/>
      <c r="Z80" s="215"/>
      <c r="AA80" s="215"/>
      <c r="AB80" s="215"/>
      <c r="AC80" s="215"/>
      <c r="AD80" s="215"/>
      <c r="AE80" s="215"/>
      <c r="AF80" s="215"/>
      <c r="AG80" s="215" t="s">
        <v>141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6" t="s">
        <v>218</v>
      </c>
      <c r="D81" s="228"/>
      <c r="E81" s="229">
        <v>21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15"/>
      <c r="Z81" s="215"/>
      <c r="AA81" s="215"/>
      <c r="AB81" s="215"/>
      <c r="AC81" s="215"/>
      <c r="AD81" s="215"/>
      <c r="AE81" s="215"/>
      <c r="AF81" s="215"/>
      <c r="AG81" s="215" t="s">
        <v>141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7"/>
      <c r="D82" s="247"/>
      <c r="E82" s="247"/>
      <c r="F82" s="247"/>
      <c r="G82" s="247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15"/>
      <c r="Z82" s="215"/>
      <c r="AA82" s="215"/>
      <c r="AB82" s="215"/>
      <c r="AC82" s="215"/>
      <c r="AD82" s="215"/>
      <c r="AE82" s="215"/>
      <c r="AF82" s="215"/>
      <c r="AG82" s="215" t="s">
        <v>144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x14ac:dyDescent="0.2">
      <c r="A83" s="231" t="s">
        <v>129</v>
      </c>
      <c r="B83" s="232" t="s">
        <v>72</v>
      </c>
      <c r="C83" s="253" t="s">
        <v>73</v>
      </c>
      <c r="D83" s="233"/>
      <c r="E83" s="234"/>
      <c r="F83" s="235"/>
      <c r="G83" s="235">
        <f>SUMIF(AG84:AG88,"&lt;&gt;NOR",G84:G88)</f>
        <v>0</v>
      </c>
      <c r="H83" s="235"/>
      <c r="I83" s="235">
        <f>SUM(I84:I88)</f>
        <v>0</v>
      </c>
      <c r="J83" s="235"/>
      <c r="K83" s="235">
        <f>SUM(K84:K88)</f>
        <v>0</v>
      </c>
      <c r="L83" s="235"/>
      <c r="M83" s="235">
        <f>SUM(M84:M88)</f>
        <v>0</v>
      </c>
      <c r="N83" s="234"/>
      <c r="O83" s="234">
        <f>SUM(O84:O88)</f>
        <v>0</v>
      </c>
      <c r="P83" s="234"/>
      <c r="Q83" s="234">
        <f>SUM(Q84:Q88)</f>
        <v>0</v>
      </c>
      <c r="R83" s="235"/>
      <c r="S83" s="235"/>
      <c r="T83" s="236"/>
      <c r="U83" s="230"/>
      <c r="V83" s="230">
        <f>SUM(V84:V88)</f>
        <v>40.549999999999997</v>
      </c>
      <c r="W83" s="230"/>
      <c r="X83" s="230"/>
      <c r="AG83" t="s">
        <v>130</v>
      </c>
    </row>
    <row r="84" spans="1:60" outlineLevel="1" x14ac:dyDescent="0.2">
      <c r="A84" s="238">
        <v>17</v>
      </c>
      <c r="B84" s="239" t="s">
        <v>219</v>
      </c>
      <c r="C84" s="254" t="s">
        <v>220</v>
      </c>
      <c r="D84" s="240" t="s">
        <v>133</v>
      </c>
      <c r="E84" s="241">
        <v>94.3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21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 t="s">
        <v>196</v>
      </c>
      <c r="S84" s="243" t="s">
        <v>135</v>
      </c>
      <c r="T84" s="244" t="s">
        <v>135</v>
      </c>
      <c r="U84" s="226">
        <v>0.43</v>
      </c>
      <c r="V84" s="226">
        <f>ROUND(E84*U84,2)</f>
        <v>40.549999999999997</v>
      </c>
      <c r="W84" s="226"/>
      <c r="X84" s="226" t="s">
        <v>136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137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60" t="s">
        <v>221</v>
      </c>
      <c r="D85" s="251"/>
      <c r="E85" s="251"/>
      <c r="F85" s="251"/>
      <c r="G85" s="251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15"/>
      <c r="Z85" s="215"/>
      <c r="AA85" s="215"/>
      <c r="AB85" s="215"/>
      <c r="AC85" s="215"/>
      <c r="AD85" s="215"/>
      <c r="AE85" s="215"/>
      <c r="AF85" s="215"/>
      <c r="AG85" s="215" t="s">
        <v>151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6" t="s">
        <v>222</v>
      </c>
      <c r="D86" s="228"/>
      <c r="E86" s="229">
        <v>51.7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15"/>
      <c r="Z86" s="215"/>
      <c r="AA86" s="215"/>
      <c r="AB86" s="215"/>
      <c r="AC86" s="215"/>
      <c r="AD86" s="215"/>
      <c r="AE86" s="215"/>
      <c r="AF86" s="215"/>
      <c r="AG86" s="215" t="s">
        <v>141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56" t="s">
        <v>223</v>
      </c>
      <c r="D87" s="228"/>
      <c r="E87" s="229">
        <v>42.6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141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7"/>
      <c r="D88" s="247"/>
      <c r="E88" s="247"/>
      <c r="F88" s="247"/>
      <c r="G88" s="247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15"/>
      <c r="Z88" s="215"/>
      <c r="AA88" s="215"/>
      <c r="AB88" s="215"/>
      <c r="AC88" s="215"/>
      <c r="AD88" s="215"/>
      <c r="AE88" s="215"/>
      <c r="AF88" s="215"/>
      <c r="AG88" s="215" t="s">
        <v>144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x14ac:dyDescent="0.2">
      <c r="A89" s="231" t="s">
        <v>129</v>
      </c>
      <c r="B89" s="232" t="s">
        <v>74</v>
      </c>
      <c r="C89" s="253" t="s">
        <v>75</v>
      </c>
      <c r="D89" s="233"/>
      <c r="E89" s="234"/>
      <c r="F89" s="235"/>
      <c r="G89" s="235">
        <f>SUMIF(AG90:AG98,"&lt;&gt;NOR",G90:G98)</f>
        <v>0</v>
      </c>
      <c r="H89" s="235"/>
      <c r="I89" s="235">
        <f>SUM(I90:I98)</f>
        <v>0</v>
      </c>
      <c r="J89" s="235"/>
      <c r="K89" s="235">
        <f>SUM(K90:K98)</f>
        <v>0</v>
      </c>
      <c r="L89" s="235"/>
      <c r="M89" s="235">
        <f>SUM(M90:M98)</f>
        <v>0</v>
      </c>
      <c r="N89" s="234"/>
      <c r="O89" s="234">
        <f>SUM(O90:O98)</f>
        <v>5.16</v>
      </c>
      <c r="P89" s="234"/>
      <c r="Q89" s="234">
        <f>SUM(Q90:Q98)</f>
        <v>0</v>
      </c>
      <c r="R89" s="235"/>
      <c r="S89" s="235"/>
      <c r="T89" s="236"/>
      <c r="U89" s="230"/>
      <c r="V89" s="230">
        <f>SUM(V90:V98)</f>
        <v>8.25</v>
      </c>
      <c r="W89" s="230"/>
      <c r="X89" s="230"/>
      <c r="AG89" t="s">
        <v>130</v>
      </c>
    </row>
    <row r="90" spans="1:60" outlineLevel="1" x14ac:dyDescent="0.2">
      <c r="A90" s="238">
        <v>18</v>
      </c>
      <c r="B90" s="239" t="s">
        <v>224</v>
      </c>
      <c r="C90" s="254" t="s">
        <v>225</v>
      </c>
      <c r="D90" s="240" t="s">
        <v>155</v>
      </c>
      <c r="E90" s="241">
        <v>2.0448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21</v>
      </c>
      <c r="M90" s="243">
        <f>G90*(1+L90/100)</f>
        <v>0</v>
      </c>
      <c r="N90" s="241">
        <v>2.5249999999999999</v>
      </c>
      <c r="O90" s="241">
        <f>ROUND(E90*N90,2)</f>
        <v>5.16</v>
      </c>
      <c r="P90" s="241">
        <v>0</v>
      </c>
      <c r="Q90" s="241">
        <f>ROUND(E90*P90,2)</f>
        <v>0</v>
      </c>
      <c r="R90" s="243" t="s">
        <v>196</v>
      </c>
      <c r="S90" s="243" t="s">
        <v>135</v>
      </c>
      <c r="T90" s="244" t="s">
        <v>135</v>
      </c>
      <c r="U90" s="226">
        <v>3.2130000000000001</v>
      </c>
      <c r="V90" s="226">
        <f>ROUND(E90*U90,2)</f>
        <v>6.57</v>
      </c>
      <c r="W90" s="226"/>
      <c r="X90" s="226" t="s">
        <v>136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137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55" t="s">
        <v>226</v>
      </c>
      <c r="D91" s="245"/>
      <c r="E91" s="245"/>
      <c r="F91" s="245"/>
      <c r="G91" s="245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15"/>
      <c r="Z91" s="215"/>
      <c r="AA91" s="215"/>
      <c r="AB91" s="215"/>
      <c r="AC91" s="215"/>
      <c r="AD91" s="215"/>
      <c r="AE91" s="215"/>
      <c r="AF91" s="215"/>
      <c r="AG91" s="215" t="s">
        <v>139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58" t="s">
        <v>227</v>
      </c>
      <c r="D92" s="249"/>
      <c r="E92" s="249"/>
      <c r="F92" s="249"/>
      <c r="G92" s="249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15"/>
      <c r="Z92" s="215"/>
      <c r="AA92" s="215"/>
      <c r="AB92" s="215"/>
      <c r="AC92" s="215"/>
      <c r="AD92" s="215"/>
      <c r="AE92" s="215"/>
      <c r="AF92" s="215"/>
      <c r="AG92" s="215" t="s">
        <v>151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8" t="s">
        <v>228</v>
      </c>
      <c r="D93" s="249"/>
      <c r="E93" s="249"/>
      <c r="F93" s="249"/>
      <c r="G93" s="249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15"/>
      <c r="Z93" s="215"/>
      <c r="AA93" s="215"/>
      <c r="AB93" s="215"/>
      <c r="AC93" s="215"/>
      <c r="AD93" s="215"/>
      <c r="AE93" s="215"/>
      <c r="AF93" s="215"/>
      <c r="AG93" s="215" t="s">
        <v>151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56" t="s">
        <v>229</v>
      </c>
      <c r="D94" s="228"/>
      <c r="E94" s="229">
        <v>2.0448</v>
      </c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15"/>
      <c r="Z94" s="215"/>
      <c r="AA94" s="215"/>
      <c r="AB94" s="215"/>
      <c r="AC94" s="215"/>
      <c r="AD94" s="215"/>
      <c r="AE94" s="215"/>
      <c r="AF94" s="215"/>
      <c r="AG94" s="215" t="s">
        <v>141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57"/>
      <c r="D95" s="247"/>
      <c r="E95" s="247"/>
      <c r="F95" s="247"/>
      <c r="G95" s="247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15"/>
      <c r="Z95" s="215"/>
      <c r="AA95" s="215"/>
      <c r="AB95" s="215"/>
      <c r="AC95" s="215"/>
      <c r="AD95" s="215"/>
      <c r="AE95" s="215"/>
      <c r="AF95" s="215"/>
      <c r="AG95" s="215" t="s">
        <v>144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38">
        <v>19</v>
      </c>
      <c r="B96" s="239" t="s">
        <v>230</v>
      </c>
      <c r="C96" s="254" t="s">
        <v>231</v>
      </c>
      <c r="D96" s="240" t="s">
        <v>155</v>
      </c>
      <c r="E96" s="241">
        <v>2.0448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 t="s">
        <v>196</v>
      </c>
      <c r="S96" s="243" t="s">
        <v>135</v>
      </c>
      <c r="T96" s="244" t="s">
        <v>135</v>
      </c>
      <c r="U96" s="226">
        <v>0.82</v>
      </c>
      <c r="V96" s="226">
        <f>ROUND(E96*U96,2)</f>
        <v>1.68</v>
      </c>
      <c r="W96" s="226"/>
      <c r="X96" s="226" t="s">
        <v>136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137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55" t="s">
        <v>232</v>
      </c>
      <c r="D97" s="245"/>
      <c r="E97" s="245"/>
      <c r="F97" s="245"/>
      <c r="G97" s="245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15"/>
      <c r="Z97" s="215"/>
      <c r="AA97" s="215"/>
      <c r="AB97" s="215"/>
      <c r="AC97" s="215"/>
      <c r="AD97" s="215"/>
      <c r="AE97" s="215"/>
      <c r="AF97" s="215"/>
      <c r="AG97" s="215" t="s">
        <v>139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57"/>
      <c r="D98" s="247"/>
      <c r="E98" s="247"/>
      <c r="F98" s="247"/>
      <c r="G98" s="247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15"/>
      <c r="Z98" s="215"/>
      <c r="AA98" s="215"/>
      <c r="AB98" s="215"/>
      <c r="AC98" s="215"/>
      <c r="AD98" s="215"/>
      <c r="AE98" s="215"/>
      <c r="AF98" s="215"/>
      <c r="AG98" s="215" t="s">
        <v>144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x14ac:dyDescent="0.2">
      <c r="A99" s="231" t="s">
        <v>129</v>
      </c>
      <c r="B99" s="232" t="s">
        <v>76</v>
      </c>
      <c r="C99" s="253" t="s">
        <v>77</v>
      </c>
      <c r="D99" s="233"/>
      <c r="E99" s="234"/>
      <c r="F99" s="235"/>
      <c r="G99" s="235">
        <f>SUMIF(AG100:AG102,"&lt;&gt;NOR",G100:G102)</f>
        <v>0</v>
      </c>
      <c r="H99" s="235"/>
      <c r="I99" s="235">
        <f>SUM(I100:I102)</f>
        <v>0</v>
      </c>
      <c r="J99" s="235"/>
      <c r="K99" s="235">
        <f>SUM(K100:K102)</f>
        <v>0</v>
      </c>
      <c r="L99" s="235"/>
      <c r="M99" s="235">
        <f>SUM(M100:M102)</f>
        <v>0</v>
      </c>
      <c r="N99" s="234"/>
      <c r="O99" s="234">
        <f>SUM(O100:O102)</f>
        <v>0</v>
      </c>
      <c r="P99" s="234"/>
      <c r="Q99" s="234">
        <f>SUM(Q100:Q102)</f>
        <v>0</v>
      </c>
      <c r="R99" s="235"/>
      <c r="S99" s="235"/>
      <c r="T99" s="236"/>
      <c r="U99" s="230"/>
      <c r="V99" s="230">
        <f>SUM(V100:V102)</f>
        <v>1.66</v>
      </c>
      <c r="W99" s="230"/>
      <c r="X99" s="230"/>
      <c r="AG99" t="s">
        <v>130</v>
      </c>
    </row>
    <row r="100" spans="1:60" outlineLevel="1" x14ac:dyDescent="0.2">
      <c r="A100" s="238">
        <v>20</v>
      </c>
      <c r="B100" s="239" t="s">
        <v>233</v>
      </c>
      <c r="C100" s="254" t="s">
        <v>234</v>
      </c>
      <c r="D100" s="240" t="s">
        <v>147</v>
      </c>
      <c r="E100" s="241">
        <v>27.6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21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 t="s">
        <v>235</v>
      </c>
      <c r="S100" s="243" t="s">
        <v>135</v>
      </c>
      <c r="T100" s="244" t="s">
        <v>135</v>
      </c>
      <c r="U100" s="226">
        <v>0.06</v>
      </c>
      <c r="V100" s="226">
        <f>ROUND(E100*U100,2)</f>
        <v>1.66</v>
      </c>
      <c r="W100" s="226"/>
      <c r="X100" s="226" t="s">
        <v>136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137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60" t="s">
        <v>236</v>
      </c>
      <c r="D101" s="251"/>
      <c r="E101" s="251"/>
      <c r="F101" s="251"/>
      <c r="G101" s="251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151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57"/>
      <c r="D102" s="247"/>
      <c r="E102" s="247"/>
      <c r="F102" s="247"/>
      <c r="G102" s="247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144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231" t="s">
        <v>129</v>
      </c>
      <c r="B103" s="232" t="s">
        <v>78</v>
      </c>
      <c r="C103" s="253" t="s">
        <v>79</v>
      </c>
      <c r="D103" s="233"/>
      <c r="E103" s="234"/>
      <c r="F103" s="235"/>
      <c r="G103" s="235">
        <f>SUMIF(AG104:AG111,"&lt;&gt;NOR",G104:G111)</f>
        <v>0</v>
      </c>
      <c r="H103" s="235"/>
      <c r="I103" s="235">
        <f>SUM(I104:I111)</f>
        <v>0</v>
      </c>
      <c r="J103" s="235"/>
      <c r="K103" s="235">
        <f>SUM(K104:K111)</f>
        <v>0</v>
      </c>
      <c r="L103" s="235"/>
      <c r="M103" s="235">
        <f>SUM(M104:M111)</f>
        <v>0</v>
      </c>
      <c r="N103" s="234"/>
      <c r="O103" s="234">
        <f>SUM(O104:O111)</f>
        <v>0</v>
      </c>
      <c r="P103" s="234"/>
      <c r="Q103" s="234">
        <f>SUM(Q104:Q111)</f>
        <v>7.31</v>
      </c>
      <c r="R103" s="235"/>
      <c r="S103" s="235"/>
      <c r="T103" s="236"/>
      <c r="U103" s="230"/>
      <c r="V103" s="230">
        <f>SUM(V104:V111)</f>
        <v>38.42</v>
      </c>
      <c r="W103" s="230"/>
      <c r="X103" s="230"/>
      <c r="AG103" t="s">
        <v>130</v>
      </c>
    </row>
    <row r="104" spans="1:60" ht="22.5" outlineLevel="1" x14ac:dyDescent="0.2">
      <c r="A104" s="238">
        <v>21</v>
      </c>
      <c r="B104" s="239" t="s">
        <v>237</v>
      </c>
      <c r="C104" s="254" t="s">
        <v>238</v>
      </c>
      <c r="D104" s="240" t="s">
        <v>133</v>
      </c>
      <c r="E104" s="241">
        <v>51.7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21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4.5999999999999999E-2</v>
      </c>
      <c r="Q104" s="241">
        <f>ROUND(E104*P104,2)</f>
        <v>2.38</v>
      </c>
      <c r="R104" s="243" t="s">
        <v>239</v>
      </c>
      <c r="S104" s="243" t="s">
        <v>135</v>
      </c>
      <c r="T104" s="244" t="s">
        <v>135</v>
      </c>
      <c r="U104" s="226">
        <v>0.26</v>
      </c>
      <c r="V104" s="226">
        <f>ROUND(E104*U104,2)</f>
        <v>13.44</v>
      </c>
      <c r="W104" s="226"/>
      <c r="X104" s="226" t="s">
        <v>136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137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59"/>
      <c r="D105" s="250"/>
      <c r="E105" s="250"/>
      <c r="F105" s="250"/>
      <c r="G105" s="250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144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ht="22.5" outlineLevel="1" x14ac:dyDescent="0.2">
      <c r="A106" s="238">
        <v>22</v>
      </c>
      <c r="B106" s="239" t="s">
        <v>240</v>
      </c>
      <c r="C106" s="254" t="s">
        <v>241</v>
      </c>
      <c r="D106" s="240" t="s">
        <v>133</v>
      </c>
      <c r="E106" s="241">
        <v>55.38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1">
        <v>0</v>
      </c>
      <c r="O106" s="241">
        <f>ROUND(E106*N106,2)</f>
        <v>0</v>
      </c>
      <c r="P106" s="241">
        <v>8.8999999999999996E-2</v>
      </c>
      <c r="Q106" s="241">
        <f>ROUND(E106*P106,2)</f>
        <v>4.93</v>
      </c>
      <c r="R106" s="243" t="s">
        <v>239</v>
      </c>
      <c r="S106" s="243" t="s">
        <v>135</v>
      </c>
      <c r="T106" s="244" t="s">
        <v>135</v>
      </c>
      <c r="U106" s="226">
        <v>0.39</v>
      </c>
      <c r="V106" s="226">
        <f>ROUND(E106*U106,2)</f>
        <v>21.6</v>
      </c>
      <c r="W106" s="226"/>
      <c r="X106" s="226" t="s">
        <v>136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137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55" t="s">
        <v>242</v>
      </c>
      <c r="D107" s="245"/>
      <c r="E107" s="245"/>
      <c r="F107" s="245"/>
      <c r="G107" s="245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139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7"/>
      <c r="D108" s="247"/>
      <c r="E108" s="247"/>
      <c r="F108" s="247"/>
      <c r="G108" s="247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144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22.5" outlineLevel="1" x14ac:dyDescent="0.2">
      <c r="A109" s="238">
        <v>23</v>
      </c>
      <c r="B109" s="239" t="s">
        <v>243</v>
      </c>
      <c r="C109" s="254" t="s">
        <v>244</v>
      </c>
      <c r="D109" s="240" t="s">
        <v>133</v>
      </c>
      <c r="E109" s="241">
        <v>29.414999999999999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21</v>
      </c>
      <c r="M109" s="243">
        <f>G109*(1+L109/100)</f>
        <v>0</v>
      </c>
      <c r="N109" s="241">
        <v>0</v>
      </c>
      <c r="O109" s="241">
        <f>ROUND(E109*N109,2)</f>
        <v>0</v>
      </c>
      <c r="P109" s="241">
        <v>0</v>
      </c>
      <c r="Q109" s="241">
        <f>ROUND(E109*P109,2)</f>
        <v>0</v>
      </c>
      <c r="R109" s="243" t="s">
        <v>134</v>
      </c>
      <c r="S109" s="243" t="s">
        <v>135</v>
      </c>
      <c r="T109" s="244" t="s">
        <v>135</v>
      </c>
      <c r="U109" s="226">
        <v>0.115</v>
      </c>
      <c r="V109" s="226">
        <f>ROUND(E109*U109,2)</f>
        <v>3.38</v>
      </c>
      <c r="W109" s="226"/>
      <c r="X109" s="226" t="s">
        <v>136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137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ht="22.5" outlineLevel="1" x14ac:dyDescent="0.2">
      <c r="A110" s="222"/>
      <c r="B110" s="223"/>
      <c r="C110" s="255" t="s">
        <v>245</v>
      </c>
      <c r="D110" s="245"/>
      <c r="E110" s="245"/>
      <c r="F110" s="245"/>
      <c r="G110" s="245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139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48" t="str">
        <f>C110</f>
        <v>krajníků, desek nebo panelů od spojovacího materiálu s odklizením a uložením očištěných hmot a spojovacího materiálu na skládku na vzdálenost do 10 m</v>
      </c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57"/>
      <c r="D111" s="247"/>
      <c r="E111" s="247"/>
      <c r="F111" s="247"/>
      <c r="G111" s="247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144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x14ac:dyDescent="0.2">
      <c r="A112" s="231" t="s">
        <v>129</v>
      </c>
      <c r="B112" s="232" t="s">
        <v>80</v>
      </c>
      <c r="C112" s="253" t="s">
        <v>81</v>
      </c>
      <c r="D112" s="233"/>
      <c r="E112" s="234"/>
      <c r="F112" s="235"/>
      <c r="G112" s="235">
        <f>SUMIF(AG113:AG115,"&lt;&gt;NOR",G113:G115)</f>
        <v>0</v>
      </c>
      <c r="H112" s="235"/>
      <c r="I112" s="235">
        <f>SUM(I113:I115)</f>
        <v>0</v>
      </c>
      <c r="J112" s="235"/>
      <c r="K112" s="235">
        <f>SUM(K113:K115)</f>
        <v>0</v>
      </c>
      <c r="L112" s="235"/>
      <c r="M112" s="235">
        <f>SUM(M113:M115)</f>
        <v>0</v>
      </c>
      <c r="N112" s="234"/>
      <c r="O112" s="234">
        <f>SUM(O113:O115)</f>
        <v>0</v>
      </c>
      <c r="P112" s="234"/>
      <c r="Q112" s="234">
        <f>SUM(Q113:Q115)</f>
        <v>0</v>
      </c>
      <c r="R112" s="235"/>
      <c r="S112" s="235"/>
      <c r="T112" s="236"/>
      <c r="U112" s="230"/>
      <c r="V112" s="230">
        <f>SUM(V113:V115)</f>
        <v>27.99</v>
      </c>
      <c r="W112" s="230"/>
      <c r="X112" s="230"/>
      <c r="AG112" t="s">
        <v>130</v>
      </c>
    </row>
    <row r="113" spans="1:60" outlineLevel="1" x14ac:dyDescent="0.2">
      <c r="A113" s="238">
        <v>24</v>
      </c>
      <c r="B113" s="239" t="s">
        <v>246</v>
      </c>
      <c r="C113" s="254" t="s">
        <v>247</v>
      </c>
      <c r="D113" s="240" t="s">
        <v>248</v>
      </c>
      <c r="E113" s="241">
        <v>32.85407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1">
        <v>0</v>
      </c>
      <c r="O113" s="241">
        <f>ROUND(E113*N113,2)</f>
        <v>0</v>
      </c>
      <c r="P113" s="241">
        <v>0</v>
      </c>
      <c r="Q113" s="241">
        <f>ROUND(E113*P113,2)</f>
        <v>0</v>
      </c>
      <c r="R113" s="243" t="s">
        <v>196</v>
      </c>
      <c r="S113" s="243" t="s">
        <v>135</v>
      </c>
      <c r="T113" s="244" t="s">
        <v>135</v>
      </c>
      <c r="U113" s="226">
        <v>0.85199999999999998</v>
      </c>
      <c r="V113" s="226">
        <f>ROUND(E113*U113,2)</f>
        <v>27.99</v>
      </c>
      <c r="W113" s="226"/>
      <c r="X113" s="226" t="s">
        <v>249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250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ht="22.5" outlineLevel="1" x14ac:dyDescent="0.2">
      <c r="A114" s="222"/>
      <c r="B114" s="223"/>
      <c r="C114" s="255" t="s">
        <v>251</v>
      </c>
      <c r="D114" s="245"/>
      <c r="E114" s="245"/>
      <c r="F114" s="245"/>
      <c r="G114" s="245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139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48" t="str">
        <f>C114</f>
        <v>přesun hmot pro budovy občanské výstavby (JKSO 801), budovy pro bydlení (JKSO 803) budovy pro výrobu a služby (JKSO 812) s nosnou svislou konstrukcí zděnou z cihel nebo tvárnic nebo kovovou</v>
      </c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57"/>
      <c r="D115" s="247"/>
      <c r="E115" s="247"/>
      <c r="F115" s="247"/>
      <c r="G115" s="247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144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x14ac:dyDescent="0.2">
      <c r="A116" s="231" t="s">
        <v>129</v>
      </c>
      <c r="B116" s="232" t="s">
        <v>82</v>
      </c>
      <c r="C116" s="253" t="s">
        <v>83</v>
      </c>
      <c r="D116" s="233"/>
      <c r="E116" s="234"/>
      <c r="F116" s="235"/>
      <c r="G116" s="235">
        <f>SUMIF(AG117:AG138,"&lt;&gt;NOR",G117:G138)</f>
        <v>0</v>
      </c>
      <c r="H116" s="235"/>
      <c r="I116" s="235">
        <f>SUM(I117:I138)</f>
        <v>0</v>
      </c>
      <c r="J116" s="235"/>
      <c r="K116" s="235">
        <f>SUM(K117:K138)</f>
        <v>0</v>
      </c>
      <c r="L116" s="235"/>
      <c r="M116" s="235">
        <f>SUM(M117:M138)</f>
        <v>0</v>
      </c>
      <c r="N116" s="234"/>
      <c r="O116" s="234">
        <f>SUM(O117:O138)</f>
        <v>0.14000000000000001</v>
      </c>
      <c r="P116" s="234"/>
      <c r="Q116" s="234">
        <f>SUM(Q117:Q138)</f>
        <v>0</v>
      </c>
      <c r="R116" s="235"/>
      <c r="S116" s="235"/>
      <c r="T116" s="236"/>
      <c r="U116" s="230"/>
      <c r="V116" s="230">
        <f>SUM(V117:V138)</f>
        <v>20.659999999999997</v>
      </c>
      <c r="W116" s="230"/>
      <c r="X116" s="230"/>
      <c r="AG116" t="s">
        <v>130</v>
      </c>
    </row>
    <row r="117" spans="1:60" outlineLevel="1" x14ac:dyDescent="0.2">
      <c r="A117" s="238">
        <v>25</v>
      </c>
      <c r="B117" s="239" t="s">
        <v>252</v>
      </c>
      <c r="C117" s="254" t="s">
        <v>253</v>
      </c>
      <c r="D117" s="240" t="s">
        <v>147</v>
      </c>
      <c r="E117" s="241">
        <v>42.6</v>
      </c>
      <c r="F117" s="242"/>
      <c r="G117" s="243">
        <f>ROUND(E117*F117,2)</f>
        <v>0</v>
      </c>
      <c r="H117" s="242"/>
      <c r="I117" s="243">
        <f>ROUND(E117*H117,2)</f>
        <v>0</v>
      </c>
      <c r="J117" s="242"/>
      <c r="K117" s="243">
        <f>ROUND(E117*J117,2)</f>
        <v>0</v>
      </c>
      <c r="L117" s="243">
        <v>21</v>
      </c>
      <c r="M117" s="243">
        <f>G117*(1+L117/100)</f>
        <v>0</v>
      </c>
      <c r="N117" s="241">
        <v>3.3E-4</v>
      </c>
      <c r="O117" s="241">
        <f>ROUND(E117*N117,2)</f>
        <v>0.01</v>
      </c>
      <c r="P117" s="241">
        <v>0</v>
      </c>
      <c r="Q117" s="241">
        <f>ROUND(E117*P117,2)</f>
        <v>0</v>
      </c>
      <c r="R117" s="243" t="s">
        <v>254</v>
      </c>
      <c r="S117" s="243" t="s">
        <v>135</v>
      </c>
      <c r="T117" s="244" t="s">
        <v>135</v>
      </c>
      <c r="U117" s="226">
        <v>0.1</v>
      </c>
      <c r="V117" s="226">
        <f>ROUND(E117*U117,2)</f>
        <v>4.26</v>
      </c>
      <c r="W117" s="226"/>
      <c r="X117" s="226" t="s">
        <v>136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137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56" t="s">
        <v>255</v>
      </c>
      <c r="D118" s="228"/>
      <c r="E118" s="229">
        <v>42.6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141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57"/>
      <c r="D119" s="247"/>
      <c r="E119" s="247"/>
      <c r="F119" s="247"/>
      <c r="G119" s="247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144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38">
        <v>26</v>
      </c>
      <c r="B120" s="239" t="s">
        <v>256</v>
      </c>
      <c r="C120" s="254" t="s">
        <v>257</v>
      </c>
      <c r="D120" s="240" t="s">
        <v>133</v>
      </c>
      <c r="E120" s="241">
        <v>42.6</v>
      </c>
      <c r="F120" s="242"/>
      <c r="G120" s="243">
        <f>ROUND(E120*F120,2)</f>
        <v>0</v>
      </c>
      <c r="H120" s="242"/>
      <c r="I120" s="243">
        <f>ROUND(E120*H120,2)</f>
        <v>0</v>
      </c>
      <c r="J120" s="242"/>
      <c r="K120" s="243">
        <f>ROUND(E120*J120,2)</f>
        <v>0</v>
      </c>
      <c r="L120" s="243">
        <v>21</v>
      </c>
      <c r="M120" s="243">
        <f>G120*(1+L120/100)</f>
        <v>0</v>
      </c>
      <c r="N120" s="241">
        <v>3.15E-3</v>
      </c>
      <c r="O120" s="241">
        <f>ROUND(E120*N120,2)</f>
        <v>0.13</v>
      </c>
      <c r="P120" s="241">
        <v>0</v>
      </c>
      <c r="Q120" s="241">
        <f>ROUND(E120*P120,2)</f>
        <v>0</v>
      </c>
      <c r="R120" s="243"/>
      <c r="S120" s="243" t="s">
        <v>190</v>
      </c>
      <c r="T120" s="244" t="s">
        <v>184</v>
      </c>
      <c r="U120" s="226">
        <v>0.38500000000000001</v>
      </c>
      <c r="V120" s="226">
        <f>ROUND(E120*U120,2)</f>
        <v>16.399999999999999</v>
      </c>
      <c r="W120" s="226"/>
      <c r="X120" s="226" t="s">
        <v>136</v>
      </c>
      <c r="Y120" s="215"/>
      <c r="Z120" s="215"/>
      <c r="AA120" s="215"/>
      <c r="AB120" s="215"/>
      <c r="AC120" s="215"/>
      <c r="AD120" s="215"/>
      <c r="AE120" s="215"/>
      <c r="AF120" s="215"/>
      <c r="AG120" s="215" t="s">
        <v>137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/>
      <c r="B121" s="223"/>
      <c r="C121" s="260" t="s">
        <v>375</v>
      </c>
      <c r="D121" s="251"/>
      <c r="E121" s="251"/>
      <c r="F121" s="251"/>
      <c r="G121" s="251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151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58" t="s">
        <v>376</v>
      </c>
      <c r="D122" s="249"/>
      <c r="E122" s="249"/>
      <c r="F122" s="249"/>
      <c r="G122" s="249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151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58" t="s">
        <v>377</v>
      </c>
      <c r="D123" s="249"/>
      <c r="E123" s="249"/>
      <c r="F123" s="249"/>
      <c r="G123" s="249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151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48" t="str">
        <f>C123</f>
        <v>3) vyrovnání podkladu svislé zdi těsnící maltou s vysokou odolností vůči síranům 8 kg/m2</v>
      </c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58" t="s">
        <v>378</v>
      </c>
      <c r="D124" s="249"/>
      <c r="E124" s="249"/>
      <c r="F124" s="249"/>
      <c r="G124" s="249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151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48" t="str">
        <f>C124</f>
        <v xml:space="preserve">4) dvousložkový flexibilní polymerní silnovrstvý nátěr neobsahující rozpouštědla zušlechtěný plasty 3,5 kg/m2  </v>
      </c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56" t="s">
        <v>258</v>
      </c>
      <c r="D125" s="228"/>
      <c r="E125" s="229">
        <v>42.6</v>
      </c>
      <c r="F125" s="226"/>
      <c r="G125" s="226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141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57"/>
      <c r="D126" s="247"/>
      <c r="E126" s="247"/>
      <c r="F126" s="247"/>
      <c r="G126" s="247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144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38">
        <v>27</v>
      </c>
      <c r="B127" s="239" t="s">
        <v>259</v>
      </c>
      <c r="C127" s="254" t="s">
        <v>260</v>
      </c>
      <c r="D127" s="240" t="s">
        <v>261</v>
      </c>
      <c r="E127" s="241">
        <v>19.015000000000001</v>
      </c>
      <c r="F127" s="242"/>
      <c r="G127" s="243">
        <f>ROUND(E127*F127,2)</f>
        <v>0</v>
      </c>
      <c r="H127" s="242"/>
      <c r="I127" s="243">
        <f>ROUND(E127*H127,2)</f>
        <v>0</v>
      </c>
      <c r="J127" s="242"/>
      <c r="K127" s="243">
        <f>ROUND(E127*J127,2)</f>
        <v>0</v>
      </c>
      <c r="L127" s="243">
        <v>21</v>
      </c>
      <c r="M127" s="243">
        <f>G127*(1+L127/100)</f>
        <v>0</v>
      </c>
      <c r="N127" s="241">
        <v>0</v>
      </c>
      <c r="O127" s="241">
        <f>ROUND(E127*N127,2)</f>
        <v>0</v>
      </c>
      <c r="P127" s="241">
        <v>0</v>
      </c>
      <c r="Q127" s="241">
        <f>ROUND(E127*P127,2)</f>
        <v>0</v>
      </c>
      <c r="R127" s="243"/>
      <c r="S127" s="243" t="s">
        <v>190</v>
      </c>
      <c r="T127" s="244" t="s">
        <v>184</v>
      </c>
      <c r="U127" s="226">
        <v>0</v>
      </c>
      <c r="V127" s="226">
        <f>ROUND(E127*U127,2)</f>
        <v>0</v>
      </c>
      <c r="W127" s="226"/>
      <c r="X127" s="226" t="s">
        <v>136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137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60" t="s">
        <v>379</v>
      </c>
      <c r="D128" s="251"/>
      <c r="E128" s="251"/>
      <c r="F128" s="251"/>
      <c r="G128" s="251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151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58" t="s">
        <v>380</v>
      </c>
      <c r="D129" s="249"/>
      <c r="E129" s="249"/>
      <c r="F129" s="249"/>
      <c r="G129" s="249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151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58" t="s">
        <v>381</v>
      </c>
      <c r="D130" s="249"/>
      <c r="E130" s="249"/>
      <c r="F130" s="249"/>
      <c r="G130" s="249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151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48" t="str">
        <f>C130</f>
        <v>3)  vyrovnání podkladu svislé zdi těsnící maltou s vysokou odolností vůči síranům 8 kg/m2</v>
      </c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22"/>
      <c r="B131" s="223"/>
      <c r="C131" s="258" t="s">
        <v>382</v>
      </c>
      <c r="D131" s="249"/>
      <c r="E131" s="249"/>
      <c r="F131" s="249"/>
      <c r="G131" s="249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151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56" t="s">
        <v>262</v>
      </c>
      <c r="D132" s="228"/>
      <c r="E132" s="229">
        <v>14.414999999999999</v>
      </c>
      <c r="F132" s="226"/>
      <c r="G132" s="226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141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56" t="s">
        <v>263</v>
      </c>
      <c r="D133" s="228"/>
      <c r="E133" s="229">
        <v>2.8</v>
      </c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141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56" t="s">
        <v>264</v>
      </c>
      <c r="D134" s="228"/>
      <c r="E134" s="229">
        <v>1.8</v>
      </c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141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57"/>
      <c r="D135" s="247"/>
      <c r="E135" s="247"/>
      <c r="F135" s="247"/>
      <c r="G135" s="247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144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22">
        <v>28</v>
      </c>
      <c r="B136" s="223" t="s">
        <v>265</v>
      </c>
      <c r="C136" s="261" t="s">
        <v>266</v>
      </c>
      <c r="D136" s="224" t="s">
        <v>0</v>
      </c>
      <c r="E136" s="246"/>
      <c r="F136" s="227"/>
      <c r="G136" s="226">
        <f>ROUND(E136*F136,2)</f>
        <v>0</v>
      </c>
      <c r="H136" s="227"/>
      <c r="I136" s="226">
        <f>ROUND(E136*H136,2)</f>
        <v>0</v>
      </c>
      <c r="J136" s="227"/>
      <c r="K136" s="226">
        <f>ROUND(E136*J136,2)</f>
        <v>0</v>
      </c>
      <c r="L136" s="226">
        <v>21</v>
      </c>
      <c r="M136" s="226">
        <f>G136*(1+L136/100)</f>
        <v>0</v>
      </c>
      <c r="N136" s="225">
        <v>0</v>
      </c>
      <c r="O136" s="225">
        <f>ROUND(E136*N136,2)</f>
        <v>0</v>
      </c>
      <c r="P136" s="225">
        <v>0</v>
      </c>
      <c r="Q136" s="225">
        <f>ROUND(E136*P136,2)</f>
        <v>0</v>
      </c>
      <c r="R136" s="226" t="s">
        <v>254</v>
      </c>
      <c r="S136" s="226" t="s">
        <v>135</v>
      </c>
      <c r="T136" s="226" t="s">
        <v>135</v>
      </c>
      <c r="U136" s="226">
        <v>0</v>
      </c>
      <c r="V136" s="226">
        <f>ROUND(E136*U136,2)</f>
        <v>0</v>
      </c>
      <c r="W136" s="226"/>
      <c r="X136" s="226" t="s">
        <v>249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250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22"/>
      <c r="B137" s="223"/>
      <c r="C137" s="262" t="s">
        <v>267</v>
      </c>
      <c r="D137" s="252"/>
      <c r="E137" s="252"/>
      <c r="F137" s="252"/>
      <c r="G137" s="252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139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57"/>
      <c r="D138" s="247"/>
      <c r="E138" s="247"/>
      <c r="F138" s="247"/>
      <c r="G138" s="247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144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x14ac:dyDescent="0.2">
      <c r="A139" s="231" t="s">
        <v>129</v>
      </c>
      <c r="B139" s="232" t="s">
        <v>84</v>
      </c>
      <c r="C139" s="253" t="s">
        <v>85</v>
      </c>
      <c r="D139" s="233"/>
      <c r="E139" s="234"/>
      <c r="F139" s="235"/>
      <c r="G139" s="235">
        <f>SUMIF(AG140:AG149,"&lt;&gt;NOR",G140:G149)</f>
        <v>0</v>
      </c>
      <c r="H139" s="235"/>
      <c r="I139" s="235">
        <f>SUM(I140:I149)</f>
        <v>0</v>
      </c>
      <c r="J139" s="235"/>
      <c r="K139" s="235">
        <f>SUM(K140:K149)</f>
        <v>0</v>
      </c>
      <c r="L139" s="235"/>
      <c r="M139" s="235">
        <f>SUM(M140:M149)</f>
        <v>0</v>
      </c>
      <c r="N139" s="234"/>
      <c r="O139" s="234">
        <f>SUM(O140:O149)</f>
        <v>0.32</v>
      </c>
      <c r="P139" s="234"/>
      <c r="Q139" s="234">
        <f>SUM(Q140:Q149)</f>
        <v>0.08</v>
      </c>
      <c r="R139" s="235"/>
      <c r="S139" s="235"/>
      <c r="T139" s="236"/>
      <c r="U139" s="230"/>
      <c r="V139" s="230">
        <f>SUM(V140:V149)</f>
        <v>8.39</v>
      </c>
      <c r="W139" s="230"/>
      <c r="X139" s="230"/>
      <c r="AG139" t="s">
        <v>130</v>
      </c>
    </row>
    <row r="140" spans="1:60" outlineLevel="1" x14ac:dyDescent="0.2">
      <c r="A140" s="238">
        <v>29</v>
      </c>
      <c r="B140" s="239" t="s">
        <v>268</v>
      </c>
      <c r="C140" s="254" t="s">
        <v>269</v>
      </c>
      <c r="D140" s="240" t="s">
        <v>147</v>
      </c>
      <c r="E140" s="241">
        <v>6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1">
        <v>1.7099999999999999E-3</v>
      </c>
      <c r="O140" s="241">
        <f>ROUND(E140*N140,2)</f>
        <v>0.01</v>
      </c>
      <c r="P140" s="241">
        <v>0</v>
      </c>
      <c r="Q140" s="241">
        <f>ROUND(E140*P140,2)</f>
        <v>0</v>
      </c>
      <c r="R140" s="243" t="s">
        <v>270</v>
      </c>
      <c r="S140" s="243" t="s">
        <v>135</v>
      </c>
      <c r="T140" s="244" t="s">
        <v>135</v>
      </c>
      <c r="U140" s="226">
        <v>0.79700000000000004</v>
      </c>
      <c r="V140" s="226">
        <f>ROUND(E140*U140,2)</f>
        <v>4.78</v>
      </c>
      <c r="W140" s="226"/>
      <c r="X140" s="226" t="s">
        <v>136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137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22"/>
      <c r="B141" s="223"/>
      <c r="C141" s="255" t="s">
        <v>271</v>
      </c>
      <c r="D141" s="245"/>
      <c r="E141" s="245"/>
      <c r="F141" s="245"/>
      <c r="G141" s="245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139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58" t="s">
        <v>272</v>
      </c>
      <c r="D142" s="249"/>
      <c r="E142" s="249"/>
      <c r="F142" s="249"/>
      <c r="G142" s="249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151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22"/>
      <c r="B143" s="223"/>
      <c r="C143" s="258" t="s">
        <v>273</v>
      </c>
      <c r="D143" s="249"/>
      <c r="E143" s="249"/>
      <c r="F143" s="249"/>
      <c r="G143" s="249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151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56" t="s">
        <v>274</v>
      </c>
      <c r="D144" s="228"/>
      <c r="E144" s="229">
        <v>6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141</v>
      </c>
      <c r="AH144" s="215">
        <v>5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57"/>
      <c r="D145" s="247"/>
      <c r="E145" s="247"/>
      <c r="F145" s="247"/>
      <c r="G145" s="247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144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ht="33.75" outlineLevel="1" x14ac:dyDescent="0.2">
      <c r="A146" s="238">
        <v>30</v>
      </c>
      <c r="B146" s="239" t="s">
        <v>275</v>
      </c>
      <c r="C146" s="254" t="s">
        <v>276</v>
      </c>
      <c r="D146" s="240" t="s">
        <v>277</v>
      </c>
      <c r="E146" s="241">
        <v>4</v>
      </c>
      <c r="F146" s="242"/>
      <c r="G146" s="243">
        <f>ROUND(E146*F146,2)</f>
        <v>0</v>
      </c>
      <c r="H146" s="242"/>
      <c r="I146" s="243">
        <f>ROUND(E146*H146,2)</f>
        <v>0</v>
      </c>
      <c r="J146" s="242"/>
      <c r="K146" s="243">
        <f>ROUND(E146*J146,2)</f>
        <v>0</v>
      </c>
      <c r="L146" s="243">
        <v>21</v>
      </c>
      <c r="M146" s="243">
        <f>G146*(1+L146/100)</f>
        <v>0</v>
      </c>
      <c r="N146" s="241">
        <v>7.6630000000000004E-2</v>
      </c>
      <c r="O146" s="241">
        <f>ROUND(E146*N146,2)</f>
        <v>0.31</v>
      </c>
      <c r="P146" s="241">
        <v>0</v>
      </c>
      <c r="Q146" s="241">
        <f>ROUND(E146*P146,2)</f>
        <v>0</v>
      </c>
      <c r="R146" s="243" t="s">
        <v>270</v>
      </c>
      <c r="S146" s="243" t="s">
        <v>135</v>
      </c>
      <c r="T146" s="244" t="s">
        <v>135</v>
      </c>
      <c r="U146" s="226">
        <v>0.5</v>
      </c>
      <c r="V146" s="226">
        <f>ROUND(E146*U146,2)</f>
        <v>2</v>
      </c>
      <c r="W146" s="226"/>
      <c r="X146" s="226" t="s">
        <v>136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137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22"/>
      <c r="B147" s="223"/>
      <c r="C147" s="259"/>
      <c r="D147" s="250"/>
      <c r="E147" s="250"/>
      <c r="F147" s="250"/>
      <c r="G147" s="250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144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38">
        <v>31</v>
      </c>
      <c r="B148" s="239" t="s">
        <v>278</v>
      </c>
      <c r="C148" s="254" t="s">
        <v>279</v>
      </c>
      <c r="D148" s="240" t="s">
        <v>277</v>
      </c>
      <c r="E148" s="241">
        <v>4</v>
      </c>
      <c r="F148" s="242"/>
      <c r="G148" s="243">
        <f>ROUND(E148*F148,2)</f>
        <v>0</v>
      </c>
      <c r="H148" s="242"/>
      <c r="I148" s="243">
        <f>ROUND(E148*H148,2)</f>
        <v>0</v>
      </c>
      <c r="J148" s="242"/>
      <c r="K148" s="243">
        <f>ROUND(E148*J148,2)</f>
        <v>0</v>
      </c>
      <c r="L148" s="243">
        <v>21</v>
      </c>
      <c r="M148" s="243">
        <f>G148*(1+L148/100)</f>
        <v>0</v>
      </c>
      <c r="N148" s="241">
        <v>0</v>
      </c>
      <c r="O148" s="241">
        <f>ROUND(E148*N148,2)</f>
        <v>0</v>
      </c>
      <c r="P148" s="241">
        <v>2.1129999999999999E-2</v>
      </c>
      <c r="Q148" s="241">
        <f>ROUND(E148*P148,2)</f>
        <v>0.08</v>
      </c>
      <c r="R148" s="243" t="s">
        <v>270</v>
      </c>
      <c r="S148" s="243" t="s">
        <v>135</v>
      </c>
      <c r="T148" s="244" t="s">
        <v>135</v>
      </c>
      <c r="U148" s="226">
        <v>0.40300000000000002</v>
      </c>
      <c r="V148" s="226">
        <f>ROUND(E148*U148,2)</f>
        <v>1.61</v>
      </c>
      <c r="W148" s="226"/>
      <c r="X148" s="226" t="s">
        <v>136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137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/>
      <c r="B149" s="223"/>
      <c r="C149" s="259"/>
      <c r="D149" s="250"/>
      <c r="E149" s="250"/>
      <c r="F149" s="250"/>
      <c r="G149" s="250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144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x14ac:dyDescent="0.2">
      <c r="A150" s="231" t="s">
        <v>129</v>
      </c>
      <c r="B150" s="232" t="s">
        <v>86</v>
      </c>
      <c r="C150" s="253" t="s">
        <v>87</v>
      </c>
      <c r="D150" s="233"/>
      <c r="E150" s="234"/>
      <c r="F150" s="235"/>
      <c r="G150" s="235">
        <f>SUMIF(AG151:AG158,"&lt;&gt;NOR",G151:G158)</f>
        <v>0</v>
      </c>
      <c r="H150" s="235"/>
      <c r="I150" s="235">
        <f>SUM(I151:I158)</f>
        <v>0</v>
      </c>
      <c r="J150" s="235"/>
      <c r="K150" s="235">
        <f>SUM(K151:K158)</f>
        <v>0</v>
      </c>
      <c r="L150" s="235"/>
      <c r="M150" s="235">
        <f>SUM(M151:M158)</f>
        <v>0</v>
      </c>
      <c r="N150" s="234"/>
      <c r="O150" s="234">
        <f>SUM(O151:O158)</f>
        <v>0.11</v>
      </c>
      <c r="P150" s="234"/>
      <c r="Q150" s="234">
        <f>SUM(Q151:Q158)</f>
        <v>0.15</v>
      </c>
      <c r="R150" s="235"/>
      <c r="S150" s="235"/>
      <c r="T150" s="236"/>
      <c r="U150" s="230"/>
      <c r="V150" s="230">
        <f>SUM(V151:V158)</f>
        <v>3.6799999999999997</v>
      </c>
      <c r="W150" s="230"/>
      <c r="X150" s="230"/>
      <c r="AG150" t="s">
        <v>130</v>
      </c>
    </row>
    <row r="151" spans="1:60" outlineLevel="1" x14ac:dyDescent="0.2">
      <c r="A151" s="238">
        <v>32</v>
      </c>
      <c r="B151" s="239" t="s">
        <v>280</v>
      </c>
      <c r="C151" s="254" t="s">
        <v>281</v>
      </c>
      <c r="D151" s="240" t="s">
        <v>133</v>
      </c>
      <c r="E151" s="241">
        <v>6.48</v>
      </c>
      <c r="F151" s="242"/>
      <c r="G151" s="243">
        <f>ROUND(E151*F151,2)</f>
        <v>0</v>
      </c>
      <c r="H151" s="242"/>
      <c r="I151" s="243">
        <f>ROUND(E151*H151,2)</f>
        <v>0</v>
      </c>
      <c r="J151" s="242"/>
      <c r="K151" s="243">
        <f>ROUND(E151*J151,2)</f>
        <v>0</v>
      </c>
      <c r="L151" s="243">
        <v>21</v>
      </c>
      <c r="M151" s="243">
        <f>G151*(1+L151/100)</f>
        <v>0</v>
      </c>
      <c r="N151" s="241">
        <v>1.6320000000000001E-2</v>
      </c>
      <c r="O151" s="241">
        <f>ROUND(E151*N151,2)</f>
        <v>0.11</v>
      </c>
      <c r="P151" s="241">
        <v>0</v>
      </c>
      <c r="Q151" s="241">
        <f>ROUND(E151*P151,2)</f>
        <v>0</v>
      </c>
      <c r="R151" s="243" t="s">
        <v>282</v>
      </c>
      <c r="S151" s="243" t="s">
        <v>135</v>
      </c>
      <c r="T151" s="244" t="s">
        <v>135</v>
      </c>
      <c r="U151" s="226">
        <v>0.42899999999999999</v>
      </c>
      <c r="V151" s="226">
        <f>ROUND(E151*U151,2)</f>
        <v>2.78</v>
      </c>
      <c r="W151" s="226"/>
      <c r="X151" s="226" t="s">
        <v>136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137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22"/>
      <c r="B152" s="223"/>
      <c r="C152" s="256" t="s">
        <v>283</v>
      </c>
      <c r="D152" s="228"/>
      <c r="E152" s="229">
        <v>6.48</v>
      </c>
      <c r="F152" s="226"/>
      <c r="G152" s="22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141</v>
      </c>
      <c r="AH152" s="215">
        <v>5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57"/>
      <c r="D153" s="247"/>
      <c r="E153" s="247"/>
      <c r="F153" s="247"/>
      <c r="G153" s="247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144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38">
        <v>33</v>
      </c>
      <c r="B154" s="239" t="s">
        <v>284</v>
      </c>
      <c r="C154" s="254" t="s">
        <v>285</v>
      </c>
      <c r="D154" s="240" t="s">
        <v>133</v>
      </c>
      <c r="E154" s="241">
        <v>6.48</v>
      </c>
      <c r="F154" s="242"/>
      <c r="G154" s="243">
        <f>ROUND(E154*F154,2)</f>
        <v>0</v>
      </c>
      <c r="H154" s="242"/>
      <c r="I154" s="243">
        <f>ROUND(E154*H154,2)</f>
        <v>0</v>
      </c>
      <c r="J154" s="242"/>
      <c r="K154" s="243">
        <f>ROUND(E154*J154,2)</f>
        <v>0</v>
      </c>
      <c r="L154" s="243">
        <v>21</v>
      </c>
      <c r="M154" s="243">
        <f>G154*(1+L154/100)</f>
        <v>0</v>
      </c>
      <c r="N154" s="241">
        <v>0</v>
      </c>
      <c r="O154" s="241">
        <f>ROUND(E154*N154,2)</f>
        <v>0</v>
      </c>
      <c r="P154" s="241">
        <v>2.3800000000000002E-2</v>
      </c>
      <c r="Q154" s="241">
        <f>ROUND(E154*P154,2)</f>
        <v>0.15</v>
      </c>
      <c r="R154" s="243" t="s">
        <v>282</v>
      </c>
      <c r="S154" s="243" t="s">
        <v>135</v>
      </c>
      <c r="T154" s="244" t="s">
        <v>135</v>
      </c>
      <c r="U154" s="226">
        <v>8.2000000000000003E-2</v>
      </c>
      <c r="V154" s="226">
        <f>ROUND(E154*U154,2)</f>
        <v>0.53</v>
      </c>
      <c r="W154" s="226"/>
      <c r="X154" s="226" t="s">
        <v>136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137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56" t="s">
        <v>286</v>
      </c>
      <c r="D155" s="228"/>
      <c r="E155" s="229">
        <v>6.48</v>
      </c>
      <c r="F155" s="226"/>
      <c r="G155" s="226"/>
      <c r="H155" s="226"/>
      <c r="I155" s="226"/>
      <c r="J155" s="226"/>
      <c r="K155" s="226"/>
      <c r="L155" s="226"/>
      <c r="M155" s="226"/>
      <c r="N155" s="225"/>
      <c r="O155" s="225"/>
      <c r="P155" s="225"/>
      <c r="Q155" s="225"/>
      <c r="R155" s="226"/>
      <c r="S155" s="226"/>
      <c r="T155" s="226"/>
      <c r="U155" s="226"/>
      <c r="V155" s="226"/>
      <c r="W155" s="226"/>
      <c r="X155" s="226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141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57"/>
      <c r="D156" s="247"/>
      <c r="E156" s="247"/>
      <c r="F156" s="247"/>
      <c r="G156" s="247"/>
      <c r="H156" s="226"/>
      <c r="I156" s="226"/>
      <c r="J156" s="226"/>
      <c r="K156" s="226"/>
      <c r="L156" s="226"/>
      <c r="M156" s="226"/>
      <c r="N156" s="225"/>
      <c r="O156" s="225"/>
      <c r="P156" s="225"/>
      <c r="Q156" s="225"/>
      <c r="R156" s="226"/>
      <c r="S156" s="226"/>
      <c r="T156" s="226"/>
      <c r="U156" s="226"/>
      <c r="V156" s="226"/>
      <c r="W156" s="226"/>
      <c r="X156" s="226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144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ht="22.5" outlineLevel="1" x14ac:dyDescent="0.2">
      <c r="A157" s="238">
        <v>34</v>
      </c>
      <c r="B157" s="239" t="s">
        <v>287</v>
      </c>
      <c r="C157" s="254" t="s">
        <v>288</v>
      </c>
      <c r="D157" s="240" t="s">
        <v>277</v>
      </c>
      <c r="E157" s="241">
        <v>6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21</v>
      </c>
      <c r="M157" s="243">
        <f>G157*(1+L157/100)</f>
        <v>0</v>
      </c>
      <c r="N157" s="241">
        <v>0</v>
      </c>
      <c r="O157" s="241">
        <f>ROUND(E157*N157,2)</f>
        <v>0</v>
      </c>
      <c r="P157" s="241">
        <v>0</v>
      </c>
      <c r="Q157" s="241">
        <f>ROUND(E157*P157,2)</f>
        <v>0</v>
      </c>
      <c r="R157" s="243" t="s">
        <v>282</v>
      </c>
      <c r="S157" s="243" t="s">
        <v>135</v>
      </c>
      <c r="T157" s="244" t="s">
        <v>135</v>
      </c>
      <c r="U157" s="226">
        <v>6.2E-2</v>
      </c>
      <c r="V157" s="226">
        <f>ROUND(E157*U157,2)</f>
        <v>0.37</v>
      </c>
      <c r="W157" s="226"/>
      <c r="X157" s="226" t="s">
        <v>136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137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22"/>
      <c r="B158" s="223"/>
      <c r="C158" s="259"/>
      <c r="D158" s="250"/>
      <c r="E158" s="250"/>
      <c r="F158" s="250"/>
      <c r="G158" s="250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144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x14ac:dyDescent="0.2">
      <c r="A159" s="231" t="s">
        <v>129</v>
      </c>
      <c r="B159" s="232" t="s">
        <v>88</v>
      </c>
      <c r="C159" s="253" t="s">
        <v>89</v>
      </c>
      <c r="D159" s="233"/>
      <c r="E159" s="234"/>
      <c r="F159" s="235"/>
      <c r="G159" s="235">
        <f>SUMIF(AG160:AG170,"&lt;&gt;NOR",G160:G170)</f>
        <v>0</v>
      </c>
      <c r="H159" s="235"/>
      <c r="I159" s="235">
        <f>SUM(I160:I170)</f>
        <v>0</v>
      </c>
      <c r="J159" s="235"/>
      <c r="K159" s="235">
        <f>SUM(K160:K170)</f>
        <v>0</v>
      </c>
      <c r="L159" s="235"/>
      <c r="M159" s="235">
        <f>SUM(M160:M170)</f>
        <v>0</v>
      </c>
      <c r="N159" s="234"/>
      <c r="O159" s="234">
        <f>SUM(O160:O170)</f>
        <v>0.03</v>
      </c>
      <c r="P159" s="234"/>
      <c r="Q159" s="234">
        <f>SUM(Q160:Q170)</f>
        <v>0.02</v>
      </c>
      <c r="R159" s="235"/>
      <c r="S159" s="235"/>
      <c r="T159" s="236"/>
      <c r="U159" s="230"/>
      <c r="V159" s="230">
        <f>SUM(V160:V170)</f>
        <v>11.100000000000001</v>
      </c>
      <c r="W159" s="230"/>
      <c r="X159" s="230"/>
      <c r="AG159" t="s">
        <v>130</v>
      </c>
    </row>
    <row r="160" spans="1:60" ht="22.5" outlineLevel="1" x14ac:dyDescent="0.2">
      <c r="A160" s="238">
        <v>35</v>
      </c>
      <c r="B160" s="239" t="s">
        <v>289</v>
      </c>
      <c r="C160" s="254" t="s">
        <v>290</v>
      </c>
      <c r="D160" s="240" t="s">
        <v>147</v>
      </c>
      <c r="E160" s="241">
        <v>12.35</v>
      </c>
      <c r="F160" s="242"/>
      <c r="G160" s="243">
        <f>ROUND(E160*F160,2)</f>
        <v>0</v>
      </c>
      <c r="H160" s="242"/>
      <c r="I160" s="243">
        <f>ROUND(E160*H160,2)</f>
        <v>0</v>
      </c>
      <c r="J160" s="242"/>
      <c r="K160" s="243">
        <f>ROUND(E160*J160,2)</f>
        <v>0</v>
      </c>
      <c r="L160" s="243">
        <v>21</v>
      </c>
      <c r="M160" s="243">
        <f>G160*(1+L160/100)</f>
        <v>0</v>
      </c>
      <c r="N160" s="241">
        <v>2.4199999999999998E-3</v>
      </c>
      <c r="O160" s="241">
        <f>ROUND(E160*N160,2)</f>
        <v>0.03</v>
      </c>
      <c r="P160" s="241">
        <v>0</v>
      </c>
      <c r="Q160" s="241">
        <f>ROUND(E160*P160,2)</f>
        <v>0</v>
      </c>
      <c r="R160" s="243" t="s">
        <v>291</v>
      </c>
      <c r="S160" s="243" t="s">
        <v>135</v>
      </c>
      <c r="T160" s="244" t="s">
        <v>135</v>
      </c>
      <c r="U160" s="226">
        <v>0.80649999999999999</v>
      </c>
      <c r="V160" s="226">
        <f>ROUND(E160*U160,2)</f>
        <v>9.9600000000000009</v>
      </c>
      <c r="W160" s="226"/>
      <c r="X160" s="226" t="s">
        <v>136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137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22"/>
      <c r="B161" s="223"/>
      <c r="C161" s="255" t="s">
        <v>292</v>
      </c>
      <c r="D161" s="245"/>
      <c r="E161" s="245"/>
      <c r="F161" s="245"/>
      <c r="G161" s="245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139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22"/>
      <c r="B162" s="223"/>
      <c r="C162" s="256" t="s">
        <v>293</v>
      </c>
      <c r="D162" s="228"/>
      <c r="E162" s="229">
        <v>12.35</v>
      </c>
      <c r="F162" s="226"/>
      <c r="G162" s="226"/>
      <c r="H162" s="226"/>
      <c r="I162" s="226"/>
      <c r="J162" s="226"/>
      <c r="K162" s="226"/>
      <c r="L162" s="226"/>
      <c r="M162" s="226"/>
      <c r="N162" s="225"/>
      <c r="O162" s="225"/>
      <c r="P162" s="225"/>
      <c r="Q162" s="225"/>
      <c r="R162" s="226"/>
      <c r="S162" s="226"/>
      <c r="T162" s="226"/>
      <c r="U162" s="226"/>
      <c r="V162" s="226"/>
      <c r="W162" s="226"/>
      <c r="X162" s="226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141</v>
      </c>
      <c r="AH162" s="215">
        <v>5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22"/>
      <c r="B163" s="223"/>
      <c r="C163" s="257"/>
      <c r="D163" s="247"/>
      <c r="E163" s="247"/>
      <c r="F163" s="247"/>
      <c r="G163" s="247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144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38">
        <v>36</v>
      </c>
      <c r="B164" s="239" t="s">
        <v>294</v>
      </c>
      <c r="C164" s="254" t="s">
        <v>295</v>
      </c>
      <c r="D164" s="240" t="s">
        <v>147</v>
      </c>
      <c r="E164" s="241">
        <v>12.35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21</v>
      </c>
      <c r="M164" s="243">
        <f>G164*(1+L164/100)</f>
        <v>0</v>
      </c>
      <c r="N164" s="241">
        <v>0</v>
      </c>
      <c r="O164" s="241">
        <f>ROUND(E164*N164,2)</f>
        <v>0</v>
      </c>
      <c r="P164" s="241">
        <v>1.3500000000000001E-3</v>
      </c>
      <c r="Q164" s="241">
        <f>ROUND(E164*P164,2)</f>
        <v>0.02</v>
      </c>
      <c r="R164" s="243" t="s">
        <v>291</v>
      </c>
      <c r="S164" s="243" t="s">
        <v>135</v>
      </c>
      <c r="T164" s="244" t="s">
        <v>135</v>
      </c>
      <c r="U164" s="226">
        <v>9.1999999999999998E-2</v>
      </c>
      <c r="V164" s="226">
        <f>ROUND(E164*U164,2)</f>
        <v>1.1399999999999999</v>
      </c>
      <c r="W164" s="226"/>
      <c r="X164" s="226" t="s">
        <v>136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137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22"/>
      <c r="B165" s="223"/>
      <c r="C165" s="256" t="s">
        <v>296</v>
      </c>
      <c r="D165" s="228"/>
      <c r="E165" s="229">
        <v>10.6</v>
      </c>
      <c r="F165" s="226"/>
      <c r="G165" s="226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15"/>
      <c r="Z165" s="215"/>
      <c r="AA165" s="215"/>
      <c r="AB165" s="215"/>
      <c r="AC165" s="215"/>
      <c r="AD165" s="215"/>
      <c r="AE165" s="215"/>
      <c r="AF165" s="215"/>
      <c r="AG165" s="215" t="s">
        <v>141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22"/>
      <c r="B166" s="223"/>
      <c r="C166" s="256" t="s">
        <v>297</v>
      </c>
      <c r="D166" s="228"/>
      <c r="E166" s="229">
        <v>1.75</v>
      </c>
      <c r="F166" s="226"/>
      <c r="G166" s="226"/>
      <c r="H166" s="226"/>
      <c r="I166" s="226"/>
      <c r="J166" s="226"/>
      <c r="K166" s="226"/>
      <c r="L166" s="226"/>
      <c r="M166" s="226"/>
      <c r="N166" s="225"/>
      <c r="O166" s="225"/>
      <c r="P166" s="225"/>
      <c r="Q166" s="225"/>
      <c r="R166" s="226"/>
      <c r="S166" s="226"/>
      <c r="T166" s="226"/>
      <c r="U166" s="226"/>
      <c r="V166" s="226"/>
      <c r="W166" s="226"/>
      <c r="X166" s="226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141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22"/>
      <c r="B167" s="223"/>
      <c r="C167" s="257"/>
      <c r="D167" s="247"/>
      <c r="E167" s="247"/>
      <c r="F167" s="247"/>
      <c r="G167" s="247"/>
      <c r="H167" s="226"/>
      <c r="I167" s="226"/>
      <c r="J167" s="226"/>
      <c r="K167" s="226"/>
      <c r="L167" s="226"/>
      <c r="M167" s="226"/>
      <c r="N167" s="225"/>
      <c r="O167" s="225"/>
      <c r="P167" s="225"/>
      <c r="Q167" s="225"/>
      <c r="R167" s="226"/>
      <c r="S167" s="226"/>
      <c r="T167" s="226"/>
      <c r="U167" s="226"/>
      <c r="V167" s="226"/>
      <c r="W167" s="226"/>
      <c r="X167" s="226"/>
      <c r="Y167" s="215"/>
      <c r="Z167" s="215"/>
      <c r="AA167" s="215"/>
      <c r="AB167" s="215"/>
      <c r="AC167" s="215"/>
      <c r="AD167" s="215"/>
      <c r="AE167" s="215"/>
      <c r="AF167" s="215"/>
      <c r="AG167" s="215" t="s">
        <v>144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22">
        <v>37</v>
      </c>
      <c r="B168" s="223" t="s">
        <v>298</v>
      </c>
      <c r="C168" s="261" t="s">
        <v>299</v>
      </c>
      <c r="D168" s="224" t="s">
        <v>0</v>
      </c>
      <c r="E168" s="246"/>
      <c r="F168" s="227"/>
      <c r="G168" s="226">
        <f>ROUND(E168*F168,2)</f>
        <v>0</v>
      </c>
      <c r="H168" s="227"/>
      <c r="I168" s="226">
        <f>ROUND(E168*H168,2)</f>
        <v>0</v>
      </c>
      <c r="J168" s="227"/>
      <c r="K168" s="226">
        <f>ROUND(E168*J168,2)</f>
        <v>0</v>
      </c>
      <c r="L168" s="226">
        <v>21</v>
      </c>
      <c r="M168" s="226">
        <f>G168*(1+L168/100)</f>
        <v>0</v>
      </c>
      <c r="N168" s="225">
        <v>0</v>
      </c>
      <c r="O168" s="225">
        <f>ROUND(E168*N168,2)</f>
        <v>0</v>
      </c>
      <c r="P168" s="225">
        <v>0</v>
      </c>
      <c r="Q168" s="225">
        <f>ROUND(E168*P168,2)</f>
        <v>0</v>
      </c>
      <c r="R168" s="226" t="s">
        <v>291</v>
      </c>
      <c r="S168" s="226" t="s">
        <v>135</v>
      </c>
      <c r="T168" s="226" t="s">
        <v>135</v>
      </c>
      <c r="U168" s="226">
        <v>0</v>
      </c>
      <c r="V168" s="226">
        <f>ROUND(E168*U168,2)</f>
        <v>0</v>
      </c>
      <c r="W168" s="226"/>
      <c r="X168" s="226" t="s">
        <v>249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250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22"/>
      <c r="B169" s="223"/>
      <c r="C169" s="262" t="s">
        <v>300</v>
      </c>
      <c r="D169" s="252"/>
      <c r="E169" s="252"/>
      <c r="F169" s="252"/>
      <c r="G169" s="252"/>
      <c r="H169" s="226"/>
      <c r="I169" s="226"/>
      <c r="J169" s="226"/>
      <c r="K169" s="226"/>
      <c r="L169" s="226"/>
      <c r="M169" s="226"/>
      <c r="N169" s="225"/>
      <c r="O169" s="225"/>
      <c r="P169" s="225"/>
      <c r="Q169" s="225"/>
      <c r="R169" s="226"/>
      <c r="S169" s="226"/>
      <c r="T169" s="226"/>
      <c r="U169" s="226"/>
      <c r="V169" s="226"/>
      <c r="W169" s="226"/>
      <c r="X169" s="226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139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22"/>
      <c r="B170" s="223"/>
      <c r="C170" s="257"/>
      <c r="D170" s="247"/>
      <c r="E170" s="247"/>
      <c r="F170" s="247"/>
      <c r="G170" s="247"/>
      <c r="H170" s="226"/>
      <c r="I170" s="226"/>
      <c r="J170" s="226"/>
      <c r="K170" s="226"/>
      <c r="L170" s="226"/>
      <c r="M170" s="226"/>
      <c r="N170" s="225"/>
      <c r="O170" s="225"/>
      <c r="P170" s="225"/>
      <c r="Q170" s="225"/>
      <c r="R170" s="226"/>
      <c r="S170" s="226"/>
      <c r="T170" s="226"/>
      <c r="U170" s="226"/>
      <c r="V170" s="226"/>
      <c r="W170" s="226"/>
      <c r="X170" s="226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144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x14ac:dyDescent="0.2">
      <c r="A171" s="231" t="s">
        <v>129</v>
      </c>
      <c r="B171" s="232" t="s">
        <v>90</v>
      </c>
      <c r="C171" s="253" t="s">
        <v>91</v>
      </c>
      <c r="D171" s="233"/>
      <c r="E171" s="234"/>
      <c r="F171" s="235"/>
      <c r="G171" s="235">
        <f>SUMIF(AG172:AG182,"&lt;&gt;NOR",G172:G182)</f>
        <v>0</v>
      </c>
      <c r="H171" s="235"/>
      <c r="I171" s="235">
        <f>SUM(I172:I182)</f>
        <v>0</v>
      </c>
      <c r="J171" s="235"/>
      <c r="K171" s="235">
        <f>SUM(K172:K182)</f>
        <v>0</v>
      </c>
      <c r="L171" s="235"/>
      <c r="M171" s="235">
        <f>SUM(M172:M182)</f>
        <v>0</v>
      </c>
      <c r="N171" s="234"/>
      <c r="O171" s="234">
        <f>SUM(O172:O182)</f>
        <v>0</v>
      </c>
      <c r="P171" s="234"/>
      <c r="Q171" s="234">
        <f>SUM(Q172:Q182)</f>
        <v>0.13</v>
      </c>
      <c r="R171" s="235"/>
      <c r="S171" s="235"/>
      <c r="T171" s="236"/>
      <c r="U171" s="230"/>
      <c r="V171" s="230">
        <f>SUM(V172:V182)</f>
        <v>6.34</v>
      </c>
      <c r="W171" s="230"/>
      <c r="X171" s="230"/>
      <c r="AG171" t="s">
        <v>130</v>
      </c>
    </row>
    <row r="172" spans="1:60" ht="22.5" outlineLevel="1" x14ac:dyDescent="0.2">
      <c r="A172" s="238">
        <v>38</v>
      </c>
      <c r="B172" s="239" t="s">
        <v>301</v>
      </c>
      <c r="C172" s="254" t="s">
        <v>302</v>
      </c>
      <c r="D172" s="240" t="s">
        <v>133</v>
      </c>
      <c r="E172" s="241">
        <v>5.4</v>
      </c>
      <c r="F172" s="242"/>
      <c r="G172" s="243">
        <f>ROUND(E172*F172,2)</f>
        <v>0</v>
      </c>
      <c r="H172" s="242"/>
      <c r="I172" s="243">
        <f>ROUND(E172*H172,2)</f>
        <v>0</v>
      </c>
      <c r="J172" s="242"/>
      <c r="K172" s="243">
        <f>ROUND(E172*J172,2)</f>
        <v>0</v>
      </c>
      <c r="L172" s="243">
        <v>21</v>
      </c>
      <c r="M172" s="243">
        <f>G172*(1+L172/100)</f>
        <v>0</v>
      </c>
      <c r="N172" s="241">
        <v>1.7000000000000001E-4</v>
      </c>
      <c r="O172" s="241">
        <f>ROUND(E172*N172,2)</f>
        <v>0</v>
      </c>
      <c r="P172" s="241">
        <v>0</v>
      </c>
      <c r="Q172" s="241">
        <f>ROUND(E172*P172,2)</f>
        <v>0</v>
      </c>
      <c r="R172" s="243" t="s">
        <v>303</v>
      </c>
      <c r="S172" s="243" t="s">
        <v>135</v>
      </c>
      <c r="T172" s="244" t="s">
        <v>135</v>
      </c>
      <c r="U172" s="226">
        <v>0.79300000000000004</v>
      </c>
      <c r="V172" s="226">
        <f>ROUND(E172*U172,2)</f>
        <v>4.28</v>
      </c>
      <c r="W172" s="226"/>
      <c r="X172" s="226" t="s">
        <v>136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137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22"/>
      <c r="B173" s="223"/>
      <c r="C173" s="260" t="s">
        <v>304</v>
      </c>
      <c r="D173" s="251"/>
      <c r="E173" s="251"/>
      <c r="F173" s="251"/>
      <c r="G173" s="251"/>
      <c r="H173" s="226"/>
      <c r="I173" s="226"/>
      <c r="J173" s="226"/>
      <c r="K173" s="226"/>
      <c r="L173" s="226"/>
      <c r="M173" s="226"/>
      <c r="N173" s="225"/>
      <c r="O173" s="225"/>
      <c r="P173" s="225"/>
      <c r="Q173" s="225"/>
      <c r="R173" s="226"/>
      <c r="S173" s="226"/>
      <c r="T173" s="226"/>
      <c r="U173" s="226"/>
      <c r="V173" s="226"/>
      <c r="W173" s="226"/>
      <c r="X173" s="226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151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22"/>
      <c r="B174" s="223"/>
      <c r="C174" s="256" t="s">
        <v>305</v>
      </c>
      <c r="D174" s="228"/>
      <c r="E174" s="229">
        <v>5.4</v>
      </c>
      <c r="F174" s="226"/>
      <c r="G174" s="226"/>
      <c r="H174" s="226"/>
      <c r="I174" s="226"/>
      <c r="J174" s="226"/>
      <c r="K174" s="226"/>
      <c r="L174" s="226"/>
      <c r="M174" s="226"/>
      <c r="N174" s="225"/>
      <c r="O174" s="225"/>
      <c r="P174" s="225"/>
      <c r="Q174" s="225"/>
      <c r="R174" s="226"/>
      <c r="S174" s="226"/>
      <c r="T174" s="226"/>
      <c r="U174" s="226"/>
      <c r="V174" s="226"/>
      <c r="W174" s="226"/>
      <c r="X174" s="226"/>
      <c r="Y174" s="215"/>
      <c r="Z174" s="215"/>
      <c r="AA174" s="215"/>
      <c r="AB174" s="215"/>
      <c r="AC174" s="215"/>
      <c r="AD174" s="215"/>
      <c r="AE174" s="215"/>
      <c r="AF174" s="215"/>
      <c r="AG174" s="215" t="s">
        <v>141</v>
      </c>
      <c r="AH174" s="215">
        <v>5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57"/>
      <c r="D175" s="247"/>
      <c r="E175" s="247"/>
      <c r="F175" s="247"/>
      <c r="G175" s="247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144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ht="22.5" outlineLevel="1" x14ac:dyDescent="0.2">
      <c r="A176" s="238">
        <v>39</v>
      </c>
      <c r="B176" s="239" t="s">
        <v>306</v>
      </c>
      <c r="C176" s="254" t="s">
        <v>307</v>
      </c>
      <c r="D176" s="240" t="s">
        <v>147</v>
      </c>
      <c r="E176" s="241">
        <v>5.4</v>
      </c>
      <c r="F176" s="242"/>
      <c r="G176" s="243">
        <f>ROUND(E176*F176,2)</f>
        <v>0</v>
      </c>
      <c r="H176" s="242"/>
      <c r="I176" s="243">
        <f>ROUND(E176*H176,2)</f>
        <v>0</v>
      </c>
      <c r="J176" s="242"/>
      <c r="K176" s="243">
        <f>ROUND(E176*J176,2)</f>
        <v>0</v>
      </c>
      <c r="L176" s="243">
        <v>21</v>
      </c>
      <c r="M176" s="243">
        <f>G176*(1+L176/100)</f>
        <v>0</v>
      </c>
      <c r="N176" s="241">
        <v>1.8000000000000001E-4</v>
      </c>
      <c r="O176" s="241">
        <f>ROUND(E176*N176,2)</f>
        <v>0</v>
      </c>
      <c r="P176" s="241">
        <v>0</v>
      </c>
      <c r="Q176" s="241">
        <f>ROUND(E176*P176,2)</f>
        <v>0</v>
      </c>
      <c r="R176" s="243" t="s">
        <v>303</v>
      </c>
      <c r="S176" s="243" t="s">
        <v>135</v>
      </c>
      <c r="T176" s="244" t="s">
        <v>135</v>
      </c>
      <c r="U176" s="226">
        <v>0.17249999999999999</v>
      </c>
      <c r="V176" s="226">
        <f>ROUND(E176*U176,2)</f>
        <v>0.93</v>
      </c>
      <c r="W176" s="226"/>
      <c r="X176" s="226" t="s">
        <v>136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137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56" t="s">
        <v>308</v>
      </c>
      <c r="D177" s="228"/>
      <c r="E177" s="229">
        <v>5.4</v>
      </c>
      <c r="F177" s="226"/>
      <c r="G177" s="226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141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22"/>
      <c r="B178" s="223"/>
      <c r="C178" s="257"/>
      <c r="D178" s="247"/>
      <c r="E178" s="247"/>
      <c r="F178" s="247"/>
      <c r="G178" s="247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15"/>
      <c r="Z178" s="215"/>
      <c r="AA178" s="215"/>
      <c r="AB178" s="215"/>
      <c r="AC178" s="215"/>
      <c r="AD178" s="215"/>
      <c r="AE178" s="215"/>
      <c r="AF178" s="215"/>
      <c r="AG178" s="215" t="s">
        <v>144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38">
        <v>40</v>
      </c>
      <c r="B179" s="239" t="s">
        <v>309</v>
      </c>
      <c r="C179" s="254" t="s">
        <v>310</v>
      </c>
      <c r="D179" s="240" t="s">
        <v>133</v>
      </c>
      <c r="E179" s="241">
        <v>5.4</v>
      </c>
      <c r="F179" s="242"/>
      <c r="G179" s="243">
        <f>ROUND(E179*F179,2)</f>
        <v>0</v>
      </c>
      <c r="H179" s="242"/>
      <c r="I179" s="243">
        <f>ROUND(E179*H179,2)</f>
        <v>0</v>
      </c>
      <c r="J179" s="242"/>
      <c r="K179" s="243">
        <f>ROUND(E179*J179,2)</f>
        <v>0</v>
      </c>
      <c r="L179" s="243">
        <v>21</v>
      </c>
      <c r="M179" s="243">
        <f>G179*(1+L179/100)</f>
        <v>0</v>
      </c>
      <c r="N179" s="241">
        <v>0</v>
      </c>
      <c r="O179" s="241">
        <f>ROUND(E179*N179,2)</f>
        <v>0</v>
      </c>
      <c r="P179" s="241">
        <v>2.4649999999999998E-2</v>
      </c>
      <c r="Q179" s="241">
        <f>ROUND(E179*P179,2)</f>
        <v>0.13</v>
      </c>
      <c r="R179" s="243" t="s">
        <v>303</v>
      </c>
      <c r="S179" s="243" t="s">
        <v>135</v>
      </c>
      <c r="T179" s="244" t="s">
        <v>135</v>
      </c>
      <c r="U179" s="226">
        <v>0.21</v>
      </c>
      <c r="V179" s="226">
        <f>ROUND(E179*U179,2)</f>
        <v>1.1299999999999999</v>
      </c>
      <c r="W179" s="226"/>
      <c r="X179" s="226" t="s">
        <v>136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137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60" t="s">
        <v>311</v>
      </c>
      <c r="D180" s="251"/>
      <c r="E180" s="251"/>
      <c r="F180" s="251"/>
      <c r="G180" s="251"/>
      <c r="H180" s="226"/>
      <c r="I180" s="226"/>
      <c r="J180" s="226"/>
      <c r="K180" s="226"/>
      <c r="L180" s="226"/>
      <c r="M180" s="226"/>
      <c r="N180" s="225"/>
      <c r="O180" s="225"/>
      <c r="P180" s="225"/>
      <c r="Q180" s="225"/>
      <c r="R180" s="226"/>
      <c r="S180" s="226"/>
      <c r="T180" s="226"/>
      <c r="U180" s="226"/>
      <c r="V180" s="226"/>
      <c r="W180" s="226"/>
      <c r="X180" s="226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151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22"/>
      <c r="B181" s="223"/>
      <c r="C181" s="256" t="s">
        <v>312</v>
      </c>
      <c r="D181" s="228"/>
      <c r="E181" s="229">
        <v>5.4</v>
      </c>
      <c r="F181" s="226"/>
      <c r="G181" s="226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141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22"/>
      <c r="B182" s="223"/>
      <c r="C182" s="257"/>
      <c r="D182" s="247"/>
      <c r="E182" s="247"/>
      <c r="F182" s="247"/>
      <c r="G182" s="247"/>
      <c r="H182" s="226"/>
      <c r="I182" s="226"/>
      <c r="J182" s="226"/>
      <c r="K182" s="226"/>
      <c r="L182" s="226"/>
      <c r="M182" s="226"/>
      <c r="N182" s="225"/>
      <c r="O182" s="225"/>
      <c r="P182" s="225"/>
      <c r="Q182" s="225"/>
      <c r="R182" s="226"/>
      <c r="S182" s="226"/>
      <c r="T182" s="226"/>
      <c r="U182" s="226"/>
      <c r="V182" s="226"/>
      <c r="W182" s="226"/>
      <c r="X182" s="226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144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x14ac:dyDescent="0.2">
      <c r="A183" s="231" t="s">
        <v>129</v>
      </c>
      <c r="B183" s="232" t="s">
        <v>92</v>
      </c>
      <c r="C183" s="253" t="s">
        <v>93</v>
      </c>
      <c r="D183" s="233"/>
      <c r="E183" s="234"/>
      <c r="F183" s="235"/>
      <c r="G183" s="235">
        <f>SUMIF(AG184:AG191,"&lt;&gt;NOR",G184:G191)</f>
        <v>0</v>
      </c>
      <c r="H183" s="235"/>
      <c r="I183" s="235">
        <f>SUM(I184:I191)</f>
        <v>0</v>
      </c>
      <c r="J183" s="235"/>
      <c r="K183" s="235">
        <f>SUM(K184:K191)</f>
        <v>0</v>
      </c>
      <c r="L183" s="235"/>
      <c r="M183" s="235">
        <f>SUM(M184:M191)</f>
        <v>0</v>
      </c>
      <c r="N183" s="234"/>
      <c r="O183" s="234">
        <f>SUM(O184:O191)</f>
        <v>0.01</v>
      </c>
      <c r="P183" s="234"/>
      <c r="Q183" s="234">
        <f>SUM(Q184:Q191)</f>
        <v>0.01</v>
      </c>
      <c r="R183" s="235"/>
      <c r="S183" s="235"/>
      <c r="T183" s="236"/>
      <c r="U183" s="230"/>
      <c r="V183" s="230">
        <f>SUM(V184:V191)</f>
        <v>14.4</v>
      </c>
      <c r="W183" s="230"/>
      <c r="X183" s="230"/>
      <c r="AG183" t="s">
        <v>130</v>
      </c>
    </row>
    <row r="184" spans="1:60" outlineLevel="1" x14ac:dyDescent="0.2">
      <c r="A184" s="238">
        <v>41</v>
      </c>
      <c r="B184" s="239" t="s">
        <v>313</v>
      </c>
      <c r="C184" s="254" t="s">
        <v>314</v>
      </c>
      <c r="D184" s="240" t="s">
        <v>147</v>
      </c>
      <c r="E184" s="241">
        <v>83.6</v>
      </c>
      <c r="F184" s="242"/>
      <c r="G184" s="243">
        <f>ROUND(E184*F184,2)</f>
        <v>0</v>
      </c>
      <c r="H184" s="242"/>
      <c r="I184" s="243">
        <f>ROUND(E184*H184,2)</f>
        <v>0</v>
      </c>
      <c r="J184" s="242"/>
      <c r="K184" s="243">
        <f>ROUND(E184*J184,2)</f>
        <v>0</v>
      </c>
      <c r="L184" s="243">
        <v>21</v>
      </c>
      <c r="M184" s="243">
        <f>G184*(1+L184/100)</f>
        <v>0</v>
      </c>
      <c r="N184" s="241">
        <v>0</v>
      </c>
      <c r="O184" s="241">
        <f>ROUND(E184*N184,2)</f>
        <v>0</v>
      </c>
      <c r="P184" s="241">
        <v>8.0000000000000007E-5</v>
      </c>
      <c r="Q184" s="241">
        <f>ROUND(E184*P184,2)</f>
        <v>0.01</v>
      </c>
      <c r="R184" s="243" t="s">
        <v>315</v>
      </c>
      <c r="S184" s="243" t="s">
        <v>135</v>
      </c>
      <c r="T184" s="244" t="s">
        <v>135</v>
      </c>
      <c r="U184" s="226">
        <v>3.5000000000000003E-2</v>
      </c>
      <c r="V184" s="226">
        <f>ROUND(E184*U184,2)</f>
        <v>2.93</v>
      </c>
      <c r="W184" s="226"/>
      <c r="X184" s="226" t="s">
        <v>136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137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22"/>
      <c r="B185" s="223"/>
      <c r="C185" s="256" t="s">
        <v>316</v>
      </c>
      <c r="D185" s="228"/>
      <c r="E185" s="229">
        <v>53</v>
      </c>
      <c r="F185" s="226"/>
      <c r="G185" s="226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141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22"/>
      <c r="B186" s="223"/>
      <c r="C186" s="256" t="s">
        <v>317</v>
      </c>
      <c r="D186" s="228"/>
      <c r="E186" s="229">
        <v>17.7</v>
      </c>
      <c r="F186" s="226"/>
      <c r="G186" s="226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15"/>
      <c r="Z186" s="215"/>
      <c r="AA186" s="215"/>
      <c r="AB186" s="215"/>
      <c r="AC186" s="215"/>
      <c r="AD186" s="215"/>
      <c r="AE186" s="215"/>
      <c r="AF186" s="215"/>
      <c r="AG186" s="215" t="s">
        <v>141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56" t="s">
        <v>318</v>
      </c>
      <c r="D187" s="228"/>
      <c r="E187" s="229">
        <v>12.9</v>
      </c>
      <c r="F187" s="226"/>
      <c r="G187" s="226"/>
      <c r="H187" s="226"/>
      <c r="I187" s="226"/>
      <c r="J187" s="226"/>
      <c r="K187" s="226"/>
      <c r="L187" s="226"/>
      <c r="M187" s="226"/>
      <c r="N187" s="225"/>
      <c r="O187" s="225"/>
      <c r="P187" s="225"/>
      <c r="Q187" s="225"/>
      <c r="R187" s="226"/>
      <c r="S187" s="226"/>
      <c r="T187" s="226"/>
      <c r="U187" s="226"/>
      <c r="V187" s="226"/>
      <c r="W187" s="226"/>
      <c r="X187" s="226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141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57"/>
      <c r="D188" s="247"/>
      <c r="E188" s="247"/>
      <c r="F188" s="247"/>
      <c r="G188" s="247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144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ht="22.5" outlineLevel="1" x14ac:dyDescent="0.2">
      <c r="A189" s="238">
        <v>42</v>
      </c>
      <c r="B189" s="239" t="s">
        <v>319</v>
      </c>
      <c r="C189" s="254" t="s">
        <v>320</v>
      </c>
      <c r="D189" s="240" t="s">
        <v>147</v>
      </c>
      <c r="E189" s="241">
        <v>83.6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21</v>
      </c>
      <c r="M189" s="243">
        <f>G189*(1+L189/100)</f>
        <v>0</v>
      </c>
      <c r="N189" s="241">
        <v>8.0000000000000007E-5</v>
      </c>
      <c r="O189" s="241">
        <f>ROUND(E189*N189,2)</f>
        <v>0.01</v>
      </c>
      <c r="P189" s="241">
        <v>0</v>
      </c>
      <c r="Q189" s="241">
        <f>ROUND(E189*P189,2)</f>
        <v>0</v>
      </c>
      <c r="R189" s="243" t="s">
        <v>315</v>
      </c>
      <c r="S189" s="243" t="s">
        <v>135</v>
      </c>
      <c r="T189" s="244" t="s">
        <v>135</v>
      </c>
      <c r="U189" s="226">
        <v>0.13719999999999999</v>
      </c>
      <c r="V189" s="226">
        <f>ROUND(E189*U189,2)</f>
        <v>11.47</v>
      </c>
      <c r="W189" s="226"/>
      <c r="X189" s="226" t="s">
        <v>136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137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22"/>
      <c r="B190" s="223"/>
      <c r="C190" s="256" t="s">
        <v>321</v>
      </c>
      <c r="D190" s="228"/>
      <c r="E190" s="229">
        <v>83.6</v>
      </c>
      <c r="F190" s="226"/>
      <c r="G190" s="226"/>
      <c r="H190" s="226"/>
      <c r="I190" s="226"/>
      <c r="J190" s="226"/>
      <c r="K190" s="226"/>
      <c r="L190" s="226"/>
      <c r="M190" s="226"/>
      <c r="N190" s="225"/>
      <c r="O190" s="225"/>
      <c r="P190" s="225"/>
      <c r="Q190" s="225"/>
      <c r="R190" s="226"/>
      <c r="S190" s="226"/>
      <c r="T190" s="226"/>
      <c r="U190" s="226"/>
      <c r="V190" s="226"/>
      <c r="W190" s="226"/>
      <c r="X190" s="226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141</v>
      </c>
      <c r="AH190" s="215">
        <v>5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57"/>
      <c r="D191" s="247"/>
      <c r="E191" s="247"/>
      <c r="F191" s="247"/>
      <c r="G191" s="247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144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x14ac:dyDescent="0.2">
      <c r="A192" s="231" t="s">
        <v>129</v>
      </c>
      <c r="B192" s="232" t="s">
        <v>94</v>
      </c>
      <c r="C192" s="253" t="s">
        <v>95</v>
      </c>
      <c r="D192" s="233"/>
      <c r="E192" s="234"/>
      <c r="F192" s="235"/>
      <c r="G192" s="235">
        <f>SUMIF(AG193:AG198,"&lt;&gt;NOR",G193:G198)</f>
        <v>0</v>
      </c>
      <c r="H192" s="235"/>
      <c r="I192" s="235">
        <f>SUM(I193:I198)</f>
        <v>0</v>
      </c>
      <c r="J192" s="235"/>
      <c r="K192" s="235">
        <f>SUM(K193:K198)</f>
        <v>0</v>
      </c>
      <c r="L192" s="235"/>
      <c r="M192" s="235">
        <f>SUM(M193:M198)</f>
        <v>0</v>
      </c>
      <c r="N192" s="234"/>
      <c r="O192" s="234">
        <f>SUM(O193:O198)</f>
        <v>1.78</v>
      </c>
      <c r="P192" s="234"/>
      <c r="Q192" s="234">
        <f>SUM(Q193:Q198)</f>
        <v>0</v>
      </c>
      <c r="R192" s="235"/>
      <c r="S192" s="235"/>
      <c r="T192" s="236"/>
      <c r="U192" s="230"/>
      <c r="V192" s="230">
        <f>SUM(V193:V198)</f>
        <v>112.09</v>
      </c>
      <c r="W192" s="230"/>
      <c r="X192" s="230"/>
      <c r="AG192" t="s">
        <v>130</v>
      </c>
    </row>
    <row r="193" spans="1:60" ht="22.5" outlineLevel="1" x14ac:dyDescent="0.2">
      <c r="A193" s="238">
        <v>43</v>
      </c>
      <c r="B193" s="239" t="s">
        <v>322</v>
      </c>
      <c r="C193" s="254" t="s">
        <v>323</v>
      </c>
      <c r="D193" s="240" t="s">
        <v>133</v>
      </c>
      <c r="E193" s="241">
        <v>55.38</v>
      </c>
      <c r="F193" s="242"/>
      <c r="G193" s="243">
        <f>ROUND(E193*F193,2)</f>
        <v>0</v>
      </c>
      <c r="H193" s="242"/>
      <c r="I193" s="243">
        <f>ROUND(E193*H193,2)</f>
        <v>0</v>
      </c>
      <c r="J193" s="242"/>
      <c r="K193" s="243">
        <f>ROUND(E193*J193,2)</f>
        <v>0</v>
      </c>
      <c r="L193" s="243">
        <v>21</v>
      </c>
      <c r="M193" s="243">
        <f>G193*(1+L193/100)</f>
        <v>0</v>
      </c>
      <c r="N193" s="241">
        <v>8.4700000000000001E-3</v>
      </c>
      <c r="O193" s="241">
        <f>ROUND(E193*N193,2)</f>
        <v>0.47</v>
      </c>
      <c r="P193" s="241">
        <v>0</v>
      </c>
      <c r="Q193" s="241">
        <f>ROUND(E193*P193,2)</f>
        <v>0</v>
      </c>
      <c r="R193" s="243" t="s">
        <v>324</v>
      </c>
      <c r="S193" s="243" t="s">
        <v>135</v>
      </c>
      <c r="T193" s="244" t="s">
        <v>135</v>
      </c>
      <c r="U193" s="226">
        <v>2.024</v>
      </c>
      <c r="V193" s="226">
        <f>ROUND(E193*U193,2)</f>
        <v>112.09</v>
      </c>
      <c r="W193" s="226"/>
      <c r="X193" s="226" t="s">
        <v>136</v>
      </c>
      <c r="Y193" s="215"/>
      <c r="Z193" s="215"/>
      <c r="AA193" s="215"/>
      <c r="AB193" s="215"/>
      <c r="AC193" s="215"/>
      <c r="AD193" s="215"/>
      <c r="AE193" s="215"/>
      <c r="AF193" s="215"/>
      <c r="AG193" s="215" t="s">
        <v>137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22"/>
      <c r="B194" s="223"/>
      <c r="C194" s="256" t="s">
        <v>325</v>
      </c>
      <c r="D194" s="228"/>
      <c r="E194" s="229">
        <v>55.38</v>
      </c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141</v>
      </c>
      <c r="AH194" s="215">
        <v>5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22"/>
      <c r="B195" s="223"/>
      <c r="C195" s="257"/>
      <c r="D195" s="247"/>
      <c r="E195" s="247"/>
      <c r="F195" s="247"/>
      <c r="G195" s="247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144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38">
        <v>44</v>
      </c>
      <c r="B196" s="239" t="s">
        <v>326</v>
      </c>
      <c r="C196" s="254" t="s">
        <v>327</v>
      </c>
      <c r="D196" s="240" t="s">
        <v>277</v>
      </c>
      <c r="E196" s="241">
        <v>3045.9</v>
      </c>
      <c r="F196" s="242"/>
      <c r="G196" s="243">
        <f>ROUND(E196*F196,2)</f>
        <v>0</v>
      </c>
      <c r="H196" s="242"/>
      <c r="I196" s="243">
        <f>ROUND(E196*H196,2)</f>
        <v>0</v>
      </c>
      <c r="J196" s="242"/>
      <c r="K196" s="243">
        <f>ROUND(E196*J196,2)</f>
        <v>0</v>
      </c>
      <c r="L196" s="243">
        <v>21</v>
      </c>
      <c r="M196" s="243">
        <f>G196*(1+L196/100)</f>
        <v>0</v>
      </c>
      <c r="N196" s="241">
        <v>4.2999999999999999E-4</v>
      </c>
      <c r="O196" s="241">
        <f>ROUND(E196*N196,2)</f>
        <v>1.31</v>
      </c>
      <c r="P196" s="241">
        <v>0</v>
      </c>
      <c r="Q196" s="241">
        <f>ROUND(E196*P196,2)</f>
        <v>0</v>
      </c>
      <c r="R196" s="243" t="s">
        <v>178</v>
      </c>
      <c r="S196" s="243" t="s">
        <v>135</v>
      </c>
      <c r="T196" s="244" t="s">
        <v>135</v>
      </c>
      <c r="U196" s="226">
        <v>0</v>
      </c>
      <c r="V196" s="226">
        <f>ROUND(E196*U196,2)</f>
        <v>0</v>
      </c>
      <c r="W196" s="226"/>
      <c r="X196" s="226" t="s">
        <v>179</v>
      </c>
      <c r="Y196" s="215"/>
      <c r="Z196" s="215"/>
      <c r="AA196" s="215"/>
      <c r="AB196" s="215"/>
      <c r="AC196" s="215"/>
      <c r="AD196" s="215"/>
      <c r="AE196" s="215"/>
      <c r="AF196" s="215"/>
      <c r="AG196" s="215" t="s">
        <v>180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22"/>
      <c r="B197" s="223"/>
      <c r="C197" s="256" t="s">
        <v>328</v>
      </c>
      <c r="D197" s="228"/>
      <c r="E197" s="229">
        <v>3045.9</v>
      </c>
      <c r="F197" s="226"/>
      <c r="G197" s="226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141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">
      <c r="A198" s="222"/>
      <c r="B198" s="223"/>
      <c r="C198" s="257"/>
      <c r="D198" s="247"/>
      <c r="E198" s="247"/>
      <c r="F198" s="247"/>
      <c r="G198" s="247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144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x14ac:dyDescent="0.2">
      <c r="A199" s="231" t="s">
        <v>129</v>
      </c>
      <c r="B199" s="232" t="s">
        <v>96</v>
      </c>
      <c r="C199" s="253" t="s">
        <v>97</v>
      </c>
      <c r="D199" s="233"/>
      <c r="E199" s="234"/>
      <c r="F199" s="235"/>
      <c r="G199" s="235">
        <f>SUMIF(AG200:AG223,"&lt;&gt;NOR",G200:G223)</f>
        <v>0</v>
      </c>
      <c r="H199" s="235"/>
      <c r="I199" s="235">
        <f>SUM(I200:I223)</f>
        <v>0</v>
      </c>
      <c r="J199" s="235"/>
      <c r="K199" s="235">
        <f>SUM(K200:K223)</f>
        <v>0</v>
      </c>
      <c r="L199" s="235"/>
      <c r="M199" s="235">
        <f>SUM(M200:M223)</f>
        <v>0</v>
      </c>
      <c r="N199" s="234"/>
      <c r="O199" s="234">
        <f>SUM(O200:O223)</f>
        <v>0.16</v>
      </c>
      <c r="P199" s="234"/>
      <c r="Q199" s="234">
        <f>SUM(Q200:Q223)</f>
        <v>0</v>
      </c>
      <c r="R199" s="235"/>
      <c r="S199" s="235"/>
      <c r="T199" s="236"/>
      <c r="U199" s="230"/>
      <c r="V199" s="230">
        <f>SUM(V200:V223)</f>
        <v>71.650000000000006</v>
      </c>
      <c r="W199" s="230"/>
      <c r="X199" s="230"/>
      <c r="AG199" t="s">
        <v>130</v>
      </c>
    </row>
    <row r="200" spans="1:60" outlineLevel="1" x14ac:dyDescent="0.2">
      <c r="A200" s="238">
        <v>45</v>
      </c>
      <c r="B200" s="239" t="s">
        <v>329</v>
      </c>
      <c r="C200" s="254" t="s">
        <v>330</v>
      </c>
      <c r="D200" s="240" t="s">
        <v>133</v>
      </c>
      <c r="E200" s="241">
        <v>477.08499999999998</v>
      </c>
      <c r="F200" s="242"/>
      <c r="G200" s="243">
        <f>ROUND(E200*F200,2)</f>
        <v>0</v>
      </c>
      <c r="H200" s="242"/>
      <c r="I200" s="243">
        <f>ROUND(E200*H200,2)</f>
        <v>0</v>
      </c>
      <c r="J200" s="242"/>
      <c r="K200" s="243">
        <f>ROUND(E200*J200,2)</f>
        <v>0</v>
      </c>
      <c r="L200" s="243">
        <v>21</v>
      </c>
      <c r="M200" s="243">
        <f>G200*(1+L200/100)</f>
        <v>0</v>
      </c>
      <c r="N200" s="241">
        <v>6.9999999999999994E-5</v>
      </c>
      <c r="O200" s="241">
        <f>ROUND(E200*N200,2)</f>
        <v>0.03</v>
      </c>
      <c r="P200" s="241">
        <v>0</v>
      </c>
      <c r="Q200" s="241">
        <f>ROUND(E200*P200,2)</f>
        <v>0</v>
      </c>
      <c r="R200" s="243" t="s">
        <v>331</v>
      </c>
      <c r="S200" s="243" t="s">
        <v>135</v>
      </c>
      <c r="T200" s="244" t="s">
        <v>135</v>
      </c>
      <c r="U200" s="226">
        <v>3.2480000000000002E-2</v>
      </c>
      <c r="V200" s="226">
        <f>ROUND(E200*U200,2)</f>
        <v>15.5</v>
      </c>
      <c r="W200" s="226"/>
      <c r="X200" s="226" t="s">
        <v>136</v>
      </c>
      <c r="Y200" s="215"/>
      <c r="Z200" s="215"/>
      <c r="AA200" s="215"/>
      <c r="AB200" s="215"/>
      <c r="AC200" s="215"/>
      <c r="AD200" s="215"/>
      <c r="AE200" s="215"/>
      <c r="AF200" s="215"/>
      <c r="AG200" s="215" t="s">
        <v>137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22"/>
      <c r="B201" s="223"/>
      <c r="C201" s="256" t="s">
        <v>332</v>
      </c>
      <c r="D201" s="228"/>
      <c r="E201" s="229">
        <v>477.08499999999998</v>
      </c>
      <c r="F201" s="226"/>
      <c r="G201" s="226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141</v>
      </c>
      <c r="AH201" s="215">
        <v>5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22"/>
      <c r="B202" s="223"/>
      <c r="C202" s="257"/>
      <c r="D202" s="247"/>
      <c r="E202" s="247"/>
      <c r="F202" s="247"/>
      <c r="G202" s="247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144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38">
        <v>46</v>
      </c>
      <c r="B203" s="239" t="s">
        <v>333</v>
      </c>
      <c r="C203" s="254" t="s">
        <v>334</v>
      </c>
      <c r="D203" s="240" t="s">
        <v>133</v>
      </c>
      <c r="E203" s="241">
        <v>477.08499999999998</v>
      </c>
      <c r="F203" s="242"/>
      <c r="G203" s="243">
        <f>ROUND(E203*F203,2)</f>
        <v>0</v>
      </c>
      <c r="H203" s="242"/>
      <c r="I203" s="243">
        <f>ROUND(E203*H203,2)</f>
        <v>0</v>
      </c>
      <c r="J203" s="242"/>
      <c r="K203" s="243">
        <f>ROUND(E203*J203,2)</f>
        <v>0</v>
      </c>
      <c r="L203" s="243">
        <v>21</v>
      </c>
      <c r="M203" s="243">
        <f>G203*(1+L203/100)</f>
        <v>0</v>
      </c>
      <c r="N203" s="241">
        <v>1.4999999999999999E-4</v>
      </c>
      <c r="O203" s="241">
        <f>ROUND(E203*N203,2)</f>
        <v>7.0000000000000007E-2</v>
      </c>
      <c r="P203" s="241">
        <v>0</v>
      </c>
      <c r="Q203" s="241">
        <f>ROUND(E203*P203,2)</f>
        <v>0</v>
      </c>
      <c r="R203" s="243" t="s">
        <v>331</v>
      </c>
      <c r="S203" s="243" t="s">
        <v>135</v>
      </c>
      <c r="T203" s="244" t="s">
        <v>135</v>
      </c>
      <c r="U203" s="226">
        <v>0.10191</v>
      </c>
      <c r="V203" s="226">
        <f>ROUND(E203*U203,2)</f>
        <v>48.62</v>
      </c>
      <c r="W203" s="226"/>
      <c r="X203" s="226" t="s">
        <v>136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137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56" t="s">
        <v>335</v>
      </c>
      <c r="D204" s="228"/>
      <c r="E204" s="229">
        <v>68.45</v>
      </c>
      <c r="F204" s="226"/>
      <c r="G204" s="22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141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22"/>
      <c r="B205" s="223"/>
      <c r="C205" s="256" t="s">
        <v>336</v>
      </c>
      <c r="D205" s="228"/>
      <c r="E205" s="229">
        <v>20.934999999999999</v>
      </c>
      <c r="F205" s="226"/>
      <c r="G205" s="226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141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22"/>
      <c r="B206" s="223"/>
      <c r="C206" s="256" t="s">
        <v>337</v>
      </c>
      <c r="D206" s="228"/>
      <c r="E206" s="229">
        <v>65.86</v>
      </c>
      <c r="F206" s="226"/>
      <c r="G206" s="226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141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22"/>
      <c r="B207" s="223"/>
      <c r="C207" s="256" t="s">
        <v>338</v>
      </c>
      <c r="D207" s="228"/>
      <c r="E207" s="229">
        <v>19.079999999999998</v>
      </c>
      <c r="F207" s="226"/>
      <c r="G207" s="22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141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22"/>
      <c r="B208" s="223"/>
      <c r="C208" s="256" t="s">
        <v>339</v>
      </c>
      <c r="D208" s="228"/>
      <c r="E208" s="229">
        <v>66.23</v>
      </c>
      <c r="F208" s="226"/>
      <c r="G208" s="226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141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22"/>
      <c r="B209" s="223"/>
      <c r="C209" s="256" t="s">
        <v>340</v>
      </c>
      <c r="D209" s="228"/>
      <c r="E209" s="229">
        <v>19.344999999999999</v>
      </c>
      <c r="F209" s="226"/>
      <c r="G209" s="226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141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">
      <c r="A210" s="222"/>
      <c r="B210" s="223"/>
      <c r="C210" s="256" t="s">
        <v>341</v>
      </c>
      <c r="D210" s="228"/>
      <c r="E210" s="229">
        <v>65.86</v>
      </c>
      <c r="F210" s="226"/>
      <c r="G210" s="226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141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22"/>
      <c r="B211" s="223"/>
      <c r="C211" s="256" t="s">
        <v>338</v>
      </c>
      <c r="D211" s="228"/>
      <c r="E211" s="229">
        <v>19.079999999999998</v>
      </c>
      <c r="F211" s="226"/>
      <c r="G211" s="226"/>
      <c r="H211" s="226"/>
      <c r="I211" s="226"/>
      <c r="J211" s="226"/>
      <c r="K211" s="226"/>
      <c r="L211" s="226"/>
      <c r="M211" s="226"/>
      <c r="N211" s="225"/>
      <c r="O211" s="225"/>
      <c r="P211" s="225"/>
      <c r="Q211" s="225"/>
      <c r="R211" s="226"/>
      <c r="S211" s="226"/>
      <c r="T211" s="226"/>
      <c r="U211" s="226"/>
      <c r="V211" s="226"/>
      <c r="W211" s="226"/>
      <c r="X211" s="226"/>
      <c r="Y211" s="215"/>
      <c r="Z211" s="215"/>
      <c r="AA211" s="215"/>
      <c r="AB211" s="215"/>
      <c r="AC211" s="215"/>
      <c r="AD211" s="215"/>
      <c r="AE211" s="215"/>
      <c r="AF211" s="215"/>
      <c r="AG211" s="215" t="s">
        <v>141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22"/>
      <c r="B212" s="223"/>
      <c r="C212" s="256" t="s">
        <v>342</v>
      </c>
      <c r="D212" s="228"/>
      <c r="E212" s="229">
        <v>61.42</v>
      </c>
      <c r="F212" s="226"/>
      <c r="G212" s="226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141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22"/>
      <c r="B213" s="223"/>
      <c r="C213" s="256" t="s">
        <v>343</v>
      </c>
      <c r="D213" s="228"/>
      <c r="E213" s="229">
        <v>19.61</v>
      </c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141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22"/>
      <c r="B214" s="223"/>
      <c r="C214" s="256" t="s">
        <v>344</v>
      </c>
      <c r="D214" s="228"/>
      <c r="E214" s="229">
        <v>76.59</v>
      </c>
      <c r="F214" s="226"/>
      <c r="G214" s="226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141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22"/>
      <c r="B215" s="223"/>
      <c r="C215" s="256" t="s">
        <v>345</v>
      </c>
      <c r="D215" s="228"/>
      <c r="E215" s="229">
        <v>26.324999999999999</v>
      </c>
      <c r="F215" s="226"/>
      <c r="G215" s="226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141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22"/>
      <c r="B216" s="223"/>
      <c r="C216" s="256" t="s">
        <v>346</v>
      </c>
      <c r="D216" s="228"/>
      <c r="E216" s="229">
        <v>-51.7</v>
      </c>
      <c r="F216" s="226"/>
      <c r="G216" s="226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141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22"/>
      <c r="B217" s="223"/>
      <c r="C217" s="257"/>
      <c r="D217" s="247"/>
      <c r="E217" s="247"/>
      <c r="F217" s="247"/>
      <c r="G217" s="247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144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38">
        <v>47</v>
      </c>
      <c r="B218" s="239" t="s">
        <v>347</v>
      </c>
      <c r="C218" s="254" t="s">
        <v>348</v>
      </c>
      <c r="D218" s="240" t="s">
        <v>133</v>
      </c>
      <c r="E218" s="241">
        <v>119.94</v>
      </c>
      <c r="F218" s="242"/>
      <c r="G218" s="243">
        <f>ROUND(E218*F218,2)</f>
        <v>0</v>
      </c>
      <c r="H218" s="242"/>
      <c r="I218" s="243">
        <f>ROUND(E218*H218,2)</f>
        <v>0</v>
      </c>
      <c r="J218" s="242"/>
      <c r="K218" s="243">
        <f>ROUND(E218*J218,2)</f>
        <v>0</v>
      </c>
      <c r="L218" s="243">
        <v>21</v>
      </c>
      <c r="M218" s="243">
        <f>G218*(1+L218/100)</f>
        <v>0</v>
      </c>
      <c r="N218" s="241">
        <v>3.5E-4</v>
      </c>
      <c r="O218" s="241">
        <f>ROUND(E218*N218,2)</f>
        <v>0.04</v>
      </c>
      <c r="P218" s="241">
        <v>0</v>
      </c>
      <c r="Q218" s="241">
        <f>ROUND(E218*P218,2)</f>
        <v>0</v>
      </c>
      <c r="R218" s="243" t="s">
        <v>331</v>
      </c>
      <c r="S218" s="243" t="s">
        <v>135</v>
      </c>
      <c r="T218" s="244" t="s">
        <v>135</v>
      </c>
      <c r="U218" s="226">
        <v>1.35E-2</v>
      </c>
      <c r="V218" s="226">
        <f>ROUND(E218*U218,2)</f>
        <v>1.62</v>
      </c>
      <c r="W218" s="226"/>
      <c r="X218" s="226" t="s">
        <v>136</v>
      </c>
      <c r="Y218" s="215"/>
      <c r="Z218" s="215"/>
      <c r="AA218" s="215"/>
      <c r="AB218" s="215"/>
      <c r="AC218" s="215"/>
      <c r="AD218" s="215"/>
      <c r="AE218" s="215"/>
      <c r="AF218" s="215"/>
      <c r="AG218" s="215" t="s">
        <v>137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22"/>
      <c r="B219" s="223"/>
      <c r="C219" s="256" t="s">
        <v>349</v>
      </c>
      <c r="D219" s="228"/>
      <c r="E219" s="229">
        <v>119.94</v>
      </c>
      <c r="F219" s="226"/>
      <c r="G219" s="226"/>
      <c r="H219" s="226"/>
      <c r="I219" s="226"/>
      <c r="J219" s="226"/>
      <c r="K219" s="226"/>
      <c r="L219" s="226"/>
      <c r="M219" s="226"/>
      <c r="N219" s="225"/>
      <c r="O219" s="225"/>
      <c r="P219" s="225"/>
      <c r="Q219" s="225"/>
      <c r="R219" s="226"/>
      <c r="S219" s="226"/>
      <c r="T219" s="226"/>
      <c r="U219" s="226"/>
      <c r="V219" s="226"/>
      <c r="W219" s="226"/>
      <c r="X219" s="226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141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22"/>
      <c r="B220" s="223"/>
      <c r="C220" s="257"/>
      <c r="D220" s="247"/>
      <c r="E220" s="247"/>
      <c r="F220" s="247"/>
      <c r="G220" s="247"/>
      <c r="H220" s="226"/>
      <c r="I220" s="226"/>
      <c r="J220" s="226"/>
      <c r="K220" s="226"/>
      <c r="L220" s="226"/>
      <c r="M220" s="226"/>
      <c r="N220" s="225"/>
      <c r="O220" s="225"/>
      <c r="P220" s="225"/>
      <c r="Q220" s="225"/>
      <c r="R220" s="226"/>
      <c r="S220" s="226"/>
      <c r="T220" s="226"/>
      <c r="U220" s="226"/>
      <c r="V220" s="226"/>
      <c r="W220" s="226"/>
      <c r="X220" s="226"/>
      <c r="Y220" s="215"/>
      <c r="Z220" s="215"/>
      <c r="AA220" s="215"/>
      <c r="AB220" s="215"/>
      <c r="AC220" s="215"/>
      <c r="AD220" s="215"/>
      <c r="AE220" s="215"/>
      <c r="AF220" s="215"/>
      <c r="AG220" s="215" t="s">
        <v>144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38">
        <v>48</v>
      </c>
      <c r="B221" s="239" t="s">
        <v>350</v>
      </c>
      <c r="C221" s="254" t="s">
        <v>351</v>
      </c>
      <c r="D221" s="240" t="s">
        <v>133</v>
      </c>
      <c r="E221" s="241">
        <v>51.7</v>
      </c>
      <c r="F221" s="242"/>
      <c r="G221" s="243">
        <f>ROUND(E221*F221,2)</f>
        <v>0</v>
      </c>
      <c r="H221" s="242"/>
      <c r="I221" s="243">
        <f>ROUND(E221*H221,2)</f>
        <v>0</v>
      </c>
      <c r="J221" s="242"/>
      <c r="K221" s="243">
        <f>ROUND(E221*J221,2)</f>
        <v>0</v>
      </c>
      <c r="L221" s="243">
        <v>21</v>
      </c>
      <c r="M221" s="243">
        <f>G221*(1+L221/100)</f>
        <v>0</v>
      </c>
      <c r="N221" s="241">
        <v>4.2000000000000002E-4</v>
      </c>
      <c r="O221" s="241">
        <f>ROUND(E221*N221,2)</f>
        <v>0.02</v>
      </c>
      <c r="P221" s="241">
        <v>0</v>
      </c>
      <c r="Q221" s="241">
        <f>ROUND(E221*P221,2)</f>
        <v>0</v>
      </c>
      <c r="R221" s="243"/>
      <c r="S221" s="243" t="s">
        <v>190</v>
      </c>
      <c r="T221" s="244" t="s">
        <v>184</v>
      </c>
      <c r="U221" s="226">
        <v>0.11432</v>
      </c>
      <c r="V221" s="226">
        <f>ROUND(E221*U221,2)</f>
        <v>5.91</v>
      </c>
      <c r="W221" s="226"/>
      <c r="X221" s="226" t="s">
        <v>136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137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22"/>
      <c r="B222" s="223"/>
      <c r="C222" s="260" t="s">
        <v>383</v>
      </c>
      <c r="D222" s="251"/>
      <c r="E222" s="251"/>
      <c r="F222" s="251"/>
      <c r="G222" s="251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151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22"/>
      <c r="B223" s="223"/>
      <c r="C223" s="257"/>
      <c r="D223" s="247"/>
      <c r="E223" s="247"/>
      <c r="F223" s="247"/>
      <c r="G223" s="247"/>
      <c r="H223" s="226"/>
      <c r="I223" s="226"/>
      <c r="J223" s="226"/>
      <c r="K223" s="226"/>
      <c r="L223" s="226"/>
      <c r="M223" s="226"/>
      <c r="N223" s="225"/>
      <c r="O223" s="225"/>
      <c r="P223" s="225"/>
      <c r="Q223" s="225"/>
      <c r="R223" s="226"/>
      <c r="S223" s="226"/>
      <c r="T223" s="226"/>
      <c r="U223" s="226"/>
      <c r="V223" s="226"/>
      <c r="W223" s="226"/>
      <c r="X223" s="226"/>
      <c r="Y223" s="215"/>
      <c r="Z223" s="215"/>
      <c r="AA223" s="215"/>
      <c r="AB223" s="215"/>
      <c r="AC223" s="215"/>
      <c r="AD223" s="215"/>
      <c r="AE223" s="215"/>
      <c r="AF223" s="215"/>
      <c r="AG223" s="215" t="s">
        <v>144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x14ac:dyDescent="0.2">
      <c r="A224" s="231" t="s">
        <v>129</v>
      </c>
      <c r="B224" s="232" t="s">
        <v>98</v>
      </c>
      <c r="C224" s="253" t="s">
        <v>99</v>
      </c>
      <c r="D224" s="233"/>
      <c r="E224" s="234"/>
      <c r="F224" s="235"/>
      <c r="G224" s="235">
        <f>SUMIF(AG225:AG234,"&lt;&gt;NOR",G225:G234)</f>
        <v>0</v>
      </c>
      <c r="H224" s="235"/>
      <c r="I224" s="235">
        <f>SUM(I225:I234)</f>
        <v>0</v>
      </c>
      <c r="J224" s="235"/>
      <c r="K224" s="235">
        <f>SUM(K225:K234)</f>
        <v>0</v>
      </c>
      <c r="L224" s="235"/>
      <c r="M224" s="235">
        <f>SUM(M225:M234)</f>
        <v>0</v>
      </c>
      <c r="N224" s="234"/>
      <c r="O224" s="234">
        <f>SUM(O225:O234)</f>
        <v>0</v>
      </c>
      <c r="P224" s="234"/>
      <c r="Q224" s="234">
        <f>SUM(Q225:Q234)</f>
        <v>0</v>
      </c>
      <c r="R224" s="235"/>
      <c r="S224" s="235"/>
      <c r="T224" s="236"/>
      <c r="U224" s="230"/>
      <c r="V224" s="230">
        <f>SUM(V225:V234)</f>
        <v>6.99</v>
      </c>
      <c r="W224" s="230"/>
      <c r="X224" s="230"/>
      <c r="AG224" t="s">
        <v>130</v>
      </c>
    </row>
    <row r="225" spans="1:60" outlineLevel="1" x14ac:dyDescent="0.2">
      <c r="A225" s="238">
        <v>49</v>
      </c>
      <c r="B225" s="239" t="s">
        <v>352</v>
      </c>
      <c r="C225" s="254" t="s">
        <v>353</v>
      </c>
      <c r="D225" s="240" t="s">
        <v>248</v>
      </c>
      <c r="E225" s="241">
        <v>204.59322</v>
      </c>
      <c r="F225" s="242"/>
      <c r="G225" s="243">
        <f>ROUND(E225*F225,2)</f>
        <v>0</v>
      </c>
      <c r="H225" s="242"/>
      <c r="I225" s="243">
        <f>ROUND(E225*H225,2)</f>
        <v>0</v>
      </c>
      <c r="J225" s="242"/>
      <c r="K225" s="243">
        <f>ROUND(E225*J225,2)</f>
        <v>0</v>
      </c>
      <c r="L225" s="243">
        <v>21</v>
      </c>
      <c r="M225" s="243">
        <f>G225*(1+L225/100)</f>
        <v>0</v>
      </c>
      <c r="N225" s="241">
        <v>0</v>
      </c>
      <c r="O225" s="241">
        <f>ROUND(E225*N225,2)</f>
        <v>0</v>
      </c>
      <c r="P225" s="241">
        <v>0</v>
      </c>
      <c r="Q225" s="241">
        <f>ROUND(E225*P225,2)</f>
        <v>0</v>
      </c>
      <c r="R225" s="243" t="s">
        <v>239</v>
      </c>
      <c r="S225" s="243" t="s">
        <v>135</v>
      </c>
      <c r="T225" s="244" t="s">
        <v>135</v>
      </c>
      <c r="U225" s="226">
        <v>0</v>
      </c>
      <c r="V225" s="226">
        <f>ROUND(E225*U225,2)</f>
        <v>0</v>
      </c>
      <c r="W225" s="226"/>
      <c r="X225" s="226" t="s">
        <v>136</v>
      </c>
      <c r="Y225" s="215"/>
      <c r="Z225" s="215"/>
      <c r="AA225" s="215"/>
      <c r="AB225" s="215"/>
      <c r="AC225" s="215"/>
      <c r="AD225" s="215"/>
      <c r="AE225" s="215"/>
      <c r="AF225" s="215"/>
      <c r="AG225" s="215" t="s">
        <v>137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22"/>
      <c r="B226" s="223"/>
      <c r="C226" s="256" t="s">
        <v>354</v>
      </c>
      <c r="D226" s="228"/>
      <c r="E226" s="229">
        <v>204.59322</v>
      </c>
      <c r="F226" s="226"/>
      <c r="G226" s="226"/>
      <c r="H226" s="226"/>
      <c r="I226" s="226"/>
      <c r="J226" s="226"/>
      <c r="K226" s="226"/>
      <c r="L226" s="226"/>
      <c r="M226" s="226"/>
      <c r="N226" s="225"/>
      <c r="O226" s="225"/>
      <c r="P226" s="225"/>
      <c r="Q226" s="225"/>
      <c r="R226" s="226"/>
      <c r="S226" s="226"/>
      <c r="T226" s="226"/>
      <c r="U226" s="226"/>
      <c r="V226" s="226"/>
      <c r="W226" s="226"/>
      <c r="X226" s="226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141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22"/>
      <c r="B227" s="223"/>
      <c r="C227" s="257"/>
      <c r="D227" s="247"/>
      <c r="E227" s="247"/>
      <c r="F227" s="247"/>
      <c r="G227" s="247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144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38">
        <v>50</v>
      </c>
      <c r="B228" s="239" t="s">
        <v>355</v>
      </c>
      <c r="C228" s="254" t="s">
        <v>356</v>
      </c>
      <c r="D228" s="240" t="s">
        <v>248</v>
      </c>
      <c r="E228" s="241">
        <v>11.7615</v>
      </c>
      <c r="F228" s="242"/>
      <c r="G228" s="243">
        <f>ROUND(E228*F228,2)</f>
        <v>0</v>
      </c>
      <c r="H228" s="242"/>
      <c r="I228" s="243">
        <f>ROUND(E228*H228,2)</f>
        <v>0</v>
      </c>
      <c r="J228" s="242"/>
      <c r="K228" s="243">
        <f>ROUND(E228*J228,2)</f>
        <v>0</v>
      </c>
      <c r="L228" s="243">
        <v>21</v>
      </c>
      <c r="M228" s="243">
        <f>G228*(1+L228/100)</f>
        <v>0</v>
      </c>
      <c r="N228" s="241">
        <v>0</v>
      </c>
      <c r="O228" s="241">
        <f>ROUND(E228*N228,2)</f>
        <v>0</v>
      </c>
      <c r="P228" s="241">
        <v>0</v>
      </c>
      <c r="Q228" s="241">
        <f>ROUND(E228*P228,2)</f>
        <v>0</v>
      </c>
      <c r="R228" s="243" t="s">
        <v>239</v>
      </c>
      <c r="S228" s="243" t="s">
        <v>135</v>
      </c>
      <c r="T228" s="244" t="s">
        <v>135</v>
      </c>
      <c r="U228" s="226">
        <v>0.49</v>
      </c>
      <c r="V228" s="226">
        <f>ROUND(E228*U228,2)</f>
        <v>5.76</v>
      </c>
      <c r="W228" s="226"/>
      <c r="X228" s="226" t="s">
        <v>357</v>
      </c>
      <c r="Y228" s="215"/>
      <c r="Z228" s="215"/>
      <c r="AA228" s="215"/>
      <c r="AB228" s="215"/>
      <c r="AC228" s="215"/>
      <c r="AD228" s="215"/>
      <c r="AE228" s="215"/>
      <c r="AF228" s="215"/>
      <c r="AG228" s="215" t="s">
        <v>358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22"/>
      <c r="B229" s="223"/>
      <c r="C229" s="260" t="s">
        <v>359</v>
      </c>
      <c r="D229" s="251"/>
      <c r="E229" s="251"/>
      <c r="F229" s="251"/>
      <c r="G229" s="251"/>
      <c r="H229" s="226"/>
      <c r="I229" s="226"/>
      <c r="J229" s="226"/>
      <c r="K229" s="226"/>
      <c r="L229" s="226"/>
      <c r="M229" s="226"/>
      <c r="N229" s="225"/>
      <c r="O229" s="225"/>
      <c r="P229" s="225"/>
      <c r="Q229" s="225"/>
      <c r="R229" s="226"/>
      <c r="S229" s="226"/>
      <c r="T229" s="226"/>
      <c r="U229" s="226"/>
      <c r="V229" s="226"/>
      <c r="W229" s="226"/>
      <c r="X229" s="226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151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22"/>
      <c r="B230" s="223"/>
      <c r="C230" s="257"/>
      <c r="D230" s="247"/>
      <c r="E230" s="247"/>
      <c r="F230" s="247"/>
      <c r="G230" s="247"/>
      <c r="H230" s="226"/>
      <c r="I230" s="226"/>
      <c r="J230" s="226"/>
      <c r="K230" s="226"/>
      <c r="L230" s="226"/>
      <c r="M230" s="226"/>
      <c r="N230" s="225"/>
      <c r="O230" s="225"/>
      <c r="P230" s="225"/>
      <c r="Q230" s="225"/>
      <c r="R230" s="226"/>
      <c r="S230" s="226"/>
      <c r="T230" s="226"/>
      <c r="U230" s="226"/>
      <c r="V230" s="226"/>
      <c r="W230" s="226"/>
      <c r="X230" s="226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144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ht="22.5" outlineLevel="1" x14ac:dyDescent="0.2">
      <c r="A231" s="238">
        <v>51</v>
      </c>
      <c r="B231" s="239" t="s">
        <v>360</v>
      </c>
      <c r="C231" s="254" t="s">
        <v>361</v>
      </c>
      <c r="D231" s="240" t="s">
        <v>248</v>
      </c>
      <c r="E231" s="241">
        <v>11.7615</v>
      </c>
      <c r="F231" s="242"/>
      <c r="G231" s="243">
        <f>ROUND(E231*F231,2)</f>
        <v>0</v>
      </c>
      <c r="H231" s="242"/>
      <c r="I231" s="243">
        <f>ROUND(E231*H231,2)</f>
        <v>0</v>
      </c>
      <c r="J231" s="242"/>
      <c r="K231" s="243">
        <f>ROUND(E231*J231,2)</f>
        <v>0</v>
      </c>
      <c r="L231" s="243">
        <v>21</v>
      </c>
      <c r="M231" s="243">
        <f>G231*(1+L231/100)</f>
        <v>0</v>
      </c>
      <c r="N231" s="241">
        <v>0</v>
      </c>
      <c r="O231" s="241">
        <f>ROUND(E231*N231,2)</f>
        <v>0</v>
      </c>
      <c r="P231" s="241">
        <v>0</v>
      </c>
      <c r="Q231" s="241">
        <f>ROUND(E231*P231,2)</f>
        <v>0</v>
      </c>
      <c r="R231" s="243" t="s">
        <v>239</v>
      </c>
      <c r="S231" s="243" t="s">
        <v>135</v>
      </c>
      <c r="T231" s="244" t="s">
        <v>135</v>
      </c>
      <c r="U231" s="226">
        <v>0.105</v>
      </c>
      <c r="V231" s="226">
        <f>ROUND(E231*U231,2)</f>
        <v>1.23</v>
      </c>
      <c r="W231" s="226"/>
      <c r="X231" s="226" t="s">
        <v>357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358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22"/>
      <c r="B232" s="223"/>
      <c r="C232" s="259"/>
      <c r="D232" s="250"/>
      <c r="E232" s="250"/>
      <c r="F232" s="250"/>
      <c r="G232" s="250"/>
      <c r="H232" s="226"/>
      <c r="I232" s="226"/>
      <c r="J232" s="226"/>
      <c r="K232" s="226"/>
      <c r="L232" s="226"/>
      <c r="M232" s="226"/>
      <c r="N232" s="225"/>
      <c r="O232" s="225"/>
      <c r="P232" s="225"/>
      <c r="Q232" s="225"/>
      <c r="R232" s="226"/>
      <c r="S232" s="226"/>
      <c r="T232" s="226"/>
      <c r="U232" s="226"/>
      <c r="V232" s="226"/>
      <c r="W232" s="226"/>
      <c r="X232" s="226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144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38">
        <v>52</v>
      </c>
      <c r="B233" s="239" t="s">
        <v>362</v>
      </c>
      <c r="C233" s="254" t="s">
        <v>363</v>
      </c>
      <c r="D233" s="240" t="s">
        <v>248</v>
      </c>
      <c r="E233" s="241">
        <v>11.7615</v>
      </c>
      <c r="F233" s="242"/>
      <c r="G233" s="243">
        <f>ROUND(E233*F233,2)</f>
        <v>0</v>
      </c>
      <c r="H233" s="242"/>
      <c r="I233" s="243">
        <f>ROUND(E233*H233,2)</f>
        <v>0</v>
      </c>
      <c r="J233" s="242"/>
      <c r="K233" s="243">
        <f>ROUND(E233*J233,2)</f>
        <v>0</v>
      </c>
      <c r="L233" s="243">
        <v>21</v>
      </c>
      <c r="M233" s="243">
        <f>G233*(1+L233/100)</f>
        <v>0</v>
      </c>
      <c r="N233" s="241">
        <v>0</v>
      </c>
      <c r="O233" s="241">
        <f>ROUND(E233*N233,2)</f>
        <v>0</v>
      </c>
      <c r="P233" s="241">
        <v>0</v>
      </c>
      <c r="Q233" s="241">
        <f>ROUND(E233*P233,2)</f>
        <v>0</v>
      </c>
      <c r="R233" s="243" t="s">
        <v>239</v>
      </c>
      <c r="S233" s="243" t="s">
        <v>135</v>
      </c>
      <c r="T233" s="244" t="s">
        <v>135</v>
      </c>
      <c r="U233" s="226">
        <v>0</v>
      </c>
      <c r="V233" s="226">
        <f>ROUND(E233*U233,2)</f>
        <v>0</v>
      </c>
      <c r="W233" s="226"/>
      <c r="X233" s="226" t="s">
        <v>357</v>
      </c>
      <c r="Y233" s="215"/>
      <c r="Z233" s="215"/>
      <c r="AA233" s="215"/>
      <c r="AB233" s="215"/>
      <c r="AC233" s="215"/>
      <c r="AD233" s="215"/>
      <c r="AE233" s="215"/>
      <c r="AF233" s="215"/>
      <c r="AG233" s="215" t="s">
        <v>358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22"/>
      <c r="B234" s="223"/>
      <c r="C234" s="259"/>
      <c r="D234" s="250"/>
      <c r="E234" s="250"/>
      <c r="F234" s="250"/>
      <c r="G234" s="250"/>
      <c r="H234" s="226"/>
      <c r="I234" s="226"/>
      <c r="J234" s="226"/>
      <c r="K234" s="226"/>
      <c r="L234" s="226"/>
      <c r="M234" s="226"/>
      <c r="N234" s="225"/>
      <c r="O234" s="225"/>
      <c r="P234" s="225"/>
      <c r="Q234" s="225"/>
      <c r="R234" s="226"/>
      <c r="S234" s="226"/>
      <c r="T234" s="226"/>
      <c r="U234" s="226"/>
      <c r="V234" s="226"/>
      <c r="W234" s="226"/>
      <c r="X234" s="226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144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x14ac:dyDescent="0.2">
      <c r="A235" s="231" t="s">
        <v>129</v>
      </c>
      <c r="B235" s="232" t="s">
        <v>101</v>
      </c>
      <c r="C235" s="253" t="s">
        <v>27</v>
      </c>
      <c r="D235" s="233"/>
      <c r="E235" s="234"/>
      <c r="F235" s="235"/>
      <c r="G235" s="235">
        <f>SUMIF(AG236:AG241,"&lt;&gt;NOR",G236:G241)</f>
        <v>0</v>
      </c>
      <c r="H235" s="235"/>
      <c r="I235" s="235">
        <f>SUM(I236:I241)</f>
        <v>0</v>
      </c>
      <c r="J235" s="235"/>
      <c r="K235" s="235">
        <f>SUM(K236:K241)</f>
        <v>0</v>
      </c>
      <c r="L235" s="235"/>
      <c r="M235" s="235">
        <f>SUM(M236:M241)</f>
        <v>0</v>
      </c>
      <c r="N235" s="234"/>
      <c r="O235" s="234">
        <f>SUM(O236:O241)</f>
        <v>0</v>
      </c>
      <c r="P235" s="234"/>
      <c r="Q235" s="234">
        <f>SUM(Q236:Q241)</f>
        <v>0</v>
      </c>
      <c r="R235" s="235"/>
      <c r="S235" s="235"/>
      <c r="T235" s="236"/>
      <c r="U235" s="230"/>
      <c r="V235" s="230">
        <f>SUM(V236:V241)</f>
        <v>0</v>
      </c>
      <c r="W235" s="230"/>
      <c r="X235" s="230"/>
      <c r="AG235" t="s">
        <v>130</v>
      </c>
    </row>
    <row r="236" spans="1:60" outlineLevel="1" x14ac:dyDescent="0.2">
      <c r="A236" s="238">
        <v>53</v>
      </c>
      <c r="B236" s="239" t="s">
        <v>364</v>
      </c>
      <c r="C236" s="254" t="s">
        <v>365</v>
      </c>
      <c r="D236" s="240" t="s">
        <v>366</v>
      </c>
      <c r="E236" s="241">
        <v>1</v>
      </c>
      <c r="F236" s="242"/>
      <c r="G236" s="243">
        <f>ROUND(E236*F236,2)</f>
        <v>0</v>
      </c>
      <c r="H236" s="242"/>
      <c r="I236" s="243">
        <f>ROUND(E236*H236,2)</f>
        <v>0</v>
      </c>
      <c r="J236" s="242"/>
      <c r="K236" s="243">
        <f>ROUND(E236*J236,2)</f>
        <v>0</v>
      </c>
      <c r="L236" s="243">
        <v>21</v>
      </c>
      <c r="M236" s="243">
        <f>G236*(1+L236/100)</f>
        <v>0</v>
      </c>
      <c r="N236" s="241">
        <v>0</v>
      </c>
      <c r="O236" s="241">
        <f>ROUND(E236*N236,2)</f>
        <v>0</v>
      </c>
      <c r="P236" s="241">
        <v>0</v>
      </c>
      <c r="Q236" s="241">
        <f>ROUND(E236*P236,2)</f>
        <v>0</v>
      </c>
      <c r="R236" s="243"/>
      <c r="S236" s="243" t="s">
        <v>190</v>
      </c>
      <c r="T236" s="244" t="s">
        <v>184</v>
      </c>
      <c r="U236" s="226">
        <v>0</v>
      </c>
      <c r="V236" s="226">
        <f>ROUND(E236*U236,2)</f>
        <v>0</v>
      </c>
      <c r="W236" s="226"/>
      <c r="X236" s="226" t="s">
        <v>136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137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22"/>
      <c r="B237" s="223"/>
      <c r="C237" s="259"/>
      <c r="D237" s="250"/>
      <c r="E237" s="250"/>
      <c r="F237" s="250"/>
      <c r="G237" s="250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144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38">
        <v>54</v>
      </c>
      <c r="B238" s="239" t="s">
        <v>367</v>
      </c>
      <c r="C238" s="254" t="s">
        <v>368</v>
      </c>
      <c r="D238" s="240" t="s">
        <v>366</v>
      </c>
      <c r="E238" s="241">
        <v>1</v>
      </c>
      <c r="F238" s="242"/>
      <c r="G238" s="243">
        <f>ROUND(E238*F238,2)</f>
        <v>0</v>
      </c>
      <c r="H238" s="242"/>
      <c r="I238" s="243">
        <f>ROUND(E238*H238,2)</f>
        <v>0</v>
      </c>
      <c r="J238" s="242"/>
      <c r="K238" s="243">
        <f>ROUND(E238*J238,2)</f>
        <v>0</v>
      </c>
      <c r="L238" s="243">
        <v>21</v>
      </c>
      <c r="M238" s="243">
        <f>G238*(1+L238/100)</f>
        <v>0</v>
      </c>
      <c r="N238" s="241">
        <v>0</v>
      </c>
      <c r="O238" s="241">
        <f>ROUND(E238*N238,2)</f>
        <v>0</v>
      </c>
      <c r="P238" s="241">
        <v>0</v>
      </c>
      <c r="Q238" s="241">
        <f>ROUND(E238*P238,2)</f>
        <v>0</v>
      </c>
      <c r="R238" s="243"/>
      <c r="S238" s="243" t="s">
        <v>190</v>
      </c>
      <c r="T238" s="244" t="s">
        <v>184</v>
      </c>
      <c r="U238" s="226">
        <v>0</v>
      </c>
      <c r="V238" s="226">
        <f>ROUND(E238*U238,2)</f>
        <v>0</v>
      </c>
      <c r="W238" s="226"/>
      <c r="X238" s="226" t="s">
        <v>136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137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22"/>
      <c r="B239" s="223"/>
      <c r="C239" s="259"/>
      <c r="D239" s="250"/>
      <c r="E239" s="250"/>
      <c r="F239" s="250"/>
      <c r="G239" s="250"/>
      <c r="H239" s="226"/>
      <c r="I239" s="226"/>
      <c r="J239" s="226"/>
      <c r="K239" s="226"/>
      <c r="L239" s="226"/>
      <c r="M239" s="226"/>
      <c r="N239" s="225"/>
      <c r="O239" s="225"/>
      <c r="P239" s="225"/>
      <c r="Q239" s="225"/>
      <c r="R239" s="226"/>
      <c r="S239" s="226"/>
      <c r="T239" s="226"/>
      <c r="U239" s="226"/>
      <c r="V239" s="226"/>
      <c r="W239" s="226"/>
      <c r="X239" s="226"/>
      <c r="Y239" s="215"/>
      <c r="Z239" s="215"/>
      <c r="AA239" s="215"/>
      <c r="AB239" s="215"/>
      <c r="AC239" s="215"/>
      <c r="AD239" s="215"/>
      <c r="AE239" s="215"/>
      <c r="AF239" s="215"/>
      <c r="AG239" s="215" t="s">
        <v>144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38">
        <v>55</v>
      </c>
      <c r="B240" s="239" t="s">
        <v>369</v>
      </c>
      <c r="C240" s="254" t="s">
        <v>370</v>
      </c>
      <c r="D240" s="240" t="s">
        <v>366</v>
      </c>
      <c r="E240" s="241">
        <v>1</v>
      </c>
      <c r="F240" s="242"/>
      <c r="G240" s="243">
        <f>ROUND(E240*F240,2)</f>
        <v>0</v>
      </c>
      <c r="H240" s="242"/>
      <c r="I240" s="243">
        <f>ROUND(E240*H240,2)</f>
        <v>0</v>
      </c>
      <c r="J240" s="242"/>
      <c r="K240" s="243">
        <f>ROUND(E240*J240,2)</f>
        <v>0</v>
      </c>
      <c r="L240" s="243">
        <v>21</v>
      </c>
      <c r="M240" s="243">
        <f>G240*(1+L240/100)</f>
        <v>0</v>
      </c>
      <c r="N240" s="241">
        <v>0</v>
      </c>
      <c r="O240" s="241">
        <f>ROUND(E240*N240,2)</f>
        <v>0</v>
      </c>
      <c r="P240" s="241">
        <v>0</v>
      </c>
      <c r="Q240" s="241">
        <f>ROUND(E240*P240,2)</f>
        <v>0</v>
      </c>
      <c r="R240" s="243"/>
      <c r="S240" s="243" t="s">
        <v>190</v>
      </c>
      <c r="T240" s="244" t="s">
        <v>184</v>
      </c>
      <c r="U240" s="226">
        <v>0</v>
      </c>
      <c r="V240" s="226">
        <f>ROUND(E240*U240,2)</f>
        <v>0</v>
      </c>
      <c r="W240" s="226"/>
      <c r="X240" s="226" t="s">
        <v>136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137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22"/>
      <c r="B241" s="223"/>
      <c r="C241" s="259"/>
      <c r="D241" s="250"/>
      <c r="E241" s="250"/>
      <c r="F241" s="250"/>
      <c r="G241" s="250"/>
      <c r="H241" s="226"/>
      <c r="I241" s="226"/>
      <c r="J241" s="226"/>
      <c r="K241" s="226"/>
      <c r="L241" s="226"/>
      <c r="M241" s="226"/>
      <c r="N241" s="225"/>
      <c r="O241" s="225"/>
      <c r="P241" s="225"/>
      <c r="Q241" s="225"/>
      <c r="R241" s="226"/>
      <c r="S241" s="226"/>
      <c r="T241" s="226"/>
      <c r="U241" s="226"/>
      <c r="V241" s="226"/>
      <c r="W241" s="226"/>
      <c r="X241" s="226"/>
      <c r="Y241" s="215"/>
      <c r="Z241" s="215"/>
      <c r="AA241" s="215"/>
      <c r="AB241" s="215"/>
      <c r="AC241" s="215"/>
      <c r="AD241" s="215"/>
      <c r="AE241" s="215"/>
      <c r="AF241" s="215"/>
      <c r="AG241" s="215" t="s">
        <v>144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x14ac:dyDescent="0.2">
      <c r="A242" s="3"/>
      <c r="B242" s="4"/>
      <c r="C242" s="26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AE242">
        <v>15</v>
      </c>
      <c r="AF242">
        <v>21</v>
      </c>
      <c r="AG242" t="s">
        <v>116</v>
      </c>
    </row>
    <row r="243" spans="1:60" x14ac:dyDescent="0.2">
      <c r="A243" s="218"/>
      <c r="B243" s="219" t="s">
        <v>29</v>
      </c>
      <c r="C243" s="264"/>
      <c r="D243" s="220"/>
      <c r="E243" s="221"/>
      <c r="F243" s="221"/>
      <c r="G243" s="237">
        <f>G8+G42+G53+G62+G67+G83+G89+G99+G103+G112+G116+G139+G150+G159+G171+G183+G192+G199+G224+G235</f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AE243">
        <f>SUMIF(L7:L241,AE242,G7:G241)</f>
        <v>0</v>
      </c>
      <c r="AF243">
        <f>SUMIF(L7:L241,AF242,G7:G241)</f>
        <v>0</v>
      </c>
      <c r="AG243" t="s">
        <v>371</v>
      </c>
    </row>
    <row r="244" spans="1:60" x14ac:dyDescent="0.2">
      <c r="C244" s="265"/>
      <c r="D244" s="10"/>
      <c r="AG244" t="s">
        <v>372</v>
      </c>
    </row>
    <row r="245" spans="1:60" x14ac:dyDescent="0.2">
      <c r="D245" s="10"/>
    </row>
    <row r="246" spans="1:60" x14ac:dyDescent="0.2">
      <c r="D246" s="10"/>
    </row>
    <row r="247" spans="1:60" x14ac:dyDescent="0.2">
      <c r="D247" s="10"/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/HpOjLt2HU8IXtNy6vViF8z1Gwk/ILV7qsj2qptgyFhddS6DNGApV3iuL6Ujvp1IOdTKYH39V4U+o+ljj8Dx4w==" saltValue="pweNVcJ3i5a77OXfScbE3w==" spinCount="100000" sheet="1"/>
  <mergeCells count="104">
    <mergeCell ref="C237:G237"/>
    <mergeCell ref="C239:G239"/>
    <mergeCell ref="C241:G241"/>
    <mergeCell ref="C223:G223"/>
    <mergeCell ref="C227:G227"/>
    <mergeCell ref="C229:G229"/>
    <mergeCell ref="C230:G230"/>
    <mergeCell ref="C232:G232"/>
    <mergeCell ref="C234:G234"/>
    <mergeCell ref="C195:G195"/>
    <mergeCell ref="C198:G198"/>
    <mergeCell ref="C202:G202"/>
    <mergeCell ref="C217:G217"/>
    <mergeCell ref="C220:G220"/>
    <mergeCell ref="C222:G222"/>
    <mergeCell ref="C175:G175"/>
    <mergeCell ref="C178:G178"/>
    <mergeCell ref="C180:G180"/>
    <mergeCell ref="C182:G182"/>
    <mergeCell ref="C188:G188"/>
    <mergeCell ref="C191:G191"/>
    <mergeCell ref="C161:G161"/>
    <mergeCell ref="C163:G163"/>
    <mergeCell ref="C167:G167"/>
    <mergeCell ref="C169:G169"/>
    <mergeCell ref="C170:G170"/>
    <mergeCell ref="C173:G173"/>
    <mergeCell ref="C145:G145"/>
    <mergeCell ref="C147:G147"/>
    <mergeCell ref="C149:G149"/>
    <mergeCell ref="C153:G153"/>
    <mergeCell ref="C156:G156"/>
    <mergeCell ref="C158:G158"/>
    <mergeCell ref="C135:G135"/>
    <mergeCell ref="C137:G137"/>
    <mergeCell ref="C138:G138"/>
    <mergeCell ref="C141:G141"/>
    <mergeCell ref="C142:G142"/>
    <mergeCell ref="C143:G143"/>
    <mergeCell ref="C124:G124"/>
    <mergeCell ref="C126:G126"/>
    <mergeCell ref="C128:G128"/>
    <mergeCell ref="C129:G129"/>
    <mergeCell ref="C130:G130"/>
    <mergeCell ref="C131:G131"/>
    <mergeCell ref="C114:G114"/>
    <mergeCell ref="C115:G115"/>
    <mergeCell ref="C119:G119"/>
    <mergeCell ref="C121:G121"/>
    <mergeCell ref="C122:G122"/>
    <mergeCell ref="C123:G123"/>
    <mergeCell ref="C102:G102"/>
    <mergeCell ref="C105:G105"/>
    <mergeCell ref="C107:G107"/>
    <mergeCell ref="C108:G108"/>
    <mergeCell ref="C110:G110"/>
    <mergeCell ref="C111:G111"/>
    <mergeCell ref="C92:G92"/>
    <mergeCell ref="C93:G93"/>
    <mergeCell ref="C95:G95"/>
    <mergeCell ref="C97:G97"/>
    <mergeCell ref="C98:G98"/>
    <mergeCell ref="C101:G101"/>
    <mergeCell ref="C78:G78"/>
    <mergeCell ref="C79:G79"/>
    <mergeCell ref="C82:G82"/>
    <mergeCell ref="C85:G85"/>
    <mergeCell ref="C88:G88"/>
    <mergeCell ref="C91:G91"/>
    <mergeCell ref="C65:G65"/>
    <mergeCell ref="C66:G66"/>
    <mergeCell ref="C69:G69"/>
    <mergeCell ref="C73:G73"/>
    <mergeCell ref="C75:G75"/>
    <mergeCell ref="C76:G76"/>
    <mergeCell ref="C52:G52"/>
    <mergeCell ref="C55:G55"/>
    <mergeCell ref="C57:G57"/>
    <mergeCell ref="C59:G59"/>
    <mergeCell ref="C61:G61"/>
    <mergeCell ref="C64:G64"/>
    <mergeCell ref="C39:G39"/>
    <mergeCell ref="C41:G41"/>
    <mergeCell ref="C47:G47"/>
    <mergeCell ref="C49:G49"/>
    <mergeCell ref="C50:G50"/>
    <mergeCell ref="C29:G29"/>
    <mergeCell ref="C31:G31"/>
    <mergeCell ref="C32:G32"/>
    <mergeCell ref="C34:G34"/>
    <mergeCell ref="C35:G35"/>
    <mergeCell ref="C37:G37"/>
    <mergeCell ref="C16:G16"/>
    <mergeCell ref="C17:G17"/>
    <mergeCell ref="C19:G19"/>
    <mergeCell ref="C21:G21"/>
    <mergeCell ref="C25:G25"/>
    <mergeCell ref="C27:G27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2022-05-25T20:57:39Z</dcterms:modified>
</cp:coreProperties>
</file>