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Kryštof\Sanace šatny ZŠ\"/>
    </mc:Choice>
  </mc:AlternateContent>
  <xr:revisionPtr revIDLastSave="0" documentId="13_ncr:11_{8E65A1C6-0BB8-40E8-B4E3-B1B3454018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Pol'!$A$1:$X$244</definedName>
    <definedName name="_xlnm.Print_Area" localSheetId="1">Stavba!$A$1:$J$73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BA130" i="12"/>
  <c r="BA124" i="12"/>
  <c r="BA123" i="12"/>
  <c r="BA114" i="12"/>
  <c r="BA110" i="12"/>
  <c r="BA69" i="12"/>
  <c r="BA64" i="12"/>
  <c r="BA59" i="12"/>
  <c r="BA55" i="12"/>
  <c r="BA34" i="12"/>
  <c r="BA16" i="12"/>
  <c r="G9" i="12"/>
  <c r="M9" i="12" s="1"/>
  <c r="I9" i="12"/>
  <c r="K9" i="12"/>
  <c r="O9" i="12"/>
  <c r="Q9" i="12"/>
  <c r="V9" i="12"/>
  <c r="G15" i="12"/>
  <c r="I15" i="12"/>
  <c r="K15" i="12"/>
  <c r="M15" i="12"/>
  <c r="O15" i="12"/>
  <c r="Q15" i="12"/>
  <c r="V15" i="12"/>
  <c r="G20" i="12"/>
  <c r="I20" i="12"/>
  <c r="K20" i="12"/>
  <c r="O20" i="12"/>
  <c r="Q20" i="12"/>
  <c r="V20" i="12"/>
  <c r="G26" i="12"/>
  <c r="M26" i="12" s="1"/>
  <c r="I26" i="12"/>
  <c r="K26" i="12"/>
  <c r="O26" i="12"/>
  <c r="Q26" i="12"/>
  <c r="V26" i="12"/>
  <c r="G30" i="12"/>
  <c r="M30" i="12" s="1"/>
  <c r="I30" i="12"/>
  <c r="K30" i="12"/>
  <c r="O30" i="12"/>
  <c r="Q30" i="12"/>
  <c r="V30" i="12"/>
  <c r="G33" i="12"/>
  <c r="M33" i="12" s="1"/>
  <c r="I33" i="12"/>
  <c r="K33" i="12"/>
  <c r="O33" i="12"/>
  <c r="Q33" i="12"/>
  <c r="V33" i="12"/>
  <c r="G38" i="12"/>
  <c r="M38" i="12" s="1"/>
  <c r="I38" i="12"/>
  <c r="K38" i="12"/>
  <c r="O38" i="12"/>
  <c r="Q38" i="12"/>
  <c r="V38" i="12"/>
  <c r="G40" i="12"/>
  <c r="M40" i="12" s="1"/>
  <c r="I40" i="12"/>
  <c r="K40" i="12"/>
  <c r="O40" i="12"/>
  <c r="Q40" i="12"/>
  <c r="V40" i="12"/>
  <c r="G43" i="12"/>
  <c r="I43" i="12"/>
  <c r="I42" i="12" s="1"/>
  <c r="K43" i="12"/>
  <c r="K42" i="12" s="1"/>
  <c r="M43" i="12"/>
  <c r="O43" i="12"/>
  <c r="Q43" i="12"/>
  <c r="V43" i="12"/>
  <c r="V42" i="12" s="1"/>
  <c r="G48" i="12"/>
  <c r="G42" i="12" s="1"/>
  <c r="I54" i="1" s="1"/>
  <c r="I48" i="12"/>
  <c r="K48" i="12"/>
  <c r="O48" i="12"/>
  <c r="O42" i="12" s="1"/>
  <c r="Q48" i="12"/>
  <c r="Q42" i="12" s="1"/>
  <c r="V48" i="12"/>
  <c r="I53" i="12"/>
  <c r="O53" i="12"/>
  <c r="G54" i="12"/>
  <c r="M54" i="12" s="1"/>
  <c r="I54" i="12"/>
  <c r="K54" i="12"/>
  <c r="K53" i="12" s="1"/>
  <c r="O54" i="12"/>
  <c r="Q54" i="12"/>
  <c r="Q53" i="12" s="1"/>
  <c r="V54" i="12"/>
  <c r="V53" i="12" s="1"/>
  <c r="G58" i="12"/>
  <c r="M58" i="12" s="1"/>
  <c r="I58" i="12"/>
  <c r="K58" i="12"/>
  <c r="O58" i="12"/>
  <c r="Q58" i="12"/>
  <c r="V58" i="12"/>
  <c r="K62" i="12"/>
  <c r="G63" i="12"/>
  <c r="M63" i="12" s="1"/>
  <c r="M62" i="12" s="1"/>
  <c r="I63" i="12"/>
  <c r="I62" i="12" s="1"/>
  <c r="K63" i="12"/>
  <c r="O63" i="12"/>
  <c r="O62" i="12" s="1"/>
  <c r="Q63" i="12"/>
  <c r="Q62" i="12" s="1"/>
  <c r="V63" i="12"/>
  <c r="V62" i="12" s="1"/>
  <c r="G68" i="12"/>
  <c r="M68" i="12" s="1"/>
  <c r="I68" i="12"/>
  <c r="K68" i="12"/>
  <c r="K67" i="12" s="1"/>
  <c r="O68" i="12"/>
  <c r="Q68" i="12"/>
  <c r="V68" i="12"/>
  <c r="G74" i="12"/>
  <c r="I74" i="12"/>
  <c r="K74" i="12"/>
  <c r="O74" i="12"/>
  <c r="Q74" i="12"/>
  <c r="V74" i="12"/>
  <c r="V67" i="12" s="1"/>
  <c r="G77" i="12"/>
  <c r="M77" i="12" s="1"/>
  <c r="I77" i="12"/>
  <c r="K77" i="12"/>
  <c r="O77" i="12"/>
  <c r="Q77" i="12"/>
  <c r="Q67" i="12" s="1"/>
  <c r="V77" i="12"/>
  <c r="I83" i="12"/>
  <c r="K83" i="12"/>
  <c r="Q83" i="12"/>
  <c r="V83" i="12"/>
  <c r="G84" i="12"/>
  <c r="G83" i="12" s="1"/>
  <c r="I58" i="1" s="1"/>
  <c r="I84" i="12"/>
  <c r="K84" i="12"/>
  <c r="O84" i="12"/>
  <c r="O83" i="12" s="1"/>
  <c r="Q84" i="12"/>
  <c r="V84" i="12"/>
  <c r="G90" i="12"/>
  <c r="M90" i="12" s="1"/>
  <c r="I90" i="12"/>
  <c r="K90" i="12"/>
  <c r="O90" i="12"/>
  <c r="O89" i="12" s="1"/>
  <c r="Q90" i="12"/>
  <c r="V90" i="12"/>
  <c r="G96" i="12"/>
  <c r="M96" i="12" s="1"/>
  <c r="I96" i="12"/>
  <c r="K96" i="12"/>
  <c r="O96" i="12"/>
  <c r="Q96" i="12"/>
  <c r="V96" i="12"/>
  <c r="V89" i="12" s="1"/>
  <c r="Q99" i="12"/>
  <c r="V99" i="12"/>
  <c r="G100" i="12"/>
  <c r="G99" i="12" s="1"/>
  <c r="I60" i="1" s="1"/>
  <c r="I100" i="12"/>
  <c r="I99" i="12" s="1"/>
  <c r="K100" i="12"/>
  <c r="K99" i="12" s="1"/>
  <c r="O100" i="12"/>
  <c r="O99" i="12" s="1"/>
  <c r="Q100" i="12"/>
  <c r="V100" i="12"/>
  <c r="I103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Q103" i="12" s="1"/>
  <c r="V106" i="12"/>
  <c r="G109" i="12"/>
  <c r="I109" i="12"/>
  <c r="K109" i="12"/>
  <c r="O109" i="12"/>
  <c r="Q109" i="12"/>
  <c r="V109" i="12"/>
  <c r="G112" i="12"/>
  <c r="I62" i="1" s="1"/>
  <c r="G113" i="12"/>
  <c r="M113" i="12" s="1"/>
  <c r="M112" i="12" s="1"/>
  <c r="I113" i="12"/>
  <c r="I112" i="12" s="1"/>
  <c r="K113" i="12"/>
  <c r="K112" i="12" s="1"/>
  <c r="O113" i="12"/>
  <c r="O112" i="12" s="1"/>
  <c r="Q113" i="12"/>
  <c r="Q112" i="12" s="1"/>
  <c r="V113" i="12"/>
  <c r="V112" i="12" s="1"/>
  <c r="G117" i="12"/>
  <c r="I117" i="12"/>
  <c r="K117" i="12"/>
  <c r="O117" i="12"/>
  <c r="Q117" i="12"/>
  <c r="V117" i="12"/>
  <c r="G120" i="12"/>
  <c r="M120" i="12" s="1"/>
  <c r="I120" i="12"/>
  <c r="K120" i="12"/>
  <c r="O120" i="12"/>
  <c r="Q120" i="12"/>
  <c r="Q116" i="12" s="1"/>
  <c r="V120" i="12"/>
  <c r="G127" i="12"/>
  <c r="M127" i="12" s="1"/>
  <c r="I127" i="12"/>
  <c r="K127" i="12"/>
  <c r="K116" i="12" s="1"/>
  <c r="O127" i="12"/>
  <c r="Q127" i="12"/>
  <c r="V127" i="12"/>
  <c r="V116" i="12" s="1"/>
  <c r="G136" i="12"/>
  <c r="M136" i="12" s="1"/>
  <c r="I136" i="12"/>
  <c r="K136" i="12"/>
  <c r="O136" i="12"/>
  <c r="Q136" i="12"/>
  <c r="V136" i="12"/>
  <c r="G140" i="12"/>
  <c r="M140" i="12" s="1"/>
  <c r="I140" i="12"/>
  <c r="K140" i="12"/>
  <c r="O140" i="12"/>
  <c r="O139" i="12" s="1"/>
  <c r="Q140" i="12"/>
  <c r="V140" i="12"/>
  <c r="G146" i="12"/>
  <c r="M146" i="12" s="1"/>
  <c r="I146" i="12"/>
  <c r="K146" i="12"/>
  <c r="O146" i="12"/>
  <c r="Q146" i="12"/>
  <c r="V146" i="12"/>
  <c r="G148" i="12"/>
  <c r="I148" i="12"/>
  <c r="K148" i="12"/>
  <c r="M148" i="12"/>
  <c r="O148" i="12"/>
  <c r="Q148" i="12"/>
  <c r="V148" i="12"/>
  <c r="G151" i="12"/>
  <c r="M151" i="12" s="1"/>
  <c r="I151" i="12"/>
  <c r="K151" i="12"/>
  <c r="O151" i="12"/>
  <c r="Q151" i="12"/>
  <c r="V151" i="12"/>
  <c r="G154" i="12"/>
  <c r="M154" i="12" s="1"/>
  <c r="I154" i="12"/>
  <c r="K154" i="12"/>
  <c r="O154" i="12"/>
  <c r="Q154" i="12"/>
  <c r="V154" i="12"/>
  <c r="G157" i="12"/>
  <c r="M157" i="12" s="1"/>
  <c r="I157" i="12"/>
  <c r="K157" i="12"/>
  <c r="O157" i="12"/>
  <c r="Q157" i="12"/>
  <c r="V157" i="12"/>
  <c r="G160" i="12"/>
  <c r="I160" i="12"/>
  <c r="K160" i="12"/>
  <c r="O160" i="12"/>
  <c r="Q160" i="12"/>
  <c r="V160" i="12"/>
  <c r="G164" i="12"/>
  <c r="M164" i="12" s="1"/>
  <c r="I164" i="12"/>
  <c r="K164" i="12"/>
  <c r="K159" i="12" s="1"/>
  <c r="O164" i="12"/>
  <c r="Q164" i="12"/>
  <c r="V164" i="12"/>
  <c r="G168" i="12"/>
  <c r="M168" i="12" s="1"/>
  <c r="I168" i="12"/>
  <c r="K168" i="12"/>
  <c r="O168" i="12"/>
  <c r="Q168" i="12"/>
  <c r="V168" i="12"/>
  <c r="G172" i="12"/>
  <c r="I172" i="12"/>
  <c r="K172" i="12"/>
  <c r="O172" i="12"/>
  <c r="O171" i="12" s="1"/>
  <c r="Q172" i="12"/>
  <c r="Q171" i="12" s="1"/>
  <c r="V172" i="12"/>
  <c r="G176" i="12"/>
  <c r="M176" i="12" s="1"/>
  <c r="I176" i="12"/>
  <c r="K176" i="12"/>
  <c r="K171" i="12" s="1"/>
  <c r="O176" i="12"/>
  <c r="Q176" i="12"/>
  <c r="V176" i="12"/>
  <c r="V171" i="12" s="1"/>
  <c r="G179" i="12"/>
  <c r="M179" i="12" s="1"/>
  <c r="I179" i="12"/>
  <c r="K179" i="12"/>
  <c r="O179" i="12"/>
  <c r="Q179" i="12"/>
  <c r="V179" i="12"/>
  <c r="G184" i="12"/>
  <c r="M184" i="12" s="1"/>
  <c r="I184" i="12"/>
  <c r="K184" i="12"/>
  <c r="O184" i="12"/>
  <c r="O183" i="12" s="1"/>
  <c r="Q184" i="12"/>
  <c r="V184" i="12"/>
  <c r="G189" i="12"/>
  <c r="M189" i="12" s="1"/>
  <c r="I189" i="12"/>
  <c r="K189" i="12"/>
  <c r="O189" i="12"/>
  <c r="Q189" i="12"/>
  <c r="V189" i="12"/>
  <c r="V183" i="12" s="1"/>
  <c r="G193" i="12"/>
  <c r="G192" i="12" s="1"/>
  <c r="I69" i="1" s="1"/>
  <c r="I193" i="12"/>
  <c r="K193" i="12"/>
  <c r="K192" i="12" s="1"/>
  <c r="O193" i="12"/>
  <c r="Q193" i="12"/>
  <c r="V193" i="12"/>
  <c r="V192" i="12" s="1"/>
  <c r="G196" i="12"/>
  <c r="M196" i="12" s="1"/>
  <c r="I196" i="12"/>
  <c r="K196" i="12"/>
  <c r="O196" i="12"/>
  <c r="Q196" i="12"/>
  <c r="V196" i="12"/>
  <c r="G200" i="12"/>
  <c r="M200" i="12" s="1"/>
  <c r="I200" i="12"/>
  <c r="K200" i="12"/>
  <c r="O200" i="12"/>
  <c r="Q200" i="12"/>
  <c r="V200" i="12"/>
  <c r="G203" i="12"/>
  <c r="I203" i="12"/>
  <c r="K203" i="12"/>
  <c r="O203" i="12"/>
  <c r="Q203" i="12"/>
  <c r="V203" i="12"/>
  <c r="G218" i="12"/>
  <c r="M218" i="12" s="1"/>
  <c r="I218" i="12"/>
  <c r="K218" i="12"/>
  <c r="O218" i="12"/>
  <c r="Q218" i="12"/>
  <c r="Q199" i="12" s="1"/>
  <c r="V218" i="12"/>
  <c r="G221" i="12"/>
  <c r="M221" i="12" s="1"/>
  <c r="I221" i="12"/>
  <c r="K221" i="12"/>
  <c r="K199" i="12" s="1"/>
  <c r="O221" i="12"/>
  <c r="Q221" i="12"/>
  <c r="V221" i="12"/>
  <c r="V199" i="12" s="1"/>
  <c r="G225" i="12"/>
  <c r="I225" i="12"/>
  <c r="K225" i="12"/>
  <c r="O225" i="12"/>
  <c r="Q225" i="12"/>
  <c r="V225" i="12"/>
  <c r="G228" i="12"/>
  <c r="M228" i="12" s="1"/>
  <c r="I228" i="12"/>
  <c r="K228" i="12"/>
  <c r="O228" i="12"/>
  <c r="Q228" i="12"/>
  <c r="V228" i="12"/>
  <c r="G231" i="12"/>
  <c r="M231" i="12" s="1"/>
  <c r="I231" i="12"/>
  <c r="K231" i="12"/>
  <c r="O231" i="12"/>
  <c r="Q231" i="12"/>
  <c r="V231" i="12"/>
  <c r="G233" i="12"/>
  <c r="M233" i="12" s="1"/>
  <c r="I233" i="12"/>
  <c r="K233" i="12"/>
  <c r="O233" i="12"/>
  <c r="Q233" i="12"/>
  <c r="V233" i="12"/>
  <c r="G236" i="12"/>
  <c r="I236" i="12"/>
  <c r="K236" i="12"/>
  <c r="O236" i="12"/>
  <c r="Q236" i="12"/>
  <c r="V236" i="12"/>
  <c r="G238" i="12"/>
  <c r="M238" i="12" s="1"/>
  <c r="I238" i="12"/>
  <c r="K238" i="12"/>
  <c r="K235" i="12" s="1"/>
  <c r="O238" i="12"/>
  <c r="Q238" i="12"/>
  <c r="V238" i="12"/>
  <c r="G240" i="12"/>
  <c r="M240" i="12" s="1"/>
  <c r="I240" i="12"/>
  <c r="K240" i="12"/>
  <c r="O240" i="12"/>
  <c r="Q240" i="12"/>
  <c r="V240" i="12"/>
  <c r="AE243" i="12"/>
  <c r="F42" i="1" s="1"/>
  <c r="I20" i="1"/>
  <c r="I18" i="1"/>
  <c r="H43" i="1"/>
  <c r="J28" i="1"/>
  <c r="J26" i="1"/>
  <c r="G38" i="1"/>
  <c r="F38" i="1"/>
  <c r="J23" i="1"/>
  <c r="J24" i="1"/>
  <c r="J25" i="1"/>
  <c r="J27" i="1"/>
  <c r="E24" i="1"/>
  <c r="G24" i="1"/>
  <c r="E26" i="1"/>
  <c r="G26" i="1"/>
  <c r="O235" i="12" l="1"/>
  <c r="G183" i="12"/>
  <c r="I68" i="1" s="1"/>
  <c r="G8" i="12"/>
  <c r="V8" i="12"/>
  <c r="I235" i="12"/>
  <c r="I159" i="12"/>
  <c r="O150" i="12"/>
  <c r="G150" i="12"/>
  <c r="I65" i="1" s="1"/>
  <c r="V139" i="12"/>
  <c r="G89" i="12"/>
  <c r="I59" i="1" s="1"/>
  <c r="M84" i="12"/>
  <c r="M83" i="12" s="1"/>
  <c r="I8" i="12"/>
  <c r="O8" i="12"/>
  <c r="M236" i="12"/>
  <c r="M235" i="12" s="1"/>
  <c r="G235" i="12"/>
  <c r="I72" i="1" s="1"/>
  <c r="I19" i="1" s="1"/>
  <c r="G224" i="12"/>
  <c r="I71" i="1" s="1"/>
  <c r="Q159" i="12"/>
  <c r="M160" i="12"/>
  <c r="G159" i="12"/>
  <c r="I66" i="1" s="1"/>
  <c r="G139" i="12"/>
  <c r="I64" i="1" s="1"/>
  <c r="G62" i="12"/>
  <c r="I56" i="1" s="1"/>
  <c r="Q235" i="12"/>
  <c r="I224" i="12"/>
  <c r="O224" i="12"/>
  <c r="M172" i="12"/>
  <c r="M171" i="12" s="1"/>
  <c r="G171" i="12"/>
  <c r="I67" i="1" s="1"/>
  <c r="O159" i="12"/>
  <c r="I150" i="12"/>
  <c r="K103" i="12"/>
  <c r="V235" i="12"/>
  <c r="K224" i="12"/>
  <c r="Q224" i="12"/>
  <c r="G199" i="12"/>
  <c r="I70" i="1" s="1"/>
  <c r="I192" i="12"/>
  <c r="O192" i="12"/>
  <c r="I183" i="12"/>
  <c r="V159" i="12"/>
  <c r="K150" i="12"/>
  <c r="Q150" i="12"/>
  <c r="I139" i="12"/>
  <c r="G116" i="12"/>
  <c r="I63" i="1" s="1"/>
  <c r="G103" i="12"/>
  <c r="I61" i="1" s="1"/>
  <c r="V103" i="12"/>
  <c r="I89" i="12"/>
  <c r="G67" i="12"/>
  <c r="I57" i="1" s="1"/>
  <c r="M53" i="12"/>
  <c r="G53" i="12"/>
  <c r="I55" i="1" s="1"/>
  <c r="Q8" i="12"/>
  <c r="F39" i="1"/>
  <c r="V224" i="12"/>
  <c r="I199" i="12"/>
  <c r="O199" i="12"/>
  <c r="Q192" i="12"/>
  <c r="K183" i="12"/>
  <c r="Q183" i="12"/>
  <c r="M183" i="12"/>
  <c r="I171" i="12"/>
  <c r="V150" i="12"/>
  <c r="K139" i="12"/>
  <c r="Q139" i="12"/>
  <c r="M139" i="12"/>
  <c r="I116" i="12"/>
  <c r="O116" i="12"/>
  <c r="O103" i="12"/>
  <c r="K89" i="12"/>
  <c r="Q89" i="12"/>
  <c r="M89" i="12"/>
  <c r="I67" i="12"/>
  <c r="O67" i="12"/>
  <c r="K8" i="12"/>
  <c r="M159" i="12"/>
  <c r="M150" i="12"/>
  <c r="M225" i="12"/>
  <c r="M224" i="12" s="1"/>
  <c r="M203" i="12"/>
  <c r="M199" i="12" s="1"/>
  <c r="M193" i="12"/>
  <c r="M192" i="12" s="1"/>
  <c r="M117" i="12"/>
  <c r="M116" i="12" s="1"/>
  <c r="M109" i="12"/>
  <c r="M103" i="12" s="1"/>
  <c r="M100" i="12"/>
  <c r="M99" i="12" s="1"/>
  <c r="M74" i="12"/>
  <c r="M67" i="12" s="1"/>
  <c r="M48" i="12"/>
  <c r="M42" i="12" s="1"/>
  <c r="M20" i="12"/>
  <c r="M8" i="12" s="1"/>
  <c r="AF243" i="12"/>
  <c r="F43" i="1" l="1"/>
  <c r="G23" i="1" s="1"/>
  <c r="I53" i="1"/>
  <c r="G243" i="12"/>
  <c r="G42" i="1"/>
  <c r="I42" i="1" s="1"/>
  <c r="G39" i="1"/>
  <c r="G43" i="1" s="1"/>
  <c r="G25" i="1" s="1"/>
  <c r="G41" i="1"/>
  <c r="I41" i="1" s="1"/>
  <c r="I17" i="1"/>
  <c r="I73" i="1" l="1"/>
  <c r="I16" i="1"/>
  <c r="I21" i="1" s="1"/>
  <c r="A27" i="1"/>
  <c r="I39" i="1"/>
  <c r="I43" i="1" s="1"/>
  <c r="J39" i="1" l="1"/>
  <c r="J43" i="1" s="1"/>
  <c r="J42" i="1"/>
  <c r="J41" i="1"/>
  <c r="A28" i="1"/>
  <c r="G28" i="1"/>
  <c r="G27" i="1" s="1"/>
  <c r="G29" i="1" s="1"/>
  <c r="J72" i="1"/>
  <c r="J57" i="1"/>
  <c r="J63" i="1"/>
  <c r="J61" i="1"/>
  <c r="J64" i="1"/>
  <c r="J69" i="1"/>
  <c r="J66" i="1"/>
  <c r="J65" i="1"/>
  <c r="J67" i="1"/>
  <c r="J68" i="1"/>
  <c r="J71" i="1"/>
  <c r="J58" i="1"/>
  <c r="J56" i="1"/>
  <c r="J62" i="1"/>
  <c r="J70" i="1"/>
  <c r="J54" i="1"/>
  <c r="J60" i="1"/>
  <c r="J55" i="1"/>
  <c r="J53" i="1"/>
  <c r="J59" i="1"/>
  <c r="J7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</author>
  </authors>
  <commentList>
    <comment ref="S6" authorId="0" shapeId="0" xr:uid="{F0855367-3C30-4963-9712-061425F92CA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2BD7211A-0DA6-4CB5-98C0-7C7914A4379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<sst xmlns="http://schemas.openxmlformats.org/spreadsheetml/2006/main" count="961" uniqueCount="384">
  <si>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</si>
  <si>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</si>
  <si>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</si>
  <si>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</si>
  <si>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</si>
  <si>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</si>
  <si>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</si>
  <si>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</si>
  <si>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</si>
  <si>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</si>
  <si>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</si>
  <si>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</si>
  <si>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</si>
  <si>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</si>
  <si>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</si>
  <si>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</si>
  <si>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</si>
  <si>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</si>
  <si>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</si>
  <si>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</si>
  <si>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</si>
  <si>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</si>
  <si>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</si>
  <si>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</si>
  <si>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</si>
  <si>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</si>
  <si>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</si>
  <si>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</si>
  <si>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</si>
  <si>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</si>
  <si>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</si>
  <si>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</si>
  <si>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</si>
  <si>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</si>
  <si>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</si>
  <si>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</si>
  <si>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</si>
  <si>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</si>
  <si>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</si>
  <si>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</si>
  <si>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</si>
  <si>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</si>
  <si>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</si>
  <si>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</si>
  <si>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Sanační práce</t>
  </si>
  <si>
    <t>Šatny ve 2.NP</t>
  </si>
  <si>
    <t>Objekt:</t>
  </si>
  <si>
    <t>Rozpočet:</t>
  </si>
  <si>
    <t>2022/04</t>
  </si>
  <si>
    <t>ZŠ J.A. Komenského Kyjov - Seifertovo náměstí</t>
  </si>
  <si>
    <t>Stavba</t>
  </si>
  <si>
    <t>Stavební objekt</t>
  </si>
  <si>
    <t>Celkem za stavbu</t>
  </si>
  <si>
    <t>CZK</t>
  </si>
  <si>
    <t>#POPS</t>
  </si>
  <si>
    <t>Popis stavby: 2022/04 - ZŠ J.A. Komenského Kyjov - Seifertovo náměstí</t>
  </si>
  <si>
    <t>#POPO</t>
  </si>
  <si>
    <t>Popis objektu: 01 - Šatny ve 2.NP</t>
  </si>
  <si>
    <t>#POPR</t>
  </si>
  <si>
    <t>Popis rozpočtu: 01 - Sanační práce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</si>
  <si>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</si>
  <si>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</si>
  <si>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</si>
  <si>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</si>
  <si>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</si>
  <si>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</si>
  <si>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</si>
  <si>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</si>
  <si>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5</t>
  </si>
  <si>
    <t>Komunikace</t>
  </si>
  <si>
    <t>61</t>
  </si>
  <si>
    <t>Úpravy povrchů vnitřní</t>
  </si>
  <si>
    <t>62</t>
  </si>
  <si>
    <t>Úpravy povrchů vnější</t>
  </si>
  <si>
    <t>63</t>
  </si>
  <si>
    <t>Podlahy a podlahové konstrukce</t>
  </si>
  <si>
    <t>8</t>
  </si>
  <si>
    <t>Trubní vedení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</si>
  <si>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</si>
  <si>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</si>
  <si>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</si>
  <si>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</si>
  <si>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</si>
  <si>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</si>
  <si>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</si>
  <si>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</si>
  <si>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735</t>
  </si>
  <si>
    <t>Otopná tělesa</t>
  </si>
  <si>
    <t>764</t>
  </si>
  <si>
    <t>Konstrukce klempířské</t>
  </si>
  <si>
    <t>766</t>
  </si>
  <si>
    <t>Konstrukce truhlářské</t>
  </si>
  <si>
    <t>776</t>
  </si>
  <si>
    <t>Podlahy povlakové</t>
  </si>
  <si>
    <t>782</t>
  </si>
  <si>
    <t>Konstrukce z přírodního kamene</t>
  </si>
  <si>
    <t>784</t>
  </si>
  <si>
    <t>Malby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</si>
  <si>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</si>
  <si>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</si>
  <si>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</si>
  <si>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</si>
  <si>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</si>
  <si>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</si>
  <si>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</si>
  <si>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</si>
  <si>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</si>
  <si>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</si>
  <si>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</si>
  <si>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</si>
  <si>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</si>
  <si>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</si>
  <si>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</si>
  <si>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</si>
  <si>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</si>
  <si>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</si>
  <si>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</si>
  <si>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</si>
  <si>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</si>
  <si>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</si>
  <si>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</si>
  <si>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</si>
  <si>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</si>
  <si>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</si>
  <si>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</si>
  <si>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</si>
  <si>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</si>
  <si>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</si>
  <si>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</si>
  <si>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</si>
  <si>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</si>
  <si>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113106121R00</t>
  </si>
  <si>
    <t>Rozebrání komunikací pro pěší s jakýmkoliv ložem a výplní spár_x000D_
 z betonových nebo kameninových dlaždic nebo tvarovek</t>
  </si>
  <si>
    <t>m2</t>
  </si>
  <si>
    <t>822-1</t>
  </si>
  <si>
    <t>RTS 21/ II</t>
  </si>
  <si>
    <t>Práce</t>
  </si>
  <si>
    <t>POL1_</t>
  </si>
  <si>
    <t>s přemístěním hmot na skládku na vzdálenost do 3 m nebo s naložením na dopravní prostředek</t>
  </si>
  <si>
    <t>SPI</t>
  </si>
  <si>
    <t>27,6*0,9</t>
  </si>
  <si>
    <t>VV</t>
  </si>
  <si>
    <t>1,5*0,45</t>
  </si>
  <si>
    <t>(6+4+3)*0,3</t>
  </si>
  <si>
    <t>SPU</t>
  </si>
  <si>
    <t>115201411R00</t>
  </si>
  <si>
    <t>Montáž a demontáž sběrného potrubí demontáž, DN 150 mm</t>
  </si>
  <si>
    <t>m</t>
  </si>
  <si>
    <t>800-1</t>
  </si>
  <si>
    <t>pro snižování hladiny podzemní vody soustavou čerpacích jehel, s tvarovkami a armaturami pro všechny druhy potrubí a způsob uložení i s podpěrnými konstrukcemi pod potrubí,</t>
  </si>
  <si>
    <t>Potrubí z dešťových svodů vedené v zemi</t>
  </si>
  <si>
    <t>POP</t>
  </si>
  <si>
    <t>4*1,5</t>
  </si>
  <si>
    <t>139601102R00</t>
  </si>
  <si>
    <t>Ruční výkop jam, rýh a šachet v hornině 3</t>
  </si>
  <si>
    <t>m3</t>
  </si>
  <si>
    <t>s přehozením na vzdálenost do 5 m nebo s naložením na ruční dopravní prostředek</t>
  </si>
  <si>
    <t>27,6*0,6*0,8</t>
  </si>
  <si>
    <t>1,5*0,6*0,8</t>
  </si>
  <si>
    <t>(6+4+3)*0,6*0,8</t>
  </si>
  <si>
    <t>174101102R00</t>
  </si>
  <si>
    <t>Zásyp sypaninou se zhutněním v uzavřených prostorách s urovnáním povrchu zásypu s ručním zhutněním</t>
  </si>
  <si>
    <t>z jakékoliv horniny s uložením výkopku po vrstvách,</t>
  </si>
  <si>
    <t>cca 85% z výkopku : 20,208*0,85</t>
  </si>
  <si>
    <t>180403111R00</t>
  </si>
  <si>
    <t>Založení trávníku parterový trávník, výsevem, v rovině nebo na svahu do 1:5</t>
  </si>
  <si>
    <t>823-1</t>
  </si>
  <si>
    <t>na půdě předem připravené s pokosením, naložením, odvozem odpadu do 20 km a se složením,</t>
  </si>
  <si>
    <t>181301101R00</t>
  </si>
  <si>
    <t>Rozprostření a urovnání ornice v rovině v souvislé ploše do 500 m2, tloušťka vrstvy do 100 mm</t>
  </si>
  <si>
    <t>s případným nutným přemístěním hromad nebo dočasných skládek na místo potřeby ze vzdálenosti do 30 m, v rovině nebo ve svahu do 1 : 5,</t>
  </si>
  <si>
    <t>Zbylá zemina z výkopku bude rozprostřena po okolním terénu v tloušťce max 10 cm</t>
  </si>
  <si>
    <t>cca 15% z výkopku : (20,208-17,1768)*10</t>
  </si>
  <si>
    <t>183403153R00</t>
  </si>
  <si>
    <t>Obdělávání půdy hrabáním, v rovině nebo na svahu 1:5</t>
  </si>
  <si>
    <t>00572400R</t>
  </si>
  <si>
    <t>směs travní parková, pro běžnou zátěž</t>
  </si>
  <si>
    <t>kg</t>
  </si>
  <si>
    <t>SPCM</t>
  </si>
  <si>
    <t>Specifikace</t>
  </si>
  <si>
    <t>POL3_</t>
  </si>
  <si>
    <t>281606113R00</t>
  </si>
  <si>
    <t>Injektování zdiva proti vzlínající vlhkosti beztlakovou injektáží, cihelného zdiva, tloušťky 600 mm</t>
  </si>
  <si>
    <t>801-4</t>
  </si>
  <si>
    <t>Indiv</t>
  </si>
  <si>
    <t>tl.0,6 m : (8,4+0,45+18,3+0,45)*0,6</t>
  </si>
  <si>
    <t>tl. 0,15 m : (2*4)*0,15</t>
  </si>
  <si>
    <t>tl.0,45 : (2+1+4+6+4+2+1)*0,45</t>
  </si>
  <si>
    <t>281021000</t>
  </si>
  <si>
    <t>Vyplnění dutin cementovou suspenzí</t>
  </si>
  <si>
    <t>Vlastní</t>
  </si>
  <si>
    <t>Předpokládaná spotřeba 10Kg/m2</t>
  </si>
  <si>
    <t>30 Procent z plochy injektáže</t>
  </si>
  <si>
    <t>26,76*0,3</t>
  </si>
  <si>
    <t>311419111R00</t>
  </si>
  <si>
    <t>Izolace soklů perimetrickými deskami tloušťky 7 cm, povrchová úprava stěrka, síť</t>
  </si>
  <si>
    <t>801-1</t>
  </si>
  <si>
    <t>soklových a podzemních konstrukcí z pěnového polystyrenu (30-35 kg/m3) s povrchovou úpravou stěrkou (pro obklad), omítkou nebo nopovou fólií (podzemní konstrukce)</t>
  </si>
  <si>
    <t>soklová část : (8,4+0,45+18,3+0,45+1,5+0,5+6+4+3)*1,3</t>
  </si>
  <si>
    <t>311419811R00</t>
  </si>
  <si>
    <t>Izolace soklů perimetrickými deskami tloušťky 7 cm, nopová fólie</t>
  </si>
  <si>
    <t>(8,4+0,45+18,3+0,45+1,5+0,5+6+4+3)*0,6</t>
  </si>
  <si>
    <t>596811111R00</t>
  </si>
  <si>
    <t>Kladení dlažby z betonových nebo kameninových dlaždic do lože z kameniva těženého tloušťky do 30 mm</t>
  </si>
  <si>
    <t>komunikací pro pěší do velikosti dlaždic 0,25 m2 s provedením lože do tl. 30 mm, s vyplněním spár a se smetením přebytečného materiálu na vzdálenost do 3 m</t>
  </si>
  <si>
    <t>Bude použita původní dlažba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</si>
  <si>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</si>
  <si>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</si>
  <si>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</si>
  <si>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2,65*2,4*4</t>
  </si>
  <si>
    <t>1,75*1,65</t>
  </si>
  <si>
    <t>2,2*1,2*2</t>
  </si>
  <si>
    <t>612433211R01</t>
  </si>
  <si>
    <t>Vyplnění dutin zdiva cementovou suspenzí</t>
  </si>
  <si>
    <t>Spotřeba 3Kg/m2</t>
  </si>
  <si>
    <t>612434114SO3</t>
  </si>
  <si>
    <t>Sanační omítkový systém vlhkost a soli jímající D+M</t>
  </si>
  <si>
    <t>výška 1 m : 2+3,95+2+2+3,5+2+2+3,65+2+2+3,6+2</t>
  </si>
  <si>
    <t>výška 2 m : (6+2,2+2,3)*2</t>
  </si>
  <si>
    <t>622904121R00</t>
  </si>
  <si>
    <t xml:space="preserve">Očištění fasád ruční čištění ocelovým kartáčem,  </t>
  </si>
  <si>
    <t>Očištění zdiva vnitřního i vnějšího</t>
  </si>
  <si>
    <t>vnitřní zdivo : 51,7</t>
  </si>
  <si>
    <t>vnější zdivo : 42,6</t>
  </si>
  <si>
    <t>631312621R00</t>
  </si>
  <si>
    <t xml:space="preserve">Mazanina z betonu prostého tl. přes 50 do 80 mm třídy C 20/25,  </t>
  </si>
  <si>
    <t>(z kameniva) hlazená dřevěným hladítkem</t>
  </si>
  <si>
    <t>Včetně vytvoření dilatačních spár, bez zaplnění.</t>
  </si>
  <si>
    <t>spádový betonový podkladek ve spádu 3%</t>
  </si>
  <si>
    <t>(8,4+0,45+18,3+0,45+1,5+0,5+6+4+3)*0,6*0,08</t>
  </si>
  <si>
    <t>631319171R00</t>
  </si>
  <si>
    <t xml:space="preserve">Příplatek za stržení povrchu tloušťka mazaniny do 80 mm </t>
  </si>
  <si>
    <t>spodní vrstvy mazaniny latí před vložením výztuže nebo pletiva pro tloušťku obou vrstev mazaniny</t>
  </si>
  <si>
    <t>892855112R00</t>
  </si>
  <si>
    <t>Kamerové prohlídky potrubí do 50 m</t>
  </si>
  <si>
    <t>827-1</t>
  </si>
  <si>
    <t>Kontrola svodné dešťové kanalizace, kvůlí možným únikům dešťové vody případnými prasklinami.</t>
  </si>
  <si>
    <t>978013191R00</t>
  </si>
  <si>
    <t>Otlučení omítek vápenných nebo vápenocementových vnitřních s vyškrabáním spár, s očištěním zdiva stěn, v rozsahu do 100 %</t>
  </si>
  <si>
    <t>801-3</t>
  </si>
  <si>
    <t>978059631R00</t>
  </si>
  <si>
    <t>Odsekání a odebrání obkladů stěn z obkladaček vnějších z jakýchkoliv materiálů, plochy přes 2 m2</t>
  </si>
  <si>
    <t>včetně otlučení podkladní omítky až na zdivo,</t>
  </si>
  <si>
    <t>979054441R00</t>
  </si>
  <si>
    <t xml:space="preserve">Očištění vybouraných obrubníků, dlaždic dlaždic, desek nebo tvarovek s původním vyplněním spár kamenivem těženým </t>
  </si>
  <si>
    <t>krajníků, desek nebo panelů od spojovacího materiálu s odklizením a uložením očištěných hmot a spojovacího materiálu na skládku na vzdálenost do 10 m</t>
  </si>
  <si>
    <t>998011001R00</t>
  </si>
  <si>
    <t>Přesun hmot pro budovy s nosnou konstrukcí zděnou výšky do 6 m</t>
  </si>
  <si>
    <t>t</t>
  </si>
  <si>
    <t>Přesun hmot</t>
  </si>
  <si>
    <t>POL7_</t>
  </si>
  <si>
    <t>přesun hmot pro budovy občanské výstavby (JKSO 801), budovy pro bydlení (JKSO 803) budovy pro výrobu a služby (JKSO 812) s nosnou svislou konstrukcí zděnou z cihel nebo tvárnic nebo kovovou</t>
  </si>
  <si>
    <t>711823129RT5</t>
  </si>
  <si>
    <t>Ochrana konstrukcí nopovou fólií ukončovací lišta,  , včetně dodávky lišty</t>
  </si>
  <si>
    <t>800-711</t>
  </si>
  <si>
    <t>8,4+0,45+18,3+0,45+1,5+0,5+6+4+3</t>
  </si>
  <si>
    <t>711212002S01</t>
  </si>
  <si>
    <t>Vnější svislý HI systém D+M</t>
  </si>
  <si>
    <t>Výška 1 m : 8,4+0,45+18,3+0,45+1,5+0,5+6+4+3</t>
  </si>
  <si>
    <t>711212002S02</t>
  </si>
  <si>
    <t>Vnitřní svislý HI systém D+M</t>
  </si>
  <si>
    <t xml:space="preserve">m2    </t>
  </si>
  <si>
    <t>výška 0,3 m : (2+3,95+2+2+3,5+2+2+3,65+2+2+3,6+2+2+3+2+5,85+2,2+2,3)*0,3</t>
  </si>
  <si>
    <t>zvýšení u schodiště : 0,7*4</t>
  </si>
  <si>
    <t>zvýšení m.č. 104 : 1,8*1</t>
  </si>
  <si>
    <t>998711201R00</t>
  </si>
  <si>
    <t>Přesun hmot pro izolace proti vodě svisle do 6 m</t>
  </si>
  <si>
    <t>50 m vodorovně měřeno od těžiště půdorysné plochy skládky do těžiště půdorysné plochy objektu</t>
  </si>
  <si>
    <t>721176212R00</t>
  </si>
  <si>
    <t>Potrubí KG odpadní svislé vnější průměr D 110 mm, tloušťka stěny 3,2 mm, DN 100</t>
  </si>
  <si>
    <t>800-721</t>
  </si>
  <si>
    <t>včetně tvarovek, objímek. Bez zednických výpomocí.</t>
  </si>
  <si>
    <t>Potrubí včetně tvarovek, objímek a vložek pro tlumení hluku. Bez zednických výpomocí.</t>
  </si>
  <si>
    <t>Včetně zřízení a demontáže pomocného lešení.</t>
  </si>
  <si>
    <t>Odkaz na mn. položky pořadí 2 : 6,00000</t>
  </si>
  <si>
    <t>721242110RT1</t>
  </si>
  <si>
    <t>Lapač střešních splavenin D 110 mm, s otáč.kul.kloubem na odtoku, s košem , se suchou a nezámr.klapkou,čistícím víčkem a vylam.těs. kroužky pro připoj.potrub.svodů D 75, 90, 100 a 110 mm, včetně dodávky materiálu</t>
  </si>
  <si>
    <t>kus</t>
  </si>
  <si>
    <t>721242803R00</t>
  </si>
  <si>
    <t>Demontáž lapačů střešních splavenin DN 100</t>
  </si>
  <si>
    <t>735119140R00</t>
  </si>
  <si>
    <t>Otopná tělesa litinová článková montáž bez rozlišení, bez dodávky materiálu</t>
  </si>
  <si>
    <t>800-731</t>
  </si>
  <si>
    <t>Odkaz na mn. položky pořadí 33 : 6,48000</t>
  </si>
  <si>
    <t>735111810R00</t>
  </si>
  <si>
    <t>Demontáž radiátorů litinových článkových</t>
  </si>
  <si>
    <t>(1,2*0,9)*6</t>
  </si>
  <si>
    <t>735191905R00</t>
  </si>
  <si>
    <t>Ostatní opravy otopných těles odvzdušnění _x000D_
 otopných těles</t>
  </si>
  <si>
    <t>764410350R00</t>
  </si>
  <si>
    <t>Oplechování parapetů z hliníku výroba a montáž parapetů z ohýbaných plechů_x000D_
 z hliníkového plechu , tloušťky 0,80 mm, rš 330 mm</t>
  </si>
  <si>
    <t>800-764</t>
  </si>
  <si>
    <t>včetně rohů</t>
  </si>
  <si>
    <t>Odkaz na mn. položky pořadí 36 : 12,35000</t>
  </si>
  <si>
    <t>764410850R00</t>
  </si>
  <si>
    <t>Demontáž oplechování parapetů rš od 100 do 330 mm</t>
  </si>
  <si>
    <t>4*2,65</t>
  </si>
  <si>
    <t>1*1,75</t>
  </si>
  <si>
    <t>998764201R00</t>
  </si>
  <si>
    <t>Přesun hmot pro konstrukce klempířské v objektech výšky do 6 m</t>
  </si>
  <si>
    <t>50 m vodorovně</t>
  </si>
  <si>
    <t>766414112R00</t>
  </si>
  <si>
    <t>Montáž obložení stěn, sloupů a pilířů o ploše do 5 m2, panely obkladovými, z měkkého dřeva, velikosti přes 0,6 do 1,5 m2</t>
  </si>
  <si>
    <t>800-766</t>
  </si>
  <si>
    <t>Včetně našroubování soklu.</t>
  </si>
  <si>
    <t>Odkaz na mn. položky pořadí 39 : 5,40000</t>
  </si>
  <si>
    <t>766417111R00</t>
  </si>
  <si>
    <t>Montáž obložení stěn, sloupů a pilířů doplňkové konstrukce podkladový rošt pod obložení stěn</t>
  </si>
  <si>
    <t>(2,2+2,3)*1,2</t>
  </si>
  <si>
    <t>766411812R00</t>
  </si>
  <si>
    <t>Demontáž obložení stěn panely velikosti přes 1,5 m2</t>
  </si>
  <si>
    <t>Bude použit demontovaný dřevěný obklad</t>
  </si>
  <si>
    <t>Šatna 104 a 105 : (2,3+2,2)*1,2</t>
  </si>
  <si>
    <t>776401800R00</t>
  </si>
  <si>
    <t>Demontáž soklíků nebo lišt pryžových nebo PVC odstranění a uložení na hromady</t>
  </si>
  <si>
    <t>800-775</t>
  </si>
  <si>
    <t>10*5,3</t>
  </si>
  <si>
    <t>3,95+3,5+3,65+3,6+3</t>
  </si>
  <si>
    <t>(3,95+3,5+3,65+3,6+3)-(6*0,8)</t>
  </si>
  <si>
    <t>776421100RU1</t>
  </si>
  <si>
    <t>Lepení soklíků PVC a napojení krytiny na stěnu lepení podlahových soklíků z PVC a vinylu včetně dodávky soklíku</t>
  </si>
  <si>
    <t>Odkaz na mn. položky pořadí 41 : 83,60000</t>
  </si>
  <si>
    <t>782155015RT1</t>
  </si>
  <si>
    <t>Montáž obkladu stěn z umělého kamene imitace cihelných obkladů, pouze montáž bez dodávky obkladu,  , tloušťky do 15 mm, spárovaní šířky 10 mm</t>
  </si>
  <si>
    <t>800-782</t>
  </si>
  <si>
    <t>Odkaz na mn. položky pořadí 11 : 55,38000</t>
  </si>
  <si>
    <t>596240200R</t>
  </si>
  <si>
    <t>obklad cihelný pásek tažený; povrch hladký; l = 290 mm; h = 65 mm; tl. 10 mm; červená</t>
  </si>
  <si>
    <t>(55,38*50)*1,1</t>
  </si>
  <si>
    <t>784191101R00</t>
  </si>
  <si>
    <t>Příprava povrchu Penetrace (napouštění) podkladu disperzní, jednonásobná</t>
  </si>
  <si>
    <t>800-784</t>
  </si>
  <si>
    <t>Odkaz na mn. položky pořadí 46 : 477,08500</t>
  </si>
  <si>
    <t>784195212R00</t>
  </si>
  <si>
    <t>Malby z malířských směsí otěruvzdorných,  , bělost 82 %, dvojnásobné</t>
  </si>
  <si>
    <t>šatna 209 : (5,3+3,95+5,3+3,95)*3,7</t>
  </si>
  <si>
    <t>3,95*5,3</t>
  </si>
  <si>
    <t>Herna 210 : (5,3+3,6+5,3+3,6)*3,7</t>
  </si>
  <si>
    <t>5,3*3,6</t>
  </si>
  <si>
    <t>šatna 211 : (5,3+3,65+5,3+3,65)*3,7</t>
  </si>
  <si>
    <t>5,3*3,65</t>
  </si>
  <si>
    <t>šatna 212 : (5,3+3,6+5,3+3,6)*3,7</t>
  </si>
  <si>
    <t>šatna 213 : (5,3+3+5,3+3)*3,7</t>
  </si>
  <si>
    <t>5,3*3,7</t>
  </si>
  <si>
    <t>šatna 104 a 105 : (5,85+4,5+5,85+4,5)*3,7</t>
  </si>
  <si>
    <t>5,85*4,5</t>
  </si>
  <si>
    <t>odpočet sanační nátěr : -51,7</t>
  </si>
  <si>
    <t>784011222RT2</t>
  </si>
  <si>
    <t>Ostatní práce zakrytí podlah,  , včetně papírové lepenky</t>
  </si>
  <si>
    <t>21,25+18,55+19,35+19,08+15,9+13,34+12,47</t>
  </si>
  <si>
    <t>784441010S03</t>
  </si>
  <si>
    <t>Vnitřní nátěr sanačních omítek D+M</t>
  </si>
  <si>
    <t>979081121R00</t>
  </si>
  <si>
    <t>Odvoz suti a vybouraných hmot na skládku příplatek za každý další 1 km</t>
  </si>
  <si>
    <t>11,36629*18</t>
  </si>
  <si>
    <t>979081111R00</t>
  </si>
  <si>
    <t>Odvoz suti a vybouraných hmot na skládku do 1 km</t>
  </si>
  <si>
    <t>Přesun suti</t>
  </si>
  <si>
    <t>POL8_</t>
  </si>
  <si>
    <t>Včetně naložení na dopravní prostředek a složení na skládku, bez poplatku za skládku.</t>
  </si>
  <si>
    <t>979082121R00</t>
  </si>
  <si>
    <t>Vnitrostaveništní doprava suti a vybouraných hmot příplatek k ceně za každých dalších 5 m</t>
  </si>
  <si>
    <t>979990105R00</t>
  </si>
  <si>
    <t>Poplatek za skládku cihelné výrobky do 30x30 cm, skupina 17 01 02 z Katalogu odpadů</t>
  </si>
  <si>
    <t>VN01</t>
  </si>
  <si>
    <t>Zařízení staveniště</t>
  </si>
  <si>
    <t>soubor</t>
  </si>
  <si>
    <t>VN02</t>
  </si>
  <si>
    <t>koordinační činnost</t>
  </si>
  <si>
    <t>VN03</t>
  </si>
  <si>
    <t>Převzetí a předání staveniště</t>
  </si>
  <si>
    <t>SUM</t>
  </si>
  <si>
    <t>END</t>
  </si>
  <si>
    <t xml:space="preserve">Sulfátostálý omítkový podhoz 4 kg/m2 </t>
  </si>
  <si>
    <t xml:space="preserve">Porézní hydrofilní jádrová omítka 30kg/30mm/m2  </t>
  </si>
  <si>
    <t xml:space="preserve">1) mineralizace s hloubkovým ochranným účinkem 0,2kg/m2 </t>
  </si>
  <si>
    <t xml:space="preserve">2) minerální hydroizolační stěrka s vysokou odolností vůči síranům 1,5 kg/m2  </t>
  </si>
  <si>
    <t>3) vyrovnání podkladu svislé zdi těsnící maltou s vysokou odolností vůči síranům 8 kg/m2</t>
  </si>
  <si>
    <t xml:space="preserve">4) dvousložkový flexibilní polymerní silnovrstvý nátěr neobsahující rozpouštědla zušlechtěný plasty 3,5 kg/m2  </t>
  </si>
  <si>
    <t xml:space="preserve">1) mineralizace s hloubkovým ochranným účinkem 0,15 kg/m2 </t>
  </si>
  <si>
    <t>2) minerální hydroizolační stěrka s vysokou odolností vůči síranům 1,5 kg/m2</t>
  </si>
  <si>
    <t>3)  vyrovnání podkladu svislé zdi těsnící maltou s vysokou odolností vůči síranům 8 kg/m2</t>
  </si>
  <si>
    <t>4) minerální hydroizolační stěrka s vysokou odolností vůči síranům 2x1,5 kg/m2</t>
  </si>
  <si>
    <t xml:space="preserve">Spotřeba 0,3 l/m2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</si>
</sst>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164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164" fontId="17" fillId="4" borderId="0" xfId="0" applyNumberFormat="1" applyFont="1" applyFill="1" applyBorder="1" applyAlignment="1" applyProtection="1">
      <alignment vertical="top" shrinkToFit="1"/>
      <protection locked="0"/>
    </xf>
    <xf numFmtId="49" fontId="17" fillId="4" borderId="0" xfId="0" applyNumberFormat="1" applyFont="1" applyFill="1" applyBorder="1" applyAlignment="1" applyProtection="1">
      <alignment vertical="top"/>
      <protection locked="0"/>
    </xf>
    <xf numFmtId="0" fontId="20" fillId="0" borderId="0" xfId="0" applyNumberFormat="1" applyFont="1" applyAlignment="1">
      <alignment wrapText="1"/>
    </xf>
    <xf numFmtId="0" fontId="19" fillId="0" borderId="0" xfId="0" applyNumberFormat="1" applyFont="1" applyBorder="1" applyAlignment="1">
      <alignment vertical="top" wrapText="1"/>
    </xf>
    <xf numFmtId="49" fontId="17" fillId="4" borderId="18" xfId="0" applyNumberFormat="1" applyFont="1" applyFill="1" applyBorder="1" applyAlignment="1" applyProtection="1">
      <alignment vertical="top"/>
      <protection locked="0"/>
    </xf>
    <xf numFmtId="0" fontId="19" fillId="0" borderId="18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7" fillId="4" borderId="0" xfId="0" applyNumberFormat="1" applyFont="1" applyFill="1" applyBorder="1" applyAlignment="1" applyProtection="1">
      <alignment horizontal="left" vertical="top" wrapText="1"/>
      <protection locked="0"/>
    </xf>
    <xf numFmtId="0" fontId="19" fillId="0" borderId="0" xfId="0" applyNumberFormat="1" applyFont="1" applyBorder="1" applyAlignment="1">
      <alignment horizontal="left" vertical="top" wrapText="1"/>
    </xf>
    <xf numFmtId="49" fontId="17" fillId="4" borderId="18" xfId="0" applyNumberFormat="1" applyFont="1" applyFill="1" applyBorder="1" applyAlignment="1" applyProtection="1">
      <alignment horizontal="left" vertical="top" wrapText="1"/>
      <protection locked="0"/>
    </xf>
    <xf numFmtId="0" fontId="19" fillId="0" borderId="18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ub1jJ9gUu6+nvCZJR9p0QxZC4KayD/oQtbSI7YDCpGHlIHBfg72ccYmSlNtvC6np5tgLnLiFwfZ/8oualkX3uQ==" saltValue="PjGN9tyJYts30+ZY3/Zvrg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6"/>
  <sheetViews>
    <sheetView showGridLines="0" tabSelected="1" topLeftCell="B1" zoomScaleNormal="100" zoomScaleSheetLayoutView="75" workbookViewId="0">
      <selection activeCell="D5" sqref="D5:G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22</v>
      </c>
      <c r="C2" s="113"/>
      <c r="D2" s="114" t="s">
        <v>48</v>
      </c>
      <c r="E2" s="115" t="s">
        <v>49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46</v>
      </c>
      <c r="C3" s="113"/>
      <c r="D3" s="119" t="s">
        <v>43</v>
      </c>
      <c r="E3" s="120" t="s">
        <v>45</v>
      </c>
      <c r="F3" s="121"/>
      <c r="G3" s="121"/>
      <c r="H3" s="121"/>
      <c r="I3" s="121"/>
      <c r="J3" s="122"/>
    </row>
    <row r="4" spans="1:15" ht="23.25" customHeight="1" x14ac:dyDescent="0.2">
      <c r="A4" s="111">
        <v>805</v>
      </c>
      <c r="B4" s="123" t="s">
        <v>47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9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SUMIF(F53:F72,A16,I53:I72)+SUMIF(F53:F72,"PSU",I53:I72)</f>
        <v>0</v>
      </c>
      <c r="J16" s="85"/>
    </row>
    <row r="17" spans="1:10" ht="23.25" customHeight="1" x14ac:dyDescent="0.2">
      <c r="A17" s="199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SUMIF(F53:F72,A17,I53:I72)</f>
        <v>0</v>
      </c>
      <c r="J17" s="85"/>
    </row>
    <row r="18" spans="1:10" ht="23.25" customHeight="1" x14ac:dyDescent="0.2">
      <c r="A18" s="199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SUMIF(F53:F72,A18,I53:I72)</f>
        <v>0</v>
      </c>
      <c r="J18" s="85"/>
    </row>
    <row r="19" spans="1:10" ht="23.25" customHeight="1" x14ac:dyDescent="0.2">
      <c r="A19" s="199" t="s">
        <v>101</v>
      </c>
      <c r="B19" s="38" t="s">
        <v>27</v>
      </c>
      <c r="C19" s="62"/>
      <c r="D19" s="63"/>
      <c r="E19" s="83"/>
      <c r="F19" s="84"/>
      <c r="G19" s="83"/>
      <c r="H19" s="84"/>
      <c r="I19" s="83">
        <f>SUMIF(F53:F72,A19,I53:I72)</f>
        <v>0</v>
      </c>
      <c r="J19" s="85"/>
    </row>
    <row r="20" spans="1:10" ht="23.25" customHeight="1" x14ac:dyDescent="0.2">
      <c r="A20" s="199" t="s">
        <v>102</v>
      </c>
      <c r="B20" s="38" t="s">
        <v>28</v>
      </c>
      <c r="C20" s="62"/>
      <c r="D20" s="63"/>
      <c r="E20" s="83"/>
      <c r="F20" s="84"/>
      <c r="G20" s="83"/>
      <c r="H20" s="84"/>
      <c r="I20" s="83">
        <f>SUMIF(F53:F72,A20,I53:I72)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9" t="s">
        <v>23</v>
      </c>
      <c r="C28" s="170"/>
      <c r="D28" s="170"/>
      <c r="E28" s="171"/>
      <c r="F28" s="172"/>
      <c r="G28" s="173">
        <f>A27</f>
        <v>0</v>
      </c>
      <c r="H28" s="173"/>
      <c r="I28" s="173"/>
      <c r="J28" s="174" t="str">
        <f t="shared" si="0"/>
        <v>CZK</v>
      </c>
    </row>
    <row r="29" spans="1:10" ht="27.75" hidden="1" customHeight="1" thickBot="1" x14ac:dyDescent="0.25">
      <c r="A29" s="2"/>
      <c r="B29" s="169" t="s">
        <v>35</v>
      </c>
      <c r="C29" s="175"/>
      <c r="D29" s="175"/>
      <c r="E29" s="175"/>
      <c r="F29" s="176"/>
      <c r="G29" s="177">
        <f>ZakladDPHSni+DPHSni+ZakladDPHZakl+DPHZakl+Zaokrouhleni</f>
        <v>0</v>
      </c>
      <c r="H29" s="177"/>
      <c r="I29" s="177"/>
      <c r="J29" s="178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8" t="s">
        <v>16</v>
      </c>
      <c r="C37" s="139"/>
      <c r="D37" s="139"/>
      <c r="E37" s="139"/>
      <c r="F37" s="140"/>
      <c r="G37" s="140"/>
      <c r="H37" s="140"/>
      <c r="I37" s="140"/>
      <c r="J37" s="141"/>
    </row>
    <row r="38" spans="1:10" ht="25.5" hidden="1" customHeight="1" x14ac:dyDescent="0.2">
      <c r="A38" s="137" t="s">
        <v>37</v>
      </c>
      <c r="B38" s="142" t="s">
        <v>17</v>
      </c>
      <c r="C38" s="143" t="s">
        <v>5</v>
      </c>
      <c r="D38" s="143"/>
      <c r="E38" s="143"/>
      <c r="F38" s="144" t="str">
        <f>B23</f>
        <v>Základ pro sníženou DPH</v>
      </c>
      <c r="G38" s="144" t="str">
        <f>B25</f>
        <v>Základ pro základní DPH</v>
      </c>
      <c r="H38" s="145" t="s">
        <v>18</v>
      </c>
      <c r="I38" s="146" t="s">
        <v>1</v>
      </c>
      <c r="J38" s="147" t="s">
        <v>0</v>
      </c>
    </row>
    <row r="39" spans="1:10" ht="25.5" hidden="1" customHeight="1" x14ac:dyDescent="0.2">
      <c r="A39" s="137">
        <v>1</v>
      </c>
      <c r="B39" s="148" t="s">
        <v>50</v>
      </c>
      <c r="C39" s="149"/>
      <c r="D39" s="149"/>
      <c r="E39" s="149"/>
      <c r="F39" s="150">
        <f>'01 01 Pol'!AE243</f>
        <v>0</v>
      </c>
      <c r="G39" s="151">
        <f>'01 01 Pol'!AF243</f>
        <v>0</v>
      </c>
      <c r="H39" s="152"/>
      <c r="I39" s="153">
        <f>F39+G39+H39</f>
        <v>0</v>
      </c>
      <c r="J39" s="154" t="str">
        <f>IF(CenaCelkemVypocet=0,"",I39/CenaCelkemVypocet*100)</f>
        <v/>
      </c>
    </row>
    <row r="40" spans="1:10" ht="25.5" hidden="1" customHeight="1" x14ac:dyDescent="0.2">
      <c r="A40" s="137">
        <v>2</v>
      </c>
      <c r="B40" s="155"/>
      <c r="C40" s="156" t="s">
        <v>51</v>
      </c>
      <c r="D40" s="156"/>
      <c r="E40" s="156"/>
      <c r="F40" s="157"/>
      <c r="G40" s="158"/>
      <c r="H40" s="158"/>
      <c r="I40" s="159"/>
      <c r="J40" s="160"/>
    </row>
    <row r="41" spans="1:10" ht="25.5" hidden="1" customHeight="1" x14ac:dyDescent="0.2">
      <c r="A41" s="137">
        <v>2</v>
      </c>
      <c r="B41" s="155" t="s">
        <v>43</v>
      </c>
      <c r="C41" s="156" t="s">
        <v>45</v>
      </c>
      <c r="D41" s="156"/>
      <c r="E41" s="156"/>
      <c r="F41" s="157">
        <f>'01 01 Pol'!AE243</f>
        <v>0</v>
      </c>
      <c r="G41" s="158">
        <f>'01 01 Pol'!AF243</f>
        <v>0</v>
      </c>
      <c r="H41" s="158"/>
      <c r="I41" s="159">
        <f>F41+G41+H41</f>
        <v>0</v>
      </c>
      <c r="J41" s="160" t="str">
        <f>IF(CenaCelkemVypocet=0,"",I41/CenaCelkemVypocet*100)</f>
        <v/>
      </c>
    </row>
    <row r="42" spans="1:10" ht="25.5" hidden="1" customHeight="1" x14ac:dyDescent="0.2">
      <c r="A42" s="137">
        <v>3</v>
      </c>
      <c r="B42" s="161" t="s">
        <v>43</v>
      </c>
      <c r="C42" s="149" t="s">
        <v>44</v>
      </c>
      <c r="D42" s="149"/>
      <c r="E42" s="149"/>
      <c r="F42" s="162">
        <f>'01 01 Pol'!AE243</f>
        <v>0</v>
      </c>
      <c r="G42" s="152">
        <f>'01 01 Pol'!AF243</f>
        <v>0</v>
      </c>
      <c r="H42" s="152"/>
      <c r="I42" s="153">
        <f>F42+G42+H42</f>
        <v>0</v>
      </c>
      <c r="J42" s="154" t="str">
        <f>IF(CenaCelkemVypocet=0,"",I42/CenaCelkemVypocet*100)</f>
        <v/>
      </c>
    </row>
    <row r="43" spans="1:10" ht="25.5" hidden="1" customHeight="1" x14ac:dyDescent="0.2">
      <c r="A43" s="137"/>
      <c r="B43" s="163" t="s">
        <v>52</v>
      </c>
      <c r="C43" s="164"/>
      <c r="D43" s="164"/>
      <c r="E43" s="164"/>
      <c r="F43" s="165">
        <f>SUMIF(A39:A42,"=1",F39:F42)</f>
        <v>0</v>
      </c>
      <c r="G43" s="166">
        <f>SUMIF(A39:A42,"=1",G39:G42)</f>
        <v>0</v>
      </c>
      <c r="H43" s="166">
        <f>SUMIF(A39:A42,"=1",H39:H42)</f>
        <v>0</v>
      </c>
      <c r="I43" s="167">
        <f>SUMIF(A39:A42,"=1",I39:I42)</f>
        <v>0</v>
      </c>
      <c r="J43" s="168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79" t="s">
        <v>60</v>
      </c>
    </row>
    <row r="52" spans="1:10" ht="25.5" customHeight="1" x14ac:dyDescent="0.2">
      <c r="A52" s="181"/>
      <c r="B52" s="184" t="s">
        <v>17</v>
      </c>
      <c r="C52" s="184" t="s">
        <v>5</v>
      </c>
      <c r="D52" s="185"/>
      <c r="E52" s="185"/>
      <c r="F52" s="186" t="s">
        <v>61</v>
      </c>
      <c r="G52" s="186"/>
      <c r="H52" s="186"/>
      <c r="I52" s="186" t="s">
        <v>29</v>
      </c>
      <c r="J52" s="186" t="s">
        <v>0</v>
      </c>
    </row>
    <row r="53" spans="1:10" ht="36.75" customHeight="1" x14ac:dyDescent="0.2">
      <c r="A53" s="182"/>
      <c r="B53" s="187" t="s">
        <v>62</v>
      </c>
      <c r="C53" s="188" t="s">
        <v>63</v>
      </c>
      <c r="D53" s="189"/>
      <c r="E53" s="189"/>
      <c r="F53" s="195" t="s">
        <v>24</v>
      </c>
      <c r="G53" s="196"/>
      <c r="H53" s="196"/>
      <c r="I53" s="196">
        <f>'01 01 Pol'!G8</f>
        <v>0</v>
      </c>
      <c r="J53" s="193" t="str">
        <f>IF(I73=0,"",I53/I73*100)</f>
        <v/>
      </c>
    </row>
    <row r="54" spans="1:10" ht="36.75" customHeight="1" x14ac:dyDescent="0.2">
      <c r="A54" s="182"/>
      <c r="B54" s="187" t="s">
        <v>64</v>
      </c>
      <c r="C54" s="188" t="s">
        <v>65</v>
      </c>
      <c r="D54" s="189"/>
      <c r="E54" s="189"/>
      <c r="F54" s="195" t="s">
        <v>24</v>
      </c>
      <c r="G54" s="196"/>
      <c r="H54" s="196"/>
      <c r="I54" s="196">
        <f>'01 01 Pol'!G42</f>
        <v>0</v>
      </c>
      <c r="J54" s="193" t="str">
        <f>IF(I73=0,"",I54/I73*100)</f>
        <v/>
      </c>
    </row>
    <row r="55" spans="1:10" ht="36.75" customHeight="1" x14ac:dyDescent="0.2">
      <c r="A55" s="182"/>
      <c r="B55" s="187" t="s">
        <v>66</v>
      </c>
      <c r="C55" s="188" t="s">
        <v>67</v>
      </c>
      <c r="D55" s="189"/>
      <c r="E55" s="189"/>
      <c r="F55" s="195" t="s">
        <v>24</v>
      </c>
      <c r="G55" s="196"/>
      <c r="H55" s="196"/>
      <c r="I55" s="196">
        <f>'01 01 Pol'!G53</f>
        <v>0</v>
      </c>
      <c r="J55" s="193" t="str">
        <f>IF(I73=0,"",I55/I73*100)</f>
        <v/>
      </c>
    </row>
    <row r="56" spans="1:10" ht="36.75" customHeight="1" x14ac:dyDescent="0.2">
      <c r="A56" s="182"/>
      <c r="B56" s="187" t="s">
        <v>68</v>
      </c>
      <c r="C56" s="188" t="s">
        <v>69</v>
      </c>
      <c r="D56" s="189"/>
      <c r="E56" s="189"/>
      <c r="F56" s="195" t="s">
        <v>24</v>
      </c>
      <c r="G56" s="196"/>
      <c r="H56" s="196"/>
      <c r="I56" s="196">
        <f>'01 01 Pol'!G62</f>
        <v>0</v>
      </c>
      <c r="J56" s="193" t="str">
        <f>IF(I73=0,"",I56/I73*100)</f>
        <v/>
      </c>
    </row>
    <row r="57" spans="1:10" ht="36.75" customHeight="1" x14ac:dyDescent="0.2">
      <c r="A57" s="182"/>
      <c r="B57" s="187" t="s">
        <v>70</v>
      </c>
      <c r="C57" s="188" t="s">
        <v>71</v>
      </c>
      <c r="D57" s="189"/>
      <c r="E57" s="189"/>
      <c r="F57" s="195" t="s">
        <v>24</v>
      </c>
      <c r="G57" s="196"/>
      <c r="H57" s="196"/>
      <c r="I57" s="196">
        <f>'01 01 Pol'!G67</f>
        <v>0</v>
      </c>
      <c r="J57" s="193" t="str">
        <f>IF(I73=0,"",I57/I73*100)</f>
        <v/>
      </c>
    </row>
    <row r="58" spans="1:10" ht="36.75" customHeight="1" x14ac:dyDescent="0.2">
      <c r="A58" s="182"/>
      <c r="B58" s="187" t="s">
        <v>72</v>
      </c>
      <c r="C58" s="188" t="s">
        <v>73</v>
      </c>
      <c r="D58" s="189"/>
      <c r="E58" s="189"/>
      <c r="F58" s="195" t="s">
        <v>24</v>
      </c>
      <c r="G58" s="196"/>
      <c r="H58" s="196"/>
      <c r="I58" s="196">
        <f>'01 01 Pol'!G83</f>
        <v>0</v>
      </c>
      <c r="J58" s="193" t="str">
        <f>IF(I73=0,"",I58/I73*100)</f>
        <v/>
      </c>
    </row>
    <row r="59" spans="1:10" ht="36.75" customHeight="1" x14ac:dyDescent="0.2">
      <c r="A59" s="182"/>
      <c r="B59" s="187" t="s">
        <v>74</v>
      </c>
      <c r="C59" s="188" t="s">
        <v>75</v>
      </c>
      <c r="D59" s="189"/>
      <c r="E59" s="189"/>
      <c r="F59" s="195" t="s">
        <v>24</v>
      </c>
      <c r="G59" s="196"/>
      <c r="H59" s="196"/>
      <c r="I59" s="196">
        <f>'01 01 Pol'!G89</f>
        <v>0</v>
      </c>
      <c r="J59" s="193" t="str">
        <f>IF(I73=0,"",I59/I73*100)</f>
        <v/>
      </c>
    </row>
    <row r="60" spans="1:10" ht="36.75" customHeight="1" x14ac:dyDescent="0.2">
      <c r="A60" s="182"/>
      <c r="B60" s="187" t="s">
        <v>76</v>
      </c>
      <c r="C60" s="188" t="s">
        <v>77</v>
      </c>
      <c r="D60" s="189"/>
      <c r="E60" s="189"/>
      <c r="F60" s="195" t="s">
        <v>24</v>
      </c>
      <c r="G60" s="196"/>
      <c r="H60" s="196"/>
      <c r="I60" s="196">
        <f>'01 01 Pol'!G99</f>
        <v>0</v>
      </c>
      <c r="J60" s="193" t="str">
        <f>IF(I73=0,"",I60/I73*100)</f>
        <v/>
      </c>
    </row>
    <row r="61" spans="1:10" ht="36.75" customHeight="1" x14ac:dyDescent="0.2">
      <c r="A61" s="182"/>
      <c r="B61" s="187" t="s">
        <v>78</v>
      </c>
      <c r="C61" s="188" t="s">
        <v>79</v>
      </c>
      <c r="D61" s="189"/>
      <c r="E61" s="189"/>
      <c r="F61" s="195" t="s">
        <v>24</v>
      </c>
      <c r="G61" s="196"/>
      <c r="H61" s="196"/>
      <c r="I61" s="196">
        <f>'01 01 Pol'!G103</f>
        <v>0</v>
      </c>
      <c r="J61" s="193" t="str">
        <f>IF(I73=0,"",I61/I73*100)</f>
        <v/>
      </c>
    </row>
    <row r="62" spans="1:10" ht="36.75" customHeight="1" x14ac:dyDescent="0.2">
      <c r="A62" s="182"/>
      <c r="B62" s="187" t="s">
        <v>80</v>
      </c>
      <c r="C62" s="188" t="s">
        <v>81</v>
      </c>
      <c r="D62" s="189"/>
      <c r="E62" s="189"/>
      <c r="F62" s="195" t="s">
        <v>24</v>
      </c>
      <c r="G62" s="196"/>
      <c r="H62" s="196"/>
      <c r="I62" s="196">
        <f>'01 01 Pol'!G112</f>
        <v>0</v>
      </c>
      <c r="J62" s="193" t="str">
        <f>IF(I73=0,"",I62/I73*100)</f>
        <v/>
      </c>
    </row>
    <row r="63" spans="1:10" ht="36.75" customHeight="1" x14ac:dyDescent="0.2">
      <c r="A63" s="182"/>
      <c r="B63" s="187" t="s">
        <v>82</v>
      </c>
      <c r="C63" s="188" t="s">
        <v>83</v>
      </c>
      <c r="D63" s="189"/>
      <c r="E63" s="189"/>
      <c r="F63" s="195" t="s">
        <v>25</v>
      </c>
      <c r="G63" s="196"/>
      <c r="H63" s="196"/>
      <c r="I63" s="196">
        <f>'01 01 Pol'!G116</f>
        <v>0</v>
      </c>
      <c r="J63" s="193" t="str">
        <f>IF(I73=0,"",I63/I73*100)</f>
        <v/>
      </c>
    </row>
    <row r="64" spans="1:10" ht="36.75" customHeight="1" x14ac:dyDescent="0.2">
      <c r="A64" s="182"/>
      <c r="B64" s="187" t="s">
        <v>84</v>
      </c>
      <c r="C64" s="188" t="s">
        <v>85</v>
      </c>
      <c r="D64" s="189"/>
      <c r="E64" s="189"/>
      <c r="F64" s="195" t="s">
        <v>25</v>
      </c>
      <c r="G64" s="196"/>
      <c r="H64" s="196"/>
      <c r="I64" s="196">
        <f>'01 01 Pol'!G139</f>
        <v>0</v>
      </c>
      <c r="J64" s="193" t="str">
        <f>IF(I73=0,"",I64/I73*100)</f>
        <v/>
      </c>
    </row>
    <row r="65" spans="1:10" ht="36.75" customHeight="1" x14ac:dyDescent="0.2">
      <c r="A65" s="182"/>
      <c r="B65" s="187" t="s">
        <v>86</v>
      </c>
      <c r="C65" s="188" t="s">
        <v>87</v>
      </c>
      <c r="D65" s="189"/>
      <c r="E65" s="189"/>
      <c r="F65" s="195" t="s">
        <v>25</v>
      </c>
      <c r="G65" s="196"/>
      <c r="H65" s="196"/>
      <c r="I65" s="196">
        <f>'01 01 Pol'!G150</f>
        <v>0</v>
      </c>
      <c r="J65" s="193" t="str">
        <f>IF(I73=0,"",I65/I73*100)</f>
        <v/>
      </c>
    </row>
    <row r="66" spans="1:10" ht="36.75" customHeight="1" x14ac:dyDescent="0.2">
      <c r="A66" s="182"/>
      <c r="B66" s="187" t="s">
        <v>88</v>
      </c>
      <c r="C66" s="188" t="s">
        <v>89</v>
      </c>
      <c r="D66" s="189"/>
      <c r="E66" s="189"/>
      <c r="F66" s="195" t="s">
        <v>25</v>
      </c>
      <c r="G66" s="196"/>
      <c r="H66" s="196"/>
      <c r="I66" s="196">
        <f>'01 01 Pol'!G159</f>
        <v>0</v>
      </c>
      <c r="J66" s="193" t="str">
        <f>IF(I73=0,"",I66/I73*100)</f>
        <v/>
      </c>
    </row>
    <row r="67" spans="1:10" ht="36.75" customHeight="1" x14ac:dyDescent="0.2">
      <c r="A67" s="182"/>
      <c r="B67" s="187" t="s">
        <v>90</v>
      </c>
      <c r="C67" s="188" t="s">
        <v>91</v>
      </c>
      <c r="D67" s="189"/>
      <c r="E67" s="189"/>
      <c r="F67" s="195" t="s">
        <v>25</v>
      </c>
      <c r="G67" s="196"/>
      <c r="H67" s="196"/>
      <c r="I67" s="196">
        <f>'01 01 Pol'!G171</f>
        <v>0</v>
      </c>
      <c r="J67" s="193" t="str">
        <f>IF(I73=0,"",I67/I73*100)</f>
        <v/>
      </c>
    </row>
    <row r="68" spans="1:10" ht="36.75" customHeight="1" x14ac:dyDescent="0.2">
      <c r="A68" s="182"/>
      <c r="B68" s="187" t="s">
        <v>92</v>
      </c>
      <c r="C68" s="188" t="s">
        <v>93</v>
      </c>
      <c r="D68" s="189"/>
      <c r="E68" s="189"/>
      <c r="F68" s="195" t="s">
        <v>25</v>
      </c>
      <c r="G68" s="196"/>
      <c r="H68" s="196"/>
      <c r="I68" s="196">
        <f>'01 01 Pol'!G183</f>
        <v>0</v>
      </c>
      <c r="J68" s="193" t="str">
        <f>IF(I73=0,"",I68/I73*100)</f>
        <v/>
      </c>
    </row>
    <row r="69" spans="1:10" ht="36.75" customHeight="1" x14ac:dyDescent="0.2">
      <c r="A69" s="182"/>
      <c r="B69" s="187" t="s">
        <v>94</v>
      </c>
      <c r="C69" s="188" t="s">
        <v>95</v>
      </c>
      <c r="D69" s="189"/>
      <c r="E69" s="189"/>
      <c r="F69" s="195" t="s">
        <v>25</v>
      </c>
      <c r="G69" s="196"/>
      <c r="H69" s="196"/>
      <c r="I69" s="196">
        <f>'01 01 Pol'!G192</f>
        <v>0</v>
      </c>
      <c r="J69" s="193" t="str">
        <f>IF(I73=0,"",I69/I73*100)</f>
        <v/>
      </c>
    </row>
    <row r="70" spans="1:10" ht="36.75" customHeight="1" x14ac:dyDescent="0.2">
      <c r="A70" s="182"/>
      <c r="B70" s="187" t="s">
        <v>96</v>
      </c>
      <c r="C70" s="188" t="s">
        <v>97</v>
      </c>
      <c r="D70" s="189"/>
      <c r="E70" s="189"/>
      <c r="F70" s="195" t="s">
        <v>25</v>
      </c>
      <c r="G70" s="196"/>
      <c r="H70" s="196"/>
      <c r="I70" s="196">
        <f>'01 01 Pol'!G199</f>
        <v>0</v>
      </c>
      <c r="J70" s="193" t="str">
        <f>IF(I73=0,"",I70/I73*100)</f>
        <v/>
      </c>
    </row>
    <row r="71" spans="1:10" ht="36.75" customHeight="1" x14ac:dyDescent="0.2">
      <c r="A71" s="182"/>
      <c r="B71" s="187" t="s">
        <v>98</v>
      </c>
      <c r="C71" s="188" t="s">
        <v>99</v>
      </c>
      <c r="D71" s="189"/>
      <c r="E71" s="189"/>
      <c r="F71" s="195" t="s">
        <v>100</v>
      </c>
      <c r="G71" s="196"/>
      <c r="H71" s="196"/>
      <c r="I71" s="196">
        <f>'01 01 Pol'!G224</f>
        <v>0</v>
      </c>
      <c r="J71" s="193" t="str">
        <f>IF(I73=0,"",I71/I73*100)</f>
        <v/>
      </c>
    </row>
    <row r="72" spans="1:10" ht="36.75" customHeight="1" x14ac:dyDescent="0.2">
      <c r="A72" s="182"/>
      <c r="B72" s="187" t="s">
        <v>101</v>
      </c>
      <c r="C72" s="188" t="s">
        <v>27</v>
      </c>
      <c r="D72" s="189"/>
      <c r="E72" s="189"/>
      <c r="F72" s="195" t="s">
        <v>101</v>
      </c>
      <c r="G72" s="196"/>
      <c r="H72" s="196"/>
      <c r="I72" s="196">
        <f>'01 01 Pol'!G235</f>
        <v>0</v>
      </c>
      <c r="J72" s="193" t="str">
        <f>IF(I73=0,"",I72/I73*100)</f>
        <v/>
      </c>
    </row>
    <row r="73" spans="1:10" ht="25.5" customHeight="1" x14ac:dyDescent="0.2">
      <c r="A73" s="183"/>
      <c r="B73" s="190" t="s">
        <v>1</v>
      </c>
      <c r="C73" s="191"/>
      <c r="D73" s="192"/>
      <c r="E73" s="192"/>
      <c r="F73" s="197"/>
      <c r="G73" s="198"/>
      <c r="H73" s="198"/>
      <c r="I73" s="198">
        <f>SUM(I53:I72)</f>
        <v>0</v>
      </c>
      <c r="J73" s="194">
        <f>SUM(J53:J72)</f>
        <v>0</v>
      </c>
    </row>
    <row r="74" spans="1:10" x14ac:dyDescent="0.2">
      <c r="F74" s="135"/>
      <c r="G74" s="135"/>
      <c r="H74" s="135"/>
      <c r="I74" s="135"/>
      <c r="J74" s="136"/>
    </row>
    <row r="75" spans="1:10" x14ac:dyDescent="0.2">
      <c r="F75" s="135"/>
      <c r="G75" s="135"/>
      <c r="H75" s="135"/>
      <c r="I75" s="135"/>
      <c r="J75" s="136"/>
    </row>
    <row r="76" spans="1:10" x14ac:dyDescent="0.2">
      <c r="F76" s="135"/>
      <c r="G76" s="135"/>
      <c r="H76" s="135"/>
      <c r="I76" s="135"/>
      <c r="J76" s="136"/>
    </row>
  </sheetData>
  <sheetProtection algorithmName="SHA-512" hashValue="7OaF1qLcZqXyIc8CpH0d+yuz1Zs/TvdjaF7+5utv5qnonrjFd1xT7+++H1evklu+ZJul/ORzTEKLZ/BjVF8POQ==" saltValue="s/F+0p+NzKeY+BS53/bAgQ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6"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PRn5SbNRxkDnAXwKgGOTx1F4grsnJ9g5wO3zrAU8rrDEu+RAixfY1DdRV4cDrFNTicYDODGt5ikbsBg3uDYIzA==" saltValue="F9ETw9kvahY9qnwwYPid6g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4B3BC-B506-426A-8C6D-59CB03F916C0}">
  <sheetPr>
    <outlinePr summaryBelow="0"/>
  </sheetPr>
  <dimension ref="A1:BH4999"/>
  <sheetViews>
    <sheetView workbookViewId="0">
      <pane ySplit="7" topLeftCell="A8" activePane="bottomLeft" state="frozen"/>
      <selection pane="bottomLeft" activeCell="F23" sqref="F23"/>
    </sheetView>
  </sheetViews>
  <sheetFormatPr defaultRowHeight="12.75" outlineLevelRow="1" x14ac:dyDescent="0.2"/>
  <cols>
    <col min="1" max="1" width="3.42578125" customWidth="1"/>
    <col min="2" max="2" width="12.5703125" style="180" customWidth="1"/>
    <col min="3" max="3" width="63.28515625" style="18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00" t="s">
        <v>103</v>
      </c>
      <c r="B1" s="200"/>
      <c r="C1" s="200"/>
      <c r="D1" s="200"/>
      <c r="E1" s="200"/>
      <c r="F1" s="200"/>
      <c r="G1" s="200"/>
      <c r="AG1" t="s">
        <v>104</v>
      </c>
    </row>
    <row r="2" spans="1:60" ht="24.95" customHeight="1" x14ac:dyDescent="0.2">
      <c r="A2" s="201" t="s">
        <v>7</v>
      </c>
      <c r="B2" s="49" t="s">
        <v>48</v>
      </c>
      <c r="C2" s="204" t="s">
        <v>49</v>
      </c>
      <c r="D2" s="202"/>
      <c r="E2" s="202"/>
      <c r="F2" s="202"/>
      <c r="G2" s="203"/>
      <c r="AG2" t="s">
        <v>105</v>
      </c>
    </row>
    <row r="3" spans="1:60" ht="24.95" customHeight="1" x14ac:dyDescent="0.2">
      <c r="A3" s="201" t="s">
        <v>8</v>
      </c>
      <c r="B3" s="49" t="s">
        <v>43</v>
      </c>
      <c r="C3" s="204" t="s">
        <v>45</v>
      </c>
      <c r="D3" s="202"/>
      <c r="E3" s="202"/>
      <c r="F3" s="202"/>
      <c r="G3" s="203"/>
      <c r="AC3" s="180" t="s">
        <v>105</v>
      </c>
      <c r="AG3" t="s">
        <v>106</v>
      </c>
    </row>
    <row r="4" spans="1:60" ht="24.95" customHeight="1" x14ac:dyDescent="0.2">
      <c r="A4" s="205" t="s">
        <v>9</v>
      </c>
      <c r="B4" s="206" t="s">
        <v>43</v>
      </c>
      <c r="C4" s="207" t="s">
        <v>44</v>
      </c>
      <c r="D4" s="208"/>
      <c r="E4" s="208"/>
      <c r="F4" s="208"/>
      <c r="G4" s="209"/>
      <c r="AG4" t="s">
        <v>107</v>
      </c>
    </row>
    <row r="5" spans="1:60" x14ac:dyDescent="0.2">
      <c r="D5" s="10"/>
    </row>
    <row r="6" spans="1:60" ht="38.25" x14ac:dyDescent="0.2">
      <c r="A6" s="211" t="s">
        <v>108</v>
      </c>
      <c r="B6" s="213" t="s">
        <v>109</v>
      </c>
      <c r="C6" s="213" t="s">
        <v>110</v>
      </c>
      <c r="D6" s="212" t="s">
        <v>111</v>
      </c>
      <c r="E6" s="211" t="s">
        <v>112</v>
      </c>
      <c r="F6" s="210" t="s">
        <v>113</v>
      </c>
      <c r="G6" s="211" t="s">
        <v>29</v>
      </c>
      <c r="H6" s="214" t="s">
        <v>30</v>
      </c>
      <c r="I6" s="214" t="s">
        <v>114</v>
      </c>
      <c r="J6" s="214" t="s">
        <v>31</v>
      </c>
      <c r="K6" s="214" t="s">
        <v>115</v>
      </c>
      <c r="L6" s="214" t="s">
        <v>116</v>
      </c>
      <c r="M6" s="214" t="s">
        <v>117</v>
      </c>
      <c r="N6" s="214" t="s">
        <v>118</v>
      </c>
      <c r="O6" s="214" t="s">
        <v>119</v>
      </c>
      <c r="P6" s="214" t="s">
        <v>120</v>
      </c>
      <c r="Q6" s="214" t="s">
        <v>121</v>
      </c>
      <c r="R6" s="214" t="s">
        <v>122</v>
      </c>
      <c r="S6" s="214" t="s">
        <v>123</v>
      </c>
      <c r="T6" s="214" t="s">
        <v>124</v>
      </c>
      <c r="U6" s="214" t="s">
        <v>125</v>
      </c>
      <c r="V6" s="214" t="s">
        <v>126</v>
      </c>
      <c r="W6" s="214" t="s">
        <v>127</v>
      </c>
      <c r="X6" s="214" t="s">
        <v>128</v>
      </c>
    </row>
    <row r="7" spans="1:60" hidden="1" x14ac:dyDescent="0.2">
      <c r="A7" s="3"/>
      <c r="B7" s="4"/>
      <c r="C7" s="4"/>
      <c r="D7" s="6"/>
      <c r="E7" s="216"/>
      <c r="F7" s="217"/>
      <c r="G7" s="217"/>
      <c r="H7" s="217"/>
      <c r="I7" s="217"/>
      <c r="J7" s="217"/>
      <c r="K7" s="217"/>
      <c r="L7" s="217"/>
      <c r="M7" s="217"/>
      <c r="N7" s="216"/>
      <c r="O7" s="216"/>
      <c r="P7" s="216"/>
      <c r="Q7" s="216"/>
      <c r="R7" s="217"/>
      <c r="S7" s="217"/>
      <c r="T7" s="217"/>
      <c r="U7" s="217"/>
      <c r="V7" s="217"/>
      <c r="W7" s="217"/>
      <c r="X7" s="217"/>
    </row>
    <row r="8" spans="1:60" x14ac:dyDescent="0.2">
      <c r="A8" s="231" t="s">
        <v>129</v>
      </c>
      <c r="B8" s="232" t="s">
        <v>62</v>
      </c>
      <c r="C8" s="253" t="s">
        <v>63</v>
      </c>
      <c r="D8" s="233"/>
      <c r="E8" s="234"/>
      <c r="F8" s="235"/>
      <c r="G8" s="235">
        <f>SUMIF(AG9:AG41,"&lt;&gt;NOR",G9:G41)</f>
        <v>0</v>
      </c>
      <c r="H8" s="235"/>
      <c r="I8" s="235">
        <f>SUM(I9:I41)</f>
        <v>0</v>
      </c>
      <c r="J8" s="235"/>
      <c r="K8" s="235">
        <f>SUM(K9:K41)</f>
        <v>0</v>
      </c>
      <c r="L8" s="235"/>
      <c r="M8" s="235">
        <f>SUM(M9:M41)</f>
        <v>0</v>
      </c>
      <c r="N8" s="234"/>
      <c r="O8" s="234">
        <f>SUM(O9:O41)</f>
        <v>0</v>
      </c>
      <c r="P8" s="234"/>
      <c r="Q8" s="234">
        <f>SUM(Q9:Q41)</f>
        <v>4.0599999999999996</v>
      </c>
      <c r="R8" s="235"/>
      <c r="S8" s="235"/>
      <c r="T8" s="236"/>
      <c r="U8" s="230"/>
      <c r="V8" s="230">
        <f>SUM(V9:V41)</f>
        <v>104.68</v>
      </c>
      <c r="W8" s="230"/>
      <c r="X8" s="230"/>
      <c r="AG8" t="s">
        <v>130</v>
      </c>
    </row>
    <row r="9" spans="1:60" ht="22.5" outlineLevel="1" x14ac:dyDescent="0.2">
      <c r="A9" s="238">
        <v>1</v>
      </c>
      <c r="B9" s="239" t="s">
        <v>131</v>
      </c>
      <c r="C9" s="254" t="s">
        <v>132</v>
      </c>
      <c r="D9" s="240" t="s">
        <v>133</v>
      </c>
      <c r="E9" s="241">
        <v>29.414999999999999</v>
      </c>
      <c r="F9" s="242"/>
      <c r="G9" s="243">
        <f>ROUND(E9*F9,2)</f>
        <v>0</v>
      </c>
      <c r="H9" s="242"/>
      <c r="I9" s="243">
        <f>ROUND(E9*H9,2)</f>
        <v>0</v>
      </c>
      <c r="J9" s="242"/>
      <c r="K9" s="243">
        <f>ROUND(E9*J9,2)</f>
        <v>0</v>
      </c>
      <c r="L9" s="243">
        <v>21</v>
      </c>
      <c r="M9" s="243">
        <f>G9*(1+L9/100)</f>
        <v>0</v>
      </c>
      <c r="N9" s="241">
        <v>0</v>
      </c>
      <c r="O9" s="241">
        <f>ROUND(E9*N9,2)</f>
        <v>0</v>
      </c>
      <c r="P9" s="241">
        <v>0.13800000000000001</v>
      </c>
      <c r="Q9" s="241">
        <f>ROUND(E9*P9,2)</f>
        <v>4.0599999999999996</v>
      </c>
      <c r="R9" s="243" t="s">
        <v>134</v>
      </c>
      <c r="S9" s="243" t="s">
        <v>135</v>
      </c>
      <c r="T9" s="244" t="s">
        <v>135</v>
      </c>
      <c r="U9" s="226">
        <v>0.16</v>
      </c>
      <c r="V9" s="226">
        <f>ROUND(E9*U9,2)</f>
        <v>4.71</v>
      </c>
      <c r="W9" s="226"/>
      <c r="X9" s="226" t="s">
        <v>136</v>
      </c>
      <c r="Y9" s="215"/>
      <c r="Z9" s="215"/>
      <c r="AA9" s="215"/>
      <c r="AB9" s="215"/>
      <c r="AC9" s="215"/>
      <c r="AD9" s="215"/>
      <c r="AE9" s="215"/>
      <c r="AF9" s="215"/>
      <c r="AG9" s="215" t="s">
        <v>137</v>
      </c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</row>
    <row r="10" spans="1:60" outlineLevel="1" x14ac:dyDescent="0.2">
      <c r="A10" s="222"/>
      <c r="B10" s="223"/>
      <c r="C10" s="255" t="s">
        <v>138</v>
      </c>
      <c r="D10" s="245"/>
      <c r="E10" s="245"/>
      <c r="F10" s="245"/>
      <c r="G10" s="245"/>
      <c r="H10" s="226"/>
      <c r="I10" s="226"/>
      <c r="J10" s="226"/>
      <c r="K10" s="226"/>
      <c r="L10" s="226"/>
      <c r="M10" s="226"/>
      <c r="N10" s="225"/>
      <c r="O10" s="225"/>
      <c r="P10" s="225"/>
      <c r="Q10" s="225"/>
      <c r="R10" s="226"/>
      <c r="S10" s="226"/>
      <c r="T10" s="226"/>
      <c r="U10" s="226"/>
      <c r="V10" s="226"/>
      <c r="W10" s="226"/>
      <c r="X10" s="226"/>
      <c r="Y10" s="215"/>
      <c r="Z10" s="215"/>
      <c r="AA10" s="215"/>
      <c r="AB10" s="215"/>
      <c r="AC10" s="215"/>
      <c r="AD10" s="215"/>
      <c r="AE10" s="215"/>
      <c r="AF10" s="215"/>
      <c r="AG10" s="215" t="s">
        <v>139</v>
      </c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</row>
    <row r="11" spans="1:60" outlineLevel="1" x14ac:dyDescent="0.2">
      <c r="A11" s="222"/>
      <c r="B11" s="223"/>
      <c r="C11" s="256" t="s">
        <v>140</v>
      </c>
      <c r="D11" s="228"/>
      <c r="E11" s="229">
        <v>24.84</v>
      </c>
      <c r="F11" s="226"/>
      <c r="G11" s="226"/>
      <c r="H11" s="226"/>
      <c r="I11" s="226"/>
      <c r="J11" s="226"/>
      <c r="K11" s="226"/>
      <c r="L11" s="226"/>
      <c r="M11" s="226"/>
      <c r="N11" s="225"/>
      <c r="O11" s="225"/>
      <c r="P11" s="225"/>
      <c r="Q11" s="225"/>
      <c r="R11" s="226"/>
      <c r="S11" s="226"/>
      <c r="T11" s="226"/>
      <c r="U11" s="226"/>
      <c r="V11" s="226"/>
      <c r="W11" s="226"/>
      <c r="X11" s="226"/>
      <c r="Y11" s="215"/>
      <c r="Z11" s="215"/>
      <c r="AA11" s="215"/>
      <c r="AB11" s="215"/>
      <c r="AC11" s="215"/>
      <c r="AD11" s="215"/>
      <c r="AE11" s="215"/>
      <c r="AF11" s="215"/>
      <c r="AG11" s="215" t="s">
        <v>141</v>
      </c>
      <c r="AH11" s="215">
        <v>0</v>
      </c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</row>
    <row r="12" spans="1:60" outlineLevel="1" x14ac:dyDescent="0.2">
      <c r="A12" s="222"/>
      <c r="B12" s="223"/>
      <c r="C12" s="256" t="s">
        <v>142</v>
      </c>
      <c r="D12" s="228"/>
      <c r="E12" s="229">
        <v>0.67500000000000004</v>
      </c>
      <c r="F12" s="226"/>
      <c r="G12" s="226"/>
      <c r="H12" s="226"/>
      <c r="I12" s="226"/>
      <c r="J12" s="226"/>
      <c r="K12" s="226"/>
      <c r="L12" s="226"/>
      <c r="M12" s="226"/>
      <c r="N12" s="225"/>
      <c r="O12" s="225"/>
      <c r="P12" s="225"/>
      <c r="Q12" s="225"/>
      <c r="R12" s="226"/>
      <c r="S12" s="226"/>
      <c r="T12" s="226"/>
      <c r="U12" s="226"/>
      <c r="V12" s="226"/>
      <c r="W12" s="226"/>
      <c r="X12" s="226"/>
      <c r="Y12" s="215"/>
      <c r="Z12" s="215"/>
      <c r="AA12" s="215"/>
      <c r="AB12" s="215"/>
      <c r="AC12" s="215"/>
      <c r="AD12" s="215"/>
      <c r="AE12" s="215"/>
      <c r="AF12" s="215"/>
      <c r="AG12" s="215" t="s">
        <v>141</v>
      </c>
      <c r="AH12" s="215">
        <v>0</v>
      </c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</row>
    <row r="13" spans="1:60" outlineLevel="1" x14ac:dyDescent="0.2">
      <c r="A13" s="222"/>
      <c r="B13" s="223"/>
      <c r="C13" s="256" t="s">
        <v>143</v>
      </c>
      <c r="D13" s="228"/>
      <c r="E13" s="229">
        <v>3.9</v>
      </c>
      <c r="F13" s="226"/>
      <c r="G13" s="226"/>
      <c r="H13" s="226"/>
      <c r="I13" s="226"/>
      <c r="J13" s="226"/>
      <c r="K13" s="226"/>
      <c r="L13" s="226"/>
      <c r="M13" s="226"/>
      <c r="N13" s="225"/>
      <c r="O13" s="225"/>
      <c r="P13" s="225"/>
      <c r="Q13" s="225"/>
      <c r="R13" s="226"/>
      <c r="S13" s="226"/>
      <c r="T13" s="226"/>
      <c r="U13" s="226"/>
      <c r="V13" s="226"/>
      <c r="W13" s="226"/>
      <c r="X13" s="226"/>
      <c r="Y13" s="215"/>
      <c r="Z13" s="215"/>
      <c r="AA13" s="215"/>
      <c r="AB13" s="215"/>
      <c r="AC13" s="215"/>
      <c r="AD13" s="215"/>
      <c r="AE13" s="215"/>
      <c r="AF13" s="215"/>
      <c r="AG13" s="215" t="s">
        <v>141</v>
      </c>
      <c r="AH13" s="215">
        <v>0</v>
      </c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</row>
    <row r="14" spans="1:60" outlineLevel="1" x14ac:dyDescent="0.2">
      <c r="A14" s="222"/>
      <c r="B14" s="223"/>
      <c r="C14" s="257"/>
      <c r="D14" s="247"/>
      <c r="E14" s="247"/>
      <c r="F14" s="247"/>
      <c r="G14" s="247"/>
      <c r="H14" s="226"/>
      <c r="I14" s="226"/>
      <c r="J14" s="226"/>
      <c r="K14" s="226"/>
      <c r="L14" s="226"/>
      <c r="M14" s="226"/>
      <c r="N14" s="225"/>
      <c r="O14" s="225"/>
      <c r="P14" s="225"/>
      <c r="Q14" s="225"/>
      <c r="R14" s="226"/>
      <c r="S14" s="226"/>
      <c r="T14" s="226"/>
      <c r="U14" s="226"/>
      <c r="V14" s="226"/>
      <c r="W14" s="226"/>
      <c r="X14" s="226"/>
      <c r="Y14" s="215"/>
      <c r="Z14" s="215"/>
      <c r="AA14" s="215"/>
      <c r="AB14" s="215"/>
      <c r="AC14" s="215"/>
      <c r="AD14" s="215"/>
      <c r="AE14" s="215"/>
      <c r="AF14" s="215"/>
      <c r="AG14" s="215" t="s">
        <v>144</v>
      </c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</row>
    <row r="15" spans="1:60" outlineLevel="1" x14ac:dyDescent="0.2">
      <c r="A15" s="238">
        <v>2</v>
      </c>
      <c r="B15" s="239" t="s">
        <v>145</v>
      </c>
      <c r="C15" s="254" t="s">
        <v>146</v>
      </c>
      <c r="D15" s="240" t="s">
        <v>147</v>
      </c>
      <c r="E15" s="241">
        <v>6</v>
      </c>
      <c r="F15" s="242"/>
      <c r="G15" s="243">
        <f>ROUND(E15*F15,2)</f>
        <v>0</v>
      </c>
      <c r="H15" s="242"/>
      <c r="I15" s="243">
        <f>ROUND(E15*H15,2)</f>
        <v>0</v>
      </c>
      <c r="J15" s="242"/>
      <c r="K15" s="243">
        <f>ROUND(E15*J15,2)</f>
        <v>0</v>
      </c>
      <c r="L15" s="243">
        <v>21</v>
      </c>
      <c r="M15" s="243">
        <f>G15*(1+L15/100)</f>
        <v>0</v>
      </c>
      <c r="N15" s="241">
        <v>0</v>
      </c>
      <c r="O15" s="241">
        <f>ROUND(E15*N15,2)</f>
        <v>0</v>
      </c>
      <c r="P15" s="241">
        <v>0</v>
      </c>
      <c r="Q15" s="241">
        <f>ROUND(E15*P15,2)</f>
        <v>0</v>
      </c>
      <c r="R15" s="243" t="s">
        <v>148</v>
      </c>
      <c r="S15" s="243" t="s">
        <v>135</v>
      </c>
      <c r="T15" s="244" t="s">
        <v>135</v>
      </c>
      <c r="U15" s="226">
        <v>0.27500000000000002</v>
      </c>
      <c r="V15" s="226">
        <f>ROUND(E15*U15,2)</f>
        <v>1.65</v>
      </c>
      <c r="W15" s="226"/>
      <c r="X15" s="226" t="s">
        <v>136</v>
      </c>
      <c r="Y15" s="215"/>
      <c r="Z15" s="215"/>
      <c r="AA15" s="215"/>
      <c r="AB15" s="215"/>
      <c r="AC15" s="215"/>
      <c r="AD15" s="215"/>
      <c r="AE15" s="215"/>
      <c r="AF15" s="215"/>
      <c r="AG15" s="215" t="s">
        <v>137</v>
      </c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</row>
    <row r="16" spans="1:60" ht="22.5" outlineLevel="1" x14ac:dyDescent="0.2">
      <c r="A16" s="222"/>
      <c r="B16" s="223"/>
      <c r="C16" s="255" t="s">
        <v>149</v>
      </c>
      <c r="D16" s="245"/>
      <c r="E16" s="245"/>
      <c r="F16" s="245"/>
      <c r="G16" s="245"/>
      <c r="H16" s="226"/>
      <c r="I16" s="226"/>
      <c r="J16" s="226"/>
      <c r="K16" s="226"/>
      <c r="L16" s="226"/>
      <c r="M16" s="226"/>
      <c r="N16" s="225"/>
      <c r="O16" s="225"/>
      <c r="P16" s="225"/>
      <c r="Q16" s="225"/>
      <c r="R16" s="226"/>
      <c r="S16" s="226"/>
      <c r="T16" s="226"/>
      <c r="U16" s="226"/>
      <c r="V16" s="226"/>
      <c r="W16" s="226"/>
      <c r="X16" s="226"/>
      <c r="Y16" s="215"/>
      <c r="Z16" s="215"/>
      <c r="AA16" s="215"/>
      <c r="AB16" s="215"/>
      <c r="AC16" s="215"/>
      <c r="AD16" s="215"/>
      <c r="AE16" s="215"/>
      <c r="AF16" s="215"/>
      <c r="AG16" s="215" t="s">
        <v>139</v>
      </c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48" t="str">
        <f>C16</f>
        <v>pro snižování hladiny podzemní vody soustavou čerpacích jehel, s tvarovkami a armaturami pro všechny druhy potrubí a způsob uložení i s podpěrnými konstrukcemi pod potrubí,</v>
      </c>
      <c r="BB16" s="215"/>
      <c r="BC16" s="215"/>
      <c r="BD16" s="215"/>
      <c r="BE16" s="215"/>
      <c r="BF16" s="215"/>
      <c r="BG16" s="215"/>
      <c r="BH16" s="215"/>
    </row>
    <row r="17" spans="1:60" outlineLevel="1" x14ac:dyDescent="0.2">
      <c r="A17" s="222"/>
      <c r="B17" s="223"/>
      <c r="C17" s="258" t="s">
        <v>150</v>
      </c>
      <c r="D17" s="249"/>
      <c r="E17" s="249"/>
      <c r="F17" s="249"/>
      <c r="G17" s="249"/>
      <c r="H17" s="226"/>
      <c r="I17" s="226"/>
      <c r="J17" s="226"/>
      <c r="K17" s="226"/>
      <c r="L17" s="226"/>
      <c r="M17" s="226"/>
      <c r="N17" s="225"/>
      <c r="O17" s="225"/>
      <c r="P17" s="225"/>
      <c r="Q17" s="225"/>
      <c r="R17" s="226"/>
      <c r="S17" s="226"/>
      <c r="T17" s="226"/>
      <c r="U17" s="226"/>
      <c r="V17" s="226"/>
      <c r="W17" s="226"/>
      <c r="X17" s="226"/>
      <c r="Y17" s="215"/>
      <c r="Z17" s="215"/>
      <c r="AA17" s="215"/>
      <c r="AB17" s="215"/>
      <c r="AC17" s="215"/>
      <c r="AD17" s="215"/>
      <c r="AE17" s="215"/>
      <c r="AF17" s="215"/>
      <c r="AG17" s="215" t="s">
        <v>151</v>
      </c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</row>
    <row r="18" spans="1:60" outlineLevel="1" x14ac:dyDescent="0.2">
      <c r="A18" s="222"/>
      <c r="B18" s="223"/>
      <c r="C18" s="256" t="s">
        <v>152</v>
      </c>
      <c r="D18" s="228"/>
      <c r="E18" s="229">
        <v>6</v>
      </c>
      <c r="F18" s="226"/>
      <c r="G18" s="226"/>
      <c r="H18" s="226"/>
      <c r="I18" s="226"/>
      <c r="J18" s="226"/>
      <c r="K18" s="226"/>
      <c r="L18" s="226"/>
      <c r="M18" s="226"/>
      <c r="N18" s="225"/>
      <c r="O18" s="225"/>
      <c r="P18" s="225"/>
      <c r="Q18" s="225"/>
      <c r="R18" s="226"/>
      <c r="S18" s="226"/>
      <c r="T18" s="226"/>
      <c r="U18" s="226"/>
      <c r="V18" s="226"/>
      <c r="W18" s="226"/>
      <c r="X18" s="226"/>
      <c r="Y18" s="215"/>
      <c r="Z18" s="215"/>
      <c r="AA18" s="215"/>
      <c r="AB18" s="215"/>
      <c r="AC18" s="215"/>
      <c r="AD18" s="215"/>
      <c r="AE18" s="215"/>
      <c r="AF18" s="215"/>
      <c r="AG18" s="215" t="s">
        <v>141</v>
      </c>
      <c r="AH18" s="215">
        <v>0</v>
      </c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</row>
    <row r="19" spans="1:60" outlineLevel="1" x14ac:dyDescent="0.2">
      <c r="A19" s="222"/>
      <c r="B19" s="223"/>
      <c r="C19" s="257"/>
      <c r="D19" s="247"/>
      <c r="E19" s="247"/>
      <c r="F19" s="247"/>
      <c r="G19" s="247"/>
      <c r="H19" s="226"/>
      <c r="I19" s="226"/>
      <c r="J19" s="226"/>
      <c r="K19" s="226"/>
      <c r="L19" s="226"/>
      <c r="M19" s="226"/>
      <c r="N19" s="225"/>
      <c r="O19" s="225"/>
      <c r="P19" s="225"/>
      <c r="Q19" s="225"/>
      <c r="R19" s="226"/>
      <c r="S19" s="226"/>
      <c r="T19" s="226"/>
      <c r="U19" s="226"/>
      <c r="V19" s="226"/>
      <c r="W19" s="226"/>
      <c r="X19" s="226"/>
      <c r="Y19" s="215"/>
      <c r="Z19" s="215"/>
      <c r="AA19" s="215"/>
      <c r="AB19" s="215"/>
      <c r="AC19" s="215"/>
      <c r="AD19" s="215"/>
      <c r="AE19" s="215"/>
      <c r="AF19" s="215"/>
      <c r="AG19" s="215" t="s">
        <v>144</v>
      </c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</row>
    <row r="20" spans="1:60" outlineLevel="1" x14ac:dyDescent="0.2">
      <c r="A20" s="238">
        <v>3</v>
      </c>
      <c r="B20" s="239" t="s">
        <v>153</v>
      </c>
      <c r="C20" s="254" t="s">
        <v>154</v>
      </c>
      <c r="D20" s="240" t="s">
        <v>155</v>
      </c>
      <c r="E20" s="241">
        <v>20.207999999999998</v>
      </c>
      <c r="F20" s="242"/>
      <c r="G20" s="243">
        <f>ROUND(E20*F20,2)</f>
        <v>0</v>
      </c>
      <c r="H20" s="242"/>
      <c r="I20" s="243">
        <f>ROUND(E20*H20,2)</f>
        <v>0</v>
      </c>
      <c r="J20" s="242"/>
      <c r="K20" s="243">
        <f>ROUND(E20*J20,2)</f>
        <v>0</v>
      </c>
      <c r="L20" s="243">
        <v>21</v>
      </c>
      <c r="M20" s="243">
        <f>G20*(1+L20/100)</f>
        <v>0</v>
      </c>
      <c r="N20" s="241">
        <v>0</v>
      </c>
      <c r="O20" s="241">
        <f>ROUND(E20*N20,2)</f>
        <v>0</v>
      </c>
      <c r="P20" s="241">
        <v>0</v>
      </c>
      <c r="Q20" s="241">
        <f>ROUND(E20*P20,2)</f>
        <v>0</v>
      </c>
      <c r="R20" s="243" t="s">
        <v>148</v>
      </c>
      <c r="S20" s="243" t="s">
        <v>135</v>
      </c>
      <c r="T20" s="244" t="s">
        <v>135</v>
      </c>
      <c r="U20" s="226">
        <v>3.5329999999999999</v>
      </c>
      <c r="V20" s="226">
        <f>ROUND(E20*U20,2)</f>
        <v>71.39</v>
      </c>
      <c r="W20" s="226"/>
      <c r="X20" s="226" t="s">
        <v>136</v>
      </c>
      <c r="Y20" s="215"/>
      <c r="Z20" s="215"/>
      <c r="AA20" s="215"/>
      <c r="AB20" s="215"/>
      <c r="AC20" s="215"/>
      <c r="AD20" s="215"/>
      <c r="AE20" s="215"/>
      <c r="AF20" s="215"/>
      <c r="AG20" s="215" t="s">
        <v>137</v>
      </c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</row>
    <row r="21" spans="1:60" outlineLevel="1" x14ac:dyDescent="0.2">
      <c r="A21" s="222"/>
      <c r="B21" s="223"/>
      <c r="C21" s="255" t="s">
        <v>156</v>
      </c>
      <c r="D21" s="245"/>
      <c r="E21" s="245"/>
      <c r="F21" s="245"/>
      <c r="G21" s="245"/>
      <c r="H21" s="226"/>
      <c r="I21" s="226"/>
      <c r="J21" s="226"/>
      <c r="K21" s="226"/>
      <c r="L21" s="226"/>
      <c r="M21" s="226"/>
      <c r="N21" s="225"/>
      <c r="O21" s="225"/>
      <c r="P21" s="225"/>
      <c r="Q21" s="225"/>
      <c r="R21" s="226"/>
      <c r="S21" s="226"/>
      <c r="T21" s="226"/>
      <c r="U21" s="226"/>
      <c r="V21" s="226"/>
      <c r="W21" s="226"/>
      <c r="X21" s="226"/>
      <c r="Y21" s="215"/>
      <c r="Z21" s="215"/>
      <c r="AA21" s="215"/>
      <c r="AB21" s="215"/>
      <c r="AC21" s="215"/>
      <c r="AD21" s="215"/>
      <c r="AE21" s="215"/>
      <c r="AF21" s="215"/>
      <c r="AG21" s="215" t="s">
        <v>139</v>
      </c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</row>
    <row r="22" spans="1:60" outlineLevel="1" x14ac:dyDescent="0.2">
      <c r="A22" s="222"/>
      <c r="B22" s="223"/>
      <c r="C22" s="256" t="s">
        <v>157</v>
      </c>
      <c r="D22" s="228"/>
      <c r="E22" s="229">
        <v>13.247999999999999</v>
      </c>
      <c r="F22" s="226"/>
      <c r="G22" s="226"/>
      <c r="H22" s="226"/>
      <c r="I22" s="226"/>
      <c r="J22" s="226"/>
      <c r="K22" s="226"/>
      <c r="L22" s="226"/>
      <c r="M22" s="226"/>
      <c r="N22" s="225"/>
      <c r="O22" s="225"/>
      <c r="P22" s="225"/>
      <c r="Q22" s="225"/>
      <c r="R22" s="226"/>
      <c r="S22" s="226"/>
      <c r="T22" s="226"/>
      <c r="U22" s="226"/>
      <c r="V22" s="226"/>
      <c r="W22" s="226"/>
      <c r="X22" s="226"/>
      <c r="Y22" s="215"/>
      <c r="Z22" s="215"/>
      <c r="AA22" s="215"/>
      <c r="AB22" s="215"/>
      <c r="AC22" s="215"/>
      <c r="AD22" s="215"/>
      <c r="AE22" s="215"/>
      <c r="AF22" s="215"/>
      <c r="AG22" s="215" t="s">
        <v>141</v>
      </c>
      <c r="AH22" s="215">
        <v>0</v>
      </c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</row>
    <row r="23" spans="1:60" outlineLevel="1" x14ac:dyDescent="0.2">
      <c r="A23" s="222"/>
      <c r="B23" s="223"/>
      <c r="C23" s="256" t="s">
        <v>158</v>
      </c>
      <c r="D23" s="228"/>
      <c r="E23" s="229">
        <v>0.72</v>
      </c>
      <c r="F23" s="226"/>
      <c r="G23" s="226"/>
      <c r="H23" s="226"/>
      <c r="I23" s="226"/>
      <c r="J23" s="226"/>
      <c r="K23" s="226"/>
      <c r="L23" s="226"/>
      <c r="M23" s="226"/>
      <c r="N23" s="225"/>
      <c r="O23" s="225"/>
      <c r="P23" s="225"/>
      <c r="Q23" s="225"/>
      <c r="R23" s="226"/>
      <c r="S23" s="226"/>
      <c r="T23" s="226"/>
      <c r="U23" s="226"/>
      <c r="V23" s="226"/>
      <c r="W23" s="226"/>
      <c r="X23" s="226"/>
      <c r="Y23" s="215"/>
      <c r="Z23" s="215"/>
      <c r="AA23" s="215"/>
      <c r="AB23" s="215"/>
      <c r="AC23" s="215"/>
      <c r="AD23" s="215"/>
      <c r="AE23" s="215"/>
      <c r="AF23" s="215"/>
      <c r="AG23" s="215" t="s">
        <v>141</v>
      </c>
      <c r="AH23" s="215">
        <v>0</v>
      </c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</row>
    <row r="24" spans="1:60" outlineLevel="1" x14ac:dyDescent="0.2">
      <c r="A24" s="222"/>
      <c r="B24" s="223"/>
      <c r="C24" s="256" t="s">
        <v>159</v>
      </c>
      <c r="D24" s="228"/>
      <c r="E24" s="229">
        <v>6.24</v>
      </c>
      <c r="F24" s="226"/>
      <c r="G24" s="226"/>
      <c r="H24" s="226"/>
      <c r="I24" s="226"/>
      <c r="J24" s="226"/>
      <c r="K24" s="226"/>
      <c r="L24" s="226"/>
      <c r="M24" s="226"/>
      <c r="N24" s="225"/>
      <c r="O24" s="225"/>
      <c r="P24" s="225"/>
      <c r="Q24" s="225"/>
      <c r="R24" s="226"/>
      <c r="S24" s="226"/>
      <c r="T24" s="226"/>
      <c r="U24" s="226"/>
      <c r="V24" s="226"/>
      <c r="W24" s="226"/>
      <c r="X24" s="226"/>
      <c r="Y24" s="215"/>
      <c r="Z24" s="215"/>
      <c r="AA24" s="215"/>
      <c r="AB24" s="215"/>
      <c r="AC24" s="215"/>
      <c r="AD24" s="215"/>
      <c r="AE24" s="215"/>
      <c r="AF24" s="215"/>
      <c r="AG24" s="215" t="s">
        <v>141</v>
      </c>
      <c r="AH24" s="215">
        <v>0</v>
      </c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</row>
    <row r="25" spans="1:60" outlineLevel="1" x14ac:dyDescent="0.2">
      <c r="A25" s="222"/>
      <c r="B25" s="223"/>
      <c r="C25" s="257"/>
      <c r="D25" s="247"/>
      <c r="E25" s="247"/>
      <c r="F25" s="247"/>
      <c r="G25" s="247"/>
      <c r="H25" s="226"/>
      <c r="I25" s="226"/>
      <c r="J25" s="226"/>
      <c r="K25" s="226"/>
      <c r="L25" s="226"/>
      <c r="M25" s="226"/>
      <c r="N25" s="225"/>
      <c r="O25" s="225"/>
      <c r="P25" s="225"/>
      <c r="Q25" s="225"/>
      <c r="R25" s="226"/>
      <c r="S25" s="226"/>
      <c r="T25" s="226"/>
      <c r="U25" s="226"/>
      <c r="V25" s="226"/>
      <c r="W25" s="226"/>
      <c r="X25" s="226"/>
      <c r="Y25" s="215"/>
      <c r="Z25" s="215"/>
      <c r="AA25" s="215"/>
      <c r="AB25" s="215"/>
      <c r="AC25" s="215"/>
      <c r="AD25" s="215"/>
      <c r="AE25" s="215"/>
      <c r="AF25" s="215"/>
      <c r="AG25" s="215" t="s">
        <v>144</v>
      </c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</row>
    <row r="26" spans="1:60" ht="22.5" outlineLevel="1" x14ac:dyDescent="0.2">
      <c r="A26" s="238">
        <v>4</v>
      </c>
      <c r="B26" s="239" t="s">
        <v>160</v>
      </c>
      <c r="C26" s="254" t="s">
        <v>161</v>
      </c>
      <c r="D26" s="240" t="s">
        <v>155</v>
      </c>
      <c r="E26" s="241">
        <v>17.1768</v>
      </c>
      <c r="F26" s="242"/>
      <c r="G26" s="243">
        <f>ROUND(E26*F26,2)</f>
        <v>0</v>
      </c>
      <c r="H26" s="242"/>
      <c r="I26" s="243">
        <f>ROUND(E26*H26,2)</f>
        <v>0</v>
      </c>
      <c r="J26" s="242"/>
      <c r="K26" s="243">
        <f>ROUND(E26*J26,2)</f>
        <v>0</v>
      </c>
      <c r="L26" s="243">
        <v>21</v>
      </c>
      <c r="M26" s="243">
        <f>G26*(1+L26/100)</f>
        <v>0</v>
      </c>
      <c r="N26" s="241">
        <v>0</v>
      </c>
      <c r="O26" s="241">
        <f>ROUND(E26*N26,2)</f>
        <v>0</v>
      </c>
      <c r="P26" s="241">
        <v>0</v>
      </c>
      <c r="Q26" s="241">
        <f>ROUND(E26*P26,2)</f>
        <v>0</v>
      </c>
      <c r="R26" s="243" t="s">
        <v>148</v>
      </c>
      <c r="S26" s="243" t="s">
        <v>135</v>
      </c>
      <c r="T26" s="244" t="s">
        <v>135</v>
      </c>
      <c r="U26" s="226">
        <v>1.1499999999999999</v>
      </c>
      <c r="V26" s="226">
        <f>ROUND(E26*U26,2)</f>
        <v>19.75</v>
      </c>
      <c r="W26" s="226"/>
      <c r="X26" s="226" t="s">
        <v>136</v>
      </c>
      <c r="Y26" s="215"/>
      <c r="Z26" s="215"/>
      <c r="AA26" s="215"/>
      <c r="AB26" s="215"/>
      <c r="AC26" s="215"/>
      <c r="AD26" s="215"/>
      <c r="AE26" s="215"/>
      <c r="AF26" s="215"/>
      <c r="AG26" s="215" t="s">
        <v>137</v>
      </c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</row>
    <row r="27" spans="1:60" outlineLevel="1" x14ac:dyDescent="0.2">
      <c r="A27" s="222"/>
      <c r="B27" s="223"/>
      <c r="C27" s="255" t="s">
        <v>162</v>
      </c>
      <c r="D27" s="245"/>
      <c r="E27" s="245"/>
      <c r="F27" s="245"/>
      <c r="G27" s="245"/>
      <c r="H27" s="226"/>
      <c r="I27" s="226"/>
      <c r="J27" s="226"/>
      <c r="K27" s="226"/>
      <c r="L27" s="226"/>
      <c r="M27" s="226"/>
      <c r="N27" s="225"/>
      <c r="O27" s="225"/>
      <c r="P27" s="225"/>
      <c r="Q27" s="225"/>
      <c r="R27" s="226"/>
      <c r="S27" s="226"/>
      <c r="T27" s="226"/>
      <c r="U27" s="226"/>
      <c r="V27" s="226"/>
      <c r="W27" s="226"/>
      <c r="X27" s="226"/>
      <c r="Y27" s="215"/>
      <c r="Z27" s="215"/>
      <c r="AA27" s="215"/>
      <c r="AB27" s="215"/>
      <c r="AC27" s="215"/>
      <c r="AD27" s="215"/>
      <c r="AE27" s="215"/>
      <c r="AF27" s="215"/>
      <c r="AG27" s="215" t="s">
        <v>139</v>
      </c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</row>
    <row r="28" spans="1:60" outlineLevel="1" x14ac:dyDescent="0.2">
      <c r="A28" s="222"/>
      <c r="B28" s="223"/>
      <c r="C28" s="256" t="s">
        <v>163</v>
      </c>
      <c r="D28" s="228"/>
      <c r="E28" s="229">
        <v>17.1768</v>
      </c>
      <c r="F28" s="226"/>
      <c r="G28" s="226"/>
      <c r="H28" s="226"/>
      <c r="I28" s="226"/>
      <c r="J28" s="226"/>
      <c r="K28" s="226"/>
      <c r="L28" s="226"/>
      <c r="M28" s="226"/>
      <c r="N28" s="225"/>
      <c r="O28" s="225"/>
      <c r="P28" s="225"/>
      <c r="Q28" s="225"/>
      <c r="R28" s="226"/>
      <c r="S28" s="226"/>
      <c r="T28" s="226"/>
      <c r="U28" s="226"/>
      <c r="V28" s="226"/>
      <c r="W28" s="226"/>
      <c r="X28" s="226"/>
      <c r="Y28" s="215"/>
      <c r="Z28" s="215"/>
      <c r="AA28" s="215"/>
      <c r="AB28" s="215"/>
      <c r="AC28" s="215"/>
      <c r="AD28" s="215"/>
      <c r="AE28" s="215"/>
      <c r="AF28" s="215"/>
      <c r="AG28" s="215" t="s">
        <v>141</v>
      </c>
      <c r="AH28" s="215">
        <v>0</v>
      </c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</row>
    <row r="29" spans="1:60" outlineLevel="1" x14ac:dyDescent="0.2">
      <c r="A29" s="222"/>
      <c r="B29" s="223"/>
      <c r="C29" s="257"/>
      <c r="D29" s="247"/>
      <c r="E29" s="247"/>
      <c r="F29" s="247"/>
      <c r="G29" s="247"/>
      <c r="H29" s="226"/>
      <c r="I29" s="226"/>
      <c r="J29" s="226"/>
      <c r="K29" s="226"/>
      <c r="L29" s="226"/>
      <c r="M29" s="226"/>
      <c r="N29" s="225"/>
      <c r="O29" s="225"/>
      <c r="P29" s="225"/>
      <c r="Q29" s="225"/>
      <c r="R29" s="226"/>
      <c r="S29" s="226"/>
      <c r="T29" s="226"/>
      <c r="U29" s="226"/>
      <c r="V29" s="226"/>
      <c r="W29" s="226"/>
      <c r="X29" s="226"/>
      <c r="Y29" s="215"/>
      <c r="Z29" s="215"/>
      <c r="AA29" s="215"/>
      <c r="AB29" s="215"/>
      <c r="AC29" s="215"/>
      <c r="AD29" s="215"/>
      <c r="AE29" s="215"/>
      <c r="AF29" s="215"/>
      <c r="AG29" s="215" t="s">
        <v>144</v>
      </c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</row>
    <row r="30" spans="1:60" outlineLevel="1" x14ac:dyDescent="0.2">
      <c r="A30" s="238">
        <v>5</v>
      </c>
      <c r="B30" s="239" t="s">
        <v>164</v>
      </c>
      <c r="C30" s="254" t="s">
        <v>165</v>
      </c>
      <c r="D30" s="240" t="s">
        <v>133</v>
      </c>
      <c r="E30" s="241">
        <v>30.312000000000001</v>
      </c>
      <c r="F30" s="242"/>
      <c r="G30" s="243">
        <f>ROUND(E30*F30,2)</f>
        <v>0</v>
      </c>
      <c r="H30" s="242"/>
      <c r="I30" s="243">
        <f>ROUND(E30*H30,2)</f>
        <v>0</v>
      </c>
      <c r="J30" s="242"/>
      <c r="K30" s="243">
        <f>ROUND(E30*J30,2)</f>
        <v>0</v>
      </c>
      <c r="L30" s="243">
        <v>21</v>
      </c>
      <c r="M30" s="243">
        <f>G30*(1+L30/100)</f>
        <v>0</v>
      </c>
      <c r="N30" s="241">
        <v>0</v>
      </c>
      <c r="O30" s="241">
        <f>ROUND(E30*N30,2)</f>
        <v>0</v>
      </c>
      <c r="P30" s="241">
        <v>0</v>
      </c>
      <c r="Q30" s="241">
        <f>ROUND(E30*P30,2)</f>
        <v>0</v>
      </c>
      <c r="R30" s="243" t="s">
        <v>166</v>
      </c>
      <c r="S30" s="243" t="s">
        <v>135</v>
      </c>
      <c r="T30" s="244" t="s">
        <v>135</v>
      </c>
      <c r="U30" s="226">
        <v>9.1999999999999998E-2</v>
      </c>
      <c r="V30" s="226">
        <f>ROUND(E30*U30,2)</f>
        <v>2.79</v>
      </c>
      <c r="W30" s="226"/>
      <c r="X30" s="226" t="s">
        <v>136</v>
      </c>
      <c r="Y30" s="215"/>
      <c r="Z30" s="215"/>
      <c r="AA30" s="215"/>
      <c r="AB30" s="215"/>
      <c r="AC30" s="215"/>
      <c r="AD30" s="215"/>
      <c r="AE30" s="215"/>
      <c r="AF30" s="215"/>
      <c r="AG30" s="215" t="s">
        <v>137</v>
      </c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</row>
    <row r="31" spans="1:60" outlineLevel="1" x14ac:dyDescent="0.2">
      <c r="A31" s="222"/>
      <c r="B31" s="223"/>
      <c r="C31" s="255" t="s">
        <v>167</v>
      </c>
      <c r="D31" s="245"/>
      <c r="E31" s="245"/>
      <c r="F31" s="245"/>
      <c r="G31" s="245"/>
      <c r="H31" s="226"/>
      <c r="I31" s="226"/>
      <c r="J31" s="226"/>
      <c r="K31" s="226"/>
      <c r="L31" s="226"/>
      <c r="M31" s="226"/>
      <c r="N31" s="225"/>
      <c r="O31" s="225"/>
      <c r="P31" s="225"/>
      <c r="Q31" s="225"/>
      <c r="R31" s="226"/>
      <c r="S31" s="226"/>
      <c r="T31" s="226"/>
      <c r="U31" s="226"/>
      <c r="V31" s="226"/>
      <c r="W31" s="226"/>
      <c r="X31" s="226"/>
      <c r="Y31" s="215"/>
      <c r="Z31" s="215"/>
      <c r="AA31" s="215"/>
      <c r="AB31" s="215"/>
      <c r="AC31" s="215"/>
      <c r="AD31" s="215"/>
      <c r="AE31" s="215"/>
      <c r="AF31" s="215"/>
      <c r="AG31" s="215" t="s">
        <v>139</v>
      </c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</row>
    <row r="32" spans="1:60" outlineLevel="1" x14ac:dyDescent="0.2">
      <c r="A32" s="222"/>
      <c r="B32" s="223"/>
      <c r="C32" s="257"/>
      <c r="D32" s="247"/>
      <c r="E32" s="247"/>
      <c r="F32" s="247"/>
      <c r="G32" s="247"/>
      <c r="H32" s="226"/>
      <c r="I32" s="226"/>
      <c r="J32" s="226"/>
      <c r="K32" s="226"/>
      <c r="L32" s="226"/>
      <c r="M32" s="226"/>
      <c r="N32" s="225"/>
      <c r="O32" s="225"/>
      <c r="P32" s="225"/>
      <c r="Q32" s="225"/>
      <c r="R32" s="226"/>
      <c r="S32" s="226"/>
      <c r="T32" s="226"/>
      <c r="U32" s="226"/>
      <c r="V32" s="226"/>
      <c r="W32" s="226"/>
      <c r="X32" s="226"/>
      <c r="Y32" s="215"/>
      <c r="Z32" s="215"/>
      <c r="AA32" s="215"/>
      <c r="AB32" s="215"/>
      <c r="AC32" s="215"/>
      <c r="AD32" s="215"/>
      <c r="AE32" s="215"/>
      <c r="AF32" s="215"/>
      <c r="AG32" s="215" t="s">
        <v>144</v>
      </c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</row>
    <row r="33" spans="1:60" ht="22.5" outlineLevel="1" x14ac:dyDescent="0.2">
      <c r="A33" s="238">
        <v>6</v>
      </c>
      <c r="B33" s="239" t="s">
        <v>168</v>
      </c>
      <c r="C33" s="254" t="s">
        <v>169</v>
      </c>
      <c r="D33" s="240" t="s">
        <v>133</v>
      </c>
      <c r="E33" s="241">
        <v>30.312000000000001</v>
      </c>
      <c r="F33" s="242"/>
      <c r="G33" s="243">
        <f>ROUND(E33*F33,2)</f>
        <v>0</v>
      </c>
      <c r="H33" s="242"/>
      <c r="I33" s="243">
        <f>ROUND(E33*H33,2)</f>
        <v>0</v>
      </c>
      <c r="J33" s="242"/>
      <c r="K33" s="243">
        <f>ROUND(E33*J33,2)</f>
        <v>0</v>
      </c>
      <c r="L33" s="243">
        <v>21</v>
      </c>
      <c r="M33" s="243">
        <f>G33*(1+L33/100)</f>
        <v>0</v>
      </c>
      <c r="N33" s="241">
        <v>0</v>
      </c>
      <c r="O33" s="241">
        <f>ROUND(E33*N33,2)</f>
        <v>0</v>
      </c>
      <c r="P33" s="241">
        <v>0</v>
      </c>
      <c r="Q33" s="241">
        <f>ROUND(E33*P33,2)</f>
        <v>0</v>
      </c>
      <c r="R33" s="243" t="s">
        <v>148</v>
      </c>
      <c r="S33" s="243" t="s">
        <v>135</v>
      </c>
      <c r="T33" s="244" t="s">
        <v>135</v>
      </c>
      <c r="U33" s="226">
        <v>0.13</v>
      </c>
      <c r="V33" s="226">
        <f>ROUND(E33*U33,2)</f>
        <v>3.94</v>
      </c>
      <c r="W33" s="226"/>
      <c r="X33" s="226" t="s">
        <v>136</v>
      </c>
      <c r="Y33" s="215"/>
      <c r="Z33" s="215"/>
      <c r="AA33" s="215"/>
      <c r="AB33" s="215"/>
      <c r="AC33" s="215"/>
      <c r="AD33" s="215"/>
      <c r="AE33" s="215"/>
      <c r="AF33" s="215"/>
      <c r="AG33" s="215" t="s">
        <v>137</v>
      </c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</row>
    <row r="34" spans="1:60" ht="22.5" outlineLevel="1" x14ac:dyDescent="0.2">
      <c r="A34" s="222"/>
      <c r="B34" s="223"/>
      <c r="C34" s="255" t="s">
        <v>170</v>
      </c>
      <c r="D34" s="245"/>
      <c r="E34" s="245"/>
      <c r="F34" s="245"/>
      <c r="G34" s="245"/>
      <c r="H34" s="226"/>
      <c r="I34" s="226"/>
      <c r="J34" s="226"/>
      <c r="K34" s="226"/>
      <c r="L34" s="226"/>
      <c r="M34" s="226"/>
      <c r="N34" s="225"/>
      <c r="O34" s="225"/>
      <c r="P34" s="225"/>
      <c r="Q34" s="225"/>
      <c r="R34" s="226"/>
      <c r="S34" s="226"/>
      <c r="T34" s="226"/>
      <c r="U34" s="226"/>
      <c r="V34" s="226"/>
      <c r="W34" s="226"/>
      <c r="X34" s="226"/>
      <c r="Y34" s="215"/>
      <c r="Z34" s="215"/>
      <c r="AA34" s="215"/>
      <c r="AB34" s="215"/>
      <c r="AC34" s="215"/>
      <c r="AD34" s="215"/>
      <c r="AE34" s="215"/>
      <c r="AF34" s="215"/>
      <c r="AG34" s="215" t="s">
        <v>139</v>
      </c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48" t="str">
        <f>C34</f>
        <v>s případným nutným přemístěním hromad nebo dočasných skládek na místo potřeby ze vzdálenosti do 30 m, v rovině nebo ve svahu do 1 : 5,</v>
      </c>
      <c r="BB34" s="215"/>
      <c r="BC34" s="215"/>
      <c r="BD34" s="215"/>
      <c r="BE34" s="215"/>
      <c r="BF34" s="215"/>
      <c r="BG34" s="215"/>
      <c r="BH34" s="215"/>
    </row>
    <row r="35" spans="1:60" outlineLevel="1" x14ac:dyDescent="0.2">
      <c r="A35" s="222"/>
      <c r="B35" s="223"/>
      <c r="C35" s="258" t="s">
        <v>171</v>
      </c>
      <c r="D35" s="249"/>
      <c r="E35" s="249"/>
      <c r="F35" s="249"/>
      <c r="G35" s="249"/>
      <c r="H35" s="226"/>
      <c r="I35" s="226"/>
      <c r="J35" s="226"/>
      <c r="K35" s="226"/>
      <c r="L35" s="226"/>
      <c r="M35" s="226"/>
      <c r="N35" s="225"/>
      <c r="O35" s="225"/>
      <c r="P35" s="225"/>
      <c r="Q35" s="225"/>
      <c r="R35" s="226"/>
      <c r="S35" s="226"/>
      <c r="T35" s="226"/>
      <c r="U35" s="226"/>
      <c r="V35" s="226"/>
      <c r="W35" s="226"/>
      <c r="X35" s="226"/>
      <c r="Y35" s="215"/>
      <c r="Z35" s="215"/>
      <c r="AA35" s="215"/>
      <c r="AB35" s="215"/>
      <c r="AC35" s="215"/>
      <c r="AD35" s="215"/>
      <c r="AE35" s="215"/>
      <c r="AF35" s="215"/>
      <c r="AG35" s="215" t="s">
        <v>151</v>
      </c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</row>
    <row r="36" spans="1:60" outlineLevel="1" x14ac:dyDescent="0.2">
      <c r="A36" s="222"/>
      <c r="B36" s="223"/>
      <c r="C36" s="256" t="s">
        <v>172</v>
      </c>
      <c r="D36" s="228"/>
      <c r="E36" s="229">
        <v>30.312000000000001</v>
      </c>
      <c r="F36" s="226"/>
      <c r="G36" s="226"/>
      <c r="H36" s="226"/>
      <c r="I36" s="226"/>
      <c r="J36" s="226"/>
      <c r="K36" s="226"/>
      <c r="L36" s="226"/>
      <c r="M36" s="226"/>
      <c r="N36" s="225"/>
      <c r="O36" s="225"/>
      <c r="P36" s="225"/>
      <c r="Q36" s="225"/>
      <c r="R36" s="226"/>
      <c r="S36" s="226"/>
      <c r="T36" s="226"/>
      <c r="U36" s="226"/>
      <c r="V36" s="226"/>
      <c r="W36" s="226"/>
      <c r="X36" s="226"/>
      <c r="Y36" s="215"/>
      <c r="Z36" s="215"/>
      <c r="AA36" s="215"/>
      <c r="AB36" s="215"/>
      <c r="AC36" s="215"/>
      <c r="AD36" s="215"/>
      <c r="AE36" s="215"/>
      <c r="AF36" s="215"/>
      <c r="AG36" s="215" t="s">
        <v>141</v>
      </c>
      <c r="AH36" s="215">
        <v>0</v>
      </c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</row>
    <row r="37" spans="1:60" outlineLevel="1" x14ac:dyDescent="0.2">
      <c r="A37" s="222"/>
      <c r="B37" s="223"/>
      <c r="C37" s="257"/>
      <c r="D37" s="247"/>
      <c r="E37" s="247"/>
      <c r="F37" s="247"/>
      <c r="G37" s="247"/>
      <c r="H37" s="226"/>
      <c r="I37" s="226"/>
      <c r="J37" s="226"/>
      <c r="K37" s="226"/>
      <c r="L37" s="226"/>
      <c r="M37" s="226"/>
      <c r="N37" s="225"/>
      <c r="O37" s="225"/>
      <c r="P37" s="225"/>
      <c r="Q37" s="225"/>
      <c r="R37" s="226"/>
      <c r="S37" s="226"/>
      <c r="T37" s="226"/>
      <c r="U37" s="226"/>
      <c r="V37" s="226"/>
      <c r="W37" s="226"/>
      <c r="X37" s="226"/>
      <c r="Y37" s="215"/>
      <c r="Z37" s="215"/>
      <c r="AA37" s="215"/>
      <c r="AB37" s="215"/>
      <c r="AC37" s="215"/>
      <c r="AD37" s="215"/>
      <c r="AE37" s="215"/>
      <c r="AF37" s="215"/>
      <c r="AG37" s="215" t="s">
        <v>144</v>
      </c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</row>
    <row r="38" spans="1:60" outlineLevel="1" x14ac:dyDescent="0.2">
      <c r="A38" s="238">
        <v>7</v>
      </c>
      <c r="B38" s="239" t="s">
        <v>173</v>
      </c>
      <c r="C38" s="254" t="s">
        <v>174</v>
      </c>
      <c r="D38" s="240" t="s">
        <v>133</v>
      </c>
      <c r="E38" s="241">
        <v>30.31</v>
      </c>
      <c r="F38" s="242"/>
      <c r="G38" s="243">
        <f>ROUND(E38*F38,2)</f>
        <v>0</v>
      </c>
      <c r="H38" s="242"/>
      <c r="I38" s="243">
        <f>ROUND(E38*H38,2)</f>
        <v>0</v>
      </c>
      <c r="J38" s="242"/>
      <c r="K38" s="243">
        <f>ROUND(E38*J38,2)</f>
        <v>0</v>
      </c>
      <c r="L38" s="243">
        <v>21</v>
      </c>
      <c r="M38" s="243">
        <f>G38*(1+L38/100)</f>
        <v>0</v>
      </c>
      <c r="N38" s="241">
        <v>0</v>
      </c>
      <c r="O38" s="241">
        <f>ROUND(E38*N38,2)</f>
        <v>0</v>
      </c>
      <c r="P38" s="241">
        <v>0</v>
      </c>
      <c r="Q38" s="241">
        <f>ROUND(E38*P38,2)</f>
        <v>0</v>
      </c>
      <c r="R38" s="243" t="s">
        <v>166</v>
      </c>
      <c r="S38" s="243" t="s">
        <v>135</v>
      </c>
      <c r="T38" s="244" t="s">
        <v>135</v>
      </c>
      <c r="U38" s="226">
        <v>1.4999999999999999E-2</v>
      </c>
      <c r="V38" s="226">
        <f>ROUND(E38*U38,2)</f>
        <v>0.45</v>
      </c>
      <c r="W38" s="226"/>
      <c r="X38" s="226" t="s">
        <v>136</v>
      </c>
      <c r="Y38" s="215"/>
      <c r="Z38" s="215"/>
      <c r="AA38" s="215"/>
      <c r="AB38" s="215"/>
      <c r="AC38" s="215"/>
      <c r="AD38" s="215"/>
      <c r="AE38" s="215"/>
      <c r="AF38" s="215"/>
      <c r="AG38" s="215" t="s">
        <v>137</v>
      </c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</row>
    <row r="39" spans="1:60" outlineLevel="1" x14ac:dyDescent="0.2">
      <c r="A39" s="222"/>
      <c r="B39" s="223"/>
      <c r="C39" s="259"/>
      <c r="D39" s="250"/>
      <c r="E39" s="250"/>
      <c r="F39" s="250"/>
      <c r="G39" s="250"/>
      <c r="H39" s="226"/>
      <c r="I39" s="226"/>
      <c r="J39" s="226"/>
      <c r="K39" s="226"/>
      <c r="L39" s="226"/>
      <c r="M39" s="226"/>
      <c r="N39" s="225"/>
      <c r="O39" s="225"/>
      <c r="P39" s="225"/>
      <c r="Q39" s="225"/>
      <c r="R39" s="226"/>
      <c r="S39" s="226"/>
      <c r="T39" s="226"/>
      <c r="U39" s="226"/>
      <c r="V39" s="226"/>
      <c r="W39" s="226"/>
      <c r="X39" s="226"/>
      <c r="Y39" s="215"/>
      <c r="Z39" s="215"/>
      <c r="AA39" s="215"/>
      <c r="AB39" s="215"/>
      <c r="AC39" s="215"/>
      <c r="AD39" s="215"/>
      <c r="AE39" s="215"/>
      <c r="AF39" s="215"/>
      <c r="AG39" s="215" t="s">
        <v>144</v>
      </c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</row>
    <row r="40" spans="1:60" outlineLevel="1" x14ac:dyDescent="0.2">
      <c r="A40" s="238">
        <v>8</v>
      </c>
      <c r="B40" s="239" t="s">
        <v>175</v>
      </c>
      <c r="C40" s="254" t="s">
        <v>176</v>
      </c>
      <c r="D40" s="240" t="s">
        <v>177</v>
      </c>
      <c r="E40" s="241">
        <v>2</v>
      </c>
      <c r="F40" s="242"/>
      <c r="G40" s="243">
        <f>ROUND(E40*F40,2)</f>
        <v>0</v>
      </c>
      <c r="H40" s="242"/>
      <c r="I40" s="243">
        <f>ROUND(E40*H40,2)</f>
        <v>0</v>
      </c>
      <c r="J40" s="242"/>
      <c r="K40" s="243">
        <f>ROUND(E40*J40,2)</f>
        <v>0</v>
      </c>
      <c r="L40" s="243">
        <v>21</v>
      </c>
      <c r="M40" s="243">
        <f>G40*(1+L40/100)</f>
        <v>0</v>
      </c>
      <c r="N40" s="241">
        <v>1E-3</v>
      </c>
      <c r="O40" s="241">
        <f>ROUND(E40*N40,2)</f>
        <v>0</v>
      </c>
      <c r="P40" s="241">
        <v>0</v>
      </c>
      <c r="Q40" s="241">
        <f>ROUND(E40*P40,2)</f>
        <v>0</v>
      </c>
      <c r="R40" s="243" t="s">
        <v>178</v>
      </c>
      <c r="S40" s="243" t="s">
        <v>135</v>
      </c>
      <c r="T40" s="244" t="s">
        <v>135</v>
      </c>
      <c r="U40" s="226">
        <v>0</v>
      </c>
      <c r="V40" s="226">
        <f>ROUND(E40*U40,2)</f>
        <v>0</v>
      </c>
      <c r="W40" s="226"/>
      <c r="X40" s="226" t="s">
        <v>179</v>
      </c>
      <c r="Y40" s="215"/>
      <c r="Z40" s="215"/>
      <c r="AA40" s="215"/>
      <c r="AB40" s="215"/>
      <c r="AC40" s="215"/>
      <c r="AD40" s="215"/>
      <c r="AE40" s="215"/>
      <c r="AF40" s="215"/>
      <c r="AG40" s="215" t="s">
        <v>180</v>
      </c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</row>
    <row r="41" spans="1:60" outlineLevel="1" x14ac:dyDescent="0.2">
      <c r="A41" s="222"/>
      <c r="B41" s="223"/>
      <c r="C41" s="259"/>
      <c r="D41" s="250"/>
      <c r="E41" s="250"/>
      <c r="F41" s="250"/>
      <c r="G41" s="250"/>
      <c r="H41" s="226"/>
      <c r="I41" s="226"/>
      <c r="J41" s="226"/>
      <c r="K41" s="226"/>
      <c r="L41" s="226"/>
      <c r="M41" s="226"/>
      <c r="N41" s="225"/>
      <c r="O41" s="225"/>
      <c r="P41" s="225"/>
      <c r="Q41" s="225"/>
      <c r="R41" s="226"/>
      <c r="S41" s="226"/>
      <c r="T41" s="226"/>
      <c r="U41" s="226"/>
      <c r="V41" s="226"/>
      <c r="W41" s="226"/>
      <c r="X41" s="226"/>
      <c r="Y41" s="215"/>
      <c r="Z41" s="215"/>
      <c r="AA41" s="215"/>
      <c r="AB41" s="215"/>
      <c r="AC41" s="215"/>
      <c r="AD41" s="215"/>
      <c r="AE41" s="215"/>
      <c r="AF41" s="215"/>
      <c r="AG41" s="215" t="s">
        <v>144</v>
      </c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</row>
    <row r="42" spans="1:60" x14ac:dyDescent="0.2">
      <c r="A42" s="231" t="s">
        <v>129</v>
      </c>
      <c r="B42" s="232" t="s">
        <v>64</v>
      </c>
      <c r="C42" s="253" t="s">
        <v>65</v>
      </c>
      <c r="D42" s="233"/>
      <c r="E42" s="234"/>
      <c r="F42" s="235"/>
      <c r="G42" s="235">
        <f>SUMIF(AG43:AG52,"&lt;&gt;NOR",G43:G52)</f>
        <v>0</v>
      </c>
      <c r="H42" s="235"/>
      <c r="I42" s="235">
        <f>SUM(I43:I52)</f>
        <v>0</v>
      </c>
      <c r="J42" s="235"/>
      <c r="K42" s="235">
        <f>SUM(K43:K52)</f>
        <v>0</v>
      </c>
      <c r="L42" s="235"/>
      <c r="M42" s="235">
        <f>SUM(M43:M52)</f>
        <v>0</v>
      </c>
      <c r="N42" s="234"/>
      <c r="O42" s="234">
        <f>SUM(O43:O52)</f>
        <v>21.14</v>
      </c>
      <c r="P42" s="234"/>
      <c r="Q42" s="234">
        <f>SUM(Q43:Q52)</f>
        <v>0</v>
      </c>
      <c r="R42" s="235"/>
      <c r="S42" s="235"/>
      <c r="T42" s="236"/>
      <c r="U42" s="230"/>
      <c r="V42" s="230">
        <f>SUM(V43:V52)</f>
        <v>110.79</v>
      </c>
      <c r="W42" s="230"/>
      <c r="X42" s="230"/>
      <c r="AG42" t="s">
        <v>130</v>
      </c>
    </row>
    <row r="43" spans="1:60" ht="22.5" outlineLevel="1" x14ac:dyDescent="0.2">
      <c r="A43" s="238">
        <v>9</v>
      </c>
      <c r="B43" s="239" t="s">
        <v>181</v>
      </c>
      <c r="C43" s="254" t="s">
        <v>182</v>
      </c>
      <c r="D43" s="240" t="s">
        <v>147</v>
      </c>
      <c r="E43" s="241">
        <v>26.76</v>
      </c>
      <c r="F43" s="242"/>
      <c r="G43" s="243">
        <f>ROUND(E43*F43,2)</f>
        <v>0</v>
      </c>
      <c r="H43" s="242"/>
      <c r="I43" s="243">
        <f>ROUND(E43*H43,2)</f>
        <v>0</v>
      </c>
      <c r="J43" s="242"/>
      <c r="K43" s="243">
        <f>ROUND(E43*J43,2)</f>
        <v>0</v>
      </c>
      <c r="L43" s="243">
        <v>21</v>
      </c>
      <c r="M43" s="243">
        <f>G43*(1+L43/100)</f>
        <v>0</v>
      </c>
      <c r="N43" s="241">
        <v>1.387E-2</v>
      </c>
      <c r="O43" s="241">
        <f>ROUND(E43*N43,2)</f>
        <v>0.37</v>
      </c>
      <c r="P43" s="241">
        <v>0</v>
      </c>
      <c r="Q43" s="241">
        <f>ROUND(E43*P43,2)</f>
        <v>0</v>
      </c>
      <c r="R43" s="243" t="s">
        <v>183</v>
      </c>
      <c r="S43" s="243" t="s">
        <v>135</v>
      </c>
      <c r="T43" s="244" t="s">
        <v>184</v>
      </c>
      <c r="U43" s="226">
        <v>4.1399999999999997</v>
      </c>
      <c r="V43" s="226">
        <f>ROUND(E43*U43,2)</f>
        <v>110.79</v>
      </c>
      <c r="W43" s="226"/>
      <c r="X43" s="226" t="s">
        <v>136</v>
      </c>
      <c r="Y43" s="215"/>
      <c r="Z43" s="215"/>
      <c r="AA43" s="215"/>
      <c r="AB43" s="215"/>
      <c r="AC43" s="215"/>
      <c r="AD43" s="215"/>
      <c r="AE43" s="215"/>
      <c r="AF43" s="215"/>
      <c r="AG43" s="215" t="s">
        <v>137</v>
      </c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</row>
    <row r="44" spans="1:60" outlineLevel="1" x14ac:dyDescent="0.2">
      <c r="A44" s="222"/>
      <c r="B44" s="223"/>
      <c r="C44" s="256" t="s">
        <v>185</v>
      </c>
      <c r="D44" s="228"/>
      <c r="E44" s="229">
        <v>16.559999999999999</v>
      </c>
      <c r="F44" s="226"/>
      <c r="G44" s="226"/>
      <c r="H44" s="226"/>
      <c r="I44" s="226"/>
      <c r="J44" s="226"/>
      <c r="K44" s="226"/>
      <c r="L44" s="226"/>
      <c r="M44" s="226"/>
      <c r="N44" s="225"/>
      <c r="O44" s="225"/>
      <c r="P44" s="225"/>
      <c r="Q44" s="225"/>
      <c r="R44" s="226"/>
      <c r="S44" s="226"/>
      <c r="T44" s="226"/>
      <c r="U44" s="226"/>
      <c r="V44" s="226"/>
      <c r="W44" s="226"/>
      <c r="X44" s="226"/>
      <c r="Y44" s="215"/>
      <c r="Z44" s="215"/>
      <c r="AA44" s="215"/>
      <c r="AB44" s="215"/>
      <c r="AC44" s="215"/>
      <c r="AD44" s="215"/>
      <c r="AE44" s="215"/>
      <c r="AF44" s="215"/>
      <c r="AG44" s="215" t="s">
        <v>141</v>
      </c>
      <c r="AH44" s="215">
        <v>0</v>
      </c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</row>
    <row r="45" spans="1:60" outlineLevel="1" x14ac:dyDescent="0.2">
      <c r="A45" s="222"/>
      <c r="B45" s="223"/>
      <c r="C45" s="256" t="s">
        <v>186</v>
      </c>
      <c r="D45" s="228"/>
      <c r="E45" s="229">
        <v>1.2</v>
      </c>
      <c r="F45" s="226"/>
      <c r="G45" s="226"/>
      <c r="H45" s="226"/>
      <c r="I45" s="226"/>
      <c r="J45" s="226"/>
      <c r="K45" s="226"/>
      <c r="L45" s="226"/>
      <c r="M45" s="226"/>
      <c r="N45" s="225"/>
      <c r="O45" s="225"/>
      <c r="P45" s="225"/>
      <c r="Q45" s="225"/>
      <c r="R45" s="226"/>
      <c r="S45" s="226"/>
      <c r="T45" s="226"/>
      <c r="U45" s="226"/>
      <c r="V45" s="226"/>
      <c r="W45" s="226"/>
      <c r="X45" s="226"/>
      <c r="Y45" s="215"/>
      <c r="Z45" s="215"/>
      <c r="AA45" s="215"/>
      <c r="AB45" s="215"/>
      <c r="AC45" s="215"/>
      <c r="AD45" s="215"/>
      <c r="AE45" s="215"/>
      <c r="AF45" s="215"/>
      <c r="AG45" s="215" t="s">
        <v>141</v>
      </c>
      <c r="AH45" s="215">
        <v>0</v>
      </c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</row>
    <row r="46" spans="1:60" outlineLevel="1" x14ac:dyDescent="0.2">
      <c r="A46" s="222"/>
      <c r="B46" s="223"/>
      <c r="C46" s="256" t="s">
        <v>187</v>
      </c>
      <c r="D46" s="228"/>
      <c r="E46" s="229">
        <v>9</v>
      </c>
      <c r="F46" s="226"/>
      <c r="G46" s="226"/>
      <c r="H46" s="226"/>
      <c r="I46" s="226"/>
      <c r="J46" s="226"/>
      <c r="K46" s="226"/>
      <c r="L46" s="226"/>
      <c r="M46" s="226"/>
      <c r="N46" s="225"/>
      <c r="O46" s="225"/>
      <c r="P46" s="225"/>
      <c r="Q46" s="225"/>
      <c r="R46" s="226"/>
      <c r="S46" s="226"/>
      <c r="T46" s="226"/>
      <c r="U46" s="226"/>
      <c r="V46" s="226"/>
      <c r="W46" s="226"/>
      <c r="X46" s="226"/>
      <c r="Y46" s="215"/>
      <c r="Z46" s="215"/>
      <c r="AA46" s="215"/>
      <c r="AB46" s="215"/>
      <c r="AC46" s="215"/>
      <c r="AD46" s="215"/>
      <c r="AE46" s="215"/>
      <c r="AF46" s="215"/>
      <c r="AG46" s="215" t="s">
        <v>141</v>
      </c>
      <c r="AH46" s="215">
        <v>0</v>
      </c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</row>
    <row r="47" spans="1:60" outlineLevel="1" x14ac:dyDescent="0.2">
      <c r="A47" s="222"/>
      <c r="B47" s="223"/>
      <c r="C47" s="257"/>
      <c r="D47" s="247"/>
      <c r="E47" s="247"/>
      <c r="F47" s="247"/>
      <c r="G47" s="247"/>
      <c r="H47" s="226"/>
      <c r="I47" s="226"/>
      <c r="J47" s="226"/>
      <c r="K47" s="226"/>
      <c r="L47" s="226"/>
      <c r="M47" s="226"/>
      <c r="N47" s="225"/>
      <c r="O47" s="225"/>
      <c r="P47" s="225"/>
      <c r="Q47" s="225"/>
      <c r="R47" s="226"/>
      <c r="S47" s="226"/>
      <c r="T47" s="226"/>
      <c r="U47" s="226"/>
      <c r="V47" s="226"/>
      <c r="W47" s="226"/>
      <c r="X47" s="226"/>
      <c r="Y47" s="215"/>
      <c r="Z47" s="215"/>
      <c r="AA47" s="215"/>
      <c r="AB47" s="215"/>
      <c r="AC47" s="215"/>
      <c r="AD47" s="215"/>
      <c r="AE47" s="215"/>
      <c r="AF47" s="215"/>
      <c r="AG47" s="215" t="s">
        <v>144</v>
      </c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</row>
    <row r="48" spans="1:60" outlineLevel="1" x14ac:dyDescent="0.2">
      <c r="A48" s="238">
        <v>10</v>
      </c>
      <c r="B48" s="239" t="s">
        <v>188</v>
      </c>
      <c r="C48" s="254" t="s">
        <v>189</v>
      </c>
      <c r="D48" s="240" t="s">
        <v>155</v>
      </c>
      <c r="E48" s="241">
        <v>8.0280000000000005</v>
      </c>
      <c r="F48" s="242"/>
      <c r="G48" s="243">
        <f>ROUND(E48*F48,2)</f>
        <v>0</v>
      </c>
      <c r="H48" s="242"/>
      <c r="I48" s="243">
        <f>ROUND(E48*H48,2)</f>
        <v>0</v>
      </c>
      <c r="J48" s="242"/>
      <c r="K48" s="243">
        <f>ROUND(E48*J48,2)</f>
        <v>0</v>
      </c>
      <c r="L48" s="243">
        <v>21</v>
      </c>
      <c r="M48" s="243">
        <f>G48*(1+L48/100)</f>
        <v>0</v>
      </c>
      <c r="N48" s="241">
        <v>2.5874999999999999</v>
      </c>
      <c r="O48" s="241">
        <f>ROUND(E48*N48,2)</f>
        <v>20.77</v>
      </c>
      <c r="P48" s="241">
        <v>0</v>
      </c>
      <c r="Q48" s="241">
        <f>ROUND(E48*P48,2)</f>
        <v>0</v>
      </c>
      <c r="R48" s="243"/>
      <c r="S48" s="243" t="s">
        <v>190</v>
      </c>
      <c r="T48" s="244" t="s">
        <v>184</v>
      </c>
      <c r="U48" s="226">
        <v>0</v>
      </c>
      <c r="V48" s="226">
        <f>ROUND(E48*U48,2)</f>
        <v>0</v>
      </c>
      <c r="W48" s="226"/>
      <c r="X48" s="226" t="s">
        <v>136</v>
      </c>
      <c r="Y48" s="215"/>
      <c r="Z48" s="215"/>
      <c r="AA48" s="215"/>
      <c r="AB48" s="215"/>
      <c r="AC48" s="215"/>
      <c r="AD48" s="215"/>
      <c r="AE48" s="215"/>
      <c r="AF48" s="215"/>
      <c r="AG48" s="215" t="s">
        <v>137</v>
      </c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</row>
    <row r="49" spans="1:60" outlineLevel="1" x14ac:dyDescent="0.2">
      <c r="A49" s="222"/>
      <c r="B49" s="223"/>
      <c r="C49" s="260" t="s">
        <v>191</v>
      </c>
      <c r="D49" s="251"/>
      <c r="E49" s="251"/>
      <c r="F49" s="251"/>
      <c r="G49" s="251"/>
      <c r="H49" s="226"/>
      <c r="I49" s="226"/>
      <c r="J49" s="226"/>
      <c r="K49" s="226"/>
      <c r="L49" s="226"/>
      <c r="M49" s="226"/>
      <c r="N49" s="225"/>
      <c r="O49" s="225"/>
      <c r="P49" s="225"/>
      <c r="Q49" s="225"/>
      <c r="R49" s="226"/>
      <c r="S49" s="226"/>
      <c r="T49" s="226"/>
      <c r="U49" s="226"/>
      <c r="V49" s="226"/>
      <c r="W49" s="226"/>
      <c r="X49" s="226"/>
      <c r="Y49" s="215"/>
      <c r="Z49" s="215"/>
      <c r="AA49" s="215"/>
      <c r="AB49" s="215"/>
      <c r="AC49" s="215"/>
      <c r="AD49" s="215"/>
      <c r="AE49" s="215"/>
      <c r="AF49" s="215"/>
      <c r="AG49" s="215" t="s">
        <v>151</v>
      </c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</row>
    <row r="50" spans="1:60" outlineLevel="1" x14ac:dyDescent="0.2">
      <c r="A50" s="222"/>
      <c r="B50" s="223"/>
      <c r="C50" s="258" t="s">
        <v>192</v>
      </c>
      <c r="D50" s="249"/>
      <c r="E50" s="249"/>
      <c r="F50" s="249"/>
      <c r="G50" s="249"/>
      <c r="H50" s="226"/>
      <c r="I50" s="226"/>
      <c r="J50" s="226"/>
      <c r="K50" s="226"/>
      <c r="L50" s="226"/>
      <c r="M50" s="226"/>
      <c r="N50" s="225"/>
      <c r="O50" s="225"/>
      <c r="P50" s="225"/>
      <c r="Q50" s="225"/>
      <c r="R50" s="226"/>
      <c r="S50" s="226"/>
      <c r="T50" s="226"/>
      <c r="U50" s="226"/>
      <c r="V50" s="226"/>
      <c r="W50" s="226"/>
      <c r="X50" s="226"/>
      <c r="Y50" s="215"/>
      <c r="Z50" s="215"/>
      <c r="AA50" s="215"/>
      <c r="AB50" s="215"/>
      <c r="AC50" s="215"/>
      <c r="AD50" s="215"/>
      <c r="AE50" s="215"/>
      <c r="AF50" s="215"/>
      <c r="AG50" s="215" t="s">
        <v>151</v>
      </c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</row>
    <row r="51" spans="1:60" outlineLevel="1" x14ac:dyDescent="0.2">
      <c r="A51" s="222"/>
      <c r="B51" s="223"/>
      <c r="C51" s="256" t="s">
        <v>193</v>
      </c>
      <c r="D51" s="228"/>
      <c r="E51" s="229">
        <v>8.0280000000000005</v>
      </c>
      <c r="F51" s="226"/>
      <c r="G51" s="226"/>
      <c r="H51" s="226"/>
      <c r="I51" s="226"/>
      <c r="J51" s="226"/>
      <c r="K51" s="226"/>
      <c r="L51" s="226"/>
      <c r="M51" s="226"/>
      <c r="N51" s="225"/>
      <c r="O51" s="225"/>
      <c r="P51" s="225"/>
      <c r="Q51" s="225"/>
      <c r="R51" s="226"/>
      <c r="S51" s="226"/>
      <c r="T51" s="226"/>
      <c r="U51" s="226"/>
      <c r="V51" s="226"/>
      <c r="W51" s="226"/>
      <c r="X51" s="226"/>
      <c r="Y51" s="215"/>
      <c r="Z51" s="215"/>
      <c r="AA51" s="215"/>
      <c r="AB51" s="215"/>
      <c r="AC51" s="215"/>
      <c r="AD51" s="215"/>
      <c r="AE51" s="215"/>
      <c r="AF51" s="215"/>
      <c r="AG51" s="215" t="s">
        <v>141</v>
      </c>
      <c r="AH51" s="215">
        <v>0</v>
      </c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</row>
    <row r="52" spans="1:60" outlineLevel="1" x14ac:dyDescent="0.2">
      <c r="A52" s="222"/>
      <c r="B52" s="223"/>
      <c r="C52" s="257"/>
      <c r="D52" s="247"/>
      <c r="E52" s="247"/>
      <c r="F52" s="247"/>
      <c r="G52" s="247"/>
      <c r="H52" s="226"/>
      <c r="I52" s="226"/>
      <c r="J52" s="226"/>
      <c r="K52" s="226"/>
      <c r="L52" s="226"/>
      <c r="M52" s="226"/>
      <c r="N52" s="225"/>
      <c r="O52" s="225"/>
      <c r="P52" s="225"/>
      <c r="Q52" s="225"/>
      <c r="R52" s="226"/>
      <c r="S52" s="226"/>
      <c r="T52" s="226"/>
      <c r="U52" s="226"/>
      <c r="V52" s="226"/>
      <c r="W52" s="226"/>
      <c r="X52" s="226"/>
      <c r="Y52" s="215"/>
      <c r="Z52" s="215"/>
      <c r="AA52" s="215"/>
      <c r="AB52" s="215"/>
      <c r="AC52" s="215"/>
      <c r="AD52" s="215"/>
      <c r="AE52" s="215"/>
      <c r="AF52" s="215"/>
      <c r="AG52" s="215" t="s">
        <v>144</v>
      </c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</row>
    <row r="53" spans="1:60" x14ac:dyDescent="0.2">
      <c r="A53" s="231" t="s">
        <v>129</v>
      </c>
      <c r="B53" s="232" t="s">
        <v>66</v>
      </c>
      <c r="C53" s="253" t="s">
        <v>67</v>
      </c>
      <c r="D53" s="233"/>
      <c r="E53" s="234"/>
      <c r="F53" s="235"/>
      <c r="G53" s="235">
        <f>SUMIF(AG54:AG61,"&lt;&gt;NOR",G54:G61)</f>
        <v>0</v>
      </c>
      <c r="H53" s="235"/>
      <c r="I53" s="235">
        <f>SUM(I54:I61)</f>
        <v>0</v>
      </c>
      <c r="J53" s="235"/>
      <c r="K53" s="235">
        <f>SUM(K54:K61)</f>
        <v>0</v>
      </c>
      <c r="L53" s="235"/>
      <c r="M53" s="235">
        <f>SUM(M54:M61)</f>
        <v>0</v>
      </c>
      <c r="N53" s="234"/>
      <c r="O53" s="234">
        <f>SUM(O54:O61)</f>
        <v>0.70000000000000007</v>
      </c>
      <c r="P53" s="234"/>
      <c r="Q53" s="234">
        <f>SUM(Q54:Q61)</f>
        <v>0</v>
      </c>
      <c r="R53" s="235"/>
      <c r="S53" s="235"/>
      <c r="T53" s="236"/>
      <c r="U53" s="230"/>
      <c r="V53" s="230">
        <f>SUM(V54:V61)</f>
        <v>64.239999999999995</v>
      </c>
      <c r="W53" s="230"/>
      <c r="X53" s="230"/>
      <c r="AG53" t="s">
        <v>130</v>
      </c>
    </row>
    <row r="54" spans="1:60" outlineLevel="1" x14ac:dyDescent="0.2">
      <c r="A54" s="238">
        <v>11</v>
      </c>
      <c r="B54" s="239" t="s">
        <v>194</v>
      </c>
      <c r="C54" s="254" t="s">
        <v>195</v>
      </c>
      <c r="D54" s="240" t="s">
        <v>133</v>
      </c>
      <c r="E54" s="241">
        <v>55.38</v>
      </c>
      <c r="F54" s="242"/>
      <c r="G54" s="243">
        <f>ROUND(E54*F54,2)</f>
        <v>0</v>
      </c>
      <c r="H54" s="242"/>
      <c r="I54" s="243">
        <f>ROUND(E54*H54,2)</f>
        <v>0</v>
      </c>
      <c r="J54" s="242"/>
      <c r="K54" s="243">
        <f>ROUND(E54*J54,2)</f>
        <v>0</v>
      </c>
      <c r="L54" s="243">
        <v>21</v>
      </c>
      <c r="M54" s="243">
        <f>G54*(1+L54/100)</f>
        <v>0</v>
      </c>
      <c r="N54" s="241">
        <v>9.5300000000000003E-3</v>
      </c>
      <c r="O54" s="241">
        <f>ROUND(E54*N54,2)</f>
        <v>0.53</v>
      </c>
      <c r="P54" s="241">
        <v>0</v>
      </c>
      <c r="Q54" s="241">
        <f>ROUND(E54*P54,2)</f>
        <v>0</v>
      </c>
      <c r="R54" s="243" t="s">
        <v>196</v>
      </c>
      <c r="S54" s="243" t="s">
        <v>135</v>
      </c>
      <c r="T54" s="244" t="s">
        <v>135</v>
      </c>
      <c r="U54" s="226">
        <v>0.81699999999999995</v>
      </c>
      <c r="V54" s="226">
        <f>ROUND(E54*U54,2)</f>
        <v>45.25</v>
      </c>
      <c r="W54" s="226"/>
      <c r="X54" s="226" t="s">
        <v>136</v>
      </c>
      <c r="Y54" s="215"/>
      <c r="Z54" s="215"/>
      <c r="AA54" s="215"/>
      <c r="AB54" s="215"/>
      <c r="AC54" s="215"/>
      <c r="AD54" s="215"/>
      <c r="AE54" s="215"/>
      <c r="AF54" s="215"/>
      <c r="AG54" s="215" t="s">
        <v>137</v>
      </c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</row>
    <row r="55" spans="1:60" ht="22.5" outlineLevel="1" x14ac:dyDescent="0.2">
      <c r="A55" s="222"/>
      <c r="B55" s="223"/>
      <c r="C55" s="255" t="s">
        <v>197</v>
      </c>
      <c r="D55" s="245"/>
      <c r="E55" s="245"/>
      <c r="F55" s="245"/>
      <c r="G55" s="245"/>
      <c r="H55" s="226"/>
      <c r="I55" s="226"/>
      <c r="J55" s="226"/>
      <c r="K55" s="226"/>
      <c r="L55" s="226"/>
      <c r="M55" s="226"/>
      <c r="N55" s="225"/>
      <c r="O55" s="225"/>
      <c r="P55" s="225"/>
      <c r="Q55" s="225"/>
      <c r="R55" s="226"/>
      <c r="S55" s="226"/>
      <c r="T55" s="226"/>
      <c r="U55" s="226"/>
      <c r="V55" s="226"/>
      <c r="W55" s="226"/>
      <c r="X55" s="226"/>
      <c r="Y55" s="215"/>
      <c r="Z55" s="215"/>
      <c r="AA55" s="215"/>
      <c r="AB55" s="215"/>
      <c r="AC55" s="215"/>
      <c r="AD55" s="215"/>
      <c r="AE55" s="215"/>
      <c r="AF55" s="215"/>
      <c r="AG55" s="215" t="s">
        <v>139</v>
      </c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48" t="str">
        <f>C55</f>
        <v>soklových a podzemních konstrukcí z pěnového polystyrenu (30-35 kg/m3) s povrchovou úpravou stěrkou (pro obklad), omítkou nebo nopovou fólií (podzemní konstrukce)</v>
      </c>
      <c r="BB55" s="215"/>
      <c r="BC55" s="215"/>
      <c r="BD55" s="215"/>
      <c r="BE55" s="215"/>
      <c r="BF55" s="215"/>
      <c r="BG55" s="215"/>
      <c r="BH55" s="215"/>
    </row>
    <row r="56" spans="1:60" outlineLevel="1" x14ac:dyDescent="0.2">
      <c r="A56" s="222"/>
      <c r="B56" s="223"/>
      <c r="C56" s="256" t="s">
        <v>198</v>
      </c>
      <c r="D56" s="228"/>
      <c r="E56" s="229">
        <v>55.38</v>
      </c>
      <c r="F56" s="226"/>
      <c r="G56" s="226"/>
      <c r="H56" s="226"/>
      <c r="I56" s="226"/>
      <c r="J56" s="226"/>
      <c r="K56" s="226"/>
      <c r="L56" s="226"/>
      <c r="M56" s="226"/>
      <c r="N56" s="225"/>
      <c r="O56" s="225"/>
      <c r="P56" s="225"/>
      <c r="Q56" s="225"/>
      <c r="R56" s="226"/>
      <c r="S56" s="226"/>
      <c r="T56" s="226"/>
      <c r="U56" s="226"/>
      <c r="V56" s="226"/>
      <c r="W56" s="226"/>
      <c r="X56" s="226"/>
      <c r="Y56" s="215"/>
      <c r="Z56" s="215"/>
      <c r="AA56" s="215"/>
      <c r="AB56" s="215"/>
      <c r="AC56" s="215"/>
      <c r="AD56" s="215"/>
      <c r="AE56" s="215"/>
      <c r="AF56" s="215"/>
      <c r="AG56" s="215" t="s">
        <v>141</v>
      </c>
      <c r="AH56" s="215">
        <v>0</v>
      </c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215"/>
    </row>
    <row r="57" spans="1:60" outlineLevel="1" x14ac:dyDescent="0.2">
      <c r="A57" s="222"/>
      <c r="B57" s="223"/>
      <c r="C57" s="257"/>
      <c r="D57" s="247"/>
      <c r="E57" s="247"/>
      <c r="F57" s="247"/>
      <c r="G57" s="247"/>
      <c r="H57" s="226"/>
      <c r="I57" s="226"/>
      <c r="J57" s="226"/>
      <c r="K57" s="226"/>
      <c r="L57" s="226"/>
      <c r="M57" s="226"/>
      <c r="N57" s="225"/>
      <c r="O57" s="225"/>
      <c r="P57" s="225"/>
      <c r="Q57" s="225"/>
      <c r="R57" s="226"/>
      <c r="S57" s="226"/>
      <c r="T57" s="226"/>
      <c r="U57" s="226"/>
      <c r="V57" s="226"/>
      <c r="W57" s="226"/>
      <c r="X57" s="226"/>
      <c r="Y57" s="215"/>
      <c r="Z57" s="215"/>
      <c r="AA57" s="215"/>
      <c r="AB57" s="215"/>
      <c r="AC57" s="215"/>
      <c r="AD57" s="215"/>
      <c r="AE57" s="215"/>
      <c r="AF57" s="215"/>
      <c r="AG57" s="215" t="s">
        <v>144</v>
      </c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</row>
    <row r="58" spans="1:60" outlineLevel="1" x14ac:dyDescent="0.2">
      <c r="A58" s="238">
        <v>12</v>
      </c>
      <c r="B58" s="239" t="s">
        <v>199</v>
      </c>
      <c r="C58" s="254" t="s">
        <v>200</v>
      </c>
      <c r="D58" s="240" t="s">
        <v>133</v>
      </c>
      <c r="E58" s="241">
        <v>25.56</v>
      </c>
      <c r="F58" s="242"/>
      <c r="G58" s="243">
        <f>ROUND(E58*F58,2)</f>
        <v>0</v>
      </c>
      <c r="H58" s="242"/>
      <c r="I58" s="243">
        <f>ROUND(E58*H58,2)</f>
        <v>0</v>
      </c>
      <c r="J58" s="242"/>
      <c r="K58" s="243">
        <f>ROUND(E58*J58,2)</f>
        <v>0</v>
      </c>
      <c r="L58" s="243">
        <v>21</v>
      </c>
      <c r="M58" s="243">
        <f>G58*(1+L58/100)</f>
        <v>0</v>
      </c>
      <c r="N58" s="241">
        <v>6.5599999999999999E-3</v>
      </c>
      <c r="O58" s="241">
        <f>ROUND(E58*N58,2)</f>
        <v>0.17</v>
      </c>
      <c r="P58" s="241">
        <v>0</v>
      </c>
      <c r="Q58" s="241">
        <f>ROUND(E58*P58,2)</f>
        <v>0</v>
      </c>
      <c r="R58" s="243" t="s">
        <v>196</v>
      </c>
      <c r="S58" s="243" t="s">
        <v>135</v>
      </c>
      <c r="T58" s="244" t="s">
        <v>135</v>
      </c>
      <c r="U58" s="226">
        <v>0.74299999999999999</v>
      </c>
      <c r="V58" s="226">
        <f>ROUND(E58*U58,2)</f>
        <v>18.989999999999998</v>
      </c>
      <c r="W58" s="226"/>
      <c r="X58" s="226" t="s">
        <v>136</v>
      </c>
      <c r="Y58" s="215"/>
      <c r="Z58" s="215"/>
      <c r="AA58" s="215"/>
      <c r="AB58" s="215"/>
      <c r="AC58" s="215"/>
      <c r="AD58" s="215"/>
      <c r="AE58" s="215"/>
      <c r="AF58" s="215"/>
      <c r="AG58" s="215" t="s">
        <v>137</v>
      </c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</row>
    <row r="59" spans="1:60" ht="22.5" outlineLevel="1" x14ac:dyDescent="0.2">
      <c r="A59" s="222"/>
      <c r="B59" s="223"/>
      <c r="C59" s="255" t="s">
        <v>197</v>
      </c>
      <c r="D59" s="245"/>
      <c r="E59" s="245"/>
      <c r="F59" s="245"/>
      <c r="G59" s="245"/>
      <c r="H59" s="226"/>
      <c r="I59" s="226"/>
      <c r="J59" s="226"/>
      <c r="K59" s="226"/>
      <c r="L59" s="226"/>
      <c r="M59" s="226"/>
      <c r="N59" s="225"/>
      <c r="O59" s="225"/>
      <c r="P59" s="225"/>
      <c r="Q59" s="225"/>
      <c r="R59" s="226"/>
      <c r="S59" s="226"/>
      <c r="T59" s="226"/>
      <c r="U59" s="226"/>
      <c r="V59" s="226"/>
      <c r="W59" s="226"/>
      <c r="X59" s="226"/>
      <c r="Y59" s="215"/>
      <c r="Z59" s="215"/>
      <c r="AA59" s="215"/>
      <c r="AB59" s="215"/>
      <c r="AC59" s="215"/>
      <c r="AD59" s="215"/>
      <c r="AE59" s="215"/>
      <c r="AF59" s="215"/>
      <c r="AG59" s="215" t="s">
        <v>139</v>
      </c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48" t="str">
        <f>C59</f>
        <v>soklových a podzemních konstrukcí z pěnového polystyrenu (30-35 kg/m3) s povrchovou úpravou stěrkou (pro obklad), omítkou nebo nopovou fólií (podzemní konstrukce)</v>
      </c>
      <c r="BB59" s="215"/>
      <c r="BC59" s="215"/>
      <c r="BD59" s="215"/>
      <c r="BE59" s="215"/>
      <c r="BF59" s="215"/>
      <c r="BG59" s="215"/>
      <c r="BH59" s="215"/>
    </row>
    <row r="60" spans="1:60" outlineLevel="1" x14ac:dyDescent="0.2">
      <c r="A60" s="222"/>
      <c r="B60" s="223"/>
      <c r="C60" s="256" t="s">
        <v>201</v>
      </c>
      <c r="D60" s="228"/>
      <c r="E60" s="229">
        <v>25.56</v>
      </c>
      <c r="F60" s="226"/>
      <c r="G60" s="226"/>
      <c r="H60" s="226"/>
      <c r="I60" s="226"/>
      <c r="J60" s="226"/>
      <c r="K60" s="226"/>
      <c r="L60" s="226"/>
      <c r="M60" s="226"/>
      <c r="N60" s="225"/>
      <c r="O60" s="225"/>
      <c r="P60" s="225"/>
      <c r="Q60" s="225"/>
      <c r="R60" s="226"/>
      <c r="S60" s="226"/>
      <c r="T60" s="226"/>
      <c r="U60" s="226"/>
      <c r="V60" s="226"/>
      <c r="W60" s="226"/>
      <c r="X60" s="226"/>
      <c r="Y60" s="215"/>
      <c r="Z60" s="215"/>
      <c r="AA60" s="215"/>
      <c r="AB60" s="215"/>
      <c r="AC60" s="215"/>
      <c r="AD60" s="215"/>
      <c r="AE60" s="215"/>
      <c r="AF60" s="215"/>
      <c r="AG60" s="215" t="s">
        <v>141</v>
      </c>
      <c r="AH60" s="215">
        <v>0</v>
      </c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</row>
    <row r="61" spans="1:60" outlineLevel="1" x14ac:dyDescent="0.2">
      <c r="A61" s="222"/>
      <c r="B61" s="223"/>
      <c r="C61" s="257"/>
      <c r="D61" s="247"/>
      <c r="E61" s="247"/>
      <c r="F61" s="247"/>
      <c r="G61" s="247"/>
      <c r="H61" s="226"/>
      <c r="I61" s="226"/>
      <c r="J61" s="226"/>
      <c r="K61" s="226"/>
      <c r="L61" s="226"/>
      <c r="M61" s="226"/>
      <c r="N61" s="225"/>
      <c r="O61" s="225"/>
      <c r="P61" s="225"/>
      <c r="Q61" s="225"/>
      <c r="R61" s="226"/>
      <c r="S61" s="226"/>
      <c r="T61" s="226"/>
      <c r="U61" s="226"/>
      <c r="V61" s="226"/>
      <c r="W61" s="226"/>
      <c r="X61" s="226"/>
      <c r="Y61" s="215"/>
      <c r="Z61" s="215"/>
      <c r="AA61" s="215"/>
      <c r="AB61" s="215"/>
      <c r="AC61" s="215"/>
      <c r="AD61" s="215"/>
      <c r="AE61" s="215"/>
      <c r="AF61" s="215"/>
      <c r="AG61" s="215" t="s">
        <v>144</v>
      </c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</row>
    <row r="62" spans="1:60" x14ac:dyDescent="0.2">
      <c r="A62" s="231" t="s">
        <v>129</v>
      </c>
      <c r="B62" s="232" t="s">
        <v>68</v>
      </c>
      <c r="C62" s="253" t="s">
        <v>69</v>
      </c>
      <c r="D62" s="233"/>
      <c r="E62" s="234"/>
      <c r="F62" s="235"/>
      <c r="G62" s="235">
        <f>SUMIF(AG63:AG66,"&lt;&gt;NOR",G63:G66)</f>
        <v>0</v>
      </c>
      <c r="H62" s="235"/>
      <c r="I62" s="235">
        <f>SUM(I63:I66)</f>
        <v>0</v>
      </c>
      <c r="J62" s="235"/>
      <c r="K62" s="235">
        <f>SUM(K63:K66)</f>
        <v>0</v>
      </c>
      <c r="L62" s="235"/>
      <c r="M62" s="235">
        <f>SUM(M63:M66)</f>
        <v>0</v>
      </c>
      <c r="N62" s="234"/>
      <c r="O62" s="234">
        <f>SUM(O63:O66)</f>
        <v>2.12</v>
      </c>
      <c r="P62" s="234"/>
      <c r="Q62" s="234">
        <f>SUM(Q63:Q66)</f>
        <v>0</v>
      </c>
      <c r="R62" s="235"/>
      <c r="S62" s="235"/>
      <c r="T62" s="236"/>
      <c r="U62" s="230"/>
      <c r="V62" s="230">
        <f>SUM(V63:V66)</f>
        <v>11.03</v>
      </c>
      <c r="W62" s="230"/>
      <c r="X62" s="230"/>
      <c r="AG62" t="s">
        <v>130</v>
      </c>
    </row>
    <row r="63" spans="1:60" ht="22.5" outlineLevel="1" x14ac:dyDescent="0.2">
      <c r="A63" s="238">
        <v>13</v>
      </c>
      <c r="B63" s="239" t="s">
        <v>202</v>
      </c>
      <c r="C63" s="254" t="s">
        <v>203</v>
      </c>
      <c r="D63" s="240" t="s">
        <v>133</v>
      </c>
      <c r="E63" s="241">
        <v>29.414999999999999</v>
      </c>
      <c r="F63" s="242"/>
      <c r="G63" s="243">
        <f>ROUND(E63*F63,2)</f>
        <v>0</v>
      </c>
      <c r="H63" s="242"/>
      <c r="I63" s="243">
        <f>ROUND(E63*H63,2)</f>
        <v>0</v>
      </c>
      <c r="J63" s="242"/>
      <c r="K63" s="243">
        <f>ROUND(E63*J63,2)</f>
        <v>0</v>
      </c>
      <c r="L63" s="243">
        <v>21</v>
      </c>
      <c r="M63" s="243">
        <f>G63*(1+L63/100)</f>
        <v>0</v>
      </c>
      <c r="N63" s="241">
        <v>7.1999999999999995E-2</v>
      </c>
      <c r="O63" s="241">
        <f>ROUND(E63*N63,2)</f>
        <v>2.12</v>
      </c>
      <c r="P63" s="241">
        <v>0</v>
      </c>
      <c r="Q63" s="241">
        <f>ROUND(E63*P63,2)</f>
        <v>0</v>
      </c>
      <c r="R63" s="243" t="s">
        <v>134</v>
      </c>
      <c r="S63" s="243" t="s">
        <v>135</v>
      </c>
      <c r="T63" s="244" t="s">
        <v>135</v>
      </c>
      <c r="U63" s="226">
        <v>0.375</v>
      </c>
      <c r="V63" s="226">
        <f>ROUND(E63*U63,2)</f>
        <v>11.03</v>
      </c>
      <c r="W63" s="226"/>
      <c r="X63" s="226" t="s">
        <v>136</v>
      </c>
      <c r="Y63" s="215"/>
      <c r="Z63" s="215"/>
      <c r="AA63" s="215"/>
      <c r="AB63" s="215"/>
      <c r="AC63" s="215"/>
      <c r="AD63" s="215"/>
      <c r="AE63" s="215"/>
      <c r="AF63" s="215"/>
      <c r="AG63" s="215" t="s">
        <v>137</v>
      </c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</row>
    <row r="64" spans="1:60" ht="22.5" outlineLevel="1" x14ac:dyDescent="0.2">
      <c r="A64" s="222"/>
      <c r="B64" s="223"/>
      <c r="C64" s="255" t="s">
        <v>204</v>
      </c>
      <c r="D64" s="245"/>
      <c r="E64" s="245"/>
      <c r="F64" s="245"/>
      <c r="G64" s="245"/>
      <c r="H64" s="226"/>
      <c r="I64" s="226"/>
      <c r="J64" s="226"/>
      <c r="K64" s="226"/>
      <c r="L64" s="226"/>
      <c r="M64" s="226"/>
      <c r="N64" s="225"/>
      <c r="O64" s="225"/>
      <c r="P64" s="225"/>
      <c r="Q64" s="225"/>
      <c r="R64" s="226"/>
      <c r="S64" s="226"/>
      <c r="T64" s="226"/>
      <c r="U64" s="226"/>
      <c r="V64" s="226"/>
      <c r="W64" s="226"/>
      <c r="X64" s="226"/>
      <c r="Y64" s="215"/>
      <c r="Z64" s="215"/>
      <c r="AA64" s="215"/>
      <c r="AB64" s="215"/>
      <c r="AC64" s="215"/>
      <c r="AD64" s="215"/>
      <c r="AE64" s="215"/>
      <c r="AF64" s="215"/>
      <c r="AG64" s="215" t="s">
        <v>139</v>
      </c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48" t="str">
        <f>C64</f>
        <v>komunikací pro pěší do velikosti dlaždic 0,25 m2 s provedením lože do tl. 30 mm, s vyplněním spár a se smetením přebytečného materiálu na vzdálenost do 3 m</v>
      </c>
      <c r="BB64" s="215"/>
      <c r="BC64" s="215"/>
      <c r="BD64" s="215"/>
      <c r="BE64" s="215"/>
      <c r="BF64" s="215"/>
      <c r="BG64" s="215"/>
      <c r="BH64" s="215"/>
    </row>
    <row r="65" spans="1:60" outlineLevel="1" x14ac:dyDescent="0.2">
      <c r="A65" s="222"/>
      <c r="B65" s="223"/>
      <c r="C65" s="258" t="s">
        <v>205</v>
      </c>
      <c r="D65" s="249"/>
      <c r="E65" s="249"/>
      <c r="F65" s="249"/>
      <c r="G65" s="249"/>
      <c r="H65" s="226"/>
      <c r="I65" s="226"/>
      <c r="J65" s="226"/>
      <c r="K65" s="226"/>
      <c r="L65" s="226"/>
      <c r="M65" s="226"/>
      <c r="N65" s="225"/>
      <c r="O65" s="225"/>
      <c r="P65" s="225"/>
      <c r="Q65" s="225"/>
      <c r="R65" s="226"/>
      <c r="S65" s="226"/>
      <c r="T65" s="226"/>
      <c r="U65" s="226"/>
      <c r="V65" s="226"/>
      <c r="W65" s="226"/>
      <c r="X65" s="226"/>
      <c r="Y65" s="215"/>
      <c r="Z65" s="215"/>
      <c r="AA65" s="215"/>
      <c r="AB65" s="215"/>
      <c r="AC65" s="215"/>
      <c r="AD65" s="215"/>
      <c r="AE65" s="215"/>
      <c r="AF65" s="215"/>
      <c r="AG65" s="215" t="s">
        <v>151</v>
      </c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  <c r="BH65" s="215"/>
    </row>
    <row r="66" spans="1:60" outlineLevel="1" x14ac:dyDescent="0.2">
      <c r="A66" s="222"/>
      <c r="B66" s="223"/>
      <c r="C66" s="257"/>
      <c r="D66" s="247"/>
      <c r="E66" s="247"/>
      <c r="F66" s="247"/>
      <c r="G66" s="247"/>
      <c r="H66" s="226"/>
      <c r="I66" s="226"/>
      <c r="J66" s="226"/>
      <c r="K66" s="226"/>
      <c r="L66" s="226"/>
      <c r="M66" s="226"/>
      <c r="N66" s="225"/>
      <c r="O66" s="225"/>
      <c r="P66" s="225"/>
      <c r="Q66" s="225"/>
      <c r="R66" s="226"/>
      <c r="S66" s="226"/>
      <c r="T66" s="226"/>
      <c r="U66" s="226"/>
      <c r="V66" s="226"/>
      <c r="W66" s="226"/>
      <c r="X66" s="226"/>
      <c r="Y66" s="215"/>
      <c r="Z66" s="215"/>
      <c r="AA66" s="215"/>
      <c r="AB66" s="215"/>
      <c r="AC66" s="215"/>
      <c r="AD66" s="215"/>
      <c r="AE66" s="215"/>
      <c r="AF66" s="215"/>
      <c r="AG66" s="215" t="s">
        <v>144</v>
      </c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</row>
    <row r="67" spans="1:60" x14ac:dyDescent="0.2">
      <c r="A67" s="231" t="s">
        <v>129</v>
      </c>
      <c r="B67" s="232" t="s">
        <v>70</v>
      </c>
      <c r="C67" s="253" t="s">
        <v>71</v>
      </c>
      <c r="D67" s="233"/>
      <c r="E67" s="234"/>
      <c r="F67" s="235"/>
      <c r="G67" s="235">
        <f>SUMIF(AG68:AG82,"&lt;&gt;NOR",G68:G82)</f>
        <v>0</v>
      </c>
      <c r="H67" s="235"/>
      <c r="I67" s="235">
        <f>SUM(I68:I82)</f>
        <v>0</v>
      </c>
      <c r="J67" s="235"/>
      <c r="K67" s="235">
        <f>SUM(K68:K82)</f>
        <v>0</v>
      </c>
      <c r="L67" s="235"/>
      <c r="M67" s="235">
        <f>SUM(M68:M82)</f>
        <v>0</v>
      </c>
      <c r="N67" s="234"/>
      <c r="O67" s="234">
        <f>SUM(O68:O82)</f>
        <v>3.73</v>
      </c>
      <c r="P67" s="234"/>
      <c r="Q67" s="234">
        <f>SUM(Q68:Q82)</f>
        <v>0</v>
      </c>
      <c r="R67" s="235"/>
      <c r="S67" s="235"/>
      <c r="T67" s="236"/>
      <c r="U67" s="230"/>
      <c r="V67" s="230">
        <f>SUM(V68:V82)</f>
        <v>96.17</v>
      </c>
      <c r="W67" s="230"/>
      <c r="X67" s="230"/>
      <c r="AG67" t="s">
        <v>130</v>
      </c>
    </row>
    <row r="68" spans="1:60" outlineLevel="1" x14ac:dyDescent="0.2">
      <c r="A68" s="238">
        <v>14</v>
      </c>
      <c r="B68" s="239" t="s">
        <v>206</v>
      </c>
      <c r="C68" s="254" t="s">
        <v>207</v>
      </c>
      <c r="D68" s="240" t="s">
        <v>133</v>
      </c>
      <c r="E68" s="241">
        <v>33.607500000000002</v>
      </c>
      <c r="F68" s="242"/>
      <c r="G68" s="243">
        <f>ROUND(E68*F68,2)</f>
        <v>0</v>
      </c>
      <c r="H68" s="242"/>
      <c r="I68" s="243">
        <f>ROUND(E68*H68,2)</f>
        <v>0</v>
      </c>
      <c r="J68" s="242"/>
      <c r="K68" s="243">
        <f>ROUND(E68*J68,2)</f>
        <v>0</v>
      </c>
      <c r="L68" s="243">
        <v>21</v>
      </c>
      <c r="M68" s="243">
        <f>G68*(1+L68/100)</f>
        <v>0</v>
      </c>
      <c r="N68" s="241">
        <v>4.0000000000000003E-5</v>
      </c>
      <c r="O68" s="241">
        <f>ROUND(E68*N68,2)</f>
        <v>0</v>
      </c>
      <c r="P68" s="241">
        <v>0</v>
      </c>
      <c r="Q68" s="241">
        <f>ROUND(E68*P68,2)</f>
        <v>0</v>
      </c>
      <c r="R68" s="243" t="s">
        <v>196</v>
      </c>
      <c r="S68" s="243" t="s">
        <v>135</v>
      </c>
      <c r="T68" s="244" t="s">
        <v>135</v>
      </c>
      <c r="U68" s="226">
        <v>7.8E-2</v>
      </c>
      <c r="V68" s="226">
        <f>ROUND(E68*U68,2)</f>
        <v>2.62</v>
      </c>
      <c r="W68" s="226"/>
      <c r="X68" s="226" t="s">
        <v>136</v>
      </c>
      <c r="Y68" s="215"/>
      <c r="Z68" s="215"/>
      <c r="AA68" s="215"/>
      <c r="AB68" s="215"/>
      <c r="AC68" s="215"/>
      <c r="AD68" s="215"/>
      <c r="AE68" s="215"/>
      <c r="AF68" s="215"/>
      <c r="AG68" s="215" t="s">
        <v>137</v>
      </c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</row>
    <row r="69" spans="1:60" ht="22.5" outlineLevel="1" x14ac:dyDescent="0.2">
      <c r="A69" s="222"/>
      <c r="B69" s="223"/>
      <c r="C69" s="255" t="s">
        <v>208</v>
      </c>
      <c r="D69" s="245"/>
      <c r="E69" s="245"/>
      <c r="F69" s="245"/>
      <c r="G69" s="245"/>
      <c r="H69" s="226"/>
      <c r="I69" s="226"/>
      <c r="J69" s="226"/>
      <c r="K69" s="226"/>
      <c r="L69" s="226"/>
      <c r="M69" s="226"/>
      <c r="N69" s="225"/>
      <c r="O69" s="225"/>
      <c r="P69" s="225"/>
      <c r="Q69" s="225"/>
      <c r="R69" s="226"/>
      <c r="S69" s="226"/>
      <c r="T69" s="226"/>
      <c r="U69" s="226"/>
      <c r="V69" s="226"/>
      <c r="W69" s="226"/>
      <c r="X69" s="226"/>
      <c r="Y69" s="215"/>
      <c r="Z69" s="215"/>
      <c r="AA69" s="215"/>
      <c r="AB69" s="215"/>
      <c r="AC69" s="215"/>
      <c r="AD69" s="215"/>
      <c r="AE69" s="215"/>
      <c r="AF69" s="215"/>
      <c r="AG69" s="215" t="s">
        <v>139</v>
      </c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48" t="str">
        <f>C69</f>
        <v>které se zřizují před úpravami povrchu, a obalení osazených dveřních zárubní před znečištěním při úpravách povrchu nástřikem plastických maltovin včetně pozdějšího odkrytí,</v>
      </c>
      <c r="BB69" s="215"/>
      <c r="BC69" s="215"/>
      <c r="BD69" s="215"/>
      <c r="BE69" s="215"/>
      <c r="BF69" s="215"/>
      <c r="BG69" s="215"/>
      <c r="BH69" s="215"/>
    </row>
    <row r="70" spans="1:60" outlineLevel="1" x14ac:dyDescent="0.2">
      <c r="A70" s="222"/>
      <c r="B70" s="223"/>
      <c r="C70" s="256" t="s">
        <v>209</v>
      </c>
      <c r="D70" s="228"/>
      <c r="E70" s="229">
        <v>25.44</v>
      </c>
      <c r="F70" s="226"/>
      <c r="G70" s="226"/>
      <c r="H70" s="226"/>
      <c r="I70" s="226"/>
      <c r="J70" s="226"/>
      <c r="K70" s="226"/>
      <c r="L70" s="226"/>
      <c r="M70" s="226"/>
      <c r="N70" s="225"/>
      <c r="O70" s="225"/>
      <c r="P70" s="225"/>
      <c r="Q70" s="225"/>
      <c r="R70" s="226"/>
      <c r="S70" s="226"/>
      <c r="T70" s="226"/>
      <c r="U70" s="226"/>
      <c r="V70" s="226"/>
      <c r="W70" s="226"/>
      <c r="X70" s="226"/>
      <c r="Y70" s="215"/>
      <c r="Z70" s="215"/>
      <c r="AA70" s="215"/>
      <c r="AB70" s="215"/>
      <c r="AC70" s="215"/>
      <c r="AD70" s="215"/>
      <c r="AE70" s="215"/>
      <c r="AF70" s="215"/>
      <c r="AG70" s="215" t="s">
        <v>141</v>
      </c>
      <c r="AH70" s="215">
        <v>0</v>
      </c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</row>
    <row r="71" spans="1:60" outlineLevel="1" x14ac:dyDescent="0.2">
      <c r="A71" s="222"/>
      <c r="B71" s="223"/>
      <c r="C71" s="256" t="s">
        <v>210</v>
      </c>
      <c r="D71" s="228"/>
      <c r="E71" s="229">
        <v>2.8875000000000002</v>
      </c>
      <c r="F71" s="226"/>
      <c r="G71" s="226"/>
      <c r="H71" s="226"/>
      <c r="I71" s="226"/>
      <c r="J71" s="226"/>
      <c r="K71" s="226"/>
      <c r="L71" s="226"/>
      <c r="M71" s="226"/>
      <c r="N71" s="225"/>
      <c r="O71" s="225"/>
      <c r="P71" s="225"/>
      <c r="Q71" s="225"/>
      <c r="R71" s="226"/>
      <c r="S71" s="226"/>
      <c r="T71" s="226"/>
      <c r="U71" s="226"/>
      <c r="V71" s="226"/>
      <c r="W71" s="226"/>
      <c r="X71" s="226"/>
      <c r="Y71" s="215"/>
      <c r="Z71" s="215"/>
      <c r="AA71" s="215"/>
      <c r="AB71" s="215"/>
      <c r="AC71" s="215"/>
      <c r="AD71" s="215"/>
      <c r="AE71" s="215"/>
      <c r="AF71" s="215"/>
      <c r="AG71" s="215" t="s">
        <v>141</v>
      </c>
      <c r="AH71" s="215">
        <v>0</v>
      </c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15"/>
    </row>
    <row r="72" spans="1:60" outlineLevel="1" x14ac:dyDescent="0.2">
      <c r="A72" s="222"/>
      <c r="B72" s="223"/>
      <c r="C72" s="256" t="s">
        <v>211</v>
      </c>
      <c r="D72" s="228"/>
      <c r="E72" s="229">
        <v>5.28</v>
      </c>
      <c r="F72" s="226"/>
      <c r="G72" s="226"/>
      <c r="H72" s="226"/>
      <c r="I72" s="226"/>
      <c r="J72" s="226"/>
      <c r="K72" s="226"/>
      <c r="L72" s="226"/>
      <c r="M72" s="226"/>
      <c r="N72" s="225"/>
      <c r="O72" s="225"/>
      <c r="P72" s="225"/>
      <c r="Q72" s="225"/>
      <c r="R72" s="226"/>
      <c r="S72" s="226"/>
      <c r="T72" s="226"/>
      <c r="U72" s="226"/>
      <c r="V72" s="226"/>
      <c r="W72" s="226"/>
      <c r="X72" s="226"/>
      <c r="Y72" s="215"/>
      <c r="Z72" s="215"/>
      <c r="AA72" s="215"/>
      <c r="AB72" s="215"/>
      <c r="AC72" s="215"/>
      <c r="AD72" s="215"/>
      <c r="AE72" s="215"/>
      <c r="AF72" s="215"/>
      <c r="AG72" s="215" t="s">
        <v>141</v>
      </c>
      <c r="AH72" s="215">
        <v>0</v>
      </c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  <c r="BD72" s="215"/>
      <c r="BE72" s="215"/>
      <c r="BF72" s="215"/>
      <c r="BG72" s="215"/>
      <c r="BH72" s="215"/>
    </row>
    <row r="73" spans="1:60" outlineLevel="1" x14ac:dyDescent="0.2">
      <c r="A73" s="222"/>
      <c r="B73" s="223"/>
      <c r="C73" s="257"/>
      <c r="D73" s="247"/>
      <c r="E73" s="247"/>
      <c r="F73" s="247"/>
      <c r="G73" s="247"/>
      <c r="H73" s="226"/>
      <c r="I73" s="226"/>
      <c r="J73" s="226"/>
      <c r="K73" s="226"/>
      <c r="L73" s="226"/>
      <c r="M73" s="226"/>
      <c r="N73" s="225"/>
      <c r="O73" s="225"/>
      <c r="P73" s="225"/>
      <c r="Q73" s="225"/>
      <c r="R73" s="226"/>
      <c r="S73" s="226"/>
      <c r="T73" s="226"/>
      <c r="U73" s="226"/>
      <c r="V73" s="226"/>
      <c r="W73" s="226"/>
      <c r="X73" s="226"/>
      <c r="Y73" s="215"/>
      <c r="Z73" s="215"/>
      <c r="AA73" s="215"/>
      <c r="AB73" s="215"/>
      <c r="AC73" s="215"/>
      <c r="AD73" s="215"/>
      <c r="AE73" s="215"/>
      <c r="AF73" s="215"/>
      <c r="AG73" s="215" t="s">
        <v>144</v>
      </c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  <c r="AZ73" s="215"/>
      <c r="BA73" s="215"/>
      <c r="BB73" s="215"/>
      <c r="BC73" s="215"/>
      <c r="BD73" s="215"/>
      <c r="BE73" s="215"/>
      <c r="BF73" s="215"/>
      <c r="BG73" s="215"/>
      <c r="BH73" s="215"/>
    </row>
    <row r="74" spans="1:60" outlineLevel="1" x14ac:dyDescent="0.2">
      <c r="A74" s="238">
        <v>15</v>
      </c>
      <c r="B74" s="239" t="s">
        <v>212</v>
      </c>
      <c r="C74" s="254" t="s">
        <v>213</v>
      </c>
      <c r="D74" s="240" t="s">
        <v>133</v>
      </c>
      <c r="E74" s="241">
        <v>51.7</v>
      </c>
      <c r="F74" s="242"/>
      <c r="G74" s="243">
        <f>ROUND(E74*F74,2)</f>
        <v>0</v>
      </c>
      <c r="H74" s="242"/>
      <c r="I74" s="243">
        <f>ROUND(E74*H74,2)</f>
        <v>0</v>
      </c>
      <c r="J74" s="242"/>
      <c r="K74" s="243">
        <f>ROUND(E74*J74,2)</f>
        <v>0</v>
      </c>
      <c r="L74" s="243">
        <v>21</v>
      </c>
      <c r="M74" s="243">
        <f>G74*(1+L74/100)</f>
        <v>0</v>
      </c>
      <c r="N74" s="241">
        <v>1.8499999999999999E-2</v>
      </c>
      <c r="O74" s="241">
        <f>ROUND(E74*N74,2)</f>
        <v>0.96</v>
      </c>
      <c r="P74" s="241">
        <v>0</v>
      </c>
      <c r="Q74" s="241">
        <f>ROUND(E74*P74,2)</f>
        <v>0</v>
      </c>
      <c r="R74" s="243"/>
      <c r="S74" s="243" t="s">
        <v>190</v>
      </c>
      <c r="T74" s="244" t="s">
        <v>184</v>
      </c>
      <c r="U74" s="226">
        <v>0.57984000000000002</v>
      </c>
      <c r="V74" s="226">
        <f>ROUND(E74*U74,2)</f>
        <v>29.98</v>
      </c>
      <c r="W74" s="226"/>
      <c r="X74" s="226" t="s">
        <v>136</v>
      </c>
      <c r="Y74" s="215"/>
      <c r="Z74" s="215"/>
      <c r="AA74" s="215"/>
      <c r="AB74" s="215"/>
      <c r="AC74" s="215"/>
      <c r="AD74" s="215"/>
      <c r="AE74" s="215"/>
      <c r="AF74" s="215"/>
      <c r="AG74" s="215" t="s">
        <v>137</v>
      </c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15"/>
      <c r="BH74" s="215"/>
    </row>
    <row r="75" spans="1:60" outlineLevel="1" x14ac:dyDescent="0.2">
      <c r="A75" s="222"/>
      <c r="B75" s="223"/>
      <c r="C75" s="260" t="s">
        <v>214</v>
      </c>
      <c r="D75" s="251"/>
      <c r="E75" s="251"/>
      <c r="F75" s="251"/>
      <c r="G75" s="251"/>
      <c r="H75" s="226"/>
      <c r="I75" s="226"/>
      <c r="J75" s="226"/>
      <c r="K75" s="226"/>
      <c r="L75" s="226"/>
      <c r="M75" s="226"/>
      <c r="N75" s="225"/>
      <c r="O75" s="225"/>
      <c r="P75" s="225"/>
      <c r="Q75" s="225"/>
      <c r="R75" s="226"/>
      <c r="S75" s="226"/>
      <c r="T75" s="226"/>
      <c r="U75" s="226"/>
      <c r="V75" s="226"/>
      <c r="W75" s="226"/>
      <c r="X75" s="226"/>
      <c r="Y75" s="215"/>
      <c r="Z75" s="215"/>
      <c r="AA75" s="215"/>
      <c r="AB75" s="215"/>
      <c r="AC75" s="215"/>
      <c r="AD75" s="215"/>
      <c r="AE75" s="215"/>
      <c r="AF75" s="215"/>
      <c r="AG75" s="215" t="s">
        <v>151</v>
      </c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  <c r="BG75" s="215"/>
      <c r="BH75" s="215"/>
    </row>
    <row r="76" spans="1:60" outlineLevel="1" x14ac:dyDescent="0.2">
      <c r="A76" s="222"/>
      <c r="B76" s="223"/>
      <c r="C76" s="257"/>
      <c r="D76" s="247"/>
      <c r="E76" s="247"/>
      <c r="F76" s="247"/>
      <c r="G76" s="247"/>
      <c r="H76" s="226"/>
      <c r="I76" s="226"/>
      <c r="J76" s="226"/>
      <c r="K76" s="226"/>
      <c r="L76" s="226"/>
      <c r="M76" s="226"/>
      <c r="N76" s="225"/>
      <c r="O76" s="225"/>
      <c r="P76" s="225"/>
      <c r="Q76" s="225"/>
      <c r="R76" s="226"/>
      <c r="S76" s="226"/>
      <c r="T76" s="226"/>
      <c r="U76" s="226"/>
      <c r="V76" s="226"/>
      <c r="W76" s="226"/>
      <c r="X76" s="226"/>
      <c r="Y76" s="215"/>
      <c r="Z76" s="215"/>
      <c r="AA76" s="215"/>
      <c r="AB76" s="215"/>
      <c r="AC76" s="215"/>
      <c r="AD76" s="215"/>
      <c r="AE76" s="215"/>
      <c r="AF76" s="215"/>
      <c r="AG76" s="215" t="s">
        <v>144</v>
      </c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</row>
    <row r="77" spans="1:60" outlineLevel="1" x14ac:dyDescent="0.2">
      <c r="A77" s="238">
        <v>16</v>
      </c>
      <c r="B77" s="239" t="s">
        <v>215</v>
      </c>
      <c r="C77" s="254" t="s">
        <v>216</v>
      </c>
      <c r="D77" s="240" t="s">
        <v>133</v>
      </c>
      <c r="E77" s="241">
        <v>51.7</v>
      </c>
      <c r="F77" s="242"/>
      <c r="G77" s="243">
        <f>ROUND(E77*F77,2)</f>
        <v>0</v>
      </c>
      <c r="H77" s="242"/>
      <c r="I77" s="243">
        <f>ROUND(E77*H77,2)</f>
        <v>0</v>
      </c>
      <c r="J77" s="242"/>
      <c r="K77" s="243">
        <f>ROUND(E77*J77,2)</f>
        <v>0</v>
      </c>
      <c r="L77" s="243">
        <v>21</v>
      </c>
      <c r="M77" s="243">
        <f>G77*(1+L77/100)</f>
        <v>0</v>
      </c>
      <c r="N77" s="241">
        <v>5.3659999999999999E-2</v>
      </c>
      <c r="O77" s="241">
        <f>ROUND(E77*N77,2)</f>
        <v>2.77</v>
      </c>
      <c r="P77" s="241">
        <v>0</v>
      </c>
      <c r="Q77" s="241">
        <f>ROUND(E77*P77,2)</f>
        <v>0</v>
      </c>
      <c r="R77" s="243"/>
      <c r="S77" s="243" t="s">
        <v>190</v>
      </c>
      <c r="T77" s="244" t="s">
        <v>184</v>
      </c>
      <c r="U77" s="226">
        <v>1.2295499999999999</v>
      </c>
      <c r="V77" s="226">
        <f>ROUND(E77*U77,2)</f>
        <v>63.57</v>
      </c>
      <c r="W77" s="226"/>
      <c r="X77" s="226" t="s">
        <v>136</v>
      </c>
      <c r="Y77" s="215"/>
      <c r="Z77" s="215"/>
      <c r="AA77" s="215"/>
      <c r="AB77" s="215"/>
      <c r="AC77" s="215"/>
      <c r="AD77" s="215"/>
      <c r="AE77" s="215"/>
      <c r="AF77" s="215"/>
      <c r="AG77" s="215" t="s">
        <v>137</v>
      </c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</row>
    <row r="78" spans="1:60" outlineLevel="1" x14ac:dyDescent="0.2">
      <c r="A78" s="222"/>
      <c r="B78" s="223"/>
      <c r="C78" s="260" t="s">
        <v>373</v>
      </c>
      <c r="D78" s="251"/>
      <c r="E78" s="251"/>
      <c r="F78" s="251"/>
      <c r="G78" s="251"/>
      <c r="H78" s="226"/>
      <c r="I78" s="226"/>
      <c r="J78" s="226"/>
      <c r="K78" s="226"/>
      <c r="L78" s="226"/>
      <c r="M78" s="226"/>
      <c r="N78" s="225"/>
      <c r="O78" s="225"/>
      <c r="P78" s="225"/>
      <c r="Q78" s="225"/>
      <c r="R78" s="226"/>
      <c r="S78" s="226"/>
      <c r="T78" s="226"/>
      <c r="U78" s="226"/>
      <c r="V78" s="226"/>
      <c r="W78" s="226"/>
      <c r="X78" s="226"/>
      <c r="Y78" s="215"/>
      <c r="Z78" s="215"/>
      <c r="AA78" s="215"/>
      <c r="AB78" s="215"/>
      <c r="AC78" s="215"/>
      <c r="AD78" s="215"/>
      <c r="AE78" s="215"/>
      <c r="AF78" s="215"/>
      <c r="AG78" s="215" t="s">
        <v>151</v>
      </c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</row>
    <row r="79" spans="1:60" outlineLevel="1" x14ac:dyDescent="0.2">
      <c r="A79" s="222"/>
      <c r="B79" s="223"/>
      <c r="C79" s="258" t="s">
        <v>374</v>
      </c>
      <c r="D79" s="249"/>
      <c r="E79" s="249"/>
      <c r="F79" s="249"/>
      <c r="G79" s="249"/>
      <c r="H79" s="226"/>
      <c r="I79" s="226"/>
      <c r="J79" s="226"/>
      <c r="K79" s="226"/>
      <c r="L79" s="226"/>
      <c r="M79" s="226"/>
      <c r="N79" s="225"/>
      <c r="O79" s="225"/>
      <c r="P79" s="225"/>
      <c r="Q79" s="225"/>
      <c r="R79" s="226"/>
      <c r="S79" s="226"/>
      <c r="T79" s="226"/>
      <c r="U79" s="226"/>
      <c r="V79" s="226"/>
      <c r="W79" s="226"/>
      <c r="X79" s="226"/>
      <c r="Y79" s="215"/>
      <c r="Z79" s="215"/>
      <c r="AA79" s="215"/>
      <c r="AB79" s="215"/>
      <c r="AC79" s="215"/>
      <c r="AD79" s="215"/>
      <c r="AE79" s="215"/>
      <c r="AF79" s="215"/>
      <c r="AG79" s="215" t="s">
        <v>151</v>
      </c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</row>
    <row r="80" spans="1:60" outlineLevel="1" x14ac:dyDescent="0.2">
      <c r="A80" s="222"/>
      <c r="B80" s="223"/>
      <c r="C80" s="256" t="s">
        <v>217</v>
      </c>
      <c r="D80" s="228"/>
      <c r="E80" s="229">
        <v>30.7</v>
      </c>
      <c r="F80" s="226"/>
      <c r="G80" s="226"/>
      <c r="H80" s="226"/>
      <c r="I80" s="226"/>
      <c r="J80" s="226"/>
      <c r="K80" s="226"/>
      <c r="L80" s="226"/>
      <c r="M80" s="226"/>
      <c r="N80" s="225"/>
      <c r="O80" s="225"/>
      <c r="P80" s="225"/>
      <c r="Q80" s="225"/>
      <c r="R80" s="226"/>
      <c r="S80" s="226"/>
      <c r="T80" s="226"/>
      <c r="U80" s="226"/>
      <c r="V80" s="226"/>
      <c r="W80" s="226"/>
      <c r="X80" s="226"/>
      <c r="Y80" s="215"/>
      <c r="Z80" s="215"/>
      <c r="AA80" s="215"/>
      <c r="AB80" s="215"/>
      <c r="AC80" s="215"/>
      <c r="AD80" s="215"/>
      <c r="AE80" s="215"/>
      <c r="AF80" s="215"/>
      <c r="AG80" s="215" t="s">
        <v>141</v>
      </c>
      <c r="AH80" s="215">
        <v>0</v>
      </c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</row>
    <row r="81" spans="1:60" outlineLevel="1" x14ac:dyDescent="0.2">
      <c r="A81" s="222"/>
      <c r="B81" s="223"/>
      <c r="C81" s="256" t="s">
        <v>218</v>
      </c>
      <c r="D81" s="228"/>
      <c r="E81" s="229">
        <v>21</v>
      </c>
      <c r="F81" s="226"/>
      <c r="G81" s="226"/>
      <c r="H81" s="226"/>
      <c r="I81" s="226"/>
      <c r="J81" s="226"/>
      <c r="K81" s="226"/>
      <c r="L81" s="226"/>
      <c r="M81" s="226"/>
      <c r="N81" s="225"/>
      <c r="O81" s="225"/>
      <c r="P81" s="225"/>
      <c r="Q81" s="225"/>
      <c r="R81" s="226"/>
      <c r="S81" s="226"/>
      <c r="T81" s="226"/>
      <c r="U81" s="226"/>
      <c r="V81" s="226"/>
      <c r="W81" s="226"/>
      <c r="X81" s="226"/>
      <c r="Y81" s="215"/>
      <c r="Z81" s="215"/>
      <c r="AA81" s="215"/>
      <c r="AB81" s="215"/>
      <c r="AC81" s="215"/>
      <c r="AD81" s="215"/>
      <c r="AE81" s="215"/>
      <c r="AF81" s="215"/>
      <c r="AG81" s="215" t="s">
        <v>141</v>
      </c>
      <c r="AH81" s="215">
        <v>0</v>
      </c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</row>
    <row r="82" spans="1:60" outlineLevel="1" x14ac:dyDescent="0.2">
      <c r="A82" s="222"/>
      <c r="B82" s="223"/>
      <c r="C82" s="257"/>
      <c r="D82" s="247"/>
      <c r="E82" s="247"/>
      <c r="F82" s="247"/>
      <c r="G82" s="247"/>
      <c r="H82" s="226"/>
      <c r="I82" s="226"/>
      <c r="J82" s="226"/>
      <c r="K82" s="226"/>
      <c r="L82" s="226"/>
      <c r="M82" s="226"/>
      <c r="N82" s="225"/>
      <c r="O82" s="225"/>
      <c r="P82" s="225"/>
      <c r="Q82" s="225"/>
      <c r="R82" s="226"/>
      <c r="S82" s="226"/>
      <c r="T82" s="226"/>
      <c r="U82" s="226"/>
      <c r="V82" s="226"/>
      <c r="W82" s="226"/>
      <c r="X82" s="226"/>
      <c r="Y82" s="215"/>
      <c r="Z82" s="215"/>
      <c r="AA82" s="215"/>
      <c r="AB82" s="215"/>
      <c r="AC82" s="215"/>
      <c r="AD82" s="215"/>
      <c r="AE82" s="215"/>
      <c r="AF82" s="215"/>
      <c r="AG82" s="215" t="s">
        <v>144</v>
      </c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  <c r="BD82" s="215"/>
      <c r="BE82" s="215"/>
      <c r="BF82" s="215"/>
      <c r="BG82" s="215"/>
      <c r="BH82" s="215"/>
    </row>
    <row r="83" spans="1:60" x14ac:dyDescent="0.2">
      <c r="A83" s="231" t="s">
        <v>129</v>
      </c>
      <c r="B83" s="232" t="s">
        <v>72</v>
      </c>
      <c r="C83" s="253" t="s">
        <v>73</v>
      </c>
      <c r="D83" s="233"/>
      <c r="E83" s="234"/>
      <c r="F83" s="235"/>
      <c r="G83" s="235">
        <f>SUMIF(AG84:AG88,"&lt;&gt;NOR",G84:G88)</f>
        <v>0</v>
      </c>
      <c r="H83" s="235"/>
      <c r="I83" s="235">
        <f>SUM(I84:I88)</f>
        <v>0</v>
      </c>
      <c r="J83" s="235"/>
      <c r="K83" s="235">
        <f>SUM(K84:K88)</f>
        <v>0</v>
      </c>
      <c r="L83" s="235"/>
      <c r="M83" s="235">
        <f>SUM(M84:M88)</f>
        <v>0</v>
      </c>
      <c r="N83" s="234"/>
      <c r="O83" s="234">
        <f>SUM(O84:O88)</f>
        <v>0</v>
      </c>
      <c r="P83" s="234"/>
      <c r="Q83" s="234">
        <f>SUM(Q84:Q88)</f>
        <v>0</v>
      </c>
      <c r="R83" s="235"/>
      <c r="S83" s="235"/>
      <c r="T83" s="236"/>
      <c r="U83" s="230"/>
      <c r="V83" s="230">
        <f>SUM(V84:V88)</f>
        <v>40.549999999999997</v>
      </c>
      <c r="W83" s="230"/>
      <c r="X83" s="230"/>
      <c r="AG83" t="s">
        <v>130</v>
      </c>
    </row>
    <row r="84" spans="1:60" outlineLevel="1" x14ac:dyDescent="0.2">
      <c r="A84" s="238">
        <v>17</v>
      </c>
      <c r="B84" s="239" t="s">
        <v>219</v>
      </c>
      <c r="C84" s="254" t="s">
        <v>220</v>
      </c>
      <c r="D84" s="240" t="s">
        <v>133</v>
      </c>
      <c r="E84" s="241">
        <v>94.3</v>
      </c>
      <c r="F84" s="242"/>
      <c r="G84" s="243">
        <f>ROUND(E84*F84,2)</f>
        <v>0</v>
      </c>
      <c r="H84" s="242"/>
      <c r="I84" s="243">
        <f>ROUND(E84*H84,2)</f>
        <v>0</v>
      </c>
      <c r="J84" s="242"/>
      <c r="K84" s="243">
        <f>ROUND(E84*J84,2)</f>
        <v>0</v>
      </c>
      <c r="L84" s="243">
        <v>21</v>
      </c>
      <c r="M84" s="243">
        <f>G84*(1+L84/100)</f>
        <v>0</v>
      </c>
      <c r="N84" s="241">
        <v>0</v>
      </c>
      <c r="O84" s="241">
        <f>ROUND(E84*N84,2)</f>
        <v>0</v>
      </c>
      <c r="P84" s="241">
        <v>0</v>
      </c>
      <c r="Q84" s="241">
        <f>ROUND(E84*P84,2)</f>
        <v>0</v>
      </c>
      <c r="R84" s="243" t="s">
        <v>196</v>
      </c>
      <c r="S84" s="243" t="s">
        <v>135</v>
      </c>
      <c r="T84" s="244" t="s">
        <v>135</v>
      </c>
      <c r="U84" s="226">
        <v>0.43</v>
      </c>
      <c r="V84" s="226">
        <f>ROUND(E84*U84,2)</f>
        <v>40.549999999999997</v>
      </c>
      <c r="W84" s="226"/>
      <c r="X84" s="226" t="s">
        <v>136</v>
      </c>
      <c r="Y84" s="215"/>
      <c r="Z84" s="215"/>
      <c r="AA84" s="215"/>
      <c r="AB84" s="215"/>
      <c r="AC84" s="215"/>
      <c r="AD84" s="215"/>
      <c r="AE84" s="215"/>
      <c r="AF84" s="215"/>
      <c r="AG84" s="215" t="s">
        <v>137</v>
      </c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</row>
    <row r="85" spans="1:60" outlineLevel="1" x14ac:dyDescent="0.2">
      <c r="A85" s="222"/>
      <c r="B85" s="223"/>
      <c r="C85" s="260" t="s">
        <v>221</v>
      </c>
      <c r="D85" s="251"/>
      <c r="E85" s="251"/>
      <c r="F85" s="251"/>
      <c r="G85" s="251"/>
      <c r="H85" s="226"/>
      <c r="I85" s="226"/>
      <c r="J85" s="226"/>
      <c r="K85" s="226"/>
      <c r="L85" s="226"/>
      <c r="M85" s="226"/>
      <c r="N85" s="225"/>
      <c r="O85" s="225"/>
      <c r="P85" s="225"/>
      <c r="Q85" s="225"/>
      <c r="R85" s="226"/>
      <c r="S85" s="226"/>
      <c r="T85" s="226"/>
      <c r="U85" s="226"/>
      <c r="V85" s="226"/>
      <c r="W85" s="226"/>
      <c r="X85" s="226"/>
      <c r="Y85" s="215"/>
      <c r="Z85" s="215"/>
      <c r="AA85" s="215"/>
      <c r="AB85" s="215"/>
      <c r="AC85" s="215"/>
      <c r="AD85" s="215"/>
      <c r="AE85" s="215"/>
      <c r="AF85" s="215"/>
      <c r="AG85" s="215" t="s">
        <v>151</v>
      </c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</row>
    <row r="86" spans="1:60" outlineLevel="1" x14ac:dyDescent="0.2">
      <c r="A86" s="222"/>
      <c r="B86" s="223"/>
      <c r="C86" s="256" t="s">
        <v>222</v>
      </c>
      <c r="D86" s="228"/>
      <c r="E86" s="229">
        <v>51.7</v>
      </c>
      <c r="F86" s="226"/>
      <c r="G86" s="226"/>
      <c r="H86" s="226"/>
      <c r="I86" s="226"/>
      <c r="J86" s="226"/>
      <c r="K86" s="226"/>
      <c r="L86" s="226"/>
      <c r="M86" s="226"/>
      <c r="N86" s="225"/>
      <c r="O86" s="225"/>
      <c r="P86" s="225"/>
      <c r="Q86" s="225"/>
      <c r="R86" s="226"/>
      <c r="S86" s="226"/>
      <c r="T86" s="226"/>
      <c r="U86" s="226"/>
      <c r="V86" s="226"/>
      <c r="W86" s="226"/>
      <c r="X86" s="226"/>
      <c r="Y86" s="215"/>
      <c r="Z86" s="215"/>
      <c r="AA86" s="215"/>
      <c r="AB86" s="215"/>
      <c r="AC86" s="215"/>
      <c r="AD86" s="215"/>
      <c r="AE86" s="215"/>
      <c r="AF86" s="215"/>
      <c r="AG86" s="215" t="s">
        <v>141</v>
      </c>
      <c r="AH86" s="215">
        <v>0</v>
      </c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</row>
    <row r="87" spans="1:60" outlineLevel="1" x14ac:dyDescent="0.2">
      <c r="A87" s="222"/>
      <c r="B87" s="223"/>
      <c r="C87" s="256" t="s">
        <v>223</v>
      </c>
      <c r="D87" s="228"/>
      <c r="E87" s="229">
        <v>42.6</v>
      </c>
      <c r="F87" s="226"/>
      <c r="G87" s="226"/>
      <c r="H87" s="226"/>
      <c r="I87" s="226"/>
      <c r="J87" s="226"/>
      <c r="K87" s="226"/>
      <c r="L87" s="226"/>
      <c r="M87" s="226"/>
      <c r="N87" s="225"/>
      <c r="O87" s="225"/>
      <c r="P87" s="225"/>
      <c r="Q87" s="225"/>
      <c r="R87" s="226"/>
      <c r="S87" s="226"/>
      <c r="T87" s="226"/>
      <c r="U87" s="226"/>
      <c r="V87" s="226"/>
      <c r="W87" s="226"/>
      <c r="X87" s="226"/>
      <c r="Y87" s="215"/>
      <c r="Z87" s="215"/>
      <c r="AA87" s="215"/>
      <c r="AB87" s="215"/>
      <c r="AC87" s="215"/>
      <c r="AD87" s="215"/>
      <c r="AE87" s="215"/>
      <c r="AF87" s="215"/>
      <c r="AG87" s="215" t="s">
        <v>141</v>
      </c>
      <c r="AH87" s="215">
        <v>0</v>
      </c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</row>
    <row r="88" spans="1:60" outlineLevel="1" x14ac:dyDescent="0.2">
      <c r="A88" s="222"/>
      <c r="B88" s="223"/>
      <c r="C88" s="257"/>
      <c r="D88" s="247"/>
      <c r="E88" s="247"/>
      <c r="F88" s="247"/>
      <c r="G88" s="247"/>
      <c r="H88" s="226"/>
      <c r="I88" s="226"/>
      <c r="J88" s="226"/>
      <c r="K88" s="226"/>
      <c r="L88" s="226"/>
      <c r="M88" s="226"/>
      <c r="N88" s="225"/>
      <c r="O88" s="225"/>
      <c r="P88" s="225"/>
      <c r="Q88" s="225"/>
      <c r="R88" s="226"/>
      <c r="S88" s="226"/>
      <c r="T88" s="226"/>
      <c r="U88" s="226"/>
      <c r="V88" s="226"/>
      <c r="W88" s="226"/>
      <c r="X88" s="226"/>
      <c r="Y88" s="215"/>
      <c r="Z88" s="215"/>
      <c r="AA88" s="215"/>
      <c r="AB88" s="215"/>
      <c r="AC88" s="215"/>
      <c r="AD88" s="215"/>
      <c r="AE88" s="215"/>
      <c r="AF88" s="215"/>
      <c r="AG88" s="215" t="s">
        <v>144</v>
      </c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</row>
    <row r="89" spans="1:60" x14ac:dyDescent="0.2">
      <c r="A89" s="231" t="s">
        <v>129</v>
      </c>
      <c r="B89" s="232" t="s">
        <v>74</v>
      </c>
      <c r="C89" s="253" t="s">
        <v>75</v>
      </c>
      <c r="D89" s="233"/>
      <c r="E89" s="234"/>
      <c r="F89" s="235"/>
      <c r="G89" s="235">
        <f>SUMIF(AG90:AG98,"&lt;&gt;NOR",G90:G98)</f>
        <v>0</v>
      </c>
      <c r="H89" s="235"/>
      <c r="I89" s="235">
        <f>SUM(I90:I98)</f>
        <v>0</v>
      </c>
      <c r="J89" s="235"/>
      <c r="K89" s="235">
        <f>SUM(K90:K98)</f>
        <v>0</v>
      </c>
      <c r="L89" s="235"/>
      <c r="M89" s="235">
        <f>SUM(M90:M98)</f>
        <v>0</v>
      </c>
      <c r="N89" s="234"/>
      <c r="O89" s="234">
        <f>SUM(O90:O98)</f>
        <v>5.16</v>
      </c>
      <c r="P89" s="234"/>
      <c r="Q89" s="234">
        <f>SUM(Q90:Q98)</f>
        <v>0</v>
      </c>
      <c r="R89" s="235"/>
      <c r="S89" s="235"/>
      <c r="T89" s="236"/>
      <c r="U89" s="230"/>
      <c r="V89" s="230">
        <f>SUM(V90:V98)</f>
        <v>8.25</v>
      </c>
      <c r="W89" s="230"/>
      <c r="X89" s="230"/>
      <c r="AG89" t="s">
        <v>130</v>
      </c>
    </row>
    <row r="90" spans="1:60" outlineLevel="1" x14ac:dyDescent="0.2">
      <c r="A90" s="238">
        <v>18</v>
      </c>
      <c r="B90" s="239" t="s">
        <v>224</v>
      </c>
      <c r="C90" s="254" t="s">
        <v>225</v>
      </c>
      <c r="D90" s="240" t="s">
        <v>155</v>
      </c>
      <c r="E90" s="241">
        <v>2.0448</v>
      </c>
      <c r="F90" s="242"/>
      <c r="G90" s="243">
        <f>ROUND(E90*F90,2)</f>
        <v>0</v>
      </c>
      <c r="H90" s="242"/>
      <c r="I90" s="243">
        <f>ROUND(E90*H90,2)</f>
        <v>0</v>
      </c>
      <c r="J90" s="242"/>
      <c r="K90" s="243">
        <f>ROUND(E90*J90,2)</f>
        <v>0</v>
      </c>
      <c r="L90" s="243">
        <v>21</v>
      </c>
      <c r="M90" s="243">
        <f>G90*(1+L90/100)</f>
        <v>0</v>
      </c>
      <c r="N90" s="241">
        <v>2.5249999999999999</v>
      </c>
      <c r="O90" s="241">
        <f>ROUND(E90*N90,2)</f>
        <v>5.16</v>
      </c>
      <c r="P90" s="241">
        <v>0</v>
      </c>
      <c r="Q90" s="241">
        <f>ROUND(E90*P90,2)</f>
        <v>0</v>
      </c>
      <c r="R90" s="243" t="s">
        <v>196</v>
      </c>
      <c r="S90" s="243" t="s">
        <v>135</v>
      </c>
      <c r="T90" s="244" t="s">
        <v>135</v>
      </c>
      <c r="U90" s="226">
        <v>3.2130000000000001</v>
      </c>
      <c r="V90" s="226">
        <f>ROUND(E90*U90,2)</f>
        <v>6.57</v>
      </c>
      <c r="W90" s="226"/>
      <c r="X90" s="226" t="s">
        <v>136</v>
      </c>
      <c r="Y90" s="215"/>
      <c r="Z90" s="215"/>
      <c r="AA90" s="215"/>
      <c r="AB90" s="215"/>
      <c r="AC90" s="215"/>
      <c r="AD90" s="215"/>
      <c r="AE90" s="215"/>
      <c r="AF90" s="215"/>
      <c r="AG90" s="215" t="s">
        <v>137</v>
      </c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</row>
    <row r="91" spans="1:60" outlineLevel="1" x14ac:dyDescent="0.2">
      <c r="A91" s="222"/>
      <c r="B91" s="223"/>
      <c r="C91" s="255" t="s">
        <v>226</v>
      </c>
      <c r="D91" s="245"/>
      <c r="E91" s="245"/>
      <c r="F91" s="245"/>
      <c r="G91" s="245"/>
      <c r="H91" s="226"/>
      <c r="I91" s="226"/>
      <c r="J91" s="226"/>
      <c r="K91" s="226"/>
      <c r="L91" s="226"/>
      <c r="M91" s="226"/>
      <c r="N91" s="225"/>
      <c r="O91" s="225"/>
      <c r="P91" s="225"/>
      <c r="Q91" s="225"/>
      <c r="R91" s="226"/>
      <c r="S91" s="226"/>
      <c r="T91" s="226"/>
      <c r="U91" s="226"/>
      <c r="V91" s="226"/>
      <c r="W91" s="226"/>
      <c r="X91" s="226"/>
      <c r="Y91" s="215"/>
      <c r="Z91" s="215"/>
      <c r="AA91" s="215"/>
      <c r="AB91" s="215"/>
      <c r="AC91" s="215"/>
      <c r="AD91" s="215"/>
      <c r="AE91" s="215"/>
      <c r="AF91" s="215"/>
      <c r="AG91" s="215" t="s">
        <v>139</v>
      </c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</row>
    <row r="92" spans="1:60" outlineLevel="1" x14ac:dyDescent="0.2">
      <c r="A92" s="222"/>
      <c r="B92" s="223"/>
      <c r="C92" s="258" t="s">
        <v>227</v>
      </c>
      <c r="D92" s="249"/>
      <c r="E92" s="249"/>
      <c r="F92" s="249"/>
      <c r="G92" s="249"/>
      <c r="H92" s="226"/>
      <c r="I92" s="226"/>
      <c r="J92" s="226"/>
      <c r="K92" s="226"/>
      <c r="L92" s="226"/>
      <c r="M92" s="226"/>
      <c r="N92" s="225"/>
      <c r="O92" s="225"/>
      <c r="P92" s="225"/>
      <c r="Q92" s="225"/>
      <c r="R92" s="226"/>
      <c r="S92" s="226"/>
      <c r="T92" s="226"/>
      <c r="U92" s="226"/>
      <c r="V92" s="226"/>
      <c r="W92" s="226"/>
      <c r="X92" s="226"/>
      <c r="Y92" s="215"/>
      <c r="Z92" s="215"/>
      <c r="AA92" s="215"/>
      <c r="AB92" s="215"/>
      <c r="AC92" s="215"/>
      <c r="AD92" s="215"/>
      <c r="AE92" s="215"/>
      <c r="AF92" s="215"/>
      <c r="AG92" s="215" t="s">
        <v>151</v>
      </c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</row>
    <row r="93" spans="1:60" outlineLevel="1" x14ac:dyDescent="0.2">
      <c r="A93" s="222"/>
      <c r="B93" s="223"/>
      <c r="C93" s="258" t="s">
        <v>228</v>
      </c>
      <c r="D93" s="249"/>
      <c r="E93" s="249"/>
      <c r="F93" s="249"/>
      <c r="G93" s="249"/>
      <c r="H93" s="226"/>
      <c r="I93" s="226"/>
      <c r="J93" s="226"/>
      <c r="K93" s="226"/>
      <c r="L93" s="226"/>
      <c r="M93" s="226"/>
      <c r="N93" s="225"/>
      <c r="O93" s="225"/>
      <c r="P93" s="225"/>
      <c r="Q93" s="225"/>
      <c r="R93" s="226"/>
      <c r="S93" s="226"/>
      <c r="T93" s="226"/>
      <c r="U93" s="226"/>
      <c r="V93" s="226"/>
      <c r="W93" s="226"/>
      <c r="X93" s="226"/>
      <c r="Y93" s="215"/>
      <c r="Z93" s="215"/>
      <c r="AA93" s="215"/>
      <c r="AB93" s="215"/>
      <c r="AC93" s="215"/>
      <c r="AD93" s="215"/>
      <c r="AE93" s="215"/>
      <c r="AF93" s="215"/>
      <c r="AG93" s="215" t="s">
        <v>151</v>
      </c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</row>
    <row r="94" spans="1:60" outlineLevel="1" x14ac:dyDescent="0.2">
      <c r="A94" s="222"/>
      <c r="B94" s="223"/>
      <c r="C94" s="256" t="s">
        <v>229</v>
      </c>
      <c r="D94" s="228"/>
      <c r="E94" s="229">
        <v>2.0448</v>
      </c>
      <c r="F94" s="226"/>
      <c r="G94" s="226"/>
      <c r="H94" s="226"/>
      <c r="I94" s="226"/>
      <c r="J94" s="226"/>
      <c r="K94" s="226"/>
      <c r="L94" s="226"/>
      <c r="M94" s="226"/>
      <c r="N94" s="225"/>
      <c r="O94" s="225"/>
      <c r="P94" s="225"/>
      <c r="Q94" s="225"/>
      <c r="R94" s="226"/>
      <c r="S94" s="226"/>
      <c r="T94" s="226"/>
      <c r="U94" s="226"/>
      <c r="V94" s="226"/>
      <c r="W94" s="226"/>
      <c r="X94" s="226"/>
      <c r="Y94" s="215"/>
      <c r="Z94" s="215"/>
      <c r="AA94" s="215"/>
      <c r="AB94" s="215"/>
      <c r="AC94" s="215"/>
      <c r="AD94" s="215"/>
      <c r="AE94" s="215"/>
      <c r="AF94" s="215"/>
      <c r="AG94" s="215" t="s">
        <v>141</v>
      </c>
      <c r="AH94" s="215">
        <v>0</v>
      </c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</row>
    <row r="95" spans="1:60" outlineLevel="1" x14ac:dyDescent="0.2">
      <c r="A95" s="222"/>
      <c r="B95" s="223"/>
      <c r="C95" s="257"/>
      <c r="D95" s="247"/>
      <c r="E95" s="247"/>
      <c r="F95" s="247"/>
      <c r="G95" s="247"/>
      <c r="H95" s="226"/>
      <c r="I95" s="226"/>
      <c r="J95" s="226"/>
      <c r="K95" s="226"/>
      <c r="L95" s="226"/>
      <c r="M95" s="226"/>
      <c r="N95" s="225"/>
      <c r="O95" s="225"/>
      <c r="P95" s="225"/>
      <c r="Q95" s="225"/>
      <c r="R95" s="226"/>
      <c r="S95" s="226"/>
      <c r="T95" s="226"/>
      <c r="U95" s="226"/>
      <c r="V95" s="226"/>
      <c r="W95" s="226"/>
      <c r="X95" s="226"/>
      <c r="Y95" s="215"/>
      <c r="Z95" s="215"/>
      <c r="AA95" s="215"/>
      <c r="AB95" s="215"/>
      <c r="AC95" s="215"/>
      <c r="AD95" s="215"/>
      <c r="AE95" s="215"/>
      <c r="AF95" s="215"/>
      <c r="AG95" s="215" t="s">
        <v>144</v>
      </c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</row>
    <row r="96" spans="1:60" outlineLevel="1" x14ac:dyDescent="0.2">
      <c r="A96" s="238">
        <v>19</v>
      </c>
      <c r="B96" s="239" t="s">
        <v>230</v>
      </c>
      <c r="C96" s="254" t="s">
        <v>231</v>
      </c>
      <c r="D96" s="240" t="s">
        <v>155</v>
      </c>
      <c r="E96" s="241">
        <v>2.0448</v>
      </c>
      <c r="F96" s="242"/>
      <c r="G96" s="243">
        <f>ROUND(E96*F96,2)</f>
        <v>0</v>
      </c>
      <c r="H96" s="242"/>
      <c r="I96" s="243">
        <f>ROUND(E96*H96,2)</f>
        <v>0</v>
      </c>
      <c r="J96" s="242"/>
      <c r="K96" s="243">
        <f>ROUND(E96*J96,2)</f>
        <v>0</v>
      </c>
      <c r="L96" s="243">
        <v>21</v>
      </c>
      <c r="M96" s="243">
        <f>G96*(1+L96/100)</f>
        <v>0</v>
      </c>
      <c r="N96" s="241">
        <v>0</v>
      </c>
      <c r="O96" s="241">
        <f>ROUND(E96*N96,2)</f>
        <v>0</v>
      </c>
      <c r="P96" s="241">
        <v>0</v>
      </c>
      <c r="Q96" s="241">
        <f>ROUND(E96*P96,2)</f>
        <v>0</v>
      </c>
      <c r="R96" s="243" t="s">
        <v>196</v>
      </c>
      <c r="S96" s="243" t="s">
        <v>135</v>
      </c>
      <c r="T96" s="244" t="s">
        <v>135</v>
      </c>
      <c r="U96" s="226">
        <v>0.82</v>
      </c>
      <c r="V96" s="226">
        <f>ROUND(E96*U96,2)</f>
        <v>1.68</v>
      </c>
      <c r="W96" s="226"/>
      <c r="X96" s="226" t="s">
        <v>136</v>
      </c>
      <c r="Y96" s="215"/>
      <c r="Z96" s="215"/>
      <c r="AA96" s="215"/>
      <c r="AB96" s="215"/>
      <c r="AC96" s="215"/>
      <c r="AD96" s="215"/>
      <c r="AE96" s="215"/>
      <c r="AF96" s="215"/>
      <c r="AG96" s="215" t="s">
        <v>137</v>
      </c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215"/>
      <c r="BF96" s="215"/>
      <c r="BG96" s="215"/>
      <c r="BH96" s="215"/>
    </row>
    <row r="97" spans="1:60" outlineLevel="1" x14ac:dyDescent="0.2">
      <c r="A97" s="222"/>
      <c r="B97" s="223"/>
      <c r="C97" s="255" t="s">
        <v>232</v>
      </c>
      <c r="D97" s="245"/>
      <c r="E97" s="245"/>
      <c r="F97" s="245"/>
      <c r="G97" s="245"/>
      <c r="H97" s="226"/>
      <c r="I97" s="226"/>
      <c r="J97" s="226"/>
      <c r="K97" s="226"/>
      <c r="L97" s="226"/>
      <c r="M97" s="226"/>
      <c r="N97" s="225"/>
      <c r="O97" s="225"/>
      <c r="P97" s="225"/>
      <c r="Q97" s="225"/>
      <c r="R97" s="226"/>
      <c r="S97" s="226"/>
      <c r="T97" s="226"/>
      <c r="U97" s="226"/>
      <c r="V97" s="226"/>
      <c r="W97" s="226"/>
      <c r="X97" s="226"/>
      <c r="Y97" s="215"/>
      <c r="Z97" s="215"/>
      <c r="AA97" s="215"/>
      <c r="AB97" s="215"/>
      <c r="AC97" s="215"/>
      <c r="AD97" s="215"/>
      <c r="AE97" s="215"/>
      <c r="AF97" s="215"/>
      <c r="AG97" s="215" t="s">
        <v>139</v>
      </c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</row>
    <row r="98" spans="1:60" outlineLevel="1" x14ac:dyDescent="0.2">
      <c r="A98" s="222"/>
      <c r="B98" s="223"/>
      <c r="C98" s="257"/>
      <c r="D98" s="247"/>
      <c r="E98" s="247"/>
      <c r="F98" s="247"/>
      <c r="G98" s="247"/>
      <c r="H98" s="226"/>
      <c r="I98" s="226"/>
      <c r="J98" s="226"/>
      <c r="K98" s="226"/>
      <c r="L98" s="226"/>
      <c r="M98" s="226"/>
      <c r="N98" s="225"/>
      <c r="O98" s="225"/>
      <c r="P98" s="225"/>
      <c r="Q98" s="225"/>
      <c r="R98" s="226"/>
      <c r="S98" s="226"/>
      <c r="T98" s="226"/>
      <c r="U98" s="226"/>
      <c r="V98" s="226"/>
      <c r="W98" s="226"/>
      <c r="X98" s="226"/>
      <c r="Y98" s="215"/>
      <c r="Z98" s="215"/>
      <c r="AA98" s="215"/>
      <c r="AB98" s="215"/>
      <c r="AC98" s="215"/>
      <c r="AD98" s="215"/>
      <c r="AE98" s="215"/>
      <c r="AF98" s="215"/>
      <c r="AG98" s="215" t="s">
        <v>144</v>
      </c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</row>
    <row r="99" spans="1:60" x14ac:dyDescent="0.2">
      <c r="A99" s="231" t="s">
        <v>129</v>
      </c>
      <c r="B99" s="232" t="s">
        <v>76</v>
      </c>
      <c r="C99" s="253" t="s">
        <v>77</v>
      </c>
      <c r="D99" s="233"/>
      <c r="E99" s="234"/>
      <c r="F99" s="235"/>
      <c r="G99" s="235">
        <f>SUMIF(AG100:AG102,"&lt;&gt;NOR",G100:G102)</f>
        <v>0</v>
      </c>
      <c r="H99" s="235"/>
      <c r="I99" s="235">
        <f>SUM(I100:I102)</f>
        <v>0</v>
      </c>
      <c r="J99" s="235"/>
      <c r="K99" s="235">
        <f>SUM(K100:K102)</f>
        <v>0</v>
      </c>
      <c r="L99" s="235"/>
      <c r="M99" s="235">
        <f>SUM(M100:M102)</f>
        <v>0</v>
      </c>
      <c r="N99" s="234"/>
      <c r="O99" s="234">
        <f>SUM(O100:O102)</f>
        <v>0</v>
      </c>
      <c r="P99" s="234"/>
      <c r="Q99" s="234">
        <f>SUM(Q100:Q102)</f>
        <v>0</v>
      </c>
      <c r="R99" s="235"/>
      <c r="S99" s="235"/>
      <c r="T99" s="236"/>
      <c r="U99" s="230"/>
      <c r="V99" s="230">
        <f>SUM(V100:V102)</f>
        <v>1.66</v>
      </c>
      <c r="W99" s="230"/>
      <c r="X99" s="230"/>
      <c r="AG99" t="s">
        <v>130</v>
      </c>
    </row>
    <row r="100" spans="1:60" outlineLevel="1" x14ac:dyDescent="0.2">
      <c r="A100" s="238">
        <v>20</v>
      </c>
      <c r="B100" s="239" t="s">
        <v>233</v>
      </c>
      <c r="C100" s="254" t="s">
        <v>234</v>
      </c>
      <c r="D100" s="240" t="s">
        <v>147</v>
      </c>
      <c r="E100" s="241">
        <v>27.6</v>
      </c>
      <c r="F100" s="242"/>
      <c r="G100" s="243">
        <f>ROUND(E100*F100,2)</f>
        <v>0</v>
      </c>
      <c r="H100" s="242"/>
      <c r="I100" s="243">
        <f>ROUND(E100*H100,2)</f>
        <v>0</v>
      </c>
      <c r="J100" s="242"/>
      <c r="K100" s="243">
        <f>ROUND(E100*J100,2)</f>
        <v>0</v>
      </c>
      <c r="L100" s="243">
        <v>21</v>
      </c>
      <c r="M100" s="243">
        <f>G100*(1+L100/100)</f>
        <v>0</v>
      </c>
      <c r="N100" s="241">
        <v>0</v>
      </c>
      <c r="O100" s="241">
        <f>ROUND(E100*N100,2)</f>
        <v>0</v>
      </c>
      <c r="P100" s="241">
        <v>0</v>
      </c>
      <c r="Q100" s="241">
        <f>ROUND(E100*P100,2)</f>
        <v>0</v>
      </c>
      <c r="R100" s="243" t="s">
        <v>235</v>
      </c>
      <c r="S100" s="243" t="s">
        <v>135</v>
      </c>
      <c r="T100" s="244" t="s">
        <v>135</v>
      </c>
      <c r="U100" s="226">
        <v>0.06</v>
      </c>
      <c r="V100" s="226">
        <f>ROUND(E100*U100,2)</f>
        <v>1.66</v>
      </c>
      <c r="W100" s="226"/>
      <c r="X100" s="226" t="s">
        <v>136</v>
      </c>
      <c r="Y100" s="215"/>
      <c r="Z100" s="215"/>
      <c r="AA100" s="215"/>
      <c r="AB100" s="215"/>
      <c r="AC100" s="215"/>
      <c r="AD100" s="215"/>
      <c r="AE100" s="215"/>
      <c r="AF100" s="215"/>
      <c r="AG100" s="215" t="s">
        <v>137</v>
      </c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</row>
    <row r="101" spans="1:60" outlineLevel="1" x14ac:dyDescent="0.2">
      <c r="A101" s="222"/>
      <c r="B101" s="223"/>
      <c r="C101" s="260" t="s">
        <v>236</v>
      </c>
      <c r="D101" s="251"/>
      <c r="E101" s="251"/>
      <c r="F101" s="251"/>
      <c r="G101" s="251"/>
      <c r="H101" s="226"/>
      <c r="I101" s="226"/>
      <c r="J101" s="226"/>
      <c r="K101" s="226"/>
      <c r="L101" s="226"/>
      <c r="M101" s="226"/>
      <c r="N101" s="225"/>
      <c r="O101" s="225"/>
      <c r="P101" s="225"/>
      <c r="Q101" s="225"/>
      <c r="R101" s="226"/>
      <c r="S101" s="226"/>
      <c r="T101" s="226"/>
      <c r="U101" s="226"/>
      <c r="V101" s="226"/>
      <c r="W101" s="226"/>
      <c r="X101" s="226"/>
      <c r="Y101" s="215"/>
      <c r="Z101" s="215"/>
      <c r="AA101" s="215"/>
      <c r="AB101" s="215"/>
      <c r="AC101" s="215"/>
      <c r="AD101" s="215"/>
      <c r="AE101" s="215"/>
      <c r="AF101" s="215"/>
      <c r="AG101" s="215" t="s">
        <v>151</v>
      </c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</row>
    <row r="102" spans="1:60" outlineLevel="1" x14ac:dyDescent="0.2">
      <c r="A102" s="222"/>
      <c r="B102" s="223"/>
      <c r="C102" s="257"/>
      <c r="D102" s="247"/>
      <c r="E102" s="247"/>
      <c r="F102" s="247"/>
      <c r="G102" s="247"/>
      <c r="H102" s="226"/>
      <c r="I102" s="226"/>
      <c r="J102" s="226"/>
      <c r="K102" s="226"/>
      <c r="L102" s="226"/>
      <c r="M102" s="226"/>
      <c r="N102" s="225"/>
      <c r="O102" s="225"/>
      <c r="P102" s="225"/>
      <c r="Q102" s="225"/>
      <c r="R102" s="226"/>
      <c r="S102" s="226"/>
      <c r="T102" s="226"/>
      <c r="U102" s="226"/>
      <c r="V102" s="226"/>
      <c r="W102" s="226"/>
      <c r="X102" s="226"/>
      <c r="Y102" s="215"/>
      <c r="Z102" s="215"/>
      <c r="AA102" s="215"/>
      <c r="AB102" s="215"/>
      <c r="AC102" s="215"/>
      <c r="AD102" s="215"/>
      <c r="AE102" s="215"/>
      <c r="AF102" s="215"/>
      <c r="AG102" s="215" t="s">
        <v>144</v>
      </c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5"/>
      <c r="BG102" s="215"/>
      <c r="BH102" s="215"/>
    </row>
    <row r="103" spans="1:60" x14ac:dyDescent="0.2">
      <c r="A103" s="231" t="s">
        <v>129</v>
      </c>
      <c r="B103" s="232" t="s">
        <v>78</v>
      </c>
      <c r="C103" s="253" t="s">
        <v>79</v>
      </c>
      <c r="D103" s="233"/>
      <c r="E103" s="234"/>
      <c r="F103" s="235"/>
      <c r="G103" s="235">
        <f>SUMIF(AG104:AG111,"&lt;&gt;NOR",G104:G111)</f>
        <v>0</v>
      </c>
      <c r="H103" s="235"/>
      <c r="I103" s="235">
        <f>SUM(I104:I111)</f>
        <v>0</v>
      </c>
      <c r="J103" s="235"/>
      <c r="K103" s="235">
        <f>SUM(K104:K111)</f>
        <v>0</v>
      </c>
      <c r="L103" s="235"/>
      <c r="M103" s="235">
        <f>SUM(M104:M111)</f>
        <v>0</v>
      </c>
      <c r="N103" s="234"/>
      <c r="O103" s="234">
        <f>SUM(O104:O111)</f>
        <v>0</v>
      </c>
      <c r="P103" s="234"/>
      <c r="Q103" s="234">
        <f>SUM(Q104:Q111)</f>
        <v>7.31</v>
      </c>
      <c r="R103" s="235"/>
      <c r="S103" s="235"/>
      <c r="T103" s="236"/>
      <c r="U103" s="230"/>
      <c r="V103" s="230">
        <f>SUM(V104:V111)</f>
        <v>38.42</v>
      </c>
      <c r="W103" s="230"/>
      <c r="X103" s="230"/>
      <c r="AG103" t="s">
        <v>130</v>
      </c>
    </row>
    <row r="104" spans="1:60" ht="22.5" outlineLevel="1" x14ac:dyDescent="0.2">
      <c r="A104" s="238">
        <v>21</v>
      </c>
      <c r="B104" s="239" t="s">
        <v>237</v>
      </c>
      <c r="C104" s="254" t="s">
        <v>238</v>
      </c>
      <c r="D104" s="240" t="s">
        <v>133</v>
      </c>
      <c r="E104" s="241">
        <v>51.7</v>
      </c>
      <c r="F104" s="242"/>
      <c r="G104" s="243">
        <f>ROUND(E104*F104,2)</f>
        <v>0</v>
      </c>
      <c r="H104" s="242"/>
      <c r="I104" s="243">
        <f>ROUND(E104*H104,2)</f>
        <v>0</v>
      </c>
      <c r="J104" s="242"/>
      <c r="K104" s="243">
        <f>ROUND(E104*J104,2)</f>
        <v>0</v>
      </c>
      <c r="L104" s="243">
        <v>21</v>
      </c>
      <c r="M104" s="243">
        <f>G104*(1+L104/100)</f>
        <v>0</v>
      </c>
      <c r="N104" s="241">
        <v>0</v>
      </c>
      <c r="O104" s="241">
        <f>ROUND(E104*N104,2)</f>
        <v>0</v>
      </c>
      <c r="P104" s="241">
        <v>4.5999999999999999E-2</v>
      </c>
      <c r="Q104" s="241">
        <f>ROUND(E104*P104,2)</f>
        <v>2.38</v>
      </c>
      <c r="R104" s="243" t="s">
        <v>239</v>
      </c>
      <c r="S104" s="243" t="s">
        <v>135</v>
      </c>
      <c r="T104" s="244" t="s">
        <v>135</v>
      </c>
      <c r="U104" s="226">
        <v>0.26</v>
      </c>
      <c r="V104" s="226">
        <f>ROUND(E104*U104,2)</f>
        <v>13.44</v>
      </c>
      <c r="W104" s="226"/>
      <c r="X104" s="226" t="s">
        <v>136</v>
      </c>
      <c r="Y104" s="215"/>
      <c r="Z104" s="215"/>
      <c r="AA104" s="215"/>
      <c r="AB104" s="215"/>
      <c r="AC104" s="215"/>
      <c r="AD104" s="215"/>
      <c r="AE104" s="215"/>
      <c r="AF104" s="215"/>
      <c r="AG104" s="215" t="s">
        <v>137</v>
      </c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5"/>
      <c r="BG104" s="215"/>
      <c r="BH104" s="215"/>
    </row>
    <row r="105" spans="1:60" outlineLevel="1" x14ac:dyDescent="0.2">
      <c r="A105" s="222"/>
      <c r="B105" s="223"/>
      <c r="C105" s="259"/>
      <c r="D105" s="250"/>
      <c r="E105" s="250"/>
      <c r="F105" s="250"/>
      <c r="G105" s="250"/>
      <c r="H105" s="226"/>
      <c r="I105" s="226"/>
      <c r="J105" s="226"/>
      <c r="K105" s="226"/>
      <c r="L105" s="226"/>
      <c r="M105" s="226"/>
      <c r="N105" s="225"/>
      <c r="O105" s="225"/>
      <c r="P105" s="225"/>
      <c r="Q105" s="225"/>
      <c r="R105" s="226"/>
      <c r="S105" s="226"/>
      <c r="T105" s="226"/>
      <c r="U105" s="226"/>
      <c r="V105" s="226"/>
      <c r="W105" s="226"/>
      <c r="X105" s="226"/>
      <c r="Y105" s="215"/>
      <c r="Z105" s="215"/>
      <c r="AA105" s="215"/>
      <c r="AB105" s="215"/>
      <c r="AC105" s="215"/>
      <c r="AD105" s="215"/>
      <c r="AE105" s="215"/>
      <c r="AF105" s="215"/>
      <c r="AG105" s="215" t="s">
        <v>144</v>
      </c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5"/>
    </row>
    <row r="106" spans="1:60" ht="22.5" outlineLevel="1" x14ac:dyDescent="0.2">
      <c r="A106" s="238">
        <v>22</v>
      </c>
      <c r="B106" s="239" t="s">
        <v>240</v>
      </c>
      <c r="C106" s="254" t="s">
        <v>241</v>
      </c>
      <c r="D106" s="240" t="s">
        <v>133</v>
      </c>
      <c r="E106" s="241">
        <v>55.38</v>
      </c>
      <c r="F106" s="242"/>
      <c r="G106" s="243">
        <f>ROUND(E106*F106,2)</f>
        <v>0</v>
      </c>
      <c r="H106" s="242"/>
      <c r="I106" s="243">
        <f>ROUND(E106*H106,2)</f>
        <v>0</v>
      </c>
      <c r="J106" s="242"/>
      <c r="K106" s="243">
        <f>ROUND(E106*J106,2)</f>
        <v>0</v>
      </c>
      <c r="L106" s="243">
        <v>21</v>
      </c>
      <c r="M106" s="243">
        <f>G106*(1+L106/100)</f>
        <v>0</v>
      </c>
      <c r="N106" s="241">
        <v>0</v>
      </c>
      <c r="O106" s="241">
        <f>ROUND(E106*N106,2)</f>
        <v>0</v>
      </c>
      <c r="P106" s="241">
        <v>8.8999999999999996E-2</v>
      </c>
      <c r="Q106" s="241">
        <f>ROUND(E106*P106,2)</f>
        <v>4.93</v>
      </c>
      <c r="R106" s="243" t="s">
        <v>239</v>
      </c>
      <c r="S106" s="243" t="s">
        <v>135</v>
      </c>
      <c r="T106" s="244" t="s">
        <v>135</v>
      </c>
      <c r="U106" s="226">
        <v>0.39</v>
      </c>
      <c r="V106" s="226">
        <f>ROUND(E106*U106,2)</f>
        <v>21.6</v>
      </c>
      <c r="W106" s="226"/>
      <c r="X106" s="226" t="s">
        <v>136</v>
      </c>
      <c r="Y106" s="215"/>
      <c r="Z106" s="215"/>
      <c r="AA106" s="215"/>
      <c r="AB106" s="215"/>
      <c r="AC106" s="215"/>
      <c r="AD106" s="215"/>
      <c r="AE106" s="215"/>
      <c r="AF106" s="215"/>
      <c r="AG106" s="215" t="s">
        <v>137</v>
      </c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15"/>
      <c r="BB106" s="215"/>
      <c r="BC106" s="215"/>
      <c r="BD106" s="215"/>
      <c r="BE106" s="215"/>
      <c r="BF106" s="215"/>
      <c r="BG106" s="215"/>
      <c r="BH106" s="215"/>
    </row>
    <row r="107" spans="1:60" outlineLevel="1" x14ac:dyDescent="0.2">
      <c r="A107" s="222"/>
      <c r="B107" s="223"/>
      <c r="C107" s="255" t="s">
        <v>242</v>
      </c>
      <c r="D107" s="245"/>
      <c r="E107" s="245"/>
      <c r="F107" s="245"/>
      <c r="G107" s="245"/>
      <c r="H107" s="226"/>
      <c r="I107" s="226"/>
      <c r="J107" s="226"/>
      <c r="K107" s="226"/>
      <c r="L107" s="226"/>
      <c r="M107" s="226"/>
      <c r="N107" s="225"/>
      <c r="O107" s="225"/>
      <c r="P107" s="225"/>
      <c r="Q107" s="225"/>
      <c r="R107" s="226"/>
      <c r="S107" s="226"/>
      <c r="T107" s="226"/>
      <c r="U107" s="226"/>
      <c r="V107" s="226"/>
      <c r="W107" s="226"/>
      <c r="X107" s="226"/>
      <c r="Y107" s="215"/>
      <c r="Z107" s="215"/>
      <c r="AA107" s="215"/>
      <c r="AB107" s="215"/>
      <c r="AC107" s="215"/>
      <c r="AD107" s="215"/>
      <c r="AE107" s="215"/>
      <c r="AF107" s="215"/>
      <c r="AG107" s="215" t="s">
        <v>139</v>
      </c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5"/>
      <c r="AZ107" s="215"/>
      <c r="BA107" s="215"/>
      <c r="BB107" s="215"/>
      <c r="BC107" s="215"/>
      <c r="BD107" s="215"/>
      <c r="BE107" s="215"/>
      <c r="BF107" s="215"/>
      <c r="BG107" s="215"/>
      <c r="BH107" s="215"/>
    </row>
    <row r="108" spans="1:60" outlineLevel="1" x14ac:dyDescent="0.2">
      <c r="A108" s="222"/>
      <c r="B108" s="223"/>
      <c r="C108" s="257"/>
      <c r="D108" s="247"/>
      <c r="E108" s="247"/>
      <c r="F108" s="247"/>
      <c r="G108" s="247"/>
      <c r="H108" s="226"/>
      <c r="I108" s="226"/>
      <c r="J108" s="226"/>
      <c r="K108" s="226"/>
      <c r="L108" s="226"/>
      <c r="M108" s="226"/>
      <c r="N108" s="225"/>
      <c r="O108" s="225"/>
      <c r="P108" s="225"/>
      <c r="Q108" s="225"/>
      <c r="R108" s="226"/>
      <c r="S108" s="226"/>
      <c r="T108" s="226"/>
      <c r="U108" s="226"/>
      <c r="V108" s="226"/>
      <c r="W108" s="226"/>
      <c r="X108" s="226"/>
      <c r="Y108" s="215"/>
      <c r="Z108" s="215"/>
      <c r="AA108" s="215"/>
      <c r="AB108" s="215"/>
      <c r="AC108" s="215"/>
      <c r="AD108" s="215"/>
      <c r="AE108" s="215"/>
      <c r="AF108" s="215"/>
      <c r="AG108" s="215" t="s">
        <v>144</v>
      </c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15"/>
      <c r="BB108" s="215"/>
      <c r="BC108" s="215"/>
      <c r="BD108" s="215"/>
      <c r="BE108" s="215"/>
      <c r="BF108" s="215"/>
      <c r="BG108" s="215"/>
      <c r="BH108" s="215"/>
    </row>
    <row r="109" spans="1:60" ht="22.5" outlineLevel="1" x14ac:dyDescent="0.2">
      <c r="A109" s="238">
        <v>23</v>
      </c>
      <c r="B109" s="239" t="s">
        <v>243</v>
      </c>
      <c r="C109" s="254" t="s">
        <v>244</v>
      </c>
      <c r="D109" s="240" t="s">
        <v>133</v>
      </c>
      <c r="E109" s="241">
        <v>29.414999999999999</v>
      </c>
      <c r="F109" s="242"/>
      <c r="G109" s="243">
        <f>ROUND(E109*F109,2)</f>
        <v>0</v>
      </c>
      <c r="H109" s="242"/>
      <c r="I109" s="243">
        <f>ROUND(E109*H109,2)</f>
        <v>0</v>
      </c>
      <c r="J109" s="242"/>
      <c r="K109" s="243">
        <f>ROUND(E109*J109,2)</f>
        <v>0</v>
      </c>
      <c r="L109" s="243">
        <v>21</v>
      </c>
      <c r="M109" s="243">
        <f>G109*(1+L109/100)</f>
        <v>0</v>
      </c>
      <c r="N109" s="241">
        <v>0</v>
      </c>
      <c r="O109" s="241">
        <f>ROUND(E109*N109,2)</f>
        <v>0</v>
      </c>
      <c r="P109" s="241">
        <v>0</v>
      </c>
      <c r="Q109" s="241">
        <f>ROUND(E109*P109,2)</f>
        <v>0</v>
      </c>
      <c r="R109" s="243" t="s">
        <v>134</v>
      </c>
      <c r="S109" s="243" t="s">
        <v>135</v>
      </c>
      <c r="T109" s="244" t="s">
        <v>135</v>
      </c>
      <c r="U109" s="226">
        <v>0.115</v>
      </c>
      <c r="V109" s="226">
        <f>ROUND(E109*U109,2)</f>
        <v>3.38</v>
      </c>
      <c r="W109" s="226"/>
      <c r="X109" s="226" t="s">
        <v>136</v>
      </c>
      <c r="Y109" s="215"/>
      <c r="Z109" s="215"/>
      <c r="AA109" s="215"/>
      <c r="AB109" s="215"/>
      <c r="AC109" s="215"/>
      <c r="AD109" s="215"/>
      <c r="AE109" s="215"/>
      <c r="AF109" s="215"/>
      <c r="AG109" s="215" t="s">
        <v>137</v>
      </c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</row>
    <row r="110" spans="1:60" ht="22.5" outlineLevel="1" x14ac:dyDescent="0.2">
      <c r="A110" s="222"/>
      <c r="B110" s="223"/>
      <c r="C110" s="255" t="s">
        <v>245</v>
      </c>
      <c r="D110" s="245"/>
      <c r="E110" s="245"/>
      <c r="F110" s="245"/>
      <c r="G110" s="245"/>
      <c r="H110" s="226"/>
      <c r="I110" s="226"/>
      <c r="J110" s="226"/>
      <c r="K110" s="226"/>
      <c r="L110" s="226"/>
      <c r="M110" s="226"/>
      <c r="N110" s="225"/>
      <c r="O110" s="225"/>
      <c r="P110" s="225"/>
      <c r="Q110" s="225"/>
      <c r="R110" s="226"/>
      <c r="S110" s="226"/>
      <c r="T110" s="226"/>
      <c r="U110" s="226"/>
      <c r="V110" s="226"/>
      <c r="W110" s="226"/>
      <c r="X110" s="226"/>
      <c r="Y110" s="215"/>
      <c r="Z110" s="215"/>
      <c r="AA110" s="215"/>
      <c r="AB110" s="215"/>
      <c r="AC110" s="215"/>
      <c r="AD110" s="215"/>
      <c r="AE110" s="215"/>
      <c r="AF110" s="215"/>
      <c r="AG110" s="215" t="s">
        <v>139</v>
      </c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48" t="str">
        <f>C110</f>
        <v>krajníků, desek nebo panelů od spojovacího materiálu s odklizením a uložením očištěných hmot a spojovacího materiálu na skládku na vzdálenost do 10 m</v>
      </c>
      <c r="BB110" s="215"/>
      <c r="BC110" s="215"/>
      <c r="BD110" s="215"/>
      <c r="BE110" s="215"/>
      <c r="BF110" s="215"/>
      <c r="BG110" s="215"/>
      <c r="BH110" s="215"/>
    </row>
    <row r="111" spans="1:60" outlineLevel="1" x14ac:dyDescent="0.2">
      <c r="A111" s="222"/>
      <c r="B111" s="223"/>
      <c r="C111" s="257"/>
      <c r="D111" s="247"/>
      <c r="E111" s="247"/>
      <c r="F111" s="247"/>
      <c r="G111" s="247"/>
      <c r="H111" s="226"/>
      <c r="I111" s="226"/>
      <c r="J111" s="226"/>
      <c r="K111" s="226"/>
      <c r="L111" s="226"/>
      <c r="M111" s="226"/>
      <c r="N111" s="225"/>
      <c r="O111" s="225"/>
      <c r="P111" s="225"/>
      <c r="Q111" s="225"/>
      <c r="R111" s="226"/>
      <c r="S111" s="226"/>
      <c r="T111" s="226"/>
      <c r="U111" s="226"/>
      <c r="V111" s="226"/>
      <c r="W111" s="226"/>
      <c r="X111" s="226"/>
      <c r="Y111" s="215"/>
      <c r="Z111" s="215"/>
      <c r="AA111" s="215"/>
      <c r="AB111" s="215"/>
      <c r="AC111" s="215"/>
      <c r="AD111" s="215"/>
      <c r="AE111" s="215"/>
      <c r="AF111" s="215"/>
      <c r="AG111" s="215" t="s">
        <v>144</v>
      </c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15"/>
      <c r="BB111" s="215"/>
      <c r="BC111" s="215"/>
      <c r="BD111" s="215"/>
      <c r="BE111" s="215"/>
      <c r="BF111" s="215"/>
      <c r="BG111" s="215"/>
      <c r="BH111" s="215"/>
    </row>
    <row r="112" spans="1:60" x14ac:dyDescent="0.2">
      <c r="A112" s="231" t="s">
        <v>129</v>
      </c>
      <c r="B112" s="232" t="s">
        <v>80</v>
      </c>
      <c r="C112" s="253" t="s">
        <v>81</v>
      </c>
      <c r="D112" s="233"/>
      <c r="E112" s="234"/>
      <c r="F112" s="235"/>
      <c r="G112" s="235">
        <f>SUMIF(AG113:AG115,"&lt;&gt;NOR",G113:G115)</f>
        <v>0</v>
      </c>
      <c r="H112" s="235"/>
      <c r="I112" s="235">
        <f>SUM(I113:I115)</f>
        <v>0</v>
      </c>
      <c r="J112" s="235"/>
      <c r="K112" s="235">
        <f>SUM(K113:K115)</f>
        <v>0</v>
      </c>
      <c r="L112" s="235"/>
      <c r="M112" s="235">
        <f>SUM(M113:M115)</f>
        <v>0</v>
      </c>
      <c r="N112" s="234"/>
      <c r="O112" s="234">
        <f>SUM(O113:O115)</f>
        <v>0</v>
      </c>
      <c r="P112" s="234"/>
      <c r="Q112" s="234">
        <f>SUM(Q113:Q115)</f>
        <v>0</v>
      </c>
      <c r="R112" s="235"/>
      <c r="S112" s="235"/>
      <c r="T112" s="236"/>
      <c r="U112" s="230"/>
      <c r="V112" s="230">
        <f>SUM(V113:V115)</f>
        <v>27.99</v>
      </c>
      <c r="W112" s="230"/>
      <c r="X112" s="230"/>
      <c r="AG112" t="s">
        <v>130</v>
      </c>
    </row>
    <row r="113" spans="1:60" outlineLevel="1" x14ac:dyDescent="0.2">
      <c r="A113" s="238">
        <v>24</v>
      </c>
      <c r="B113" s="239" t="s">
        <v>246</v>
      </c>
      <c r="C113" s="254" t="s">
        <v>247</v>
      </c>
      <c r="D113" s="240" t="s">
        <v>248</v>
      </c>
      <c r="E113" s="241">
        <v>32.85407</v>
      </c>
      <c r="F113" s="242"/>
      <c r="G113" s="243">
        <f>ROUND(E113*F113,2)</f>
        <v>0</v>
      </c>
      <c r="H113" s="242"/>
      <c r="I113" s="243">
        <f>ROUND(E113*H113,2)</f>
        <v>0</v>
      </c>
      <c r="J113" s="242"/>
      <c r="K113" s="243">
        <f>ROUND(E113*J113,2)</f>
        <v>0</v>
      </c>
      <c r="L113" s="243">
        <v>21</v>
      </c>
      <c r="M113" s="243">
        <f>G113*(1+L113/100)</f>
        <v>0</v>
      </c>
      <c r="N113" s="241">
        <v>0</v>
      </c>
      <c r="O113" s="241">
        <f>ROUND(E113*N113,2)</f>
        <v>0</v>
      </c>
      <c r="P113" s="241">
        <v>0</v>
      </c>
      <c r="Q113" s="241">
        <f>ROUND(E113*P113,2)</f>
        <v>0</v>
      </c>
      <c r="R113" s="243" t="s">
        <v>196</v>
      </c>
      <c r="S113" s="243" t="s">
        <v>135</v>
      </c>
      <c r="T113" s="244" t="s">
        <v>135</v>
      </c>
      <c r="U113" s="226">
        <v>0.85199999999999998</v>
      </c>
      <c r="V113" s="226">
        <f>ROUND(E113*U113,2)</f>
        <v>27.99</v>
      </c>
      <c r="W113" s="226"/>
      <c r="X113" s="226" t="s">
        <v>249</v>
      </c>
      <c r="Y113" s="215"/>
      <c r="Z113" s="215"/>
      <c r="AA113" s="215"/>
      <c r="AB113" s="215"/>
      <c r="AC113" s="215"/>
      <c r="AD113" s="215"/>
      <c r="AE113" s="215"/>
      <c r="AF113" s="215"/>
      <c r="AG113" s="215" t="s">
        <v>250</v>
      </c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5"/>
      <c r="BC113" s="215"/>
      <c r="BD113" s="215"/>
      <c r="BE113" s="215"/>
      <c r="BF113" s="215"/>
      <c r="BG113" s="215"/>
      <c r="BH113" s="215"/>
    </row>
    <row r="114" spans="1:60" ht="22.5" outlineLevel="1" x14ac:dyDescent="0.2">
      <c r="A114" s="222"/>
      <c r="B114" s="223"/>
      <c r="C114" s="255" t="s">
        <v>251</v>
      </c>
      <c r="D114" s="245"/>
      <c r="E114" s="245"/>
      <c r="F114" s="245"/>
      <c r="G114" s="245"/>
      <c r="H114" s="226"/>
      <c r="I114" s="226"/>
      <c r="J114" s="226"/>
      <c r="K114" s="226"/>
      <c r="L114" s="226"/>
      <c r="M114" s="226"/>
      <c r="N114" s="225"/>
      <c r="O114" s="225"/>
      <c r="P114" s="225"/>
      <c r="Q114" s="225"/>
      <c r="R114" s="226"/>
      <c r="S114" s="226"/>
      <c r="T114" s="226"/>
      <c r="U114" s="226"/>
      <c r="V114" s="226"/>
      <c r="W114" s="226"/>
      <c r="X114" s="226"/>
      <c r="Y114" s="215"/>
      <c r="Z114" s="215"/>
      <c r="AA114" s="215"/>
      <c r="AB114" s="215"/>
      <c r="AC114" s="215"/>
      <c r="AD114" s="215"/>
      <c r="AE114" s="215"/>
      <c r="AF114" s="215"/>
      <c r="AG114" s="215" t="s">
        <v>139</v>
      </c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48" t="str">
        <f>C114</f>
        <v>přesun hmot pro budovy občanské výstavby (JKSO 801), budovy pro bydlení (JKSO 803) budovy pro výrobu a služby (JKSO 812) s nosnou svislou konstrukcí zděnou z cihel nebo tvárnic nebo kovovou</v>
      </c>
      <c r="BB114" s="215"/>
      <c r="BC114" s="215"/>
      <c r="BD114" s="215"/>
      <c r="BE114" s="215"/>
      <c r="BF114" s="215"/>
      <c r="BG114" s="215"/>
      <c r="BH114" s="215"/>
    </row>
    <row r="115" spans="1:60" outlineLevel="1" x14ac:dyDescent="0.2">
      <c r="A115" s="222"/>
      <c r="B115" s="223"/>
      <c r="C115" s="257"/>
      <c r="D115" s="247"/>
      <c r="E115" s="247"/>
      <c r="F115" s="247"/>
      <c r="G115" s="247"/>
      <c r="H115" s="226"/>
      <c r="I115" s="226"/>
      <c r="J115" s="226"/>
      <c r="K115" s="226"/>
      <c r="L115" s="226"/>
      <c r="M115" s="226"/>
      <c r="N115" s="225"/>
      <c r="O115" s="225"/>
      <c r="P115" s="225"/>
      <c r="Q115" s="225"/>
      <c r="R115" s="226"/>
      <c r="S115" s="226"/>
      <c r="T115" s="226"/>
      <c r="U115" s="226"/>
      <c r="V115" s="226"/>
      <c r="W115" s="226"/>
      <c r="X115" s="226"/>
      <c r="Y115" s="215"/>
      <c r="Z115" s="215"/>
      <c r="AA115" s="215"/>
      <c r="AB115" s="215"/>
      <c r="AC115" s="215"/>
      <c r="AD115" s="215"/>
      <c r="AE115" s="215"/>
      <c r="AF115" s="215"/>
      <c r="AG115" s="215" t="s">
        <v>144</v>
      </c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5"/>
      <c r="BC115" s="215"/>
      <c r="BD115" s="215"/>
      <c r="BE115" s="215"/>
      <c r="BF115" s="215"/>
      <c r="BG115" s="215"/>
      <c r="BH115" s="215"/>
    </row>
    <row r="116" spans="1:60" x14ac:dyDescent="0.2">
      <c r="A116" s="231" t="s">
        <v>129</v>
      </c>
      <c r="B116" s="232" t="s">
        <v>82</v>
      </c>
      <c r="C116" s="253" t="s">
        <v>83</v>
      </c>
      <c r="D116" s="233"/>
      <c r="E116" s="234"/>
      <c r="F116" s="235"/>
      <c r="G116" s="235">
        <f>SUMIF(AG117:AG138,"&lt;&gt;NOR",G117:G138)</f>
        <v>0</v>
      </c>
      <c r="H116" s="235"/>
      <c r="I116" s="235">
        <f>SUM(I117:I138)</f>
        <v>0</v>
      </c>
      <c r="J116" s="235"/>
      <c r="K116" s="235">
        <f>SUM(K117:K138)</f>
        <v>0</v>
      </c>
      <c r="L116" s="235"/>
      <c r="M116" s="235">
        <f>SUM(M117:M138)</f>
        <v>0</v>
      </c>
      <c r="N116" s="234"/>
      <c r="O116" s="234">
        <f>SUM(O117:O138)</f>
        <v>0.14000000000000001</v>
      </c>
      <c r="P116" s="234"/>
      <c r="Q116" s="234">
        <f>SUM(Q117:Q138)</f>
        <v>0</v>
      </c>
      <c r="R116" s="235"/>
      <c r="S116" s="235"/>
      <c r="T116" s="236"/>
      <c r="U116" s="230"/>
      <c r="V116" s="230">
        <f>SUM(V117:V138)</f>
        <v>20.659999999999997</v>
      </c>
      <c r="W116" s="230"/>
      <c r="X116" s="230"/>
      <c r="AG116" t="s">
        <v>130</v>
      </c>
    </row>
    <row r="117" spans="1:60" outlineLevel="1" x14ac:dyDescent="0.2">
      <c r="A117" s="238">
        <v>25</v>
      </c>
      <c r="B117" s="239" t="s">
        <v>252</v>
      </c>
      <c r="C117" s="254" t="s">
        <v>253</v>
      </c>
      <c r="D117" s="240" t="s">
        <v>147</v>
      </c>
      <c r="E117" s="241">
        <v>42.6</v>
      </c>
      <c r="F117" s="242"/>
      <c r="G117" s="243">
        <f>ROUND(E117*F117,2)</f>
        <v>0</v>
      </c>
      <c r="H117" s="242"/>
      <c r="I117" s="243">
        <f>ROUND(E117*H117,2)</f>
        <v>0</v>
      </c>
      <c r="J117" s="242"/>
      <c r="K117" s="243">
        <f>ROUND(E117*J117,2)</f>
        <v>0</v>
      </c>
      <c r="L117" s="243">
        <v>21</v>
      </c>
      <c r="M117" s="243">
        <f>G117*(1+L117/100)</f>
        <v>0</v>
      </c>
      <c r="N117" s="241">
        <v>3.3E-4</v>
      </c>
      <c r="O117" s="241">
        <f>ROUND(E117*N117,2)</f>
        <v>0.01</v>
      </c>
      <c r="P117" s="241">
        <v>0</v>
      </c>
      <c r="Q117" s="241">
        <f>ROUND(E117*P117,2)</f>
        <v>0</v>
      </c>
      <c r="R117" s="243" t="s">
        <v>254</v>
      </c>
      <c r="S117" s="243" t="s">
        <v>135</v>
      </c>
      <c r="T117" s="244" t="s">
        <v>135</v>
      </c>
      <c r="U117" s="226">
        <v>0.1</v>
      </c>
      <c r="V117" s="226">
        <f>ROUND(E117*U117,2)</f>
        <v>4.26</v>
      </c>
      <c r="W117" s="226"/>
      <c r="X117" s="226" t="s">
        <v>136</v>
      </c>
      <c r="Y117" s="215"/>
      <c r="Z117" s="215"/>
      <c r="AA117" s="215"/>
      <c r="AB117" s="215"/>
      <c r="AC117" s="215"/>
      <c r="AD117" s="215"/>
      <c r="AE117" s="215"/>
      <c r="AF117" s="215"/>
      <c r="AG117" s="215" t="s">
        <v>137</v>
      </c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5"/>
      <c r="BH117" s="215"/>
    </row>
    <row r="118" spans="1:60" outlineLevel="1" x14ac:dyDescent="0.2">
      <c r="A118" s="222"/>
      <c r="B118" s="223"/>
      <c r="C118" s="256" t="s">
        <v>255</v>
      </c>
      <c r="D118" s="228"/>
      <c r="E118" s="229">
        <v>42.6</v>
      </c>
      <c r="F118" s="226"/>
      <c r="G118" s="226"/>
      <c r="H118" s="226"/>
      <c r="I118" s="226"/>
      <c r="J118" s="226"/>
      <c r="K118" s="226"/>
      <c r="L118" s="226"/>
      <c r="M118" s="226"/>
      <c r="N118" s="225"/>
      <c r="O118" s="225"/>
      <c r="P118" s="225"/>
      <c r="Q118" s="225"/>
      <c r="R118" s="226"/>
      <c r="S118" s="226"/>
      <c r="T118" s="226"/>
      <c r="U118" s="226"/>
      <c r="V118" s="226"/>
      <c r="W118" s="226"/>
      <c r="X118" s="226"/>
      <c r="Y118" s="215"/>
      <c r="Z118" s="215"/>
      <c r="AA118" s="215"/>
      <c r="AB118" s="215"/>
      <c r="AC118" s="215"/>
      <c r="AD118" s="215"/>
      <c r="AE118" s="215"/>
      <c r="AF118" s="215"/>
      <c r="AG118" s="215" t="s">
        <v>141</v>
      </c>
      <c r="AH118" s="215">
        <v>0</v>
      </c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5"/>
      <c r="BC118" s="215"/>
      <c r="BD118" s="215"/>
      <c r="BE118" s="215"/>
      <c r="BF118" s="215"/>
      <c r="BG118" s="215"/>
      <c r="BH118" s="215"/>
    </row>
    <row r="119" spans="1:60" outlineLevel="1" x14ac:dyDescent="0.2">
      <c r="A119" s="222"/>
      <c r="B119" s="223"/>
      <c r="C119" s="257"/>
      <c r="D119" s="247"/>
      <c r="E119" s="247"/>
      <c r="F119" s="247"/>
      <c r="G119" s="247"/>
      <c r="H119" s="226"/>
      <c r="I119" s="226"/>
      <c r="J119" s="226"/>
      <c r="K119" s="226"/>
      <c r="L119" s="226"/>
      <c r="M119" s="226"/>
      <c r="N119" s="225"/>
      <c r="O119" s="225"/>
      <c r="P119" s="225"/>
      <c r="Q119" s="225"/>
      <c r="R119" s="226"/>
      <c r="S119" s="226"/>
      <c r="T119" s="226"/>
      <c r="U119" s="226"/>
      <c r="V119" s="226"/>
      <c r="W119" s="226"/>
      <c r="X119" s="226"/>
      <c r="Y119" s="215"/>
      <c r="Z119" s="215"/>
      <c r="AA119" s="215"/>
      <c r="AB119" s="215"/>
      <c r="AC119" s="215"/>
      <c r="AD119" s="215"/>
      <c r="AE119" s="215"/>
      <c r="AF119" s="215"/>
      <c r="AG119" s="215" t="s">
        <v>144</v>
      </c>
      <c r="AH119" s="215"/>
      <c r="AI119" s="215"/>
      <c r="AJ119" s="215"/>
      <c r="AK119" s="215"/>
      <c r="AL119" s="215"/>
      <c r="AM119" s="215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5"/>
      <c r="BC119" s="215"/>
      <c r="BD119" s="215"/>
      <c r="BE119" s="215"/>
      <c r="BF119" s="215"/>
      <c r="BG119" s="215"/>
      <c r="BH119" s="215"/>
    </row>
    <row r="120" spans="1:60" outlineLevel="1" x14ac:dyDescent="0.2">
      <c r="A120" s="238">
        <v>26</v>
      </c>
      <c r="B120" s="239" t="s">
        <v>256</v>
      </c>
      <c r="C120" s="254" t="s">
        <v>257</v>
      </c>
      <c r="D120" s="240" t="s">
        <v>133</v>
      </c>
      <c r="E120" s="241">
        <v>42.6</v>
      </c>
      <c r="F120" s="242"/>
      <c r="G120" s="243">
        <f>ROUND(E120*F120,2)</f>
        <v>0</v>
      </c>
      <c r="H120" s="242"/>
      <c r="I120" s="243">
        <f>ROUND(E120*H120,2)</f>
        <v>0</v>
      </c>
      <c r="J120" s="242"/>
      <c r="K120" s="243">
        <f>ROUND(E120*J120,2)</f>
        <v>0</v>
      </c>
      <c r="L120" s="243">
        <v>21</v>
      </c>
      <c r="M120" s="243">
        <f>G120*(1+L120/100)</f>
        <v>0</v>
      </c>
      <c r="N120" s="241">
        <v>3.15E-3</v>
      </c>
      <c r="O120" s="241">
        <f>ROUND(E120*N120,2)</f>
        <v>0.13</v>
      </c>
      <c r="P120" s="241">
        <v>0</v>
      </c>
      <c r="Q120" s="241">
        <f>ROUND(E120*P120,2)</f>
        <v>0</v>
      </c>
      <c r="R120" s="243"/>
      <c r="S120" s="243" t="s">
        <v>190</v>
      </c>
      <c r="T120" s="244" t="s">
        <v>184</v>
      </c>
      <c r="U120" s="226">
        <v>0.38500000000000001</v>
      </c>
      <c r="V120" s="226">
        <f>ROUND(E120*U120,2)</f>
        <v>16.399999999999999</v>
      </c>
      <c r="W120" s="226"/>
      <c r="X120" s="226" t="s">
        <v>136</v>
      </c>
      <c r="Y120" s="215"/>
      <c r="Z120" s="215"/>
      <c r="AA120" s="215"/>
      <c r="AB120" s="215"/>
      <c r="AC120" s="215"/>
      <c r="AD120" s="215"/>
      <c r="AE120" s="215"/>
      <c r="AF120" s="215"/>
      <c r="AG120" s="215" t="s">
        <v>137</v>
      </c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15"/>
      <c r="BB120" s="215"/>
      <c r="BC120" s="215"/>
      <c r="BD120" s="215"/>
      <c r="BE120" s="215"/>
      <c r="BF120" s="215"/>
      <c r="BG120" s="215"/>
      <c r="BH120" s="215"/>
    </row>
    <row r="121" spans="1:60" outlineLevel="1" x14ac:dyDescent="0.2">
      <c r="A121" s="222"/>
      <c r="B121" s="223"/>
      <c r="C121" s="260" t="s">
        <v>375</v>
      </c>
      <c r="D121" s="251"/>
      <c r="E121" s="251"/>
      <c r="F121" s="251"/>
      <c r="G121" s="251"/>
      <c r="H121" s="226"/>
      <c r="I121" s="226"/>
      <c r="J121" s="226"/>
      <c r="K121" s="226"/>
      <c r="L121" s="226"/>
      <c r="M121" s="226"/>
      <c r="N121" s="225"/>
      <c r="O121" s="225"/>
      <c r="P121" s="225"/>
      <c r="Q121" s="225"/>
      <c r="R121" s="226"/>
      <c r="S121" s="226"/>
      <c r="T121" s="226"/>
      <c r="U121" s="226"/>
      <c r="V121" s="226"/>
      <c r="W121" s="226"/>
      <c r="X121" s="226"/>
      <c r="Y121" s="215"/>
      <c r="Z121" s="215"/>
      <c r="AA121" s="215"/>
      <c r="AB121" s="215"/>
      <c r="AC121" s="215"/>
      <c r="AD121" s="215"/>
      <c r="AE121" s="215"/>
      <c r="AF121" s="215"/>
      <c r="AG121" s="215" t="s">
        <v>151</v>
      </c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  <c r="AV121" s="215"/>
      <c r="AW121" s="215"/>
      <c r="AX121" s="215"/>
      <c r="AY121" s="215"/>
      <c r="AZ121" s="215"/>
      <c r="BA121" s="215"/>
      <c r="BB121" s="215"/>
      <c r="BC121" s="215"/>
      <c r="BD121" s="215"/>
      <c r="BE121" s="215"/>
      <c r="BF121" s="215"/>
      <c r="BG121" s="215"/>
      <c r="BH121" s="215"/>
    </row>
    <row r="122" spans="1:60" outlineLevel="1" x14ac:dyDescent="0.2">
      <c r="A122" s="222"/>
      <c r="B122" s="223"/>
      <c r="C122" s="258" t="s">
        <v>376</v>
      </c>
      <c r="D122" s="249"/>
      <c r="E122" s="249"/>
      <c r="F122" s="249"/>
      <c r="G122" s="249"/>
      <c r="H122" s="226"/>
      <c r="I122" s="226"/>
      <c r="J122" s="226"/>
      <c r="K122" s="226"/>
      <c r="L122" s="226"/>
      <c r="M122" s="226"/>
      <c r="N122" s="225"/>
      <c r="O122" s="225"/>
      <c r="P122" s="225"/>
      <c r="Q122" s="225"/>
      <c r="R122" s="226"/>
      <c r="S122" s="226"/>
      <c r="T122" s="226"/>
      <c r="U122" s="226"/>
      <c r="V122" s="226"/>
      <c r="W122" s="226"/>
      <c r="X122" s="226"/>
      <c r="Y122" s="215"/>
      <c r="Z122" s="215"/>
      <c r="AA122" s="215"/>
      <c r="AB122" s="215"/>
      <c r="AC122" s="215"/>
      <c r="AD122" s="215"/>
      <c r="AE122" s="215"/>
      <c r="AF122" s="215"/>
      <c r="AG122" s="215" t="s">
        <v>151</v>
      </c>
      <c r="AH122" s="215"/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215"/>
      <c r="AZ122" s="215"/>
      <c r="BA122" s="215"/>
      <c r="BB122" s="215"/>
      <c r="BC122" s="215"/>
      <c r="BD122" s="215"/>
      <c r="BE122" s="215"/>
      <c r="BF122" s="215"/>
      <c r="BG122" s="215"/>
      <c r="BH122" s="215"/>
    </row>
    <row r="123" spans="1:60" outlineLevel="1" x14ac:dyDescent="0.2">
      <c r="A123" s="222"/>
      <c r="B123" s="223"/>
      <c r="C123" s="258" t="s">
        <v>377</v>
      </c>
      <c r="D123" s="249"/>
      <c r="E123" s="249"/>
      <c r="F123" s="249"/>
      <c r="G123" s="249"/>
      <c r="H123" s="226"/>
      <c r="I123" s="226"/>
      <c r="J123" s="226"/>
      <c r="K123" s="226"/>
      <c r="L123" s="226"/>
      <c r="M123" s="226"/>
      <c r="N123" s="225"/>
      <c r="O123" s="225"/>
      <c r="P123" s="225"/>
      <c r="Q123" s="225"/>
      <c r="R123" s="226"/>
      <c r="S123" s="226"/>
      <c r="T123" s="226"/>
      <c r="U123" s="226"/>
      <c r="V123" s="226"/>
      <c r="W123" s="226"/>
      <c r="X123" s="226"/>
      <c r="Y123" s="215"/>
      <c r="Z123" s="215"/>
      <c r="AA123" s="215"/>
      <c r="AB123" s="215"/>
      <c r="AC123" s="215"/>
      <c r="AD123" s="215"/>
      <c r="AE123" s="215"/>
      <c r="AF123" s="215"/>
      <c r="AG123" s="215" t="s">
        <v>151</v>
      </c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48" t="str">
        <f>C123</f>
        <v>3) vyrovnání podkladu svislé zdi těsnící maltou s vysokou odolností vůči síranům 8 kg/m2</v>
      </c>
      <c r="BB123" s="215"/>
      <c r="BC123" s="215"/>
      <c r="BD123" s="215"/>
      <c r="BE123" s="215"/>
      <c r="BF123" s="215"/>
      <c r="BG123" s="215"/>
      <c r="BH123" s="215"/>
    </row>
    <row r="124" spans="1:60" outlineLevel="1" x14ac:dyDescent="0.2">
      <c r="A124" s="222"/>
      <c r="B124" s="223"/>
      <c r="C124" s="258" t="s">
        <v>378</v>
      </c>
      <c r="D124" s="249"/>
      <c r="E124" s="249"/>
      <c r="F124" s="249"/>
      <c r="G124" s="249"/>
      <c r="H124" s="226"/>
      <c r="I124" s="226"/>
      <c r="J124" s="226"/>
      <c r="K124" s="226"/>
      <c r="L124" s="226"/>
      <c r="M124" s="226"/>
      <c r="N124" s="225"/>
      <c r="O124" s="225"/>
      <c r="P124" s="225"/>
      <c r="Q124" s="225"/>
      <c r="R124" s="226"/>
      <c r="S124" s="226"/>
      <c r="T124" s="226"/>
      <c r="U124" s="226"/>
      <c r="V124" s="226"/>
      <c r="W124" s="226"/>
      <c r="X124" s="226"/>
      <c r="Y124" s="215"/>
      <c r="Z124" s="215"/>
      <c r="AA124" s="215"/>
      <c r="AB124" s="215"/>
      <c r="AC124" s="215"/>
      <c r="AD124" s="215"/>
      <c r="AE124" s="215"/>
      <c r="AF124" s="215"/>
      <c r="AG124" s="215" t="s">
        <v>151</v>
      </c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48" t="str">
        <f>C124</f>
        <v xml:space="preserve">4) dvousložkový flexibilní polymerní silnovrstvý nátěr neobsahující rozpouštědla zušlechtěný plasty 3,5 kg/m2  </v>
      </c>
      <c r="BB124" s="215"/>
      <c r="BC124" s="215"/>
      <c r="BD124" s="215"/>
      <c r="BE124" s="215"/>
      <c r="BF124" s="215"/>
      <c r="BG124" s="215"/>
      <c r="BH124" s="215"/>
    </row>
    <row r="125" spans="1:60" outlineLevel="1" x14ac:dyDescent="0.2">
      <c r="A125" s="222"/>
      <c r="B125" s="223"/>
      <c r="C125" s="256" t="s">
        <v>258</v>
      </c>
      <c r="D125" s="228"/>
      <c r="E125" s="229">
        <v>42.6</v>
      </c>
      <c r="F125" s="226"/>
      <c r="G125" s="226"/>
      <c r="H125" s="226"/>
      <c r="I125" s="226"/>
      <c r="J125" s="226"/>
      <c r="K125" s="226"/>
      <c r="L125" s="226"/>
      <c r="M125" s="226"/>
      <c r="N125" s="225"/>
      <c r="O125" s="225"/>
      <c r="P125" s="225"/>
      <c r="Q125" s="225"/>
      <c r="R125" s="226"/>
      <c r="S125" s="226"/>
      <c r="T125" s="226"/>
      <c r="U125" s="226"/>
      <c r="V125" s="226"/>
      <c r="W125" s="226"/>
      <c r="X125" s="226"/>
      <c r="Y125" s="215"/>
      <c r="Z125" s="215"/>
      <c r="AA125" s="215"/>
      <c r="AB125" s="215"/>
      <c r="AC125" s="215"/>
      <c r="AD125" s="215"/>
      <c r="AE125" s="215"/>
      <c r="AF125" s="215"/>
      <c r="AG125" s="215" t="s">
        <v>141</v>
      </c>
      <c r="AH125" s="215">
        <v>0</v>
      </c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</row>
    <row r="126" spans="1:60" outlineLevel="1" x14ac:dyDescent="0.2">
      <c r="A126" s="222"/>
      <c r="B126" s="223"/>
      <c r="C126" s="257"/>
      <c r="D126" s="247"/>
      <c r="E126" s="247"/>
      <c r="F126" s="247"/>
      <c r="G126" s="247"/>
      <c r="H126" s="226"/>
      <c r="I126" s="226"/>
      <c r="J126" s="226"/>
      <c r="K126" s="226"/>
      <c r="L126" s="226"/>
      <c r="M126" s="226"/>
      <c r="N126" s="225"/>
      <c r="O126" s="225"/>
      <c r="P126" s="225"/>
      <c r="Q126" s="225"/>
      <c r="R126" s="226"/>
      <c r="S126" s="226"/>
      <c r="T126" s="226"/>
      <c r="U126" s="226"/>
      <c r="V126" s="226"/>
      <c r="W126" s="226"/>
      <c r="X126" s="226"/>
      <c r="Y126" s="215"/>
      <c r="Z126" s="215"/>
      <c r="AA126" s="215"/>
      <c r="AB126" s="215"/>
      <c r="AC126" s="215"/>
      <c r="AD126" s="215"/>
      <c r="AE126" s="215"/>
      <c r="AF126" s="215"/>
      <c r="AG126" s="215" t="s">
        <v>144</v>
      </c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  <c r="BB126" s="215"/>
      <c r="BC126" s="215"/>
      <c r="BD126" s="215"/>
      <c r="BE126" s="215"/>
      <c r="BF126" s="215"/>
      <c r="BG126" s="215"/>
      <c r="BH126" s="215"/>
    </row>
    <row r="127" spans="1:60" outlineLevel="1" x14ac:dyDescent="0.2">
      <c r="A127" s="238">
        <v>27</v>
      </c>
      <c r="B127" s="239" t="s">
        <v>259</v>
      </c>
      <c r="C127" s="254" t="s">
        <v>260</v>
      </c>
      <c r="D127" s="240" t="s">
        <v>261</v>
      </c>
      <c r="E127" s="241">
        <v>19.015000000000001</v>
      </c>
      <c r="F127" s="242"/>
      <c r="G127" s="243">
        <f>ROUND(E127*F127,2)</f>
        <v>0</v>
      </c>
      <c r="H127" s="242"/>
      <c r="I127" s="243">
        <f>ROUND(E127*H127,2)</f>
        <v>0</v>
      </c>
      <c r="J127" s="242"/>
      <c r="K127" s="243">
        <f>ROUND(E127*J127,2)</f>
        <v>0</v>
      </c>
      <c r="L127" s="243">
        <v>21</v>
      </c>
      <c r="M127" s="243">
        <f>G127*(1+L127/100)</f>
        <v>0</v>
      </c>
      <c r="N127" s="241">
        <v>0</v>
      </c>
      <c r="O127" s="241">
        <f>ROUND(E127*N127,2)</f>
        <v>0</v>
      </c>
      <c r="P127" s="241">
        <v>0</v>
      </c>
      <c r="Q127" s="241">
        <f>ROUND(E127*P127,2)</f>
        <v>0</v>
      </c>
      <c r="R127" s="243"/>
      <c r="S127" s="243" t="s">
        <v>190</v>
      </c>
      <c r="T127" s="244" t="s">
        <v>184</v>
      </c>
      <c r="U127" s="226">
        <v>0</v>
      </c>
      <c r="V127" s="226">
        <f>ROUND(E127*U127,2)</f>
        <v>0</v>
      </c>
      <c r="W127" s="226"/>
      <c r="X127" s="226" t="s">
        <v>136</v>
      </c>
      <c r="Y127" s="215"/>
      <c r="Z127" s="215"/>
      <c r="AA127" s="215"/>
      <c r="AB127" s="215"/>
      <c r="AC127" s="215"/>
      <c r="AD127" s="215"/>
      <c r="AE127" s="215"/>
      <c r="AF127" s="215"/>
      <c r="AG127" s="215" t="s">
        <v>137</v>
      </c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215"/>
      <c r="BC127" s="215"/>
      <c r="BD127" s="215"/>
      <c r="BE127" s="215"/>
      <c r="BF127" s="215"/>
      <c r="BG127" s="215"/>
      <c r="BH127" s="215"/>
    </row>
    <row r="128" spans="1:60" outlineLevel="1" x14ac:dyDescent="0.2">
      <c r="A128" s="222"/>
      <c r="B128" s="223"/>
      <c r="C128" s="260" t="s">
        <v>379</v>
      </c>
      <c r="D128" s="251"/>
      <c r="E128" s="251"/>
      <c r="F128" s="251"/>
      <c r="G128" s="251"/>
      <c r="H128" s="226"/>
      <c r="I128" s="226"/>
      <c r="J128" s="226"/>
      <c r="K128" s="226"/>
      <c r="L128" s="226"/>
      <c r="M128" s="226"/>
      <c r="N128" s="225"/>
      <c r="O128" s="225"/>
      <c r="P128" s="225"/>
      <c r="Q128" s="225"/>
      <c r="R128" s="226"/>
      <c r="S128" s="226"/>
      <c r="T128" s="226"/>
      <c r="U128" s="226"/>
      <c r="V128" s="226"/>
      <c r="W128" s="226"/>
      <c r="X128" s="226"/>
      <c r="Y128" s="215"/>
      <c r="Z128" s="215"/>
      <c r="AA128" s="215"/>
      <c r="AB128" s="215"/>
      <c r="AC128" s="215"/>
      <c r="AD128" s="215"/>
      <c r="AE128" s="215"/>
      <c r="AF128" s="215"/>
      <c r="AG128" s="215" t="s">
        <v>151</v>
      </c>
      <c r="AH128" s="215"/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  <c r="AU128" s="215"/>
      <c r="AV128" s="215"/>
      <c r="AW128" s="215"/>
      <c r="AX128" s="215"/>
      <c r="AY128" s="215"/>
      <c r="AZ128" s="215"/>
      <c r="BA128" s="215"/>
      <c r="BB128" s="215"/>
      <c r="BC128" s="215"/>
      <c r="BD128" s="215"/>
      <c r="BE128" s="215"/>
      <c r="BF128" s="215"/>
      <c r="BG128" s="215"/>
      <c r="BH128" s="215"/>
    </row>
    <row r="129" spans="1:60" outlineLevel="1" x14ac:dyDescent="0.2">
      <c r="A129" s="222"/>
      <c r="B129" s="223"/>
      <c r="C129" s="258" t="s">
        <v>380</v>
      </c>
      <c r="D129" s="249"/>
      <c r="E129" s="249"/>
      <c r="F129" s="249"/>
      <c r="G129" s="249"/>
      <c r="H129" s="226"/>
      <c r="I129" s="226"/>
      <c r="J129" s="226"/>
      <c r="K129" s="226"/>
      <c r="L129" s="226"/>
      <c r="M129" s="226"/>
      <c r="N129" s="225"/>
      <c r="O129" s="225"/>
      <c r="P129" s="225"/>
      <c r="Q129" s="225"/>
      <c r="R129" s="226"/>
      <c r="S129" s="226"/>
      <c r="T129" s="226"/>
      <c r="U129" s="226"/>
      <c r="V129" s="226"/>
      <c r="W129" s="226"/>
      <c r="X129" s="226"/>
      <c r="Y129" s="215"/>
      <c r="Z129" s="215"/>
      <c r="AA129" s="215"/>
      <c r="AB129" s="215"/>
      <c r="AC129" s="215"/>
      <c r="AD129" s="215"/>
      <c r="AE129" s="215"/>
      <c r="AF129" s="215"/>
      <c r="AG129" s="215" t="s">
        <v>151</v>
      </c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  <c r="AV129" s="215"/>
      <c r="AW129" s="215"/>
      <c r="AX129" s="215"/>
      <c r="AY129" s="215"/>
      <c r="AZ129" s="215"/>
      <c r="BA129" s="215"/>
      <c r="BB129" s="215"/>
      <c r="BC129" s="215"/>
      <c r="BD129" s="215"/>
      <c r="BE129" s="215"/>
      <c r="BF129" s="215"/>
      <c r="BG129" s="215"/>
      <c r="BH129" s="215"/>
    </row>
    <row r="130" spans="1:60" outlineLevel="1" x14ac:dyDescent="0.2">
      <c r="A130" s="222"/>
      <c r="B130" s="223"/>
      <c r="C130" s="258" t="s">
        <v>381</v>
      </c>
      <c r="D130" s="249"/>
      <c r="E130" s="249"/>
      <c r="F130" s="249"/>
      <c r="G130" s="249"/>
      <c r="H130" s="226"/>
      <c r="I130" s="226"/>
      <c r="J130" s="226"/>
      <c r="K130" s="226"/>
      <c r="L130" s="226"/>
      <c r="M130" s="226"/>
      <c r="N130" s="225"/>
      <c r="O130" s="225"/>
      <c r="P130" s="225"/>
      <c r="Q130" s="225"/>
      <c r="R130" s="226"/>
      <c r="S130" s="226"/>
      <c r="T130" s="226"/>
      <c r="U130" s="226"/>
      <c r="V130" s="226"/>
      <c r="W130" s="226"/>
      <c r="X130" s="226"/>
      <c r="Y130" s="215"/>
      <c r="Z130" s="215"/>
      <c r="AA130" s="215"/>
      <c r="AB130" s="215"/>
      <c r="AC130" s="215"/>
      <c r="AD130" s="215"/>
      <c r="AE130" s="215"/>
      <c r="AF130" s="215"/>
      <c r="AG130" s="215" t="s">
        <v>151</v>
      </c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48" t="str">
        <f>C130</f>
        <v>3)  vyrovnání podkladu svislé zdi těsnící maltou s vysokou odolností vůči síranům 8 kg/m2</v>
      </c>
      <c r="BB130" s="215"/>
      <c r="BC130" s="215"/>
      <c r="BD130" s="215"/>
      <c r="BE130" s="215"/>
      <c r="BF130" s="215"/>
      <c r="BG130" s="215"/>
      <c r="BH130" s="215"/>
    </row>
    <row r="131" spans="1:60" outlineLevel="1" x14ac:dyDescent="0.2">
      <c r="A131" s="222"/>
      <c r="B131" s="223"/>
      <c r="C131" s="258" t="s">
        <v>382</v>
      </c>
      <c r="D131" s="249"/>
      <c r="E131" s="249"/>
      <c r="F131" s="249"/>
      <c r="G131" s="249"/>
      <c r="H131" s="226"/>
      <c r="I131" s="226"/>
      <c r="J131" s="226"/>
      <c r="K131" s="226"/>
      <c r="L131" s="226"/>
      <c r="M131" s="226"/>
      <c r="N131" s="225"/>
      <c r="O131" s="225"/>
      <c r="P131" s="225"/>
      <c r="Q131" s="225"/>
      <c r="R131" s="226"/>
      <c r="S131" s="226"/>
      <c r="T131" s="226"/>
      <c r="U131" s="226"/>
      <c r="V131" s="226"/>
      <c r="W131" s="226"/>
      <c r="X131" s="226"/>
      <c r="Y131" s="215"/>
      <c r="Z131" s="215"/>
      <c r="AA131" s="215"/>
      <c r="AB131" s="215"/>
      <c r="AC131" s="215"/>
      <c r="AD131" s="215"/>
      <c r="AE131" s="215"/>
      <c r="AF131" s="215"/>
      <c r="AG131" s="215" t="s">
        <v>151</v>
      </c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  <c r="BD131" s="215"/>
      <c r="BE131" s="215"/>
      <c r="BF131" s="215"/>
      <c r="BG131" s="215"/>
      <c r="BH131" s="215"/>
    </row>
    <row r="132" spans="1:60" outlineLevel="1" x14ac:dyDescent="0.2">
      <c r="A132" s="222"/>
      <c r="B132" s="223"/>
      <c r="C132" s="256" t="s">
        <v>262</v>
      </c>
      <c r="D132" s="228"/>
      <c r="E132" s="229">
        <v>14.414999999999999</v>
      </c>
      <c r="F132" s="226"/>
      <c r="G132" s="226"/>
      <c r="H132" s="226"/>
      <c r="I132" s="226"/>
      <c r="J132" s="226"/>
      <c r="K132" s="226"/>
      <c r="L132" s="226"/>
      <c r="M132" s="226"/>
      <c r="N132" s="225"/>
      <c r="O132" s="225"/>
      <c r="P132" s="225"/>
      <c r="Q132" s="225"/>
      <c r="R132" s="226"/>
      <c r="S132" s="226"/>
      <c r="T132" s="226"/>
      <c r="U132" s="226"/>
      <c r="V132" s="226"/>
      <c r="W132" s="226"/>
      <c r="X132" s="226"/>
      <c r="Y132" s="215"/>
      <c r="Z132" s="215"/>
      <c r="AA132" s="215"/>
      <c r="AB132" s="215"/>
      <c r="AC132" s="215"/>
      <c r="AD132" s="215"/>
      <c r="AE132" s="215"/>
      <c r="AF132" s="215"/>
      <c r="AG132" s="215" t="s">
        <v>141</v>
      </c>
      <c r="AH132" s="215">
        <v>0</v>
      </c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215"/>
      <c r="AY132" s="215"/>
      <c r="AZ132" s="215"/>
      <c r="BA132" s="215"/>
      <c r="BB132" s="215"/>
      <c r="BC132" s="215"/>
      <c r="BD132" s="215"/>
      <c r="BE132" s="215"/>
      <c r="BF132" s="215"/>
      <c r="BG132" s="215"/>
      <c r="BH132" s="215"/>
    </row>
    <row r="133" spans="1:60" outlineLevel="1" x14ac:dyDescent="0.2">
      <c r="A133" s="222"/>
      <c r="B133" s="223"/>
      <c r="C133" s="256" t="s">
        <v>263</v>
      </c>
      <c r="D133" s="228"/>
      <c r="E133" s="229">
        <v>2.8</v>
      </c>
      <c r="F133" s="226"/>
      <c r="G133" s="226"/>
      <c r="H133" s="226"/>
      <c r="I133" s="226"/>
      <c r="J133" s="226"/>
      <c r="K133" s="226"/>
      <c r="L133" s="226"/>
      <c r="M133" s="226"/>
      <c r="N133" s="225"/>
      <c r="O133" s="225"/>
      <c r="P133" s="225"/>
      <c r="Q133" s="225"/>
      <c r="R133" s="226"/>
      <c r="S133" s="226"/>
      <c r="T133" s="226"/>
      <c r="U133" s="226"/>
      <c r="V133" s="226"/>
      <c r="W133" s="226"/>
      <c r="X133" s="226"/>
      <c r="Y133" s="215"/>
      <c r="Z133" s="215"/>
      <c r="AA133" s="215"/>
      <c r="AB133" s="215"/>
      <c r="AC133" s="215"/>
      <c r="AD133" s="215"/>
      <c r="AE133" s="215"/>
      <c r="AF133" s="215"/>
      <c r="AG133" s="215" t="s">
        <v>141</v>
      </c>
      <c r="AH133" s="215">
        <v>0</v>
      </c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  <c r="BD133" s="215"/>
      <c r="BE133" s="215"/>
      <c r="BF133" s="215"/>
      <c r="BG133" s="215"/>
      <c r="BH133" s="215"/>
    </row>
    <row r="134" spans="1:60" outlineLevel="1" x14ac:dyDescent="0.2">
      <c r="A134" s="222"/>
      <c r="B134" s="223"/>
      <c r="C134" s="256" t="s">
        <v>264</v>
      </c>
      <c r="D134" s="228"/>
      <c r="E134" s="229">
        <v>1.8</v>
      </c>
      <c r="F134" s="226"/>
      <c r="G134" s="226"/>
      <c r="H134" s="226"/>
      <c r="I134" s="226"/>
      <c r="J134" s="226"/>
      <c r="K134" s="226"/>
      <c r="L134" s="226"/>
      <c r="M134" s="226"/>
      <c r="N134" s="225"/>
      <c r="O134" s="225"/>
      <c r="P134" s="225"/>
      <c r="Q134" s="225"/>
      <c r="R134" s="226"/>
      <c r="S134" s="226"/>
      <c r="T134" s="226"/>
      <c r="U134" s="226"/>
      <c r="V134" s="226"/>
      <c r="W134" s="226"/>
      <c r="X134" s="226"/>
      <c r="Y134" s="215"/>
      <c r="Z134" s="215"/>
      <c r="AA134" s="215"/>
      <c r="AB134" s="215"/>
      <c r="AC134" s="215"/>
      <c r="AD134" s="215"/>
      <c r="AE134" s="215"/>
      <c r="AF134" s="215"/>
      <c r="AG134" s="215" t="s">
        <v>141</v>
      </c>
      <c r="AH134" s="215">
        <v>0</v>
      </c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215"/>
      <c r="BD134" s="215"/>
      <c r="BE134" s="215"/>
      <c r="BF134" s="215"/>
      <c r="BG134" s="215"/>
      <c r="BH134" s="215"/>
    </row>
    <row r="135" spans="1:60" outlineLevel="1" x14ac:dyDescent="0.2">
      <c r="A135" s="222"/>
      <c r="B135" s="223"/>
      <c r="C135" s="257"/>
      <c r="D135" s="247"/>
      <c r="E135" s="247"/>
      <c r="F135" s="247"/>
      <c r="G135" s="247"/>
      <c r="H135" s="226"/>
      <c r="I135" s="226"/>
      <c r="J135" s="226"/>
      <c r="K135" s="226"/>
      <c r="L135" s="226"/>
      <c r="M135" s="226"/>
      <c r="N135" s="225"/>
      <c r="O135" s="225"/>
      <c r="P135" s="225"/>
      <c r="Q135" s="225"/>
      <c r="R135" s="226"/>
      <c r="S135" s="226"/>
      <c r="T135" s="226"/>
      <c r="U135" s="226"/>
      <c r="V135" s="226"/>
      <c r="W135" s="226"/>
      <c r="X135" s="226"/>
      <c r="Y135" s="215"/>
      <c r="Z135" s="215"/>
      <c r="AA135" s="215"/>
      <c r="AB135" s="215"/>
      <c r="AC135" s="215"/>
      <c r="AD135" s="215"/>
      <c r="AE135" s="215"/>
      <c r="AF135" s="215"/>
      <c r="AG135" s="215" t="s">
        <v>144</v>
      </c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215"/>
      <c r="AY135" s="215"/>
      <c r="AZ135" s="215"/>
      <c r="BA135" s="215"/>
      <c r="BB135" s="215"/>
      <c r="BC135" s="215"/>
      <c r="BD135" s="215"/>
      <c r="BE135" s="215"/>
      <c r="BF135" s="215"/>
      <c r="BG135" s="215"/>
      <c r="BH135" s="215"/>
    </row>
    <row r="136" spans="1:60" outlineLevel="1" x14ac:dyDescent="0.2">
      <c r="A136" s="222">
        <v>28</v>
      </c>
      <c r="B136" s="223" t="s">
        <v>265</v>
      </c>
      <c r="C136" s="261" t="s">
        <v>266</v>
      </c>
      <c r="D136" s="224" t="s">
        <v>0</v>
      </c>
      <c r="E136" s="246"/>
      <c r="F136" s="227"/>
      <c r="G136" s="226">
        <f>ROUND(E136*F136,2)</f>
        <v>0</v>
      </c>
      <c r="H136" s="227"/>
      <c r="I136" s="226">
        <f>ROUND(E136*H136,2)</f>
        <v>0</v>
      </c>
      <c r="J136" s="227"/>
      <c r="K136" s="226">
        <f>ROUND(E136*J136,2)</f>
        <v>0</v>
      </c>
      <c r="L136" s="226">
        <v>21</v>
      </c>
      <c r="M136" s="226">
        <f>G136*(1+L136/100)</f>
        <v>0</v>
      </c>
      <c r="N136" s="225">
        <v>0</v>
      </c>
      <c r="O136" s="225">
        <f>ROUND(E136*N136,2)</f>
        <v>0</v>
      </c>
      <c r="P136" s="225">
        <v>0</v>
      </c>
      <c r="Q136" s="225">
        <f>ROUND(E136*P136,2)</f>
        <v>0</v>
      </c>
      <c r="R136" s="226" t="s">
        <v>254</v>
      </c>
      <c r="S136" s="226" t="s">
        <v>135</v>
      </c>
      <c r="T136" s="226" t="s">
        <v>135</v>
      </c>
      <c r="U136" s="226">
        <v>0</v>
      </c>
      <c r="V136" s="226">
        <f>ROUND(E136*U136,2)</f>
        <v>0</v>
      </c>
      <c r="W136" s="226"/>
      <c r="X136" s="226" t="s">
        <v>249</v>
      </c>
      <c r="Y136" s="215"/>
      <c r="Z136" s="215"/>
      <c r="AA136" s="215"/>
      <c r="AB136" s="215"/>
      <c r="AC136" s="215"/>
      <c r="AD136" s="215"/>
      <c r="AE136" s="215"/>
      <c r="AF136" s="215"/>
      <c r="AG136" s="215" t="s">
        <v>250</v>
      </c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5"/>
      <c r="BC136" s="215"/>
      <c r="BD136" s="215"/>
      <c r="BE136" s="215"/>
      <c r="BF136" s="215"/>
      <c r="BG136" s="215"/>
      <c r="BH136" s="215"/>
    </row>
    <row r="137" spans="1:60" outlineLevel="1" x14ac:dyDescent="0.2">
      <c r="A137" s="222"/>
      <c r="B137" s="223"/>
      <c r="C137" s="262" t="s">
        <v>267</v>
      </c>
      <c r="D137" s="252"/>
      <c r="E137" s="252"/>
      <c r="F137" s="252"/>
      <c r="G137" s="252"/>
      <c r="H137" s="226"/>
      <c r="I137" s="226"/>
      <c r="J137" s="226"/>
      <c r="K137" s="226"/>
      <c r="L137" s="226"/>
      <c r="M137" s="226"/>
      <c r="N137" s="225"/>
      <c r="O137" s="225"/>
      <c r="P137" s="225"/>
      <c r="Q137" s="225"/>
      <c r="R137" s="226"/>
      <c r="S137" s="226"/>
      <c r="T137" s="226"/>
      <c r="U137" s="226"/>
      <c r="V137" s="226"/>
      <c r="W137" s="226"/>
      <c r="X137" s="226"/>
      <c r="Y137" s="215"/>
      <c r="Z137" s="215"/>
      <c r="AA137" s="215"/>
      <c r="AB137" s="215"/>
      <c r="AC137" s="215"/>
      <c r="AD137" s="215"/>
      <c r="AE137" s="215"/>
      <c r="AF137" s="215"/>
      <c r="AG137" s="215" t="s">
        <v>139</v>
      </c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5"/>
      <c r="BC137" s="215"/>
      <c r="BD137" s="215"/>
      <c r="BE137" s="215"/>
      <c r="BF137" s="215"/>
      <c r="BG137" s="215"/>
      <c r="BH137" s="215"/>
    </row>
    <row r="138" spans="1:60" outlineLevel="1" x14ac:dyDescent="0.2">
      <c r="A138" s="222"/>
      <c r="B138" s="223"/>
      <c r="C138" s="257"/>
      <c r="D138" s="247"/>
      <c r="E138" s="247"/>
      <c r="F138" s="247"/>
      <c r="G138" s="247"/>
      <c r="H138" s="226"/>
      <c r="I138" s="226"/>
      <c r="J138" s="226"/>
      <c r="K138" s="226"/>
      <c r="L138" s="226"/>
      <c r="M138" s="226"/>
      <c r="N138" s="225"/>
      <c r="O138" s="225"/>
      <c r="P138" s="225"/>
      <c r="Q138" s="225"/>
      <c r="R138" s="226"/>
      <c r="S138" s="226"/>
      <c r="T138" s="226"/>
      <c r="U138" s="226"/>
      <c r="V138" s="226"/>
      <c r="W138" s="226"/>
      <c r="X138" s="226"/>
      <c r="Y138" s="215"/>
      <c r="Z138" s="215"/>
      <c r="AA138" s="215"/>
      <c r="AB138" s="215"/>
      <c r="AC138" s="215"/>
      <c r="AD138" s="215"/>
      <c r="AE138" s="215"/>
      <c r="AF138" s="215"/>
      <c r="AG138" s="215" t="s">
        <v>144</v>
      </c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5"/>
      <c r="BC138" s="215"/>
      <c r="BD138" s="215"/>
      <c r="BE138" s="215"/>
      <c r="BF138" s="215"/>
      <c r="BG138" s="215"/>
      <c r="BH138" s="215"/>
    </row>
    <row r="139" spans="1:60" x14ac:dyDescent="0.2">
      <c r="A139" s="231" t="s">
        <v>129</v>
      </c>
      <c r="B139" s="232" t="s">
        <v>84</v>
      </c>
      <c r="C139" s="253" t="s">
        <v>85</v>
      </c>
      <c r="D139" s="233"/>
      <c r="E139" s="234"/>
      <c r="F139" s="235"/>
      <c r="G139" s="235">
        <f>SUMIF(AG140:AG149,"&lt;&gt;NOR",G140:G149)</f>
        <v>0</v>
      </c>
      <c r="H139" s="235"/>
      <c r="I139" s="235">
        <f>SUM(I140:I149)</f>
        <v>0</v>
      </c>
      <c r="J139" s="235"/>
      <c r="K139" s="235">
        <f>SUM(K140:K149)</f>
        <v>0</v>
      </c>
      <c r="L139" s="235"/>
      <c r="M139" s="235">
        <f>SUM(M140:M149)</f>
        <v>0</v>
      </c>
      <c r="N139" s="234"/>
      <c r="O139" s="234">
        <f>SUM(O140:O149)</f>
        <v>0.32</v>
      </c>
      <c r="P139" s="234"/>
      <c r="Q139" s="234">
        <f>SUM(Q140:Q149)</f>
        <v>0.08</v>
      </c>
      <c r="R139" s="235"/>
      <c r="S139" s="235"/>
      <c r="T139" s="236"/>
      <c r="U139" s="230"/>
      <c r="V139" s="230">
        <f>SUM(V140:V149)</f>
        <v>8.39</v>
      </c>
      <c r="W139" s="230"/>
      <c r="X139" s="230"/>
      <c r="AG139" t="s">
        <v>130</v>
      </c>
    </row>
    <row r="140" spans="1:60" outlineLevel="1" x14ac:dyDescent="0.2">
      <c r="A140" s="238">
        <v>29</v>
      </c>
      <c r="B140" s="239" t="s">
        <v>268</v>
      </c>
      <c r="C140" s="254" t="s">
        <v>269</v>
      </c>
      <c r="D140" s="240" t="s">
        <v>147</v>
      </c>
      <c r="E140" s="241">
        <v>6</v>
      </c>
      <c r="F140" s="242"/>
      <c r="G140" s="243">
        <f>ROUND(E140*F140,2)</f>
        <v>0</v>
      </c>
      <c r="H140" s="242"/>
      <c r="I140" s="243">
        <f>ROUND(E140*H140,2)</f>
        <v>0</v>
      </c>
      <c r="J140" s="242"/>
      <c r="K140" s="243">
        <f>ROUND(E140*J140,2)</f>
        <v>0</v>
      </c>
      <c r="L140" s="243">
        <v>21</v>
      </c>
      <c r="M140" s="243">
        <f>G140*(1+L140/100)</f>
        <v>0</v>
      </c>
      <c r="N140" s="241">
        <v>1.7099999999999999E-3</v>
      </c>
      <c r="O140" s="241">
        <f>ROUND(E140*N140,2)</f>
        <v>0.01</v>
      </c>
      <c r="P140" s="241">
        <v>0</v>
      </c>
      <c r="Q140" s="241">
        <f>ROUND(E140*P140,2)</f>
        <v>0</v>
      </c>
      <c r="R140" s="243" t="s">
        <v>270</v>
      </c>
      <c r="S140" s="243" t="s">
        <v>135</v>
      </c>
      <c r="T140" s="244" t="s">
        <v>135</v>
      </c>
      <c r="U140" s="226">
        <v>0.79700000000000004</v>
      </c>
      <c r="V140" s="226">
        <f>ROUND(E140*U140,2)</f>
        <v>4.78</v>
      </c>
      <c r="W140" s="226"/>
      <c r="X140" s="226" t="s">
        <v>136</v>
      </c>
      <c r="Y140" s="215"/>
      <c r="Z140" s="215"/>
      <c r="AA140" s="215"/>
      <c r="AB140" s="215"/>
      <c r="AC140" s="215"/>
      <c r="AD140" s="215"/>
      <c r="AE140" s="215"/>
      <c r="AF140" s="215"/>
      <c r="AG140" s="215" t="s">
        <v>137</v>
      </c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5"/>
      <c r="BD140" s="215"/>
      <c r="BE140" s="215"/>
      <c r="BF140" s="215"/>
      <c r="BG140" s="215"/>
      <c r="BH140" s="215"/>
    </row>
    <row r="141" spans="1:60" outlineLevel="1" x14ac:dyDescent="0.2">
      <c r="A141" s="222"/>
      <c r="B141" s="223"/>
      <c r="C141" s="255" t="s">
        <v>271</v>
      </c>
      <c r="D141" s="245"/>
      <c r="E141" s="245"/>
      <c r="F141" s="245"/>
      <c r="G141" s="245"/>
      <c r="H141" s="226"/>
      <c r="I141" s="226"/>
      <c r="J141" s="226"/>
      <c r="K141" s="226"/>
      <c r="L141" s="226"/>
      <c r="M141" s="226"/>
      <c r="N141" s="225"/>
      <c r="O141" s="225"/>
      <c r="P141" s="225"/>
      <c r="Q141" s="225"/>
      <c r="R141" s="226"/>
      <c r="S141" s="226"/>
      <c r="T141" s="226"/>
      <c r="U141" s="226"/>
      <c r="V141" s="226"/>
      <c r="W141" s="226"/>
      <c r="X141" s="226"/>
      <c r="Y141" s="215"/>
      <c r="Z141" s="215"/>
      <c r="AA141" s="215"/>
      <c r="AB141" s="215"/>
      <c r="AC141" s="215"/>
      <c r="AD141" s="215"/>
      <c r="AE141" s="215"/>
      <c r="AF141" s="215"/>
      <c r="AG141" s="215" t="s">
        <v>139</v>
      </c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</row>
    <row r="142" spans="1:60" outlineLevel="1" x14ac:dyDescent="0.2">
      <c r="A142" s="222"/>
      <c r="B142" s="223"/>
      <c r="C142" s="258" t="s">
        <v>272</v>
      </c>
      <c r="D142" s="249"/>
      <c r="E142" s="249"/>
      <c r="F142" s="249"/>
      <c r="G142" s="249"/>
      <c r="H142" s="226"/>
      <c r="I142" s="226"/>
      <c r="J142" s="226"/>
      <c r="K142" s="226"/>
      <c r="L142" s="226"/>
      <c r="M142" s="226"/>
      <c r="N142" s="225"/>
      <c r="O142" s="225"/>
      <c r="P142" s="225"/>
      <c r="Q142" s="225"/>
      <c r="R142" s="226"/>
      <c r="S142" s="226"/>
      <c r="T142" s="226"/>
      <c r="U142" s="226"/>
      <c r="V142" s="226"/>
      <c r="W142" s="226"/>
      <c r="X142" s="226"/>
      <c r="Y142" s="215"/>
      <c r="Z142" s="215"/>
      <c r="AA142" s="215"/>
      <c r="AB142" s="215"/>
      <c r="AC142" s="215"/>
      <c r="AD142" s="215"/>
      <c r="AE142" s="215"/>
      <c r="AF142" s="215"/>
      <c r="AG142" s="215" t="s">
        <v>151</v>
      </c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</row>
    <row r="143" spans="1:60" outlineLevel="1" x14ac:dyDescent="0.2">
      <c r="A143" s="222"/>
      <c r="B143" s="223"/>
      <c r="C143" s="258" t="s">
        <v>273</v>
      </c>
      <c r="D143" s="249"/>
      <c r="E143" s="249"/>
      <c r="F143" s="249"/>
      <c r="G143" s="249"/>
      <c r="H143" s="226"/>
      <c r="I143" s="226"/>
      <c r="J143" s="226"/>
      <c r="K143" s="226"/>
      <c r="L143" s="226"/>
      <c r="M143" s="226"/>
      <c r="N143" s="225"/>
      <c r="O143" s="225"/>
      <c r="P143" s="225"/>
      <c r="Q143" s="225"/>
      <c r="R143" s="226"/>
      <c r="S143" s="226"/>
      <c r="T143" s="226"/>
      <c r="U143" s="226"/>
      <c r="V143" s="226"/>
      <c r="W143" s="226"/>
      <c r="X143" s="226"/>
      <c r="Y143" s="215"/>
      <c r="Z143" s="215"/>
      <c r="AA143" s="215"/>
      <c r="AB143" s="215"/>
      <c r="AC143" s="215"/>
      <c r="AD143" s="215"/>
      <c r="AE143" s="215"/>
      <c r="AF143" s="215"/>
      <c r="AG143" s="215" t="s">
        <v>151</v>
      </c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</row>
    <row r="144" spans="1:60" outlineLevel="1" x14ac:dyDescent="0.2">
      <c r="A144" s="222"/>
      <c r="B144" s="223"/>
      <c r="C144" s="256" t="s">
        <v>274</v>
      </c>
      <c r="D144" s="228"/>
      <c r="E144" s="229">
        <v>6</v>
      </c>
      <c r="F144" s="226"/>
      <c r="G144" s="226"/>
      <c r="H144" s="226"/>
      <c r="I144" s="226"/>
      <c r="J144" s="226"/>
      <c r="K144" s="226"/>
      <c r="L144" s="226"/>
      <c r="M144" s="226"/>
      <c r="N144" s="225"/>
      <c r="O144" s="225"/>
      <c r="P144" s="225"/>
      <c r="Q144" s="225"/>
      <c r="R144" s="226"/>
      <c r="S144" s="226"/>
      <c r="T144" s="226"/>
      <c r="U144" s="226"/>
      <c r="V144" s="226"/>
      <c r="W144" s="226"/>
      <c r="X144" s="226"/>
      <c r="Y144" s="215"/>
      <c r="Z144" s="215"/>
      <c r="AA144" s="215"/>
      <c r="AB144" s="215"/>
      <c r="AC144" s="215"/>
      <c r="AD144" s="215"/>
      <c r="AE144" s="215"/>
      <c r="AF144" s="215"/>
      <c r="AG144" s="215" t="s">
        <v>141</v>
      </c>
      <c r="AH144" s="215">
        <v>5</v>
      </c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5"/>
      <c r="BD144" s="215"/>
      <c r="BE144" s="215"/>
      <c r="BF144" s="215"/>
      <c r="BG144" s="215"/>
      <c r="BH144" s="215"/>
    </row>
    <row r="145" spans="1:60" outlineLevel="1" x14ac:dyDescent="0.2">
      <c r="A145" s="222"/>
      <c r="B145" s="223"/>
      <c r="C145" s="257"/>
      <c r="D145" s="247"/>
      <c r="E145" s="247"/>
      <c r="F145" s="247"/>
      <c r="G145" s="247"/>
      <c r="H145" s="226"/>
      <c r="I145" s="226"/>
      <c r="J145" s="226"/>
      <c r="K145" s="226"/>
      <c r="L145" s="226"/>
      <c r="M145" s="226"/>
      <c r="N145" s="225"/>
      <c r="O145" s="225"/>
      <c r="P145" s="225"/>
      <c r="Q145" s="225"/>
      <c r="R145" s="226"/>
      <c r="S145" s="226"/>
      <c r="T145" s="226"/>
      <c r="U145" s="226"/>
      <c r="V145" s="226"/>
      <c r="W145" s="226"/>
      <c r="X145" s="226"/>
      <c r="Y145" s="215"/>
      <c r="Z145" s="215"/>
      <c r="AA145" s="215"/>
      <c r="AB145" s="215"/>
      <c r="AC145" s="215"/>
      <c r="AD145" s="215"/>
      <c r="AE145" s="215"/>
      <c r="AF145" s="215"/>
      <c r="AG145" s="215" t="s">
        <v>144</v>
      </c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</row>
    <row r="146" spans="1:60" ht="33.75" outlineLevel="1" x14ac:dyDescent="0.2">
      <c r="A146" s="238">
        <v>30</v>
      </c>
      <c r="B146" s="239" t="s">
        <v>275</v>
      </c>
      <c r="C146" s="254" t="s">
        <v>276</v>
      </c>
      <c r="D146" s="240" t="s">
        <v>277</v>
      </c>
      <c r="E146" s="241">
        <v>4</v>
      </c>
      <c r="F146" s="242"/>
      <c r="G146" s="243">
        <f>ROUND(E146*F146,2)</f>
        <v>0</v>
      </c>
      <c r="H146" s="242"/>
      <c r="I146" s="243">
        <f>ROUND(E146*H146,2)</f>
        <v>0</v>
      </c>
      <c r="J146" s="242"/>
      <c r="K146" s="243">
        <f>ROUND(E146*J146,2)</f>
        <v>0</v>
      </c>
      <c r="L146" s="243">
        <v>21</v>
      </c>
      <c r="M146" s="243">
        <f>G146*(1+L146/100)</f>
        <v>0</v>
      </c>
      <c r="N146" s="241">
        <v>7.6630000000000004E-2</v>
      </c>
      <c r="O146" s="241">
        <f>ROUND(E146*N146,2)</f>
        <v>0.31</v>
      </c>
      <c r="P146" s="241">
        <v>0</v>
      </c>
      <c r="Q146" s="241">
        <f>ROUND(E146*P146,2)</f>
        <v>0</v>
      </c>
      <c r="R146" s="243" t="s">
        <v>270</v>
      </c>
      <c r="S146" s="243" t="s">
        <v>135</v>
      </c>
      <c r="T146" s="244" t="s">
        <v>135</v>
      </c>
      <c r="U146" s="226">
        <v>0.5</v>
      </c>
      <c r="V146" s="226">
        <f>ROUND(E146*U146,2)</f>
        <v>2</v>
      </c>
      <c r="W146" s="226"/>
      <c r="X146" s="226" t="s">
        <v>136</v>
      </c>
      <c r="Y146" s="215"/>
      <c r="Z146" s="215"/>
      <c r="AA146" s="215"/>
      <c r="AB146" s="215"/>
      <c r="AC146" s="215"/>
      <c r="AD146" s="215"/>
      <c r="AE146" s="215"/>
      <c r="AF146" s="215"/>
      <c r="AG146" s="215" t="s">
        <v>137</v>
      </c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</row>
    <row r="147" spans="1:60" outlineLevel="1" x14ac:dyDescent="0.2">
      <c r="A147" s="222"/>
      <c r="B147" s="223"/>
      <c r="C147" s="259"/>
      <c r="D147" s="250"/>
      <c r="E147" s="250"/>
      <c r="F147" s="250"/>
      <c r="G147" s="250"/>
      <c r="H147" s="226"/>
      <c r="I147" s="226"/>
      <c r="J147" s="226"/>
      <c r="K147" s="226"/>
      <c r="L147" s="226"/>
      <c r="M147" s="226"/>
      <c r="N147" s="225"/>
      <c r="O147" s="225"/>
      <c r="P147" s="225"/>
      <c r="Q147" s="225"/>
      <c r="R147" s="226"/>
      <c r="S147" s="226"/>
      <c r="T147" s="226"/>
      <c r="U147" s="226"/>
      <c r="V147" s="226"/>
      <c r="W147" s="226"/>
      <c r="X147" s="226"/>
      <c r="Y147" s="215"/>
      <c r="Z147" s="215"/>
      <c r="AA147" s="215"/>
      <c r="AB147" s="215"/>
      <c r="AC147" s="215"/>
      <c r="AD147" s="215"/>
      <c r="AE147" s="215"/>
      <c r="AF147" s="215"/>
      <c r="AG147" s="215" t="s">
        <v>144</v>
      </c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215"/>
      <c r="AY147" s="215"/>
      <c r="AZ147" s="215"/>
      <c r="BA147" s="215"/>
      <c r="BB147" s="215"/>
      <c r="BC147" s="215"/>
      <c r="BD147" s="215"/>
      <c r="BE147" s="215"/>
      <c r="BF147" s="215"/>
      <c r="BG147" s="215"/>
      <c r="BH147" s="215"/>
    </row>
    <row r="148" spans="1:60" outlineLevel="1" x14ac:dyDescent="0.2">
      <c r="A148" s="238">
        <v>31</v>
      </c>
      <c r="B148" s="239" t="s">
        <v>278</v>
      </c>
      <c r="C148" s="254" t="s">
        <v>279</v>
      </c>
      <c r="D148" s="240" t="s">
        <v>277</v>
      </c>
      <c r="E148" s="241">
        <v>4</v>
      </c>
      <c r="F148" s="242"/>
      <c r="G148" s="243">
        <f>ROUND(E148*F148,2)</f>
        <v>0</v>
      </c>
      <c r="H148" s="242"/>
      <c r="I148" s="243">
        <f>ROUND(E148*H148,2)</f>
        <v>0</v>
      </c>
      <c r="J148" s="242"/>
      <c r="K148" s="243">
        <f>ROUND(E148*J148,2)</f>
        <v>0</v>
      </c>
      <c r="L148" s="243">
        <v>21</v>
      </c>
      <c r="M148" s="243">
        <f>G148*(1+L148/100)</f>
        <v>0</v>
      </c>
      <c r="N148" s="241">
        <v>0</v>
      </c>
      <c r="O148" s="241">
        <f>ROUND(E148*N148,2)</f>
        <v>0</v>
      </c>
      <c r="P148" s="241">
        <v>2.1129999999999999E-2</v>
      </c>
      <c r="Q148" s="241">
        <f>ROUND(E148*P148,2)</f>
        <v>0.08</v>
      </c>
      <c r="R148" s="243" t="s">
        <v>270</v>
      </c>
      <c r="S148" s="243" t="s">
        <v>135</v>
      </c>
      <c r="T148" s="244" t="s">
        <v>135</v>
      </c>
      <c r="U148" s="226">
        <v>0.40300000000000002</v>
      </c>
      <c r="V148" s="226">
        <f>ROUND(E148*U148,2)</f>
        <v>1.61</v>
      </c>
      <c r="W148" s="226"/>
      <c r="X148" s="226" t="s">
        <v>136</v>
      </c>
      <c r="Y148" s="215"/>
      <c r="Z148" s="215"/>
      <c r="AA148" s="215"/>
      <c r="AB148" s="215"/>
      <c r="AC148" s="215"/>
      <c r="AD148" s="215"/>
      <c r="AE148" s="215"/>
      <c r="AF148" s="215"/>
      <c r="AG148" s="215" t="s">
        <v>137</v>
      </c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5"/>
    </row>
    <row r="149" spans="1:60" outlineLevel="1" x14ac:dyDescent="0.2">
      <c r="A149" s="222"/>
      <c r="B149" s="223"/>
      <c r="C149" s="259"/>
      <c r="D149" s="250"/>
      <c r="E149" s="250"/>
      <c r="F149" s="250"/>
      <c r="G149" s="250"/>
      <c r="H149" s="226"/>
      <c r="I149" s="226"/>
      <c r="J149" s="226"/>
      <c r="K149" s="226"/>
      <c r="L149" s="226"/>
      <c r="M149" s="226"/>
      <c r="N149" s="225"/>
      <c r="O149" s="225"/>
      <c r="P149" s="225"/>
      <c r="Q149" s="225"/>
      <c r="R149" s="226"/>
      <c r="S149" s="226"/>
      <c r="T149" s="226"/>
      <c r="U149" s="226"/>
      <c r="V149" s="226"/>
      <c r="W149" s="226"/>
      <c r="X149" s="226"/>
      <c r="Y149" s="215"/>
      <c r="Z149" s="215"/>
      <c r="AA149" s="215"/>
      <c r="AB149" s="215"/>
      <c r="AC149" s="215"/>
      <c r="AD149" s="215"/>
      <c r="AE149" s="215"/>
      <c r="AF149" s="215"/>
      <c r="AG149" s="215" t="s">
        <v>144</v>
      </c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  <c r="BD149" s="215"/>
      <c r="BE149" s="215"/>
      <c r="BF149" s="215"/>
      <c r="BG149" s="215"/>
      <c r="BH149" s="215"/>
    </row>
    <row r="150" spans="1:60" x14ac:dyDescent="0.2">
      <c r="A150" s="231" t="s">
        <v>129</v>
      </c>
      <c r="B150" s="232" t="s">
        <v>86</v>
      </c>
      <c r="C150" s="253" t="s">
        <v>87</v>
      </c>
      <c r="D150" s="233"/>
      <c r="E150" s="234"/>
      <c r="F150" s="235"/>
      <c r="G150" s="235">
        <f>SUMIF(AG151:AG158,"&lt;&gt;NOR",G151:G158)</f>
        <v>0</v>
      </c>
      <c r="H150" s="235"/>
      <c r="I150" s="235">
        <f>SUM(I151:I158)</f>
        <v>0</v>
      </c>
      <c r="J150" s="235"/>
      <c r="K150" s="235">
        <f>SUM(K151:K158)</f>
        <v>0</v>
      </c>
      <c r="L150" s="235"/>
      <c r="M150" s="235">
        <f>SUM(M151:M158)</f>
        <v>0</v>
      </c>
      <c r="N150" s="234"/>
      <c r="O150" s="234">
        <f>SUM(O151:O158)</f>
        <v>0.11</v>
      </c>
      <c r="P150" s="234"/>
      <c r="Q150" s="234">
        <f>SUM(Q151:Q158)</f>
        <v>0.15</v>
      </c>
      <c r="R150" s="235"/>
      <c r="S150" s="235"/>
      <c r="T150" s="236"/>
      <c r="U150" s="230"/>
      <c r="V150" s="230">
        <f>SUM(V151:V158)</f>
        <v>3.6799999999999997</v>
      </c>
      <c r="W150" s="230"/>
      <c r="X150" s="230"/>
      <c r="AG150" t="s">
        <v>130</v>
      </c>
    </row>
    <row r="151" spans="1:60" outlineLevel="1" x14ac:dyDescent="0.2">
      <c r="A151" s="238">
        <v>32</v>
      </c>
      <c r="B151" s="239" t="s">
        <v>280</v>
      </c>
      <c r="C151" s="254" t="s">
        <v>281</v>
      </c>
      <c r="D151" s="240" t="s">
        <v>133</v>
      </c>
      <c r="E151" s="241">
        <v>6.48</v>
      </c>
      <c r="F151" s="242"/>
      <c r="G151" s="243">
        <f>ROUND(E151*F151,2)</f>
        <v>0</v>
      </c>
      <c r="H151" s="242"/>
      <c r="I151" s="243">
        <f>ROUND(E151*H151,2)</f>
        <v>0</v>
      </c>
      <c r="J151" s="242"/>
      <c r="K151" s="243">
        <f>ROUND(E151*J151,2)</f>
        <v>0</v>
      </c>
      <c r="L151" s="243">
        <v>21</v>
      </c>
      <c r="M151" s="243">
        <f>G151*(1+L151/100)</f>
        <v>0</v>
      </c>
      <c r="N151" s="241">
        <v>1.6320000000000001E-2</v>
      </c>
      <c r="O151" s="241">
        <f>ROUND(E151*N151,2)</f>
        <v>0.11</v>
      </c>
      <c r="P151" s="241">
        <v>0</v>
      </c>
      <c r="Q151" s="241">
        <f>ROUND(E151*P151,2)</f>
        <v>0</v>
      </c>
      <c r="R151" s="243" t="s">
        <v>282</v>
      </c>
      <c r="S151" s="243" t="s">
        <v>135</v>
      </c>
      <c r="T151" s="244" t="s">
        <v>135</v>
      </c>
      <c r="U151" s="226">
        <v>0.42899999999999999</v>
      </c>
      <c r="V151" s="226">
        <f>ROUND(E151*U151,2)</f>
        <v>2.78</v>
      </c>
      <c r="W151" s="226"/>
      <c r="X151" s="226" t="s">
        <v>136</v>
      </c>
      <c r="Y151" s="215"/>
      <c r="Z151" s="215"/>
      <c r="AA151" s="215"/>
      <c r="AB151" s="215"/>
      <c r="AC151" s="215"/>
      <c r="AD151" s="215"/>
      <c r="AE151" s="215"/>
      <c r="AF151" s="215"/>
      <c r="AG151" s="215" t="s">
        <v>137</v>
      </c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215"/>
      <c r="AY151" s="215"/>
      <c r="AZ151" s="215"/>
      <c r="BA151" s="215"/>
      <c r="BB151" s="215"/>
      <c r="BC151" s="215"/>
      <c r="BD151" s="215"/>
      <c r="BE151" s="215"/>
      <c r="BF151" s="215"/>
      <c r="BG151" s="215"/>
      <c r="BH151" s="215"/>
    </row>
    <row r="152" spans="1:60" outlineLevel="1" x14ac:dyDescent="0.2">
      <c r="A152" s="222"/>
      <c r="B152" s="223"/>
      <c r="C152" s="256" t="s">
        <v>283</v>
      </c>
      <c r="D152" s="228"/>
      <c r="E152" s="229">
        <v>6.48</v>
      </c>
      <c r="F152" s="226"/>
      <c r="G152" s="226"/>
      <c r="H152" s="226"/>
      <c r="I152" s="226"/>
      <c r="J152" s="226"/>
      <c r="K152" s="226"/>
      <c r="L152" s="226"/>
      <c r="M152" s="226"/>
      <c r="N152" s="225"/>
      <c r="O152" s="225"/>
      <c r="P152" s="225"/>
      <c r="Q152" s="225"/>
      <c r="R152" s="226"/>
      <c r="S152" s="226"/>
      <c r="T152" s="226"/>
      <c r="U152" s="226"/>
      <c r="V152" s="226"/>
      <c r="W152" s="226"/>
      <c r="X152" s="226"/>
      <c r="Y152" s="215"/>
      <c r="Z152" s="215"/>
      <c r="AA152" s="215"/>
      <c r="AB152" s="215"/>
      <c r="AC152" s="215"/>
      <c r="AD152" s="215"/>
      <c r="AE152" s="215"/>
      <c r="AF152" s="215"/>
      <c r="AG152" s="215" t="s">
        <v>141</v>
      </c>
      <c r="AH152" s="215">
        <v>5</v>
      </c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215"/>
      <c r="AY152" s="215"/>
      <c r="AZ152" s="215"/>
      <c r="BA152" s="215"/>
      <c r="BB152" s="215"/>
      <c r="BC152" s="215"/>
      <c r="BD152" s="215"/>
      <c r="BE152" s="215"/>
      <c r="BF152" s="215"/>
      <c r="BG152" s="215"/>
      <c r="BH152" s="215"/>
    </row>
    <row r="153" spans="1:60" outlineLevel="1" x14ac:dyDescent="0.2">
      <c r="A153" s="222"/>
      <c r="B153" s="223"/>
      <c r="C153" s="257"/>
      <c r="D153" s="247"/>
      <c r="E153" s="247"/>
      <c r="F153" s="247"/>
      <c r="G153" s="247"/>
      <c r="H153" s="226"/>
      <c r="I153" s="226"/>
      <c r="J153" s="226"/>
      <c r="K153" s="226"/>
      <c r="L153" s="226"/>
      <c r="M153" s="226"/>
      <c r="N153" s="225"/>
      <c r="O153" s="225"/>
      <c r="P153" s="225"/>
      <c r="Q153" s="225"/>
      <c r="R153" s="226"/>
      <c r="S153" s="226"/>
      <c r="T153" s="226"/>
      <c r="U153" s="226"/>
      <c r="V153" s="226"/>
      <c r="W153" s="226"/>
      <c r="X153" s="226"/>
      <c r="Y153" s="215"/>
      <c r="Z153" s="215"/>
      <c r="AA153" s="215"/>
      <c r="AB153" s="215"/>
      <c r="AC153" s="215"/>
      <c r="AD153" s="215"/>
      <c r="AE153" s="215"/>
      <c r="AF153" s="215"/>
      <c r="AG153" s="215" t="s">
        <v>144</v>
      </c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215"/>
      <c r="AY153" s="215"/>
      <c r="AZ153" s="215"/>
      <c r="BA153" s="215"/>
      <c r="BB153" s="215"/>
      <c r="BC153" s="215"/>
      <c r="BD153" s="215"/>
      <c r="BE153" s="215"/>
      <c r="BF153" s="215"/>
      <c r="BG153" s="215"/>
      <c r="BH153" s="215"/>
    </row>
    <row r="154" spans="1:60" outlineLevel="1" x14ac:dyDescent="0.2">
      <c r="A154" s="238">
        <v>33</v>
      </c>
      <c r="B154" s="239" t="s">
        <v>284</v>
      </c>
      <c r="C154" s="254" t="s">
        <v>285</v>
      </c>
      <c r="D154" s="240" t="s">
        <v>133</v>
      </c>
      <c r="E154" s="241">
        <v>6.48</v>
      </c>
      <c r="F154" s="242"/>
      <c r="G154" s="243">
        <f>ROUND(E154*F154,2)</f>
        <v>0</v>
      </c>
      <c r="H154" s="242"/>
      <c r="I154" s="243">
        <f>ROUND(E154*H154,2)</f>
        <v>0</v>
      </c>
      <c r="J154" s="242"/>
      <c r="K154" s="243">
        <f>ROUND(E154*J154,2)</f>
        <v>0</v>
      </c>
      <c r="L154" s="243">
        <v>21</v>
      </c>
      <c r="M154" s="243">
        <f>G154*(1+L154/100)</f>
        <v>0</v>
      </c>
      <c r="N154" s="241">
        <v>0</v>
      </c>
      <c r="O154" s="241">
        <f>ROUND(E154*N154,2)</f>
        <v>0</v>
      </c>
      <c r="P154" s="241">
        <v>2.3800000000000002E-2</v>
      </c>
      <c r="Q154" s="241">
        <f>ROUND(E154*P154,2)</f>
        <v>0.15</v>
      </c>
      <c r="R154" s="243" t="s">
        <v>282</v>
      </c>
      <c r="S154" s="243" t="s">
        <v>135</v>
      </c>
      <c r="T154" s="244" t="s">
        <v>135</v>
      </c>
      <c r="U154" s="226">
        <v>8.2000000000000003E-2</v>
      </c>
      <c r="V154" s="226">
        <f>ROUND(E154*U154,2)</f>
        <v>0.53</v>
      </c>
      <c r="W154" s="226"/>
      <c r="X154" s="226" t="s">
        <v>136</v>
      </c>
      <c r="Y154" s="215"/>
      <c r="Z154" s="215"/>
      <c r="AA154" s="215"/>
      <c r="AB154" s="215"/>
      <c r="AC154" s="215"/>
      <c r="AD154" s="215"/>
      <c r="AE154" s="215"/>
      <c r="AF154" s="215"/>
      <c r="AG154" s="215" t="s">
        <v>137</v>
      </c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215"/>
      <c r="AY154" s="215"/>
      <c r="AZ154" s="215"/>
      <c r="BA154" s="215"/>
      <c r="BB154" s="215"/>
      <c r="BC154" s="215"/>
      <c r="BD154" s="215"/>
      <c r="BE154" s="215"/>
      <c r="BF154" s="215"/>
      <c r="BG154" s="215"/>
      <c r="BH154" s="215"/>
    </row>
    <row r="155" spans="1:60" outlineLevel="1" x14ac:dyDescent="0.2">
      <c r="A155" s="222"/>
      <c r="B155" s="223"/>
      <c r="C155" s="256" t="s">
        <v>286</v>
      </c>
      <c r="D155" s="228"/>
      <c r="E155" s="229">
        <v>6.48</v>
      </c>
      <c r="F155" s="226"/>
      <c r="G155" s="226"/>
      <c r="H155" s="226"/>
      <c r="I155" s="226"/>
      <c r="J155" s="226"/>
      <c r="K155" s="226"/>
      <c r="L155" s="226"/>
      <c r="M155" s="226"/>
      <c r="N155" s="225"/>
      <c r="O155" s="225"/>
      <c r="P155" s="225"/>
      <c r="Q155" s="225"/>
      <c r="R155" s="226"/>
      <c r="S155" s="226"/>
      <c r="T155" s="226"/>
      <c r="U155" s="226"/>
      <c r="V155" s="226"/>
      <c r="W155" s="226"/>
      <c r="X155" s="226"/>
      <c r="Y155" s="215"/>
      <c r="Z155" s="215"/>
      <c r="AA155" s="215"/>
      <c r="AB155" s="215"/>
      <c r="AC155" s="215"/>
      <c r="AD155" s="215"/>
      <c r="AE155" s="215"/>
      <c r="AF155" s="215"/>
      <c r="AG155" s="215" t="s">
        <v>141</v>
      </c>
      <c r="AH155" s="215">
        <v>0</v>
      </c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215"/>
      <c r="AY155" s="215"/>
      <c r="AZ155" s="215"/>
      <c r="BA155" s="215"/>
      <c r="BB155" s="215"/>
      <c r="BC155" s="215"/>
      <c r="BD155" s="215"/>
      <c r="BE155" s="215"/>
      <c r="BF155" s="215"/>
      <c r="BG155" s="215"/>
      <c r="BH155" s="215"/>
    </row>
    <row r="156" spans="1:60" outlineLevel="1" x14ac:dyDescent="0.2">
      <c r="A156" s="222"/>
      <c r="B156" s="223"/>
      <c r="C156" s="257"/>
      <c r="D156" s="247"/>
      <c r="E156" s="247"/>
      <c r="F156" s="247"/>
      <c r="G156" s="247"/>
      <c r="H156" s="226"/>
      <c r="I156" s="226"/>
      <c r="J156" s="226"/>
      <c r="K156" s="226"/>
      <c r="L156" s="226"/>
      <c r="M156" s="226"/>
      <c r="N156" s="225"/>
      <c r="O156" s="225"/>
      <c r="P156" s="225"/>
      <c r="Q156" s="225"/>
      <c r="R156" s="226"/>
      <c r="S156" s="226"/>
      <c r="T156" s="226"/>
      <c r="U156" s="226"/>
      <c r="V156" s="226"/>
      <c r="W156" s="226"/>
      <c r="X156" s="226"/>
      <c r="Y156" s="215"/>
      <c r="Z156" s="215"/>
      <c r="AA156" s="215"/>
      <c r="AB156" s="215"/>
      <c r="AC156" s="215"/>
      <c r="AD156" s="215"/>
      <c r="AE156" s="215"/>
      <c r="AF156" s="215"/>
      <c r="AG156" s="215" t="s">
        <v>144</v>
      </c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215"/>
      <c r="AY156" s="215"/>
      <c r="AZ156" s="215"/>
      <c r="BA156" s="215"/>
      <c r="BB156" s="215"/>
      <c r="BC156" s="215"/>
      <c r="BD156" s="215"/>
      <c r="BE156" s="215"/>
      <c r="BF156" s="215"/>
      <c r="BG156" s="215"/>
      <c r="BH156" s="215"/>
    </row>
    <row r="157" spans="1:60" ht="22.5" outlineLevel="1" x14ac:dyDescent="0.2">
      <c r="A157" s="238">
        <v>34</v>
      </c>
      <c r="B157" s="239" t="s">
        <v>287</v>
      </c>
      <c r="C157" s="254" t="s">
        <v>288</v>
      </c>
      <c r="D157" s="240" t="s">
        <v>277</v>
      </c>
      <c r="E157" s="241">
        <v>6</v>
      </c>
      <c r="F157" s="242"/>
      <c r="G157" s="243">
        <f>ROUND(E157*F157,2)</f>
        <v>0</v>
      </c>
      <c r="H157" s="242"/>
      <c r="I157" s="243">
        <f>ROUND(E157*H157,2)</f>
        <v>0</v>
      </c>
      <c r="J157" s="242"/>
      <c r="K157" s="243">
        <f>ROUND(E157*J157,2)</f>
        <v>0</v>
      </c>
      <c r="L157" s="243">
        <v>21</v>
      </c>
      <c r="M157" s="243">
        <f>G157*(1+L157/100)</f>
        <v>0</v>
      </c>
      <c r="N157" s="241">
        <v>0</v>
      </c>
      <c r="O157" s="241">
        <f>ROUND(E157*N157,2)</f>
        <v>0</v>
      </c>
      <c r="P157" s="241">
        <v>0</v>
      </c>
      <c r="Q157" s="241">
        <f>ROUND(E157*P157,2)</f>
        <v>0</v>
      </c>
      <c r="R157" s="243" t="s">
        <v>282</v>
      </c>
      <c r="S157" s="243" t="s">
        <v>135</v>
      </c>
      <c r="T157" s="244" t="s">
        <v>135</v>
      </c>
      <c r="U157" s="226">
        <v>6.2E-2</v>
      </c>
      <c r="V157" s="226">
        <f>ROUND(E157*U157,2)</f>
        <v>0.37</v>
      </c>
      <c r="W157" s="226"/>
      <c r="X157" s="226" t="s">
        <v>136</v>
      </c>
      <c r="Y157" s="215"/>
      <c r="Z157" s="215"/>
      <c r="AA157" s="215"/>
      <c r="AB157" s="215"/>
      <c r="AC157" s="215"/>
      <c r="AD157" s="215"/>
      <c r="AE157" s="215"/>
      <c r="AF157" s="215"/>
      <c r="AG157" s="215" t="s">
        <v>137</v>
      </c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215"/>
      <c r="AY157" s="215"/>
      <c r="AZ157" s="215"/>
      <c r="BA157" s="215"/>
      <c r="BB157" s="215"/>
      <c r="BC157" s="215"/>
      <c r="BD157" s="215"/>
      <c r="BE157" s="215"/>
      <c r="BF157" s="215"/>
      <c r="BG157" s="215"/>
      <c r="BH157" s="215"/>
    </row>
    <row r="158" spans="1:60" outlineLevel="1" x14ac:dyDescent="0.2">
      <c r="A158" s="222"/>
      <c r="B158" s="223"/>
      <c r="C158" s="259"/>
      <c r="D158" s="250"/>
      <c r="E158" s="250"/>
      <c r="F158" s="250"/>
      <c r="G158" s="250"/>
      <c r="H158" s="226"/>
      <c r="I158" s="226"/>
      <c r="J158" s="226"/>
      <c r="K158" s="226"/>
      <c r="L158" s="226"/>
      <c r="M158" s="226"/>
      <c r="N158" s="225"/>
      <c r="O158" s="225"/>
      <c r="P158" s="225"/>
      <c r="Q158" s="225"/>
      <c r="R158" s="226"/>
      <c r="S158" s="226"/>
      <c r="T158" s="226"/>
      <c r="U158" s="226"/>
      <c r="V158" s="226"/>
      <c r="W158" s="226"/>
      <c r="X158" s="226"/>
      <c r="Y158" s="215"/>
      <c r="Z158" s="215"/>
      <c r="AA158" s="215"/>
      <c r="AB158" s="215"/>
      <c r="AC158" s="215"/>
      <c r="AD158" s="215"/>
      <c r="AE158" s="215"/>
      <c r="AF158" s="215"/>
      <c r="AG158" s="215" t="s">
        <v>144</v>
      </c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215"/>
      <c r="AY158" s="215"/>
      <c r="AZ158" s="215"/>
      <c r="BA158" s="215"/>
      <c r="BB158" s="215"/>
      <c r="BC158" s="215"/>
      <c r="BD158" s="215"/>
      <c r="BE158" s="215"/>
      <c r="BF158" s="215"/>
      <c r="BG158" s="215"/>
      <c r="BH158" s="215"/>
    </row>
    <row r="159" spans="1:60" x14ac:dyDescent="0.2">
      <c r="A159" s="231" t="s">
        <v>129</v>
      </c>
      <c r="B159" s="232" t="s">
        <v>88</v>
      </c>
      <c r="C159" s="253" t="s">
        <v>89</v>
      </c>
      <c r="D159" s="233"/>
      <c r="E159" s="234"/>
      <c r="F159" s="235"/>
      <c r="G159" s="235">
        <f>SUMIF(AG160:AG170,"&lt;&gt;NOR",G160:G170)</f>
        <v>0</v>
      </c>
      <c r="H159" s="235"/>
      <c r="I159" s="235">
        <f>SUM(I160:I170)</f>
        <v>0</v>
      </c>
      <c r="J159" s="235"/>
      <c r="K159" s="235">
        <f>SUM(K160:K170)</f>
        <v>0</v>
      </c>
      <c r="L159" s="235"/>
      <c r="M159" s="235">
        <f>SUM(M160:M170)</f>
        <v>0</v>
      </c>
      <c r="N159" s="234"/>
      <c r="O159" s="234">
        <f>SUM(O160:O170)</f>
        <v>0.03</v>
      </c>
      <c r="P159" s="234"/>
      <c r="Q159" s="234">
        <f>SUM(Q160:Q170)</f>
        <v>0.02</v>
      </c>
      <c r="R159" s="235"/>
      <c r="S159" s="235"/>
      <c r="T159" s="236"/>
      <c r="U159" s="230"/>
      <c r="V159" s="230">
        <f>SUM(V160:V170)</f>
        <v>11.100000000000001</v>
      </c>
      <c r="W159" s="230"/>
      <c r="X159" s="230"/>
      <c r="AG159" t="s">
        <v>130</v>
      </c>
    </row>
    <row r="160" spans="1:60" ht="22.5" outlineLevel="1" x14ac:dyDescent="0.2">
      <c r="A160" s="238">
        <v>35</v>
      </c>
      <c r="B160" s="239" t="s">
        <v>289</v>
      </c>
      <c r="C160" s="254" t="s">
        <v>290</v>
      </c>
      <c r="D160" s="240" t="s">
        <v>147</v>
      </c>
      <c r="E160" s="241">
        <v>12.35</v>
      </c>
      <c r="F160" s="242"/>
      <c r="G160" s="243">
        <f>ROUND(E160*F160,2)</f>
        <v>0</v>
      </c>
      <c r="H160" s="242"/>
      <c r="I160" s="243">
        <f>ROUND(E160*H160,2)</f>
        <v>0</v>
      </c>
      <c r="J160" s="242"/>
      <c r="K160" s="243">
        <f>ROUND(E160*J160,2)</f>
        <v>0</v>
      </c>
      <c r="L160" s="243">
        <v>21</v>
      </c>
      <c r="M160" s="243">
        <f>G160*(1+L160/100)</f>
        <v>0</v>
      </c>
      <c r="N160" s="241">
        <v>2.4199999999999998E-3</v>
      </c>
      <c r="O160" s="241">
        <f>ROUND(E160*N160,2)</f>
        <v>0.03</v>
      </c>
      <c r="P160" s="241">
        <v>0</v>
      </c>
      <c r="Q160" s="241">
        <f>ROUND(E160*P160,2)</f>
        <v>0</v>
      </c>
      <c r="R160" s="243" t="s">
        <v>291</v>
      </c>
      <c r="S160" s="243" t="s">
        <v>135</v>
      </c>
      <c r="T160" s="244" t="s">
        <v>135</v>
      </c>
      <c r="U160" s="226">
        <v>0.80649999999999999</v>
      </c>
      <c r="V160" s="226">
        <f>ROUND(E160*U160,2)</f>
        <v>9.9600000000000009</v>
      </c>
      <c r="W160" s="226"/>
      <c r="X160" s="226" t="s">
        <v>136</v>
      </c>
      <c r="Y160" s="215"/>
      <c r="Z160" s="215"/>
      <c r="AA160" s="215"/>
      <c r="AB160" s="215"/>
      <c r="AC160" s="215"/>
      <c r="AD160" s="215"/>
      <c r="AE160" s="215"/>
      <c r="AF160" s="215"/>
      <c r="AG160" s="215" t="s">
        <v>137</v>
      </c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215"/>
      <c r="AY160" s="215"/>
      <c r="AZ160" s="215"/>
      <c r="BA160" s="215"/>
      <c r="BB160" s="215"/>
      <c r="BC160" s="215"/>
      <c r="BD160" s="215"/>
      <c r="BE160" s="215"/>
      <c r="BF160" s="215"/>
      <c r="BG160" s="215"/>
      <c r="BH160" s="215"/>
    </row>
    <row r="161" spans="1:60" outlineLevel="1" x14ac:dyDescent="0.2">
      <c r="A161" s="222"/>
      <c r="B161" s="223"/>
      <c r="C161" s="255" t="s">
        <v>292</v>
      </c>
      <c r="D161" s="245"/>
      <c r="E161" s="245"/>
      <c r="F161" s="245"/>
      <c r="G161" s="245"/>
      <c r="H161" s="226"/>
      <c r="I161" s="226"/>
      <c r="J161" s="226"/>
      <c r="K161" s="226"/>
      <c r="L161" s="226"/>
      <c r="M161" s="226"/>
      <c r="N161" s="225"/>
      <c r="O161" s="225"/>
      <c r="P161" s="225"/>
      <c r="Q161" s="225"/>
      <c r="R161" s="226"/>
      <c r="S161" s="226"/>
      <c r="T161" s="226"/>
      <c r="U161" s="226"/>
      <c r="V161" s="226"/>
      <c r="W161" s="226"/>
      <c r="X161" s="226"/>
      <c r="Y161" s="215"/>
      <c r="Z161" s="215"/>
      <c r="AA161" s="215"/>
      <c r="AB161" s="215"/>
      <c r="AC161" s="215"/>
      <c r="AD161" s="215"/>
      <c r="AE161" s="215"/>
      <c r="AF161" s="215"/>
      <c r="AG161" s="215" t="s">
        <v>139</v>
      </c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215"/>
      <c r="AY161" s="215"/>
      <c r="AZ161" s="215"/>
      <c r="BA161" s="215"/>
      <c r="BB161" s="215"/>
      <c r="BC161" s="215"/>
      <c r="BD161" s="215"/>
      <c r="BE161" s="215"/>
      <c r="BF161" s="215"/>
      <c r="BG161" s="215"/>
      <c r="BH161" s="215"/>
    </row>
    <row r="162" spans="1:60" outlineLevel="1" x14ac:dyDescent="0.2">
      <c r="A162" s="222"/>
      <c r="B162" s="223"/>
      <c r="C162" s="256" t="s">
        <v>293</v>
      </c>
      <c r="D162" s="228"/>
      <c r="E162" s="229">
        <v>12.35</v>
      </c>
      <c r="F162" s="226"/>
      <c r="G162" s="226"/>
      <c r="H162" s="226"/>
      <c r="I162" s="226"/>
      <c r="J162" s="226"/>
      <c r="K162" s="226"/>
      <c r="L162" s="226"/>
      <c r="M162" s="226"/>
      <c r="N162" s="225"/>
      <c r="O162" s="225"/>
      <c r="P162" s="225"/>
      <c r="Q162" s="225"/>
      <c r="R162" s="226"/>
      <c r="S162" s="226"/>
      <c r="T162" s="226"/>
      <c r="U162" s="226"/>
      <c r="V162" s="226"/>
      <c r="W162" s="226"/>
      <c r="X162" s="226"/>
      <c r="Y162" s="215"/>
      <c r="Z162" s="215"/>
      <c r="AA162" s="215"/>
      <c r="AB162" s="215"/>
      <c r="AC162" s="215"/>
      <c r="AD162" s="215"/>
      <c r="AE162" s="215"/>
      <c r="AF162" s="215"/>
      <c r="AG162" s="215" t="s">
        <v>141</v>
      </c>
      <c r="AH162" s="215">
        <v>5</v>
      </c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215"/>
      <c r="AY162" s="215"/>
      <c r="AZ162" s="215"/>
      <c r="BA162" s="215"/>
      <c r="BB162" s="215"/>
      <c r="BC162" s="215"/>
      <c r="BD162" s="215"/>
      <c r="BE162" s="215"/>
      <c r="BF162" s="215"/>
      <c r="BG162" s="215"/>
      <c r="BH162" s="215"/>
    </row>
    <row r="163" spans="1:60" outlineLevel="1" x14ac:dyDescent="0.2">
      <c r="A163" s="222"/>
      <c r="B163" s="223"/>
      <c r="C163" s="257"/>
      <c r="D163" s="247"/>
      <c r="E163" s="247"/>
      <c r="F163" s="247"/>
      <c r="G163" s="247"/>
      <c r="H163" s="226"/>
      <c r="I163" s="226"/>
      <c r="J163" s="226"/>
      <c r="K163" s="226"/>
      <c r="L163" s="226"/>
      <c r="M163" s="226"/>
      <c r="N163" s="225"/>
      <c r="O163" s="225"/>
      <c r="P163" s="225"/>
      <c r="Q163" s="225"/>
      <c r="R163" s="226"/>
      <c r="S163" s="226"/>
      <c r="T163" s="226"/>
      <c r="U163" s="226"/>
      <c r="V163" s="226"/>
      <c r="W163" s="226"/>
      <c r="X163" s="226"/>
      <c r="Y163" s="215"/>
      <c r="Z163" s="215"/>
      <c r="AA163" s="215"/>
      <c r="AB163" s="215"/>
      <c r="AC163" s="215"/>
      <c r="AD163" s="215"/>
      <c r="AE163" s="215"/>
      <c r="AF163" s="215"/>
      <c r="AG163" s="215" t="s">
        <v>144</v>
      </c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215"/>
      <c r="AY163" s="215"/>
      <c r="AZ163" s="215"/>
      <c r="BA163" s="215"/>
      <c r="BB163" s="215"/>
      <c r="BC163" s="215"/>
      <c r="BD163" s="215"/>
      <c r="BE163" s="215"/>
      <c r="BF163" s="215"/>
      <c r="BG163" s="215"/>
      <c r="BH163" s="215"/>
    </row>
    <row r="164" spans="1:60" outlineLevel="1" x14ac:dyDescent="0.2">
      <c r="A164" s="238">
        <v>36</v>
      </c>
      <c r="B164" s="239" t="s">
        <v>294</v>
      </c>
      <c r="C164" s="254" t="s">
        <v>295</v>
      </c>
      <c r="D164" s="240" t="s">
        <v>147</v>
      </c>
      <c r="E164" s="241">
        <v>12.35</v>
      </c>
      <c r="F164" s="242"/>
      <c r="G164" s="243">
        <f>ROUND(E164*F164,2)</f>
        <v>0</v>
      </c>
      <c r="H164" s="242"/>
      <c r="I164" s="243">
        <f>ROUND(E164*H164,2)</f>
        <v>0</v>
      </c>
      <c r="J164" s="242"/>
      <c r="K164" s="243">
        <f>ROUND(E164*J164,2)</f>
        <v>0</v>
      </c>
      <c r="L164" s="243">
        <v>21</v>
      </c>
      <c r="M164" s="243">
        <f>G164*(1+L164/100)</f>
        <v>0</v>
      </c>
      <c r="N164" s="241">
        <v>0</v>
      </c>
      <c r="O164" s="241">
        <f>ROUND(E164*N164,2)</f>
        <v>0</v>
      </c>
      <c r="P164" s="241">
        <v>1.3500000000000001E-3</v>
      </c>
      <c r="Q164" s="241">
        <f>ROUND(E164*P164,2)</f>
        <v>0.02</v>
      </c>
      <c r="R164" s="243" t="s">
        <v>291</v>
      </c>
      <c r="S164" s="243" t="s">
        <v>135</v>
      </c>
      <c r="T164" s="244" t="s">
        <v>135</v>
      </c>
      <c r="U164" s="226">
        <v>9.1999999999999998E-2</v>
      </c>
      <c r="V164" s="226">
        <f>ROUND(E164*U164,2)</f>
        <v>1.1399999999999999</v>
      </c>
      <c r="W164" s="226"/>
      <c r="X164" s="226" t="s">
        <v>136</v>
      </c>
      <c r="Y164" s="215"/>
      <c r="Z164" s="215"/>
      <c r="AA164" s="215"/>
      <c r="AB164" s="215"/>
      <c r="AC164" s="215"/>
      <c r="AD164" s="215"/>
      <c r="AE164" s="215"/>
      <c r="AF164" s="215"/>
      <c r="AG164" s="215" t="s">
        <v>137</v>
      </c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215"/>
      <c r="AY164" s="215"/>
      <c r="AZ164" s="215"/>
      <c r="BA164" s="215"/>
      <c r="BB164" s="215"/>
      <c r="BC164" s="215"/>
      <c r="BD164" s="215"/>
      <c r="BE164" s="215"/>
      <c r="BF164" s="215"/>
      <c r="BG164" s="215"/>
      <c r="BH164" s="215"/>
    </row>
    <row r="165" spans="1:60" outlineLevel="1" x14ac:dyDescent="0.2">
      <c r="A165" s="222"/>
      <c r="B165" s="223"/>
      <c r="C165" s="256" t="s">
        <v>296</v>
      </c>
      <c r="D165" s="228"/>
      <c r="E165" s="229">
        <v>10.6</v>
      </c>
      <c r="F165" s="226"/>
      <c r="G165" s="226"/>
      <c r="H165" s="226"/>
      <c r="I165" s="226"/>
      <c r="J165" s="226"/>
      <c r="K165" s="226"/>
      <c r="L165" s="226"/>
      <c r="M165" s="226"/>
      <c r="N165" s="225"/>
      <c r="O165" s="225"/>
      <c r="P165" s="225"/>
      <c r="Q165" s="225"/>
      <c r="R165" s="226"/>
      <c r="S165" s="226"/>
      <c r="T165" s="226"/>
      <c r="U165" s="226"/>
      <c r="V165" s="226"/>
      <c r="W165" s="226"/>
      <c r="X165" s="226"/>
      <c r="Y165" s="215"/>
      <c r="Z165" s="215"/>
      <c r="AA165" s="215"/>
      <c r="AB165" s="215"/>
      <c r="AC165" s="215"/>
      <c r="AD165" s="215"/>
      <c r="AE165" s="215"/>
      <c r="AF165" s="215"/>
      <c r="AG165" s="215" t="s">
        <v>141</v>
      </c>
      <c r="AH165" s="215">
        <v>0</v>
      </c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215"/>
      <c r="AY165" s="215"/>
      <c r="AZ165" s="215"/>
      <c r="BA165" s="215"/>
      <c r="BB165" s="215"/>
      <c r="BC165" s="215"/>
      <c r="BD165" s="215"/>
      <c r="BE165" s="215"/>
      <c r="BF165" s="215"/>
      <c r="BG165" s="215"/>
      <c r="BH165" s="215"/>
    </row>
    <row r="166" spans="1:60" outlineLevel="1" x14ac:dyDescent="0.2">
      <c r="A166" s="222"/>
      <c r="B166" s="223"/>
      <c r="C166" s="256" t="s">
        <v>297</v>
      </c>
      <c r="D166" s="228"/>
      <c r="E166" s="229">
        <v>1.75</v>
      </c>
      <c r="F166" s="226"/>
      <c r="G166" s="226"/>
      <c r="H166" s="226"/>
      <c r="I166" s="226"/>
      <c r="J166" s="226"/>
      <c r="K166" s="226"/>
      <c r="L166" s="226"/>
      <c r="M166" s="226"/>
      <c r="N166" s="225"/>
      <c r="O166" s="225"/>
      <c r="P166" s="225"/>
      <c r="Q166" s="225"/>
      <c r="R166" s="226"/>
      <c r="S166" s="226"/>
      <c r="T166" s="226"/>
      <c r="U166" s="226"/>
      <c r="V166" s="226"/>
      <c r="W166" s="226"/>
      <c r="X166" s="226"/>
      <c r="Y166" s="215"/>
      <c r="Z166" s="215"/>
      <c r="AA166" s="215"/>
      <c r="AB166" s="215"/>
      <c r="AC166" s="215"/>
      <c r="AD166" s="215"/>
      <c r="AE166" s="215"/>
      <c r="AF166" s="215"/>
      <c r="AG166" s="215" t="s">
        <v>141</v>
      </c>
      <c r="AH166" s="215">
        <v>0</v>
      </c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215"/>
      <c r="AY166" s="215"/>
      <c r="AZ166" s="215"/>
      <c r="BA166" s="215"/>
      <c r="BB166" s="215"/>
      <c r="BC166" s="215"/>
      <c r="BD166" s="215"/>
      <c r="BE166" s="215"/>
      <c r="BF166" s="215"/>
      <c r="BG166" s="215"/>
      <c r="BH166" s="215"/>
    </row>
    <row r="167" spans="1:60" outlineLevel="1" x14ac:dyDescent="0.2">
      <c r="A167" s="222"/>
      <c r="B167" s="223"/>
      <c r="C167" s="257"/>
      <c r="D167" s="247"/>
      <c r="E167" s="247"/>
      <c r="F167" s="247"/>
      <c r="G167" s="247"/>
      <c r="H167" s="226"/>
      <c r="I167" s="226"/>
      <c r="J167" s="226"/>
      <c r="K167" s="226"/>
      <c r="L167" s="226"/>
      <c r="M167" s="226"/>
      <c r="N167" s="225"/>
      <c r="O167" s="225"/>
      <c r="P167" s="225"/>
      <c r="Q167" s="225"/>
      <c r="R167" s="226"/>
      <c r="S167" s="226"/>
      <c r="T167" s="226"/>
      <c r="U167" s="226"/>
      <c r="V167" s="226"/>
      <c r="W167" s="226"/>
      <c r="X167" s="226"/>
      <c r="Y167" s="215"/>
      <c r="Z167" s="215"/>
      <c r="AA167" s="215"/>
      <c r="AB167" s="215"/>
      <c r="AC167" s="215"/>
      <c r="AD167" s="215"/>
      <c r="AE167" s="215"/>
      <c r="AF167" s="215"/>
      <c r="AG167" s="215" t="s">
        <v>144</v>
      </c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215"/>
      <c r="AY167" s="215"/>
      <c r="AZ167" s="215"/>
      <c r="BA167" s="215"/>
      <c r="BB167" s="215"/>
      <c r="BC167" s="215"/>
      <c r="BD167" s="215"/>
      <c r="BE167" s="215"/>
      <c r="BF167" s="215"/>
      <c r="BG167" s="215"/>
      <c r="BH167" s="215"/>
    </row>
    <row r="168" spans="1:60" outlineLevel="1" x14ac:dyDescent="0.2">
      <c r="A168" s="222">
        <v>37</v>
      </c>
      <c r="B168" s="223" t="s">
        <v>298</v>
      </c>
      <c r="C168" s="261" t="s">
        <v>299</v>
      </c>
      <c r="D168" s="224" t="s">
        <v>0</v>
      </c>
      <c r="E168" s="246"/>
      <c r="F168" s="227"/>
      <c r="G168" s="226">
        <f>ROUND(E168*F168,2)</f>
        <v>0</v>
      </c>
      <c r="H168" s="227"/>
      <c r="I168" s="226">
        <f>ROUND(E168*H168,2)</f>
        <v>0</v>
      </c>
      <c r="J168" s="227"/>
      <c r="K168" s="226">
        <f>ROUND(E168*J168,2)</f>
        <v>0</v>
      </c>
      <c r="L168" s="226">
        <v>21</v>
      </c>
      <c r="M168" s="226">
        <f>G168*(1+L168/100)</f>
        <v>0</v>
      </c>
      <c r="N168" s="225">
        <v>0</v>
      </c>
      <c r="O168" s="225">
        <f>ROUND(E168*N168,2)</f>
        <v>0</v>
      </c>
      <c r="P168" s="225">
        <v>0</v>
      </c>
      <c r="Q168" s="225">
        <f>ROUND(E168*P168,2)</f>
        <v>0</v>
      </c>
      <c r="R168" s="226" t="s">
        <v>291</v>
      </c>
      <c r="S168" s="226" t="s">
        <v>135</v>
      </c>
      <c r="T168" s="226" t="s">
        <v>135</v>
      </c>
      <c r="U168" s="226">
        <v>0</v>
      </c>
      <c r="V168" s="226">
        <f>ROUND(E168*U168,2)</f>
        <v>0</v>
      </c>
      <c r="W168" s="226"/>
      <c r="X168" s="226" t="s">
        <v>249</v>
      </c>
      <c r="Y168" s="215"/>
      <c r="Z168" s="215"/>
      <c r="AA168" s="215"/>
      <c r="AB168" s="215"/>
      <c r="AC168" s="215"/>
      <c r="AD168" s="215"/>
      <c r="AE168" s="215"/>
      <c r="AF168" s="215"/>
      <c r="AG168" s="215" t="s">
        <v>250</v>
      </c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215"/>
      <c r="AY168" s="215"/>
      <c r="AZ168" s="215"/>
      <c r="BA168" s="215"/>
      <c r="BB168" s="215"/>
      <c r="BC168" s="215"/>
      <c r="BD168" s="215"/>
      <c r="BE168" s="215"/>
      <c r="BF168" s="215"/>
      <c r="BG168" s="215"/>
      <c r="BH168" s="215"/>
    </row>
    <row r="169" spans="1:60" outlineLevel="1" x14ac:dyDescent="0.2">
      <c r="A169" s="222"/>
      <c r="B169" s="223"/>
      <c r="C169" s="262" t="s">
        <v>300</v>
      </c>
      <c r="D169" s="252"/>
      <c r="E169" s="252"/>
      <c r="F169" s="252"/>
      <c r="G169" s="252"/>
      <c r="H169" s="226"/>
      <c r="I169" s="226"/>
      <c r="J169" s="226"/>
      <c r="K169" s="226"/>
      <c r="L169" s="226"/>
      <c r="M169" s="226"/>
      <c r="N169" s="225"/>
      <c r="O169" s="225"/>
      <c r="P169" s="225"/>
      <c r="Q169" s="225"/>
      <c r="R169" s="226"/>
      <c r="S169" s="226"/>
      <c r="T169" s="226"/>
      <c r="U169" s="226"/>
      <c r="V169" s="226"/>
      <c r="W169" s="226"/>
      <c r="X169" s="226"/>
      <c r="Y169" s="215"/>
      <c r="Z169" s="215"/>
      <c r="AA169" s="215"/>
      <c r="AB169" s="215"/>
      <c r="AC169" s="215"/>
      <c r="AD169" s="215"/>
      <c r="AE169" s="215"/>
      <c r="AF169" s="215"/>
      <c r="AG169" s="215" t="s">
        <v>139</v>
      </c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215"/>
      <c r="AY169" s="215"/>
      <c r="AZ169" s="215"/>
      <c r="BA169" s="215"/>
      <c r="BB169" s="215"/>
      <c r="BC169" s="215"/>
      <c r="BD169" s="215"/>
      <c r="BE169" s="215"/>
      <c r="BF169" s="215"/>
      <c r="BG169" s="215"/>
      <c r="BH169" s="215"/>
    </row>
    <row r="170" spans="1:60" outlineLevel="1" x14ac:dyDescent="0.2">
      <c r="A170" s="222"/>
      <c r="B170" s="223"/>
      <c r="C170" s="257"/>
      <c r="D170" s="247"/>
      <c r="E170" s="247"/>
      <c r="F170" s="247"/>
      <c r="G170" s="247"/>
      <c r="H170" s="226"/>
      <c r="I170" s="226"/>
      <c r="J170" s="226"/>
      <c r="K170" s="226"/>
      <c r="L170" s="226"/>
      <c r="M170" s="226"/>
      <c r="N170" s="225"/>
      <c r="O170" s="225"/>
      <c r="P170" s="225"/>
      <c r="Q170" s="225"/>
      <c r="R170" s="226"/>
      <c r="S170" s="226"/>
      <c r="T170" s="226"/>
      <c r="U170" s="226"/>
      <c r="V170" s="226"/>
      <c r="W170" s="226"/>
      <c r="X170" s="226"/>
      <c r="Y170" s="215"/>
      <c r="Z170" s="215"/>
      <c r="AA170" s="215"/>
      <c r="AB170" s="215"/>
      <c r="AC170" s="215"/>
      <c r="AD170" s="215"/>
      <c r="AE170" s="215"/>
      <c r="AF170" s="215"/>
      <c r="AG170" s="215" t="s">
        <v>144</v>
      </c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215"/>
      <c r="AY170" s="215"/>
      <c r="AZ170" s="215"/>
      <c r="BA170" s="215"/>
      <c r="BB170" s="215"/>
      <c r="BC170" s="215"/>
      <c r="BD170" s="215"/>
      <c r="BE170" s="215"/>
      <c r="BF170" s="215"/>
      <c r="BG170" s="215"/>
      <c r="BH170" s="215"/>
    </row>
    <row r="171" spans="1:60" x14ac:dyDescent="0.2">
      <c r="A171" s="231" t="s">
        <v>129</v>
      </c>
      <c r="B171" s="232" t="s">
        <v>90</v>
      </c>
      <c r="C171" s="253" t="s">
        <v>91</v>
      </c>
      <c r="D171" s="233"/>
      <c r="E171" s="234"/>
      <c r="F171" s="235"/>
      <c r="G171" s="235">
        <f>SUMIF(AG172:AG182,"&lt;&gt;NOR",G172:G182)</f>
        <v>0</v>
      </c>
      <c r="H171" s="235"/>
      <c r="I171" s="235">
        <f>SUM(I172:I182)</f>
        <v>0</v>
      </c>
      <c r="J171" s="235"/>
      <c r="K171" s="235">
        <f>SUM(K172:K182)</f>
        <v>0</v>
      </c>
      <c r="L171" s="235"/>
      <c r="M171" s="235">
        <f>SUM(M172:M182)</f>
        <v>0</v>
      </c>
      <c r="N171" s="234"/>
      <c r="O171" s="234">
        <f>SUM(O172:O182)</f>
        <v>0</v>
      </c>
      <c r="P171" s="234"/>
      <c r="Q171" s="234">
        <f>SUM(Q172:Q182)</f>
        <v>0.13</v>
      </c>
      <c r="R171" s="235"/>
      <c r="S171" s="235"/>
      <c r="T171" s="236"/>
      <c r="U171" s="230"/>
      <c r="V171" s="230">
        <f>SUM(V172:V182)</f>
        <v>6.34</v>
      </c>
      <c r="W171" s="230"/>
      <c r="X171" s="230"/>
      <c r="AG171" t="s">
        <v>130</v>
      </c>
    </row>
    <row r="172" spans="1:60" ht="22.5" outlineLevel="1" x14ac:dyDescent="0.2">
      <c r="A172" s="238">
        <v>38</v>
      </c>
      <c r="B172" s="239" t="s">
        <v>301</v>
      </c>
      <c r="C172" s="254" t="s">
        <v>302</v>
      </c>
      <c r="D172" s="240" t="s">
        <v>133</v>
      </c>
      <c r="E172" s="241">
        <v>5.4</v>
      </c>
      <c r="F172" s="242"/>
      <c r="G172" s="243">
        <f>ROUND(E172*F172,2)</f>
        <v>0</v>
      </c>
      <c r="H172" s="242"/>
      <c r="I172" s="243">
        <f>ROUND(E172*H172,2)</f>
        <v>0</v>
      </c>
      <c r="J172" s="242"/>
      <c r="K172" s="243">
        <f>ROUND(E172*J172,2)</f>
        <v>0</v>
      </c>
      <c r="L172" s="243">
        <v>21</v>
      </c>
      <c r="M172" s="243">
        <f>G172*(1+L172/100)</f>
        <v>0</v>
      </c>
      <c r="N172" s="241">
        <v>1.7000000000000001E-4</v>
      </c>
      <c r="O172" s="241">
        <f>ROUND(E172*N172,2)</f>
        <v>0</v>
      </c>
      <c r="P172" s="241">
        <v>0</v>
      </c>
      <c r="Q172" s="241">
        <f>ROUND(E172*P172,2)</f>
        <v>0</v>
      </c>
      <c r="R172" s="243" t="s">
        <v>303</v>
      </c>
      <c r="S172" s="243" t="s">
        <v>135</v>
      </c>
      <c r="T172" s="244" t="s">
        <v>135</v>
      </c>
      <c r="U172" s="226">
        <v>0.79300000000000004</v>
      </c>
      <c r="V172" s="226">
        <f>ROUND(E172*U172,2)</f>
        <v>4.28</v>
      </c>
      <c r="W172" s="226"/>
      <c r="X172" s="226" t="s">
        <v>136</v>
      </c>
      <c r="Y172" s="215"/>
      <c r="Z172" s="215"/>
      <c r="AA172" s="215"/>
      <c r="AB172" s="215"/>
      <c r="AC172" s="215"/>
      <c r="AD172" s="215"/>
      <c r="AE172" s="215"/>
      <c r="AF172" s="215"/>
      <c r="AG172" s="215" t="s">
        <v>137</v>
      </c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215"/>
      <c r="AY172" s="215"/>
      <c r="AZ172" s="215"/>
      <c r="BA172" s="215"/>
      <c r="BB172" s="215"/>
      <c r="BC172" s="215"/>
      <c r="BD172" s="215"/>
      <c r="BE172" s="215"/>
      <c r="BF172" s="215"/>
      <c r="BG172" s="215"/>
      <c r="BH172" s="215"/>
    </row>
    <row r="173" spans="1:60" outlineLevel="1" x14ac:dyDescent="0.2">
      <c r="A173" s="222"/>
      <c r="B173" s="223"/>
      <c r="C173" s="260" t="s">
        <v>304</v>
      </c>
      <c r="D173" s="251"/>
      <c r="E173" s="251"/>
      <c r="F173" s="251"/>
      <c r="G173" s="251"/>
      <c r="H173" s="226"/>
      <c r="I173" s="226"/>
      <c r="J173" s="226"/>
      <c r="K173" s="226"/>
      <c r="L173" s="226"/>
      <c r="M173" s="226"/>
      <c r="N173" s="225"/>
      <c r="O173" s="225"/>
      <c r="P173" s="225"/>
      <c r="Q173" s="225"/>
      <c r="R173" s="226"/>
      <c r="S173" s="226"/>
      <c r="T173" s="226"/>
      <c r="U173" s="226"/>
      <c r="V173" s="226"/>
      <c r="W173" s="226"/>
      <c r="X173" s="226"/>
      <c r="Y173" s="215"/>
      <c r="Z173" s="215"/>
      <c r="AA173" s="215"/>
      <c r="AB173" s="215"/>
      <c r="AC173" s="215"/>
      <c r="AD173" s="215"/>
      <c r="AE173" s="215"/>
      <c r="AF173" s="215"/>
      <c r="AG173" s="215" t="s">
        <v>151</v>
      </c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215"/>
      <c r="AY173" s="215"/>
      <c r="AZ173" s="215"/>
      <c r="BA173" s="215"/>
      <c r="BB173" s="215"/>
      <c r="BC173" s="215"/>
      <c r="BD173" s="215"/>
      <c r="BE173" s="215"/>
      <c r="BF173" s="215"/>
      <c r="BG173" s="215"/>
      <c r="BH173" s="215"/>
    </row>
    <row r="174" spans="1:60" outlineLevel="1" x14ac:dyDescent="0.2">
      <c r="A174" s="222"/>
      <c r="B174" s="223"/>
      <c r="C174" s="256" t="s">
        <v>305</v>
      </c>
      <c r="D174" s="228"/>
      <c r="E174" s="229">
        <v>5.4</v>
      </c>
      <c r="F174" s="226"/>
      <c r="G174" s="226"/>
      <c r="H174" s="226"/>
      <c r="I174" s="226"/>
      <c r="J174" s="226"/>
      <c r="K174" s="226"/>
      <c r="L174" s="226"/>
      <c r="M174" s="226"/>
      <c r="N174" s="225"/>
      <c r="O174" s="225"/>
      <c r="P174" s="225"/>
      <c r="Q174" s="225"/>
      <c r="R174" s="226"/>
      <c r="S174" s="226"/>
      <c r="T174" s="226"/>
      <c r="U174" s="226"/>
      <c r="V174" s="226"/>
      <c r="W174" s="226"/>
      <c r="X174" s="226"/>
      <c r="Y174" s="215"/>
      <c r="Z174" s="215"/>
      <c r="AA174" s="215"/>
      <c r="AB174" s="215"/>
      <c r="AC174" s="215"/>
      <c r="AD174" s="215"/>
      <c r="AE174" s="215"/>
      <c r="AF174" s="215"/>
      <c r="AG174" s="215" t="s">
        <v>141</v>
      </c>
      <c r="AH174" s="215">
        <v>5</v>
      </c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215"/>
      <c r="AY174" s="215"/>
      <c r="AZ174" s="215"/>
      <c r="BA174" s="215"/>
      <c r="BB174" s="215"/>
      <c r="BC174" s="215"/>
      <c r="BD174" s="215"/>
      <c r="BE174" s="215"/>
      <c r="BF174" s="215"/>
      <c r="BG174" s="215"/>
      <c r="BH174" s="215"/>
    </row>
    <row r="175" spans="1:60" outlineLevel="1" x14ac:dyDescent="0.2">
      <c r="A175" s="222"/>
      <c r="B175" s="223"/>
      <c r="C175" s="257"/>
      <c r="D175" s="247"/>
      <c r="E175" s="247"/>
      <c r="F175" s="247"/>
      <c r="G175" s="247"/>
      <c r="H175" s="226"/>
      <c r="I175" s="226"/>
      <c r="J175" s="226"/>
      <c r="K175" s="226"/>
      <c r="L175" s="226"/>
      <c r="M175" s="226"/>
      <c r="N175" s="225"/>
      <c r="O175" s="225"/>
      <c r="P175" s="225"/>
      <c r="Q175" s="225"/>
      <c r="R175" s="226"/>
      <c r="S175" s="226"/>
      <c r="T175" s="226"/>
      <c r="U175" s="226"/>
      <c r="V175" s="226"/>
      <c r="W175" s="226"/>
      <c r="X175" s="226"/>
      <c r="Y175" s="215"/>
      <c r="Z175" s="215"/>
      <c r="AA175" s="215"/>
      <c r="AB175" s="215"/>
      <c r="AC175" s="215"/>
      <c r="AD175" s="215"/>
      <c r="AE175" s="215"/>
      <c r="AF175" s="215"/>
      <c r="AG175" s="215" t="s">
        <v>144</v>
      </c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215"/>
      <c r="AY175" s="215"/>
      <c r="AZ175" s="215"/>
      <c r="BA175" s="215"/>
      <c r="BB175" s="215"/>
      <c r="BC175" s="215"/>
      <c r="BD175" s="215"/>
      <c r="BE175" s="215"/>
      <c r="BF175" s="215"/>
      <c r="BG175" s="215"/>
      <c r="BH175" s="215"/>
    </row>
    <row r="176" spans="1:60" ht="22.5" outlineLevel="1" x14ac:dyDescent="0.2">
      <c r="A176" s="238">
        <v>39</v>
      </c>
      <c r="B176" s="239" t="s">
        <v>306</v>
      </c>
      <c r="C176" s="254" t="s">
        <v>307</v>
      </c>
      <c r="D176" s="240" t="s">
        <v>147</v>
      </c>
      <c r="E176" s="241">
        <v>5.4</v>
      </c>
      <c r="F176" s="242"/>
      <c r="G176" s="243">
        <f>ROUND(E176*F176,2)</f>
        <v>0</v>
      </c>
      <c r="H176" s="242"/>
      <c r="I176" s="243">
        <f>ROUND(E176*H176,2)</f>
        <v>0</v>
      </c>
      <c r="J176" s="242"/>
      <c r="K176" s="243">
        <f>ROUND(E176*J176,2)</f>
        <v>0</v>
      </c>
      <c r="L176" s="243">
        <v>21</v>
      </c>
      <c r="M176" s="243">
        <f>G176*(1+L176/100)</f>
        <v>0</v>
      </c>
      <c r="N176" s="241">
        <v>1.8000000000000001E-4</v>
      </c>
      <c r="O176" s="241">
        <f>ROUND(E176*N176,2)</f>
        <v>0</v>
      </c>
      <c r="P176" s="241">
        <v>0</v>
      </c>
      <c r="Q176" s="241">
        <f>ROUND(E176*P176,2)</f>
        <v>0</v>
      </c>
      <c r="R176" s="243" t="s">
        <v>303</v>
      </c>
      <c r="S176" s="243" t="s">
        <v>135</v>
      </c>
      <c r="T176" s="244" t="s">
        <v>135</v>
      </c>
      <c r="U176" s="226">
        <v>0.17249999999999999</v>
      </c>
      <c r="V176" s="226">
        <f>ROUND(E176*U176,2)</f>
        <v>0.93</v>
      </c>
      <c r="W176" s="226"/>
      <c r="X176" s="226" t="s">
        <v>136</v>
      </c>
      <c r="Y176" s="215"/>
      <c r="Z176" s="215"/>
      <c r="AA176" s="215"/>
      <c r="AB176" s="215"/>
      <c r="AC176" s="215"/>
      <c r="AD176" s="215"/>
      <c r="AE176" s="215"/>
      <c r="AF176" s="215"/>
      <c r="AG176" s="215" t="s">
        <v>137</v>
      </c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215"/>
      <c r="AY176" s="215"/>
      <c r="AZ176" s="215"/>
      <c r="BA176" s="215"/>
      <c r="BB176" s="215"/>
      <c r="BC176" s="215"/>
      <c r="BD176" s="215"/>
      <c r="BE176" s="215"/>
      <c r="BF176" s="215"/>
      <c r="BG176" s="215"/>
      <c r="BH176" s="215"/>
    </row>
    <row r="177" spans="1:60" outlineLevel="1" x14ac:dyDescent="0.2">
      <c r="A177" s="222"/>
      <c r="B177" s="223"/>
      <c r="C177" s="256" t="s">
        <v>308</v>
      </c>
      <c r="D177" s="228"/>
      <c r="E177" s="229">
        <v>5.4</v>
      </c>
      <c r="F177" s="226"/>
      <c r="G177" s="226"/>
      <c r="H177" s="226"/>
      <c r="I177" s="226"/>
      <c r="J177" s="226"/>
      <c r="K177" s="226"/>
      <c r="L177" s="226"/>
      <c r="M177" s="226"/>
      <c r="N177" s="225"/>
      <c r="O177" s="225"/>
      <c r="P177" s="225"/>
      <c r="Q177" s="225"/>
      <c r="R177" s="226"/>
      <c r="S177" s="226"/>
      <c r="T177" s="226"/>
      <c r="U177" s="226"/>
      <c r="V177" s="226"/>
      <c r="W177" s="226"/>
      <c r="X177" s="226"/>
      <c r="Y177" s="215"/>
      <c r="Z177" s="215"/>
      <c r="AA177" s="215"/>
      <c r="AB177" s="215"/>
      <c r="AC177" s="215"/>
      <c r="AD177" s="215"/>
      <c r="AE177" s="215"/>
      <c r="AF177" s="215"/>
      <c r="AG177" s="215" t="s">
        <v>141</v>
      </c>
      <c r="AH177" s="215">
        <v>0</v>
      </c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215"/>
      <c r="AY177" s="215"/>
      <c r="AZ177" s="215"/>
      <c r="BA177" s="215"/>
      <c r="BB177" s="215"/>
      <c r="BC177" s="215"/>
      <c r="BD177" s="215"/>
      <c r="BE177" s="215"/>
      <c r="BF177" s="215"/>
      <c r="BG177" s="215"/>
      <c r="BH177" s="215"/>
    </row>
    <row r="178" spans="1:60" outlineLevel="1" x14ac:dyDescent="0.2">
      <c r="A178" s="222"/>
      <c r="B178" s="223"/>
      <c r="C178" s="257"/>
      <c r="D178" s="247"/>
      <c r="E178" s="247"/>
      <c r="F178" s="247"/>
      <c r="G178" s="247"/>
      <c r="H178" s="226"/>
      <c r="I178" s="226"/>
      <c r="J178" s="226"/>
      <c r="K178" s="226"/>
      <c r="L178" s="226"/>
      <c r="M178" s="226"/>
      <c r="N178" s="225"/>
      <c r="O178" s="225"/>
      <c r="P178" s="225"/>
      <c r="Q178" s="225"/>
      <c r="R178" s="226"/>
      <c r="S178" s="226"/>
      <c r="T178" s="226"/>
      <c r="U178" s="226"/>
      <c r="V178" s="226"/>
      <c r="W178" s="226"/>
      <c r="X178" s="226"/>
      <c r="Y178" s="215"/>
      <c r="Z178" s="215"/>
      <c r="AA178" s="215"/>
      <c r="AB178" s="215"/>
      <c r="AC178" s="215"/>
      <c r="AD178" s="215"/>
      <c r="AE178" s="215"/>
      <c r="AF178" s="215"/>
      <c r="AG178" s="215" t="s">
        <v>144</v>
      </c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215"/>
      <c r="BD178" s="215"/>
      <c r="BE178" s="215"/>
      <c r="BF178" s="215"/>
      <c r="BG178" s="215"/>
      <c r="BH178" s="215"/>
    </row>
    <row r="179" spans="1:60" outlineLevel="1" x14ac:dyDescent="0.2">
      <c r="A179" s="238">
        <v>40</v>
      </c>
      <c r="B179" s="239" t="s">
        <v>309</v>
      </c>
      <c r="C179" s="254" t="s">
        <v>310</v>
      </c>
      <c r="D179" s="240" t="s">
        <v>133</v>
      </c>
      <c r="E179" s="241">
        <v>5.4</v>
      </c>
      <c r="F179" s="242"/>
      <c r="G179" s="243">
        <f>ROUND(E179*F179,2)</f>
        <v>0</v>
      </c>
      <c r="H179" s="242"/>
      <c r="I179" s="243">
        <f>ROUND(E179*H179,2)</f>
        <v>0</v>
      </c>
      <c r="J179" s="242"/>
      <c r="K179" s="243">
        <f>ROUND(E179*J179,2)</f>
        <v>0</v>
      </c>
      <c r="L179" s="243">
        <v>21</v>
      </c>
      <c r="M179" s="243">
        <f>G179*(1+L179/100)</f>
        <v>0</v>
      </c>
      <c r="N179" s="241">
        <v>0</v>
      </c>
      <c r="O179" s="241">
        <f>ROUND(E179*N179,2)</f>
        <v>0</v>
      </c>
      <c r="P179" s="241">
        <v>2.4649999999999998E-2</v>
      </c>
      <c r="Q179" s="241">
        <f>ROUND(E179*P179,2)</f>
        <v>0.13</v>
      </c>
      <c r="R179" s="243" t="s">
        <v>303</v>
      </c>
      <c r="S179" s="243" t="s">
        <v>135</v>
      </c>
      <c r="T179" s="244" t="s">
        <v>135</v>
      </c>
      <c r="U179" s="226">
        <v>0.21</v>
      </c>
      <c r="V179" s="226">
        <f>ROUND(E179*U179,2)</f>
        <v>1.1299999999999999</v>
      </c>
      <c r="W179" s="226"/>
      <c r="X179" s="226" t="s">
        <v>136</v>
      </c>
      <c r="Y179" s="215"/>
      <c r="Z179" s="215"/>
      <c r="AA179" s="215"/>
      <c r="AB179" s="215"/>
      <c r="AC179" s="215"/>
      <c r="AD179" s="215"/>
      <c r="AE179" s="215"/>
      <c r="AF179" s="215"/>
      <c r="AG179" s="215" t="s">
        <v>137</v>
      </c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215"/>
      <c r="AY179" s="215"/>
      <c r="AZ179" s="215"/>
      <c r="BA179" s="215"/>
      <c r="BB179" s="215"/>
      <c r="BC179" s="215"/>
      <c r="BD179" s="215"/>
      <c r="BE179" s="215"/>
      <c r="BF179" s="215"/>
      <c r="BG179" s="215"/>
      <c r="BH179" s="215"/>
    </row>
    <row r="180" spans="1:60" outlineLevel="1" x14ac:dyDescent="0.2">
      <c r="A180" s="222"/>
      <c r="B180" s="223"/>
      <c r="C180" s="260" t="s">
        <v>311</v>
      </c>
      <c r="D180" s="251"/>
      <c r="E180" s="251"/>
      <c r="F180" s="251"/>
      <c r="G180" s="251"/>
      <c r="H180" s="226"/>
      <c r="I180" s="226"/>
      <c r="J180" s="226"/>
      <c r="K180" s="226"/>
      <c r="L180" s="226"/>
      <c r="M180" s="226"/>
      <c r="N180" s="225"/>
      <c r="O180" s="225"/>
      <c r="P180" s="225"/>
      <c r="Q180" s="225"/>
      <c r="R180" s="226"/>
      <c r="S180" s="226"/>
      <c r="T180" s="226"/>
      <c r="U180" s="226"/>
      <c r="V180" s="226"/>
      <c r="W180" s="226"/>
      <c r="X180" s="226"/>
      <c r="Y180" s="215"/>
      <c r="Z180" s="215"/>
      <c r="AA180" s="215"/>
      <c r="AB180" s="215"/>
      <c r="AC180" s="215"/>
      <c r="AD180" s="215"/>
      <c r="AE180" s="215"/>
      <c r="AF180" s="215"/>
      <c r="AG180" s="215" t="s">
        <v>151</v>
      </c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215"/>
      <c r="AY180" s="215"/>
      <c r="AZ180" s="215"/>
      <c r="BA180" s="215"/>
      <c r="BB180" s="215"/>
      <c r="BC180" s="215"/>
      <c r="BD180" s="215"/>
      <c r="BE180" s="215"/>
      <c r="BF180" s="215"/>
      <c r="BG180" s="215"/>
      <c r="BH180" s="215"/>
    </row>
    <row r="181" spans="1:60" outlineLevel="1" x14ac:dyDescent="0.2">
      <c r="A181" s="222"/>
      <c r="B181" s="223"/>
      <c r="C181" s="256" t="s">
        <v>312</v>
      </c>
      <c r="D181" s="228"/>
      <c r="E181" s="229">
        <v>5.4</v>
      </c>
      <c r="F181" s="226"/>
      <c r="G181" s="226"/>
      <c r="H181" s="226"/>
      <c r="I181" s="226"/>
      <c r="J181" s="226"/>
      <c r="K181" s="226"/>
      <c r="L181" s="226"/>
      <c r="M181" s="226"/>
      <c r="N181" s="225"/>
      <c r="O181" s="225"/>
      <c r="P181" s="225"/>
      <c r="Q181" s="225"/>
      <c r="R181" s="226"/>
      <c r="S181" s="226"/>
      <c r="T181" s="226"/>
      <c r="U181" s="226"/>
      <c r="V181" s="226"/>
      <c r="W181" s="226"/>
      <c r="X181" s="226"/>
      <c r="Y181" s="215"/>
      <c r="Z181" s="215"/>
      <c r="AA181" s="215"/>
      <c r="AB181" s="215"/>
      <c r="AC181" s="215"/>
      <c r="AD181" s="215"/>
      <c r="AE181" s="215"/>
      <c r="AF181" s="215"/>
      <c r="AG181" s="215" t="s">
        <v>141</v>
      </c>
      <c r="AH181" s="215">
        <v>0</v>
      </c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215"/>
      <c r="AY181" s="215"/>
      <c r="AZ181" s="215"/>
      <c r="BA181" s="215"/>
      <c r="BB181" s="215"/>
      <c r="BC181" s="215"/>
      <c r="BD181" s="215"/>
      <c r="BE181" s="215"/>
      <c r="BF181" s="215"/>
      <c r="BG181" s="215"/>
      <c r="BH181" s="215"/>
    </row>
    <row r="182" spans="1:60" outlineLevel="1" x14ac:dyDescent="0.2">
      <c r="A182" s="222"/>
      <c r="B182" s="223"/>
      <c r="C182" s="257"/>
      <c r="D182" s="247"/>
      <c r="E182" s="247"/>
      <c r="F182" s="247"/>
      <c r="G182" s="247"/>
      <c r="H182" s="226"/>
      <c r="I182" s="226"/>
      <c r="J182" s="226"/>
      <c r="K182" s="226"/>
      <c r="L182" s="226"/>
      <c r="M182" s="226"/>
      <c r="N182" s="225"/>
      <c r="O182" s="225"/>
      <c r="P182" s="225"/>
      <c r="Q182" s="225"/>
      <c r="R182" s="226"/>
      <c r="S182" s="226"/>
      <c r="T182" s="226"/>
      <c r="U182" s="226"/>
      <c r="V182" s="226"/>
      <c r="W182" s="226"/>
      <c r="X182" s="226"/>
      <c r="Y182" s="215"/>
      <c r="Z182" s="215"/>
      <c r="AA182" s="215"/>
      <c r="AB182" s="215"/>
      <c r="AC182" s="215"/>
      <c r="AD182" s="215"/>
      <c r="AE182" s="215"/>
      <c r="AF182" s="215"/>
      <c r="AG182" s="215" t="s">
        <v>144</v>
      </c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215"/>
      <c r="AY182" s="215"/>
      <c r="AZ182" s="215"/>
      <c r="BA182" s="215"/>
      <c r="BB182" s="215"/>
      <c r="BC182" s="215"/>
      <c r="BD182" s="215"/>
      <c r="BE182" s="215"/>
      <c r="BF182" s="215"/>
      <c r="BG182" s="215"/>
      <c r="BH182" s="215"/>
    </row>
    <row r="183" spans="1:60" x14ac:dyDescent="0.2">
      <c r="A183" s="231" t="s">
        <v>129</v>
      </c>
      <c r="B183" s="232" t="s">
        <v>92</v>
      </c>
      <c r="C183" s="253" t="s">
        <v>93</v>
      </c>
      <c r="D183" s="233"/>
      <c r="E183" s="234"/>
      <c r="F183" s="235"/>
      <c r="G183" s="235">
        <f>SUMIF(AG184:AG191,"&lt;&gt;NOR",G184:G191)</f>
        <v>0</v>
      </c>
      <c r="H183" s="235"/>
      <c r="I183" s="235">
        <f>SUM(I184:I191)</f>
        <v>0</v>
      </c>
      <c r="J183" s="235"/>
      <c r="K183" s="235">
        <f>SUM(K184:K191)</f>
        <v>0</v>
      </c>
      <c r="L183" s="235"/>
      <c r="M183" s="235">
        <f>SUM(M184:M191)</f>
        <v>0</v>
      </c>
      <c r="N183" s="234"/>
      <c r="O183" s="234">
        <f>SUM(O184:O191)</f>
        <v>0.01</v>
      </c>
      <c r="P183" s="234"/>
      <c r="Q183" s="234">
        <f>SUM(Q184:Q191)</f>
        <v>0.01</v>
      </c>
      <c r="R183" s="235"/>
      <c r="S183" s="235"/>
      <c r="T183" s="236"/>
      <c r="U183" s="230"/>
      <c r="V183" s="230">
        <f>SUM(V184:V191)</f>
        <v>14.4</v>
      </c>
      <c r="W183" s="230"/>
      <c r="X183" s="230"/>
      <c r="AG183" t="s">
        <v>130</v>
      </c>
    </row>
    <row r="184" spans="1:60" outlineLevel="1" x14ac:dyDescent="0.2">
      <c r="A184" s="238">
        <v>41</v>
      </c>
      <c r="B184" s="239" t="s">
        <v>313</v>
      </c>
      <c r="C184" s="254" t="s">
        <v>314</v>
      </c>
      <c r="D184" s="240" t="s">
        <v>147</v>
      </c>
      <c r="E184" s="241">
        <v>83.6</v>
      </c>
      <c r="F184" s="242"/>
      <c r="G184" s="243">
        <f>ROUND(E184*F184,2)</f>
        <v>0</v>
      </c>
      <c r="H184" s="242"/>
      <c r="I184" s="243">
        <f>ROUND(E184*H184,2)</f>
        <v>0</v>
      </c>
      <c r="J184" s="242"/>
      <c r="K184" s="243">
        <f>ROUND(E184*J184,2)</f>
        <v>0</v>
      </c>
      <c r="L184" s="243">
        <v>21</v>
      </c>
      <c r="M184" s="243">
        <f>G184*(1+L184/100)</f>
        <v>0</v>
      </c>
      <c r="N184" s="241">
        <v>0</v>
      </c>
      <c r="O184" s="241">
        <f>ROUND(E184*N184,2)</f>
        <v>0</v>
      </c>
      <c r="P184" s="241">
        <v>8.0000000000000007E-5</v>
      </c>
      <c r="Q184" s="241">
        <f>ROUND(E184*P184,2)</f>
        <v>0.01</v>
      </c>
      <c r="R184" s="243" t="s">
        <v>315</v>
      </c>
      <c r="S184" s="243" t="s">
        <v>135</v>
      </c>
      <c r="T184" s="244" t="s">
        <v>135</v>
      </c>
      <c r="U184" s="226">
        <v>3.5000000000000003E-2</v>
      </c>
      <c r="V184" s="226">
        <f>ROUND(E184*U184,2)</f>
        <v>2.93</v>
      </c>
      <c r="W184" s="226"/>
      <c r="X184" s="226" t="s">
        <v>136</v>
      </c>
      <c r="Y184" s="215"/>
      <c r="Z184" s="215"/>
      <c r="AA184" s="215"/>
      <c r="AB184" s="215"/>
      <c r="AC184" s="215"/>
      <c r="AD184" s="215"/>
      <c r="AE184" s="215"/>
      <c r="AF184" s="215"/>
      <c r="AG184" s="215" t="s">
        <v>137</v>
      </c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215"/>
      <c r="AY184" s="215"/>
      <c r="AZ184" s="215"/>
      <c r="BA184" s="215"/>
      <c r="BB184" s="215"/>
      <c r="BC184" s="215"/>
      <c r="BD184" s="215"/>
      <c r="BE184" s="215"/>
      <c r="BF184" s="215"/>
      <c r="BG184" s="215"/>
      <c r="BH184" s="215"/>
    </row>
    <row r="185" spans="1:60" outlineLevel="1" x14ac:dyDescent="0.2">
      <c r="A185" s="222"/>
      <c r="B185" s="223"/>
      <c r="C185" s="256" t="s">
        <v>316</v>
      </c>
      <c r="D185" s="228"/>
      <c r="E185" s="229">
        <v>53</v>
      </c>
      <c r="F185" s="226"/>
      <c r="G185" s="226"/>
      <c r="H185" s="226"/>
      <c r="I185" s="226"/>
      <c r="J185" s="226"/>
      <c r="K185" s="226"/>
      <c r="L185" s="226"/>
      <c r="M185" s="226"/>
      <c r="N185" s="225"/>
      <c r="O185" s="225"/>
      <c r="P185" s="225"/>
      <c r="Q185" s="225"/>
      <c r="R185" s="226"/>
      <c r="S185" s="226"/>
      <c r="T185" s="226"/>
      <c r="U185" s="226"/>
      <c r="V185" s="226"/>
      <c r="W185" s="226"/>
      <c r="X185" s="226"/>
      <c r="Y185" s="215"/>
      <c r="Z185" s="215"/>
      <c r="AA185" s="215"/>
      <c r="AB185" s="215"/>
      <c r="AC185" s="215"/>
      <c r="AD185" s="215"/>
      <c r="AE185" s="215"/>
      <c r="AF185" s="215"/>
      <c r="AG185" s="215" t="s">
        <v>141</v>
      </c>
      <c r="AH185" s="215">
        <v>0</v>
      </c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215"/>
      <c r="AY185" s="215"/>
      <c r="AZ185" s="215"/>
      <c r="BA185" s="215"/>
      <c r="BB185" s="215"/>
      <c r="BC185" s="215"/>
      <c r="BD185" s="215"/>
      <c r="BE185" s="215"/>
      <c r="BF185" s="215"/>
      <c r="BG185" s="215"/>
      <c r="BH185" s="215"/>
    </row>
    <row r="186" spans="1:60" outlineLevel="1" x14ac:dyDescent="0.2">
      <c r="A186" s="222"/>
      <c r="B186" s="223"/>
      <c r="C186" s="256" t="s">
        <v>317</v>
      </c>
      <c r="D186" s="228"/>
      <c r="E186" s="229">
        <v>17.7</v>
      </c>
      <c r="F186" s="226"/>
      <c r="G186" s="226"/>
      <c r="H186" s="226"/>
      <c r="I186" s="226"/>
      <c r="J186" s="226"/>
      <c r="K186" s="226"/>
      <c r="L186" s="226"/>
      <c r="M186" s="226"/>
      <c r="N186" s="225"/>
      <c r="O186" s="225"/>
      <c r="P186" s="225"/>
      <c r="Q186" s="225"/>
      <c r="R186" s="226"/>
      <c r="S186" s="226"/>
      <c r="T186" s="226"/>
      <c r="U186" s="226"/>
      <c r="V186" s="226"/>
      <c r="W186" s="226"/>
      <c r="X186" s="226"/>
      <c r="Y186" s="215"/>
      <c r="Z186" s="215"/>
      <c r="AA186" s="215"/>
      <c r="AB186" s="215"/>
      <c r="AC186" s="215"/>
      <c r="AD186" s="215"/>
      <c r="AE186" s="215"/>
      <c r="AF186" s="215"/>
      <c r="AG186" s="215" t="s">
        <v>141</v>
      </c>
      <c r="AH186" s="215">
        <v>0</v>
      </c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215"/>
      <c r="AY186" s="215"/>
      <c r="AZ186" s="215"/>
      <c r="BA186" s="215"/>
      <c r="BB186" s="215"/>
      <c r="BC186" s="215"/>
      <c r="BD186" s="215"/>
      <c r="BE186" s="215"/>
      <c r="BF186" s="215"/>
      <c r="BG186" s="215"/>
      <c r="BH186" s="215"/>
    </row>
    <row r="187" spans="1:60" outlineLevel="1" x14ac:dyDescent="0.2">
      <c r="A187" s="222"/>
      <c r="B187" s="223"/>
      <c r="C187" s="256" t="s">
        <v>318</v>
      </c>
      <c r="D187" s="228"/>
      <c r="E187" s="229">
        <v>12.9</v>
      </c>
      <c r="F187" s="226"/>
      <c r="G187" s="226"/>
      <c r="H187" s="226"/>
      <c r="I187" s="226"/>
      <c r="J187" s="226"/>
      <c r="K187" s="226"/>
      <c r="L187" s="226"/>
      <c r="M187" s="226"/>
      <c r="N187" s="225"/>
      <c r="O187" s="225"/>
      <c r="P187" s="225"/>
      <c r="Q187" s="225"/>
      <c r="R187" s="226"/>
      <c r="S187" s="226"/>
      <c r="T187" s="226"/>
      <c r="U187" s="226"/>
      <c r="V187" s="226"/>
      <c r="W187" s="226"/>
      <c r="X187" s="226"/>
      <c r="Y187" s="215"/>
      <c r="Z187" s="215"/>
      <c r="AA187" s="215"/>
      <c r="AB187" s="215"/>
      <c r="AC187" s="215"/>
      <c r="AD187" s="215"/>
      <c r="AE187" s="215"/>
      <c r="AF187" s="215"/>
      <c r="AG187" s="215" t="s">
        <v>141</v>
      </c>
      <c r="AH187" s="215">
        <v>0</v>
      </c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215"/>
      <c r="AY187" s="215"/>
      <c r="AZ187" s="215"/>
      <c r="BA187" s="215"/>
      <c r="BB187" s="215"/>
      <c r="BC187" s="215"/>
      <c r="BD187" s="215"/>
      <c r="BE187" s="215"/>
      <c r="BF187" s="215"/>
      <c r="BG187" s="215"/>
      <c r="BH187" s="215"/>
    </row>
    <row r="188" spans="1:60" outlineLevel="1" x14ac:dyDescent="0.2">
      <c r="A188" s="222"/>
      <c r="B188" s="223"/>
      <c r="C188" s="257"/>
      <c r="D188" s="247"/>
      <c r="E188" s="247"/>
      <c r="F188" s="247"/>
      <c r="G188" s="247"/>
      <c r="H188" s="226"/>
      <c r="I188" s="226"/>
      <c r="J188" s="226"/>
      <c r="K188" s="226"/>
      <c r="L188" s="226"/>
      <c r="M188" s="226"/>
      <c r="N188" s="225"/>
      <c r="O188" s="225"/>
      <c r="P188" s="225"/>
      <c r="Q188" s="225"/>
      <c r="R188" s="226"/>
      <c r="S188" s="226"/>
      <c r="T188" s="226"/>
      <c r="U188" s="226"/>
      <c r="V188" s="226"/>
      <c r="W188" s="226"/>
      <c r="X188" s="226"/>
      <c r="Y188" s="215"/>
      <c r="Z188" s="215"/>
      <c r="AA188" s="215"/>
      <c r="AB188" s="215"/>
      <c r="AC188" s="215"/>
      <c r="AD188" s="215"/>
      <c r="AE188" s="215"/>
      <c r="AF188" s="215"/>
      <c r="AG188" s="215" t="s">
        <v>144</v>
      </c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215"/>
      <c r="AY188" s="215"/>
      <c r="AZ188" s="215"/>
      <c r="BA188" s="215"/>
      <c r="BB188" s="215"/>
      <c r="BC188" s="215"/>
      <c r="BD188" s="215"/>
      <c r="BE188" s="215"/>
      <c r="BF188" s="215"/>
      <c r="BG188" s="215"/>
      <c r="BH188" s="215"/>
    </row>
    <row r="189" spans="1:60" ht="22.5" outlineLevel="1" x14ac:dyDescent="0.2">
      <c r="A189" s="238">
        <v>42</v>
      </c>
      <c r="B189" s="239" t="s">
        <v>319</v>
      </c>
      <c r="C189" s="254" t="s">
        <v>320</v>
      </c>
      <c r="D189" s="240" t="s">
        <v>147</v>
      </c>
      <c r="E189" s="241">
        <v>83.6</v>
      </c>
      <c r="F189" s="242"/>
      <c r="G189" s="243">
        <f>ROUND(E189*F189,2)</f>
        <v>0</v>
      </c>
      <c r="H189" s="242"/>
      <c r="I189" s="243">
        <f>ROUND(E189*H189,2)</f>
        <v>0</v>
      </c>
      <c r="J189" s="242"/>
      <c r="K189" s="243">
        <f>ROUND(E189*J189,2)</f>
        <v>0</v>
      </c>
      <c r="L189" s="243">
        <v>21</v>
      </c>
      <c r="M189" s="243">
        <f>G189*(1+L189/100)</f>
        <v>0</v>
      </c>
      <c r="N189" s="241">
        <v>8.0000000000000007E-5</v>
      </c>
      <c r="O189" s="241">
        <f>ROUND(E189*N189,2)</f>
        <v>0.01</v>
      </c>
      <c r="P189" s="241">
        <v>0</v>
      </c>
      <c r="Q189" s="241">
        <f>ROUND(E189*P189,2)</f>
        <v>0</v>
      </c>
      <c r="R189" s="243" t="s">
        <v>315</v>
      </c>
      <c r="S189" s="243" t="s">
        <v>135</v>
      </c>
      <c r="T189" s="244" t="s">
        <v>135</v>
      </c>
      <c r="U189" s="226">
        <v>0.13719999999999999</v>
      </c>
      <c r="V189" s="226">
        <f>ROUND(E189*U189,2)</f>
        <v>11.47</v>
      </c>
      <c r="W189" s="226"/>
      <c r="X189" s="226" t="s">
        <v>136</v>
      </c>
      <c r="Y189" s="215"/>
      <c r="Z189" s="215"/>
      <c r="AA189" s="215"/>
      <c r="AB189" s="215"/>
      <c r="AC189" s="215"/>
      <c r="AD189" s="215"/>
      <c r="AE189" s="215"/>
      <c r="AF189" s="215"/>
      <c r="AG189" s="215" t="s">
        <v>137</v>
      </c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215"/>
      <c r="AY189" s="215"/>
      <c r="AZ189" s="215"/>
      <c r="BA189" s="215"/>
      <c r="BB189" s="215"/>
      <c r="BC189" s="215"/>
      <c r="BD189" s="215"/>
      <c r="BE189" s="215"/>
      <c r="BF189" s="215"/>
      <c r="BG189" s="215"/>
      <c r="BH189" s="215"/>
    </row>
    <row r="190" spans="1:60" outlineLevel="1" x14ac:dyDescent="0.2">
      <c r="A190" s="222"/>
      <c r="B190" s="223"/>
      <c r="C190" s="256" t="s">
        <v>321</v>
      </c>
      <c r="D190" s="228"/>
      <c r="E190" s="229">
        <v>83.6</v>
      </c>
      <c r="F190" s="226"/>
      <c r="G190" s="226"/>
      <c r="H190" s="226"/>
      <c r="I190" s="226"/>
      <c r="J190" s="226"/>
      <c r="K190" s="226"/>
      <c r="L190" s="226"/>
      <c r="M190" s="226"/>
      <c r="N190" s="225"/>
      <c r="O190" s="225"/>
      <c r="P190" s="225"/>
      <c r="Q190" s="225"/>
      <c r="R190" s="226"/>
      <c r="S190" s="226"/>
      <c r="T190" s="226"/>
      <c r="U190" s="226"/>
      <c r="V190" s="226"/>
      <c r="W190" s="226"/>
      <c r="X190" s="226"/>
      <c r="Y190" s="215"/>
      <c r="Z190" s="215"/>
      <c r="AA190" s="215"/>
      <c r="AB190" s="215"/>
      <c r="AC190" s="215"/>
      <c r="AD190" s="215"/>
      <c r="AE190" s="215"/>
      <c r="AF190" s="215"/>
      <c r="AG190" s="215" t="s">
        <v>141</v>
      </c>
      <c r="AH190" s="215">
        <v>5</v>
      </c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215"/>
      <c r="AY190" s="215"/>
      <c r="AZ190" s="215"/>
      <c r="BA190" s="215"/>
      <c r="BB190" s="215"/>
      <c r="BC190" s="215"/>
      <c r="BD190" s="215"/>
      <c r="BE190" s="215"/>
      <c r="BF190" s="215"/>
      <c r="BG190" s="215"/>
      <c r="BH190" s="215"/>
    </row>
    <row r="191" spans="1:60" outlineLevel="1" x14ac:dyDescent="0.2">
      <c r="A191" s="222"/>
      <c r="B191" s="223"/>
      <c r="C191" s="257"/>
      <c r="D191" s="247"/>
      <c r="E191" s="247"/>
      <c r="F191" s="247"/>
      <c r="G191" s="247"/>
      <c r="H191" s="226"/>
      <c r="I191" s="226"/>
      <c r="J191" s="226"/>
      <c r="K191" s="226"/>
      <c r="L191" s="226"/>
      <c r="M191" s="226"/>
      <c r="N191" s="225"/>
      <c r="O191" s="225"/>
      <c r="P191" s="225"/>
      <c r="Q191" s="225"/>
      <c r="R191" s="226"/>
      <c r="S191" s="226"/>
      <c r="T191" s="226"/>
      <c r="U191" s="226"/>
      <c r="V191" s="226"/>
      <c r="W191" s="226"/>
      <c r="X191" s="226"/>
      <c r="Y191" s="215"/>
      <c r="Z191" s="215"/>
      <c r="AA191" s="215"/>
      <c r="AB191" s="215"/>
      <c r="AC191" s="215"/>
      <c r="AD191" s="215"/>
      <c r="AE191" s="215"/>
      <c r="AF191" s="215"/>
      <c r="AG191" s="215" t="s">
        <v>144</v>
      </c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215"/>
      <c r="AY191" s="215"/>
      <c r="AZ191" s="215"/>
      <c r="BA191" s="215"/>
      <c r="BB191" s="215"/>
      <c r="BC191" s="215"/>
      <c r="BD191" s="215"/>
      <c r="BE191" s="215"/>
      <c r="BF191" s="215"/>
      <c r="BG191" s="215"/>
      <c r="BH191" s="215"/>
    </row>
    <row r="192" spans="1:60" x14ac:dyDescent="0.2">
      <c r="A192" s="231" t="s">
        <v>129</v>
      </c>
      <c r="B192" s="232" t="s">
        <v>94</v>
      </c>
      <c r="C192" s="253" t="s">
        <v>95</v>
      </c>
      <c r="D192" s="233"/>
      <c r="E192" s="234"/>
      <c r="F192" s="235"/>
      <c r="G192" s="235">
        <f>SUMIF(AG193:AG198,"&lt;&gt;NOR",G193:G198)</f>
        <v>0</v>
      </c>
      <c r="H192" s="235"/>
      <c r="I192" s="235">
        <f>SUM(I193:I198)</f>
        <v>0</v>
      </c>
      <c r="J192" s="235"/>
      <c r="K192" s="235">
        <f>SUM(K193:K198)</f>
        <v>0</v>
      </c>
      <c r="L192" s="235"/>
      <c r="M192" s="235">
        <f>SUM(M193:M198)</f>
        <v>0</v>
      </c>
      <c r="N192" s="234"/>
      <c r="O192" s="234">
        <f>SUM(O193:O198)</f>
        <v>1.78</v>
      </c>
      <c r="P192" s="234"/>
      <c r="Q192" s="234">
        <f>SUM(Q193:Q198)</f>
        <v>0</v>
      </c>
      <c r="R192" s="235"/>
      <c r="S192" s="235"/>
      <c r="T192" s="236"/>
      <c r="U192" s="230"/>
      <c r="V192" s="230">
        <f>SUM(V193:V198)</f>
        <v>112.09</v>
      </c>
      <c r="W192" s="230"/>
      <c r="X192" s="230"/>
      <c r="AG192" t="s">
        <v>130</v>
      </c>
    </row>
    <row r="193" spans="1:60" ht="22.5" outlineLevel="1" x14ac:dyDescent="0.2">
      <c r="A193" s="238">
        <v>43</v>
      </c>
      <c r="B193" s="239" t="s">
        <v>322</v>
      </c>
      <c r="C193" s="254" t="s">
        <v>323</v>
      </c>
      <c r="D193" s="240" t="s">
        <v>133</v>
      </c>
      <c r="E193" s="241">
        <v>55.38</v>
      </c>
      <c r="F193" s="242"/>
      <c r="G193" s="243">
        <f>ROUND(E193*F193,2)</f>
        <v>0</v>
      </c>
      <c r="H193" s="242"/>
      <c r="I193" s="243">
        <f>ROUND(E193*H193,2)</f>
        <v>0</v>
      </c>
      <c r="J193" s="242"/>
      <c r="K193" s="243">
        <f>ROUND(E193*J193,2)</f>
        <v>0</v>
      </c>
      <c r="L193" s="243">
        <v>21</v>
      </c>
      <c r="M193" s="243">
        <f>G193*(1+L193/100)</f>
        <v>0</v>
      </c>
      <c r="N193" s="241">
        <v>8.4700000000000001E-3</v>
      </c>
      <c r="O193" s="241">
        <f>ROUND(E193*N193,2)</f>
        <v>0.47</v>
      </c>
      <c r="P193" s="241">
        <v>0</v>
      </c>
      <c r="Q193" s="241">
        <f>ROUND(E193*P193,2)</f>
        <v>0</v>
      </c>
      <c r="R193" s="243" t="s">
        <v>324</v>
      </c>
      <c r="S193" s="243" t="s">
        <v>135</v>
      </c>
      <c r="T193" s="244" t="s">
        <v>135</v>
      </c>
      <c r="U193" s="226">
        <v>2.024</v>
      </c>
      <c r="V193" s="226">
        <f>ROUND(E193*U193,2)</f>
        <v>112.09</v>
      </c>
      <c r="W193" s="226"/>
      <c r="X193" s="226" t="s">
        <v>136</v>
      </c>
      <c r="Y193" s="215"/>
      <c r="Z193" s="215"/>
      <c r="AA193" s="215"/>
      <c r="AB193" s="215"/>
      <c r="AC193" s="215"/>
      <c r="AD193" s="215"/>
      <c r="AE193" s="215"/>
      <c r="AF193" s="215"/>
      <c r="AG193" s="215" t="s">
        <v>137</v>
      </c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215"/>
      <c r="AY193" s="215"/>
      <c r="AZ193" s="215"/>
      <c r="BA193" s="215"/>
      <c r="BB193" s="215"/>
      <c r="BC193" s="215"/>
      <c r="BD193" s="215"/>
      <c r="BE193" s="215"/>
      <c r="BF193" s="215"/>
      <c r="BG193" s="215"/>
      <c r="BH193" s="215"/>
    </row>
    <row r="194" spans="1:60" outlineLevel="1" x14ac:dyDescent="0.2">
      <c r="A194" s="222"/>
      <c r="B194" s="223"/>
      <c r="C194" s="256" t="s">
        <v>325</v>
      </c>
      <c r="D194" s="228"/>
      <c r="E194" s="229">
        <v>55.38</v>
      </c>
      <c r="F194" s="226"/>
      <c r="G194" s="226"/>
      <c r="H194" s="226"/>
      <c r="I194" s="226"/>
      <c r="J194" s="226"/>
      <c r="K194" s="226"/>
      <c r="L194" s="226"/>
      <c r="M194" s="226"/>
      <c r="N194" s="225"/>
      <c r="O194" s="225"/>
      <c r="P194" s="225"/>
      <c r="Q194" s="225"/>
      <c r="R194" s="226"/>
      <c r="S194" s="226"/>
      <c r="T194" s="226"/>
      <c r="U194" s="226"/>
      <c r="V194" s="226"/>
      <c r="W194" s="226"/>
      <c r="X194" s="226"/>
      <c r="Y194" s="215"/>
      <c r="Z194" s="215"/>
      <c r="AA194" s="215"/>
      <c r="AB194" s="215"/>
      <c r="AC194" s="215"/>
      <c r="AD194" s="215"/>
      <c r="AE194" s="215"/>
      <c r="AF194" s="215"/>
      <c r="AG194" s="215" t="s">
        <v>141</v>
      </c>
      <c r="AH194" s="215">
        <v>5</v>
      </c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215"/>
      <c r="AY194" s="215"/>
      <c r="AZ194" s="215"/>
      <c r="BA194" s="215"/>
      <c r="BB194" s="215"/>
      <c r="BC194" s="215"/>
      <c r="BD194" s="215"/>
      <c r="BE194" s="215"/>
      <c r="BF194" s="215"/>
      <c r="BG194" s="215"/>
      <c r="BH194" s="215"/>
    </row>
    <row r="195" spans="1:60" outlineLevel="1" x14ac:dyDescent="0.2">
      <c r="A195" s="222"/>
      <c r="B195" s="223"/>
      <c r="C195" s="257"/>
      <c r="D195" s="247"/>
      <c r="E195" s="247"/>
      <c r="F195" s="247"/>
      <c r="G195" s="247"/>
      <c r="H195" s="226"/>
      <c r="I195" s="226"/>
      <c r="J195" s="226"/>
      <c r="K195" s="226"/>
      <c r="L195" s="226"/>
      <c r="M195" s="226"/>
      <c r="N195" s="225"/>
      <c r="O195" s="225"/>
      <c r="P195" s="225"/>
      <c r="Q195" s="225"/>
      <c r="R195" s="226"/>
      <c r="S195" s="226"/>
      <c r="T195" s="226"/>
      <c r="U195" s="226"/>
      <c r="V195" s="226"/>
      <c r="W195" s="226"/>
      <c r="X195" s="226"/>
      <c r="Y195" s="215"/>
      <c r="Z195" s="215"/>
      <c r="AA195" s="215"/>
      <c r="AB195" s="215"/>
      <c r="AC195" s="215"/>
      <c r="AD195" s="215"/>
      <c r="AE195" s="215"/>
      <c r="AF195" s="215"/>
      <c r="AG195" s="215" t="s">
        <v>144</v>
      </c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215"/>
      <c r="AY195" s="215"/>
      <c r="AZ195" s="215"/>
      <c r="BA195" s="215"/>
      <c r="BB195" s="215"/>
      <c r="BC195" s="215"/>
      <c r="BD195" s="215"/>
      <c r="BE195" s="215"/>
      <c r="BF195" s="215"/>
      <c r="BG195" s="215"/>
      <c r="BH195" s="215"/>
    </row>
    <row r="196" spans="1:60" outlineLevel="1" x14ac:dyDescent="0.2">
      <c r="A196" s="238">
        <v>44</v>
      </c>
      <c r="B196" s="239" t="s">
        <v>326</v>
      </c>
      <c r="C196" s="254" t="s">
        <v>327</v>
      </c>
      <c r="D196" s="240" t="s">
        <v>277</v>
      </c>
      <c r="E196" s="241">
        <v>3045.9</v>
      </c>
      <c r="F196" s="242"/>
      <c r="G196" s="243">
        <f>ROUND(E196*F196,2)</f>
        <v>0</v>
      </c>
      <c r="H196" s="242"/>
      <c r="I196" s="243">
        <f>ROUND(E196*H196,2)</f>
        <v>0</v>
      </c>
      <c r="J196" s="242"/>
      <c r="K196" s="243">
        <f>ROUND(E196*J196,2)</f>
        <v>0</v>
      </c>
      <c r="L196" s="243">
        <v>21</v>
      </c>
      <c r="M196" s="243">
        <f>G196*(1+L196/100)</f>
        <v>0</v>
      </c>
      <c r="N196" s="241">
        <v>4.2999999999999999E-4</v>
      </c>
      <c r="O196" s="241">
        <f>ROUND(E196*N196,2)</f>
        <v>1.31</v>
      </c>
      <c r="P196" s="241">
        <v>0</v>
      </c>
      <c r="Q196" s="241">
        <f>ROUND(E196*P196,2)</f>
        <v>0</v>
      </c>
      <c r="R196" s="243" t="s">
        <v>178</v>
      </c>
      <c r="S196" s="243" t="s">
        <v>135</v>
      </c>
      <c r="T196" s="244" t="s">
        <v>135</v>
      </c>
      <c r="U196" s="226">
        <v>0</v>
      </c>
      <c r="V196" s="226">
        <f>ROUND(E196*U196,2)</f>
        <v>0</v>
      </c>
      <c r="W196" s="226"/>
      <c r="X196" s="226" t="s">
        <v>179</v>
      </c>
      <c r="Y196" s="215"/>
      <c r="Z196" s="215"/>
      <c r="AA196" s="215"/>
      <c r="AB196" s="215"/>
      <c r="AC196" s="215"/>
      <c r="AD196" s="215"/>
      <c r="AE196" s="215"/>
      <c r="AF196" s="215"/>
      <c r="AG196" s="215" t="s">
        <v>180</v>
      </c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215"/>
      <c r="AY196" s="215"/>
      <c r="AZ196" s="215"/>
      <c r="BA196" s="215"/>
      <c r="BB196" s="215"/>
      <c r="BC196" s="215"/>
      <c r="BD196" s="215"/>
      <c r="BE196" s="215"/>
      <c r="BF196" s="215"/>
      <c r="BG196" s="215"/>
      <c r="BH196" s="215"/>
    </row>
    <row r="197" spans="1:60" outlineLevel="1" x14ac:dyDescent="0.2">
      <c r="A197" s="222"/>
      <c r="B197" s="223"/>
      <c r="C197" s="256" t="s">
        <v>328</v>
      </c>
      <c r="D197" s="228"/>
      <c r="E197" s="229">
        <v>3045.9</v>
      </c>
      <c r="F197" s="226"/>
      <c r="G197" s="226"/>
      <c r="H197" s="226"/>
      <c r="I197" s="226"/>
      <c r="J197" s="226"/>
      <c r="K197" s="226"/>
      <c r="L197" s="226"/>
      <c r="M197" s="226"/>
      <c r="N197" s="225"/>
      <c r="O197" s="225"/>
      <c r="P197" s="225"/>
      <c r="Q197" s="225"/>
      <c r="R197" s="226"/>
      <c r="S197" s="226"/>
      <c r="T197" s="226"/>
      <c r="U197" s="226"/>
      <c r="V197" s="226"/>
      <c r="W197" s="226"/>
      <c r="X197" s="226"/>
      <c r="Y197" s="215"/>
      <c r="Z197" s="215"/>
      <c r="AA197" s="215"/>
      <c r="AB197" s="215"/>
      <c r="AC197" s="215"/>
      <c r="AD197" s="215"/>
      <c r="AE197" s="215"/>
      <c r="AF197" s="215"/>
      <c r="AG197" s="215" t="s">
        <v>141</v>
      </c>
      <c r="AH197" s="215">
        <v>0</v>
      </c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5"/>
    </row>
    <row r="198" spans="1:60" outlineLevel="1" x14ac:dyDescent="0.2">
      <c r="A198" s="222"/>
      <c r="B198" s="223"/>
      <c r="C198" s="257"/>
      <c r="D198" s="247"/>
      <c r="E198" s="247"/>
      <c r="F198" s="247"/>
      <c r="G198" s="247"/>
      <c r="H198" s="226"/>
      <c r="I198" s="226"/>
      <c r="J198" s="226"/>
      <c r="K198" s="226"/>
      <c r="L198" s="226"/>
      <c r="M198" s="226"/>
      <c r="N198" s="225"/>
      <c r="O198" s="225"/>
      <c r="P198" s="225"/>
      <c r="Q198" s="225"/>
      <c r="R198" s="226"/>
      <c r="S198" s="226"/>
      <c r="T198" s="226"/>
      <c r="U198" s="226"/>
      <c r="V198" s="226"/>
      <c r="W198" s="226"/>
      <c r="X198" s="226"/>
      <c r="Y198" s="215"/>
      <c r="Z198" s="215"/>
      <c r="AA198" s="215"/>
      <c r="AB198" s="215"/>
      <c r="AC198" s="215"/>
      <c r="AD198" s="215"/>
      <c r="AE198" s="215"/>
      <c r="AF198" s="215"/>
      <c r="AG198" s="215" t="s">
        <v>144</v>
      </c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215"/>
      <c r="AY198" s="215"/>
      <c r="AZ198" s="215"/>
      <c r="BA198" s="215"/>
      <c r="BB198" s="215"/>
      <c r="BC198" s="215"/>
      <c r="BD198" s="215"/>
      <c r="BE198" s="215"/>
      <c r="BF198" s="215"/>
      <c r="BG198" s="215"/>
      <c r="BH198" s="215"/>
    </row>
    <row r="199" spans="1:60" x14ac:dyDescent="0.2">
      <c r="A199" s="231" t="s">
        <v>129</v>
      </c>
      <c r="B199" s="232" t="s">
        <v>96</v>
      </c>
      <c r="C199" s="253" t="s">
        <v>97</v>
      </c>
      <c r="D199" s="233"/>
      <c r="E199" s="234"/>
      <c r="F199" s="235"/>
      <c r="G199" s="235">
        <f>SUMIF(AG200:AG223,"&lt;&gt;NOR",G200:G223)</f>
        <v>0</v>
      </c>
      <c r="H199" s="235"/>
      <c r="I199" s="235">
        <f>SUM(I200:I223)</f>
        <v>0</v>
      </c>
      <c r="J199" s="235"/>
      <c r="K199" s="235">
        <f>SUM(K200:K223)</f>
        <v>0</v>
      </c>
      <c r="L199" s="235"/>
      <c r="M199" s="235">
        <f>SUM(M200:M223)</f>
        <v>0</v>
      </c>
      <c r="N199" s="234"/>
      <c r="O199" s="234">
        <f>SUM(O200:O223)</f>
        <v>0.16</v>
      </c>
      <c r="P199" s="234"/>
      <c r="Q199" s="234">
        <f>SUM(Q200:Q223)</f>
        <v>0</v>
      </c>
      <c r="R199" s="235"/>
      <c r="S199" s="235"/>
      <c r="T199" s="236"/>
      <c r="U199" s="230"/>
      <c r="V199" s="230">
        <f>SUM(V200:V223)</f>
        <v>71.650000000000006</v>
      </c>
      <c r="W199" s="230"/>
      <c r="X199" s="230"/>
      <c r="AG199" t="s">
        <v>130</v>
      </c>
    </row>
    <row r="200" spans="1:60" outlineLevel="1" x14ac:dyDescent="0.2">
      <c r="A200" s="238">
        <v>45</v>
      </c>
      <c r="B200" s="239" t="s">
        <v>329</v>
      </c>
      <c r="C200" s="254" t="s">
        <v>330</v>
      </c>
      <c r="D200" s="240" t="s">
        <v>133</v>
      </c>
      <c r="E200" s="241">
        <v>477.08499999999998</v>
      </c>
      <c r="F200" s="242"/>
      <c r="G200" s="243">
        <f>ROUND(E200*F200,2)</f>
        <v>0</v>
      </c>
      <c r="H200" s="242"/>
      <c r="I200" s="243">
        <f>ROUND(E200*H200,2)</f>
        <v>0</v>
      </c>
      <c r="J200" s="242"/>
      <c r="K200" s="243">
        <f>ROUND(E200*J200,2)</f>
        <v>0</v>
      </c>
      <c r="L200" s="243">
        <v>21</v>
      </c>
      <c r="M200" s="243">
        <f>G200*(1+L200/100)</f>
        <v>0</v>
      </c>
      <c r="N200" s="241">
        <v>6.9999999999999994E-5</v>
      </c>
      <c r="O200" s="241">
        <f>ROUND(E200*N200,2)</f>
        <v>0.03</v>
      </c>
      <c r="P200" s="241">
        <v>0</v>
      </c>
      <c r="Q200" s="241">
        <f>ROUND(E200*P200,2)</f>
        <v>0</v>
      </c>
      <c r="R200" s="243" t="s">
        <v>331</v>
      </c>
      <c r="S200" s="243" t="s">
        <v>135</v>
      </c>
      <c r="T200" s="244" t="s">
        <v>135</v>
      </c>
      <c r="U200" s="226">
        <v>3.2480000000000002E-2</v>
      </c>
      <c r="V200" s="226">
        <f>ROUND(E200*U200,2)</f>
        <v>15.5</v>
      </c>
      <c r="W200" s="226"/>
      <c r="X200" s="226" t="s">
        <v>136</v>
      </c>
      <c r="Y200" s="215"/>
      <c r="Z200" s="215"/>
      <c r="AA200" s="215"/>
      <c r="AB200" s="215"/>
      <c r="AC200" s="215"/>
      <c r="AD200" s="215"/>
      <c r="AE200" s="215"/>
      <c r="AF200" s="215"/>
      <c r="AG200" s="215" t="s">
        <v>137</v>
      </c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215"/>
      <c r="AY200" s="215"/>
      <c r="AZ200" s="215"/>
      <c r="BA200" s="215"/>
      <c r="BB200" s="215"/>
      <c r="BC200" s="215"/>
      <c r="BD200" s="215"/>
      <c r="BE200" s="215"/>
      <c r="BF200" s="215"/>
      <c r="BG200" s="215"/>
      <c r="BH200" s="215"/>
    </row>
    <row r="201" spans="1:60" outlineLevel="1" x14ac:dyDescent="0.2">
      <c r="A201" s="222"/>
      <c r="B201" s="223"/>
      <c r="C201" s="256" t="s">
        <v>332</v>
      </c>
      <c r="D201" s="228"/>
      <c r="E201" s="229">
        <v>477.08499999999998</v>
      </c>
      <c r="F201" s="226"/>
      <c r="G201" s="226"/>
      <c r="H201" s="226"/>
      <c r="I201" s="226"/>
      <c r="J201" s="226"/>
      <c r="K201" s="226"/>
      <c r="L201" s="226"/>
      <c r="M201" s="226"/>
      <c r="N201" s="225"/>
      <c r="O201" s="225"/>
      <c r="P201" s="225"/>
      <c r="Q201" s="225"/>
      <c r="R201" s="226"/>
      <c r="S201" s="226"/>
      <c r="T201" s="226"/>
      <c r="U201" s="226"/>
      <c r="V201" s="226"/>
      <c r="W201" s="226"/>
      <c r="X201" s="226"/>
      <c r="Y201" s="215"/>
      <c r="Z201" s="215"/>
      <c r="AA201" s="215"/>
      <c r="AB201" s="215"/>
      <c r="AC201" s="215"/>
      <c r="AD201" s="215"/>
      <c r="AE201" s="215"/>
      <c r="AF201" s="215"/>
      <c r="AG201" s="215" t="s">
        <v>141</v>
      </c>
      <c r="AH201" s="215">
        <v>5</v>
      </c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215"/>
      <c r="AY201" s="215"/>
      <c r="AZ201" s="215"/>
      <c r="BA201" s="215"/>
      <c r="BB201" s="215"/>
      <c r="BC201" s="215"/>
      <c r="BD201" s="215"/>
      <c r="BE201" s="215"/>
      <c r="BF201" s="215"/>
      <c r="BG201" s="215"/>
      <c r="BH201" s="215"/>
    </row>
    <row r="202" spans="1:60" outlineLevel="1" x14ac:dyDescent="0.2">
      <c r="A202" s="222"/>
      <c r="B202" s="223"/>
      <c r="C202" s="257"/>
      <c r="D202" s="247"/>
      <c r="E202" s="247"/>
      <c r="F202" s="247"/>
      <c r="G202" s="247"/>
      <c r="H202" s="226"/>
      <c r="I202" s="226"/>
      <c r="J202" s="226"/>
      <c r="K202" s="226"/>
      <c r="L202" s="226"/>
      <c r="M202" s="226"/>
      <c r="N202" s="225"/>
      <c r="O202" s="225"/>
      <c r="P202" s="225"/>
      <c r="Q202" s="225"/>
      <c r="R202" s="226"/>
      <c r="S202" s="226"/>
      <c r="T202" s="226"/>
      <c r="U202" s="226"/>
      <c r="V202" s="226"/>
      <c r="W202" s="226"/>
      <c r="X202" s="226"/>
      <c r="Y202" s="215"/>
      <c r="Z202" s="215"/>
      <c r="AA202" s="215"/>
      <c r="AB202" s="215"/>
      <c r="AC202" s="215"/>
      <c r="AD202" s="215"/>
      <c r="AE202" s="215"/>
      <c r="AF202" s="215"/>
      <c r="AG202" s="215" t="s">
        <v>144</v>
      </c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  <c r="BB202" s="215"/>
      <c r="BC202" s="215"/>
      <c r="BD202" s="215"/>
      <c r="BE202" s="215"/>
      <c r="BF202" s="215"/>
      <c r="BG202" s="215"/>
      <c r="BH202" s="215"/>
    </row>
    <row r="203" spans="1:60" outlineLevel="1" x14ac:dyDescent="0.2">
      <c r="A203" s="238">
        <v>46</v>
      </c>
      <c r="B203" s="239" t="s">
        <v>333</v>
      </c>
      <c r="C203" s="254" t="s">
        <v>334</v>
      </c>
      <c r="D203" s="240" t="s">
        <v>133</v>
      </c>
      <c r="E203" s="241">
        <v>477.08499999999998</v>
      </c>
      <c r="F203" s="242"/>
      <c r="G203" s="243">
        <f>ROUND(E203*F203,2)</f>
        <v>0</v>
      </c>
      <c r="H203" s="242"/>
      <c r="I203" s="243">
        <f>ROUND(E203*H203,2)</f>
        <v>0</v>
      </c>
      <c r="J203" s="242"/>
      <c r="K203" s="243">
        <f>ROUND(E203*J203,2)</f>
        <v>0</v>
      </c>
      <c r="L203" s="243">
        <v>21</v>
      </c>
      <c r="M203" s="243">
        <f>G203*(1+L203/100)</f>
        <v>0</v>
      </c>
      <c r="N203" s="241">
        <v>1.4999999999999999E-4</v>
      </c>
      <c r="O203" s="241">
        <f>ROUND(E203*N203,2)</f>
        <v>7.0000000000000007E-2</v>
      </c>
      <c r="P203" s="241">
        <v>0</v>
      </c>
      <c r="Q203" s="241">
        <f>ROUND(E203*P203,2)</f>
        <v>0</v>
      </c>
      <c r="R203" s="243" t="s">
        <v>331</v>
      </c>
      <c r="S203" s="243" t="s">
        <v>135</v>
      </c>
      <c r="T203" s="244" t="s">
        <v>135</v>
      </c>
      <c r="U203" s="226">
        <v>0.10191</v>
      </c>
      <c r="V203" s="226">
        <f>ROUND(E203*U203,2)</f>
        <v>48.62</v>
      </c>
      <c r="W203" s="226"/>
      <c r="X203" s="226" t="s">
        <v>136</v>
      </c>
      <c r="Y203" s="215"/>
      <c r="Z203" s="215"/>
      <c r="AA203" s="215"/>
      <c r="AB203" s="215"/>
      <c r="AC203" s="215"/>
      <c r="AD203" s="215"/>
      <c r="AE203" s="215"/>
      <c r="AF203" s="215"/>
      <c r="AG203" s="215" t="s">
        <v>137</v>
      </c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215"/>
      <c r="AY203" s="215"/>
      <c r="AZ203" s="215"/>
      <c r="BA203" s="215"/>
      <c r="BB203" s="215"/>
      <c r="BC203" s="215"/>
      <c r="BD203" s="215"/>
      <c r="BE203" s="215"/>
      <c r="BF203" s="215"/>
      <c r="BG203" s="215"/>
      <c r="BH203" s="215"/>
    </row>
    <row r="204" spans="1:60" outlineLevel="1" x14ac:dyDescent="0.2">
      <c r="A204" s="222"/>
      <c r="B204" s="223"/>
      <c r="C204" s="256" t="s">
        <v>335</v>
      </c>
      <c r="D204" s="228"/>
      <c r="E204" s="229">
        <v>68.45</v>
      </c>
      <c r="F204" s="226"/>
      <c r="G204" s="226"/>
      <c r="H204" s="226"/>
      <c r="I204" s="226"/>
      <c r="J204" s="226"/>
      <c r="K204" s="226"/>
      <c r="L204" s="226"/>
      <c r="M204" s="226"/>
      <c r="N204" s="225"/>
      <c r="O204" s="225"/>
      <c r="P204" s="225"/>
      <c r="Q204" s="225"/>
      <c r="R204" s="226"/>
      <c r="S204" s="226"/>
      <c r="T204" s="226"/>
      <c r="U204" s="226"/>
      <c r="V204" s="226"/>
      <c r="W204" s="226"/>
      <c r="X204" s="226"/>
      <c r="Y204" s="215"/>
      <c r="Z204" s="215"/>
      <c r="AA204" s="215"/>
      <c r="AB204" s="215"/>
      <c r="AC204" s="215"/>
      <c r="AD204" s="215"/>
      <c r="AE204" s="215"/>
      <c r="AF204" s="215"/>
      <c r="AG204" s="215" t="s">
        <v>141</v>
      </c>
      <c r="AH204" s="215">
        <v>0</v>
      </c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215"/>
      <c r="AY204" s="215"/>
      <c r="AZ204" s="215"/>
      <c r="BA204" s="215"/>
      <c r="BB204" s="215"/>
      <c r="BC204" s="215"/>
      <c r="BD204" s="215"/>
      <c r="BE204" s="215"/>
      <c r="BF204" s="215"/>
      <c r="BG204" s="215"/>
      <c r="BH204" s="215"/>
    </row>
    <row r="205" spans="1:60" outlineLevel="1" x14ac:dyDescent="0.2">
      <c r="A205" s="222"/>
      <c r="B205" s="223"/>
      <c r="C205" s="256" t="s">
        <v>336</v>
      </c>
      <c r="D205" s="228"/>
      <c r="E205" s="229">
        <v>20.934999999999999</v>
      </c>
      <c r="F205" s="226"/>
      <c r="G205" s="226"/>
      <c r="H205" s="226"/>
      <c r="I205" s="226"/>
      <c r="J205" s="226"/>
      <c r="K205" s="226"/>
      <c r="L205" s="226"/>
      <c r="M205" s="226"/>
      <c r="N205" s="225"/>
      <c r="O205" s="225"/>
      <c r="P205" s="225"/>
      <c r="Q205" s="225"/>
      <c r="R205" s="226"/>
      <c r="S205" s="226"/>
      <c r="T205" s="226"/>
      <c r="U205" s="226"/>
      <c r="V205" s="226"/>
      <c r="W205" s="226"/>
      <c r="X205" s="226"/>
      <c r="Y205" s="215"/>
      <c r="Z205" s="215"/>
      <c r="AA205" s="215"/>
      <c r="AB205" s="215"/>
      <c r="AC205" s="215"/>
      <c r="AD205" s="215"/>
      <c r="AE205" s="215"/>
      <c r="AF205" s="215"/>
      <c r="AG205" s="215" t="s">
        <v>141</v>
      </c>
      <c r="AH205" s="215">
        <v>0</v>
      </c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5"/>
      <c r="AT205" s="215"/>
      <c r="AU205" s="215"/>
      <c r="AV205" s="215"/>
      <c r="AW205" s="215"/>
      <c r="AX205" s="215"/>
      <c r="AY205" s="215"/>
      <c r="AZ205" s="215"/>
      <c r="BA205" s="215"/>
      <c r="BB205" s="215"/>
      <c r="BC205" s="215"/>
      <c r="BD205" s="215"/>
      <c r="BE205" s="215"/>
      <c r="BF205" s="215"/>
      <c r="BG205" s="215"/>
      <c r="BH205" s="215"/>
    </row>
    <row r="206" spans="1:60" outlineLevel="1" x14ac:dyDescent="0.2">
      <c r="A206" s="222"/>
      <c r="B206" s="223"/>
      <c r="C206" s="256" t="s">
        <v>337</v>
      </c>
      <c r="D206" s="228"/>
      <c r="E206" s="229">
        <v>65.86</v>
      </c>
      <c r="F206" s="226"/>
      <c r="G206" s="226"/>
      <c r="H206" s="226"/>
      <c r="I206" s="226"/>
      <c r="J206" s="226"/>
      <c r="K206" s="226"/>
      <c r="L206" s="226"/>
      <c r="M206" s="226"/>
      <c r="N206" s="225"/>
      <c r="O206" s="225"/>
      <c r="P206" s="225"/>
      <c r="Q206" s="225"/>
      <c r="R206" s="226"/>
      <c r="S206" s="226"/>
      <c r="T206" s="226"/>
      <c r="U206" s="226"/>
      <c r="V206" s="226"/>
      <c r="W206" s="226"/>
      <c r="X206" s="226"/>
      <c r="Y206" s="215"/>
      <c r="Z206" s="215"/>
      <c r="AA206" s="215"/>
      <c r="AB206" s="215"/>
      <c r="AC206" s="215"/>
      <c r="AD206" s="215"/>
      <c r="AE206" s="215"/>
      <c r="AF206" s="215"/>
      <c r="AG206" s="215" t="s">
        <v>141</v>
      </c>
      <c r="AH206" s="215">
        <v>0</v>
      </c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5"/>
      <c r="AT206" s="215"/>
      <c r="AU206" s="215"/>
      <c r="AV206" s="215"/>
      <c r="AW206" s="215"/>
      <c r="AX206" s="215"/>
      <c r="AY206" s="215"/>
      <c r="AZ206" s="215"/>
      <c r="BA206" s="215"/>
      <c r="BB206" s="215"/>
      <c r="BC206" s="215"/>
      <c r="BD206" s="215"/>
      <c r="BE206" s="215"/>
      <c r="BF206" s="215"/>
      <c r="BG206" s="215"/>
      <c r="BH206" s="215"/>
    </row>
    <row r="207" spans="1:60" outlineLevel="1" x14ac:dyDescent="0.2">
      <c r="A207" s="222"/>
      <c r="B207" s="223"/>
      <c r="C207" s="256" t="s">
        <v>338</v>
      </c>
      <c r="D207" s="228"/>
      <c r="E207" s="229">
        <v>19.079999999999998</v>
      </c>
      <c r="F207" s="226"/>
      <c r="G207" s="226"/>
      <c r="H207" s="226"/>
      <c r="I207" s="226"/>
      <c r="J207" s="226"/>
      <c r="K207" s="226"/>
      <c r="L207" s="226"/>
      <c r="M207" s="226"/>
      <c r="N207" s="225"/>
      <c r="O207" s="225"/>
      <c r="P207" s="225"/>
      <c r="Q207" s="225"/>
      <c r="R207" s="226"/>
      <c r="S207" s="226"/>
      <c r="T207" s="226"/>
      <c r="U207" s="226"/>
      <c r="V207" s="226"/>
      <c r="W207" s="226"/>
      <c r="X207" s="226"/>
      <c r="Y207" s="215"/>
      <c r="Z207" s="215"/>
      <c r="AA207" s="215"/>
      <c r="AB207" s="215"/>
      <c r="AC207" s="215"/>
      <c r="AD207" s="215"/>
      <c r="AE207" s="215"/>
      <c r="AF207" s="215"/>
      <c r="AG207" s="215" t="s">
        <v>141</v>
      </c>
      <c r="AH207" s="215">
        <v>0</v>
      </c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5"/>
      <c r="AW207" s="215"/>
      <c r="AX207" s="215"/>
      <c r="AY207" s="215"/>
      <c r="AZ207" s="215"/>
      <c r="BA207" s="215"/>
      <c r="BB207" s="215"/>
      <c r="BC207" s="215"/>
      <c r="BD207" s="215"/>
      <c r="BE207" s="215"/>
      <c r="BF207" s="215"/>
      <c r="BG207" s="215"/>
      <c r="BH207" s="215"/>
    </row>
    <row r="208" spans="1:60" outlineLevel="1" x14ac:dyDescent="0.2">
      <c r="A208" s="222"/>
      <c r="B208" s="223"/>
      <c r="C208" s="256" t="s">
        <v>339</v>
      </c>
      <c r="D208" s="228"/>
      <c r="E208" s="229">
        <v>66.23</v>
      </c>
      <c r="F208" s="226"/>
      <c r="G208" s="226"/>
      <c r="H208" s="226"/>
      <c r="I208" s="226"/>
      <c r="J208" s="226"/>
      <c r="K208" s="226"/>
      <c r="L208" s="226"/>
      <c r="M208" s="226"/>
      <c r="N208" s="225"/>
      <c r="O208" s="225"/>
      <c r="P208" s="225"/>
      <c r="Q208" s="225"/>
      <c r="R208" s="226"/>
      <c r="S208" s="226"/>
      <c r="T208" s="226"/>
      <c r="U208" s="226"/>
      <c r="V208" s="226"/>
      <c r="W208" s="226"/>
      <c r="X208" s="226"/>
      <c r="Y208" s="215"/>
      <c r="Z208" s="215"/>
      <c r="AA208" s="215"/>
      <c r="AB208" s="215"/>
      <c r="AC208" s="215"/>
      <c r="AD208" s="215"/>
      <c r="AE208" s="215"/>
      <c r="AF208" s="215"/>
      <c r="AG208" s="215" t="s">
        <v>141</v>
      </c>
      <c r="AH208" s="215">
        <v>0</v>
      </c>
      <c r="AI208" s="215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5"/>
      <c r="AT208" s="215"/>
      <c r="AU208" s="215"/>
      <c r="AV208" s="215"/>
      <c r="AW208" s="215"/>
      <c r="AX208" s="215"/>
      <c r="AY208" s="215"/>
      <c r="AZ208" s="215"/>
      <c r="BA208" s="215"/>
      <c r="BB208" s="215"/>
      <c r="BC208" s="215"/>
      <c r="BD208" s="215"/>
      <c r="BE208" s="215"/>
      <c r="BF208" s="215"/>
      <c r="BG208" s="215"/>
      <c r="BH208" s="215"/>
    </row>
    <row r="209" spans="1:60" outlineLevel="1" x14ac:dyDescent="0.2">
      <c r="A209" s="222"/>
      <c r="B209" s="223"/>
      <c r="C209" s="256" t="s">
        <v>340</v>
      </c>
      <c r="D209" s="228"/>
      <c r="E209" s="229">
        <v>19.344999999999999</v>
      </c>
      <c r="F209" s="226"/>
      <c r="G209" s="226"/>
      <c r="H209" s="226"/>
      <c r="I209" s="226"/>
      <c r="J209" s="226"/>
      <c r="K209" s="226"/>
      <c r="L209" s="226"/>
      <c r="M209" s="226"/>
      <c r="N209" s="225"/>
      <c r="O209" s="225"/>
      <c r="P209" s="225"/>
      <c r="Q209" s="225"/>
      <c r="R209" s="226"/>
      <c r="S209" s="226"/>
      <c r="T209" s="226"/>
      <c r="U209" s="226"/>
      <c r="V209" s="226"/>
      <c r="W209" s="226"/>
      <c r="X209" s="226"/>
      <c r="Y209" s="215"/>
      <c r="Z209" s="215"/>
      <c r="AA209" s="215"/>
      <c r="AB209" s="215"/>
      <c r="AC209" s="215"/>
      <c r="AD209" s="215"/>
      <c r="AE209" s="215"/>
      <c r="AF209" s="215"/>
      <c r="AG209" s="215" t="s">
        <v>141</v>
      </c>
      <c r="AH209" s="215">
        <v>0</v>
      </c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15"/>
      <c r="AT209" s="215"/>
      <c r="AU209" s="215"/>
      <c r="AV209" s="215"/>
      <c r="AW209" s="215"/>
      <c r="AX209" s="215"/>
      <c r="AY209" s="215"/>
      <c r="AZ209" s="215"/>
      <c r="BA209" s="215"/>
      <c r="BB209" s="215"/>
      <c r="BC209" s="215"/>
      <c r="BD209" s="215"/>
      <c r="BE209" s="215"/>
      <c r="BF209" s="215"/>
      <c r="BG209" s="215"/>
      <c r="BH209" s="215"/>
    </row>
    <row r="210" spans="1:60" outlineLevel="1" x14ac:dyDescent="0.2">
      <c r="A210" s="222"/>
      <c r="B210" s="223"/>
      <c r="C210" s="256" t="s">
        <v>341</v>
      </c>
      <c r="D210" s="228"/>
      <c r="E210" s="229">
        <v>65.86</v>
      </c>
      <c r="F210" s="226"/>
      <c r="G210" s="226"/>
      <c r="H210" s="226"/>
      <c r="I210" s="226"/>
      <c r="J210" s="226"/>
      <c r="K210" s="226"/>
      <c r="L210" s="226"/>
      <c r="M210" s="226"/>
      <c r="N210" s="225"/>
      <c r="O210" s="225"/>
      <c r="P210" s="225"/>
      <c r="Q210" s="225"/>
      <c r="R210" s="226"/>
      <c r="S210" s="226"/>
      <c r="T210" s="226"/>
      <c r="U210" s="226"/>
      <c r="V210" s="226"/>
      <c r="W210" s="226"/>
      <c r="X210" s="226"/>
      <c r="Y210" s="215"/>
      <c r="Z210" s="215"/>
      <c r="AA210" s="215"/>
      <c r="AB210" s="215"/>
      <c r="AC210" s="215"/>
      <c r="AD210" s="215"/>
      <c r="AE210" s="215"/>
      <c r="AF210" s="215"/>
      <c r="AG210" s="215" t="s">
        <v>141</v>
      </c>
      <c r="AH210" s="215">
        <v>0</v>
      </c>
      <c r="AI210" s="215"/>
      <c r="AJ210" s="215"/>
      <c r="AK210" s="215"/>
      <c r="AL210" s="215"/>
      <c r="AM210" s="215"/>
      <c r="AN210" s="215"/>
      <c r="AO210" s="215"/>
      <c r="AP210" s="215"/>
      <c r="AQ210" s="215"/>
      <c r="AR210" s="215"/>
      <c r="AS210" s="215"/>
      <c r="AT210" s="215"/>
      <c r="AU210" s="215"/>
      <c r="AV210" s="215"/>
      <c r="AW210" s="215"/>
      <c r="AX210" s="215"/>
      <c r="AY210" s="215"/>
      <c r="AZ210" s="215"/>
      <c r="BA210" s="215"/>
      <c r="BB210" s="215"/>
      <c r="BC210" s="215"/>
      <c r="BD210" s="215"/>
      <c r="BE210" s="215"/>
      <c r="BF210" s="215"/>
      <c r="BG210" s="215"/>
      <c r="BH210" s="215"/>
    </row>
    <row r="211" spans="1:60" outlineLevel="1" x14ac:dyDescent="0.2">
      <c r="A211" s="222"/>
      <c r="B211" s="223"/>
      <c r="C211" s="256" t="s">
        <v>338</v>
      </c>
      <c r="D211" s="228"/>
      <c r="E211" s="229">
        <v>19.079999999999998</v>
      </c>
      <c r="F211" s="226"/>
      <c r="G211" s="226"/>
      <c r="H211" s="226"/>
      <c r="I211" s="226"/>
      <c r="J211" s="226"/>
      <c r="K211" s="226"/>
      <c r="L211" s="226"/>
      <c r="M211" s="226"/>
      <c r="N211" s="225"/>
      <c r="O211" s="225"/>
      <c r="P211" s="225"/>
      <c r="Q211" s="225"/>
      <c r="R211" s="226"/>
      <c r="S211" s="226"/>
      <c r="T211" s="226"/>
      <c r="U211" s="226"/>
      <c r="V211" s="226"/>
      <c r="W211" s="226"/>
      <c r="X211" s="226"/>
      <c r="Y211" s="215"/>
      <c r="Z211" s="215"/>
      <c r="AA211" s="215"/>
      <c r="AB211" s="215"/>
      <c r="AC211" s="215"/>
      <c r="AD211" s="215"/>
      <c r="AE211" s="215"/>
      <c r="AF211" s="215"/>
      <c r="AG211" s="215" t="s">
        <v>141</v>
      </c>
      <c r="AH211" s="215">
        <v>0</v>
      </c>
      <c r="AI211" s="215"/>
      <c r="AJ211" s="215"/>
      <c r="AK211" s="215"/>
      <c r="AL211" s="215"/>
      <c r="AM211" s="215"/>
      <c r="AN211" s="215"/>
      <c r="AO211" s="215"/>
      <c r="AP211" s="215"/>
      <c r="AQ211" s="215"/>
      <c r="AR211" s="215"/>
      <c r="AS211" s="215"/>
      <c r="AT211" s="215"/>
      <c r="AU211" s="215"/>
      <c r="AV211" s="215"/>
      <c r="AW211" s="215"/>
      <c r="AX211" s="215"/>
      <c r="AY211" s="215"/>
      <c r="AZ211" s="215"/>
      <c r="BA211" s="215"/>
      <c r="BB211" s="215"/>
      <c r="BC211" s="215"/>
      <c r="BD211" s="215"/>
      <c r="BE211" s="215"/>
      <c r="BF211" s="215"/>
      <c r="BG211" s="215"/>
      <c r="BH211" s="215"/>
    </row>
    <row r="212" spans="1:60" outlineLevel="1" x14ac:dyDescent="0.2">
      <c r="A212" s="222"/>
      <c r="B212" s="223"/>
      <c r="C212" s="256" t="s">
        <v>342</v>
      </c>
      <c r="D212" s="228"/>
      <c r="E212" s="229">
        <v>61.42</v>
      </c>
      <c r="F212" s="226"/>
      <c r="G212" s="226"/>
      <c r="H212" s="226"/>
      <c r="I212" s="226"/>
      <c r="J212" s="226"/>
      <c r="K212" s="226"/>
      <c r="L212" s="226"/>
      <c r="M212" s="226"/>
      <c r="N212" s="225"/>
      <c r="O212" s="225"/>
      <c r="P212" s="225"/>
      <c r="Q212" s="225"/>
      <c r="R212" s="226"/>
      <c r="S212" s="226"/>
      <c r="T212" s="226"/>
      <c r="U212" s="226"/>
      <c r="V212" s="226"/>
      <c r="W212" s="226"/>
      <c r="X212" s="226"/>
      <c r="Y212" s="215"/>
      <c r="Z212" s="215"/>
      <c r="AA212" s="215"/>
      <c r="AB212" s="215"/>
      <c r="AC212" s="215"/>
      <c r="AD212" s="215"/>
      <c r="AE212" s="215"/>
      <c r="AF212" s="215"/>
      <c r="AG212" s="215" t="s">
        <v>141</v>
      </c>
      <c r="AH212" s="215">
        <v>0</v>
      </c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5"/>
      <c r="AY212" s="215"/>
      <c r="AZ212" s="215"/>
      <c r="BA212" s="215"/>
      <c r="BB212" s="215"/>
      <c r="BC212" s="215"/>
      <c r="BD212" s="215"/>
      <c r="BE212" s="215"/>
      <c r="BF212" s="215"/>
      <c r="BG212" s="215"/>
      <c r="BH212" s="215"/>
    </row>
    <row r="213" spans="1:60" outlineLevel="1" x14ac:dyDescent="0.2">
      <c r="A213" s="222"/>
      <c r="B213" s="223"/>
      <c r="C213" s="256" t="s">
        <v>343</v>
      </c>
      <c r="D213" s="228"/>
      <c r="E213" s="229">
        <v>19.61</v>
      </c>
      <c r="F213" s="226"/>
      <c r="G213" s="226"/>
      <c r="H213" s="226"/>
      <c r="I213" s="226"/>
      <c r="J213" s="226"/>
      <c r="K213" s="226"/>
      <c r="L213" s="226"/>
      <c r="M213" s="226"/>
      <c r="N213" s="225"/>
      <c r="O213" s="225"/>
      <c r="P213" s="225"/>
      <c r="Q213" s="225"/>
      <c r="R213" s="226"/>
      <c r="S213" s="226"/>
      <c r="T213" s="226"/>
      <c r="U213" s="226"/>
      <c r="V213" s="226"/>
      <c r="W213" s="226"/>
      <c r="X213" s="226"/>
      <c r="Y213" s="215"/>
      <c r="Z213" s="215"/>
      <c r="AA213" s="215"/>
      <c r="AB213" s="215"/>
      <c r="AC213" s="215"/>
      <c r="AD213" s="215"/>
      <c r="AE213" s="215"/>
      <c r="AF213" s="215"/>
      <c r="AG213" s="215" t="s">
        <v>141</v>
      </c>
      <c r="AH213" s="215">
        <v>0</v>
      </c>
      <c r="AI213" s="215"/>
      <c r="AJ213" s="215"/>
      <c r="AK213" s="215"/>
      <c r="AL213" s="215"/>
      <c r="AM213" s="215"/>
      <c r="AN213" s="215"/>
      <c r="AO213" s="215"/>
      <c r="AP213" s="215"/>
      <c r="AQ213" s="215"/>
      <c r="AR213" s="215"/>
      <c r="AS213" s="215"/>
      <c r="AT213" s="215"/>
      <c r="AU213" s="215"/>
      <c r="AV213" s="215"/>
      <c r="AW213" s="215"/>
      <c r="AX213" s="215"/>
      <c r="AY213" s="215"/>
      <c r="AZ213" s="215"/>
      <c r="BA213" s="215"/>
      <c r="BB213" s="215"/>
      <c r="BC213" s="215"/>
      <c r="BD213" s="215"/>
      <c r="BE213" s="215"/>
      <c r="BF213" s="215"/>
      <c r="BG213" s="215"/>
      <c r="BH213" s="215"/>
    </row>
    <row r="214" spans="1:60" outlineLevel="1" x14ac:dyDescent="0.2">
      <c r="A214" s="222"/>
      <c r="B214" s="223"/>
      <c r="C214" s="256" t="s">
        <v>344</v>
      </c>
      <c r="D214" s="228"/>
      <c r="E214" s="229">
        <v>76.59</v>
      </c>
      <c r="F214" s="226"/>
      <c r="G214" s="226"/>
      <c r="H214" s="226"/>
      <c r="I214" s="226"/>
      <c r="J214" s="226"/>
      <c r="K214" s="226"/>
      <c r="L214" s="226"/>
      <c r="M214" s="226"/>
      <c r="N214" s="225"/>
      <c r="O214" s="225"/>
      <c r="P214" s="225"/>
      <c r="Q214" s="225"/>
      <c r="R214" s="226"/>
      <c r="S214" s="226"/>
      <c r="T214" s="226"/>
      <c r="U214" s="226"/>
      <c r="V214" s="226"/>
      <c r="W214" s="226"/>
      <c r="X214" s="226"/>
      <c r="Y214" s="215"/>
      <c r="Z214" s="215"/>
      <c r="AA214" s="215"/>
      <c r="AB214" s="215"/>
      <c r="AC214" s="215"/>
      <c r="AD214" s="215"/>
      <c r="AE214" s="215"/>
      <c r="AF214" s="215"/>
      <c r="AG214" s="215" t="s">
        <v>141</v>
      </c>
      <c r="AH214" s="215">
        <v>0</v>
      </c>
      <c r="AI214" s="215"/>
      <c r="AJ214" s="215"/>
      <c r="AK214" s="215"/>
      <c r="AL214" s="215"/>
      <c r="AM214" s="215"/>
      <c r="AN214" s="215"/>
      <c r="AO214" s="215"/>
      <c r="AP214" s="215"/>
      <c r="AQ214" s="215"/>
      <c r="AR214" s="215"/>
      <c r="AS214" s="215"/>
      <c r="AT214" s="215"/>
      <c r="AU214" s="215"/>
      <c r="AV214" s="215"/>
      <c r="AW214" s="215"/>
      <c r="AX214" s="215"/>
      <c r="AY214" s="215"/>
      <c r="AZ214" s="215"/>
      <c r="BA214" s="215"/>
      <c r="BB214" s="215"/>
      <c r="BC214" s="215"/>
      <c r="BD214" s="215"/>
      <c r="BE214" s="215"/>
      <c r="BF214" s="215"/>
      <c r="BG214" s="215"/>
      <c r="BH214" s="215"/>
    </row>
    <row r="215" spans="1:60" outlineLevel="1" x14ac:dyDescent="0.2">
      <c r="A215" s="222"/>
      <c r="B215" s="223"/>
      <c r="C215" s="256" t="s">
        <v>345</v>
      </c>
      <c r="D215" s="228"/>
      <c r="E215" s="229">
        <v>26.324999999999999</v>
      </c>
      <c r="F215" s="226"/>
      <c r="G215" s="226"/>
      <c r="H215" s="226"/>
      <c r="I215" s="226"/>
      <c r="J215" s="226"/>
      <c r="K215" s="226"/>
      <c r="L215" s="226"/>
      <c r="M215" s="226"/>
      <c r="N215" s="225"/>
      <c r="O215" s="225"/>
      <c r="P215" s="225"/>
      <c r="Q215" s="225"/>
      <c r="R215" s="226"/>
      <c r="S215" s="226"/>
      <c r="T215" s="226"/>
      <c r="U215" s="226"/>
      <c r="V215" s="226"/>
      <c r="W215" s="226"/>
      <c r="X215" s="226"/>
      <c r="Y215" s="215"/>
      <c r="Z215" s="215"/>
      <c r="AA215" s="215"/>
      <c r="AB215" s="215"/>
      <c r="AC215" s="215"/>
      <c r="AD215" s="215"/>
      <c r="AE215" s="215"/>
      <c r="AF215" s="215"/>
      <c r="AG215" s="215" t="s">
        <v>141</v>
      </c>
      <c r="AH215" s="215">
        <v>0</v>
      </c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5"/>
      <c r="AY215" s="215"/>
      <c r="AZ215" s="215"/>
      <c r="BA215" s="215"/>
      <c r="BB215" s="215"/>
      <c r="BC215" s="215"/>
      <c r="BD215" s="215"/>
      <c r="BE215" s="215"/>
      <c r="BF215" s="215"/>
      <c r="BG215" s="215"/>
      <c r="BH215" s="215"/>
    </row>
    <row r="216" spans="1:60" outlineLevel="1" x14ac:dyDescent="0.2">
      <c r="A216" s="222"/>
      <c r="B216" s="223"/>
      <c r="C216" s="256" t="s">
        <v>346</v>
      </c>
      <c r="D216" s="228"/>
      <c r="E216" s="229">
        <v>-51.7</v>
      </c>
      <c r="F216" s="226"/>
      <c r="G216" s="226"/>
      <c r="H216" s="226"/>
      <c r="I216" s="226"/>
      <c r="J216" s="226"/>
      <c r="K216" s="226"/>
      <c r="L216" s="226"/>
      <c r="M216" s="226"/>
      <c r="N216" s="225"/>
      <c r="O216" s="225"/>
      <c r="P216" s="225"/>
      <c r="Q216" s="225"/>
      <c r="R216" s="226"/>
      <c r="S216" s="226"/>
      <c r="T216" s="226"/>
      <c r="U216" s="226"/>
      <c r="V216" s="226"/>
      <c r="W216" s="226"/>
      <c r="X216" s="226"/>
      <c r="Y216" s="215"/>
      <c r="Z216" s="215"/>
      <c r="AA216" s="215"/>
      <c r="AB216" s="215"/>
      <c r="AC216" s="215"/>
      <c r="AD216" s="215"/>
      <c r="AE216" s="215"/>
      <c r="AF216" s="215"/>
      <c r="AG216" s="215" t="s">
        <v>141</v>
      </c>
      <c r="AH216" s="215">
        <v>0</v>
      </c>
      <c r="AI216" s="215"/>
      <c r="AJ216" s="215"/>
      <c r="AK216" s="215"/>
      <c r="AL216" s="215"/>
      <c r="AM216" s="215"/>
      <c r="AN216" s="215"/>
      <c r="AO216" s="215"/>
      <c r="AP216" s="215"/>
      <c r="AQ216" s="215"/>
      <c r="AR216" s="215"/>
      <c r="AS216" s="215"/>
      <c r="AT216" s="215"/>
      <c r="AU216" s="215"/>
      <c r="AV216" s="215"/>
      <c r="AW216" s="215"/>
      <c r="AX216" s="215"/>
      <c r="AY216" s="215"/>
      <c r="AZ216" s="215"/>
      <c r="BA216" s="215"/>
      <c r="BB216" s="215"/>
      <c r="BC216" s="215"/>
      <c r="BD216" s="215"/>
      <c r="BE216" s="215"/>
      <c r="BF216" s="215"/>
      <c r="BG216" s="215"/>
      <c r="BH216" s="215"/>
    </row>
    <row r="217" spans="1:60" outlineLevel="1" x14ac:dyDescent="0.2">
      <c r="A217" s="222"/>
      <c r="B217" s="223"/>
      <c r="C217" s="257"/>
      <c r="D217" s="247"/>
      <c r="E217" s="247"/>
      <c r="F217" s="247"/>
      <c r="G217" s="247"/>
      <c r="H217" s="226"/>
      <c r="I217" s="226"/>
      <c r="J217" s="226"/>
      <c r="K217" s="226"/>
      <c r="L217" s="226"/>
      <c r="M217" s="226"/>
      <c r="N217" s="225"/>
      <c r="O217" s="225"/>
      <c r="P217" s="225"/>
      <c r="Q217" s="225"/>
      <c r="R217" s="226"/>
      <c r="S217" s="226"/>
      <c r="T217" s="226"/>
      <c r="U217" s="226"/>
      <c r="V217" s="226"/>
      <c r="W217" s="226"/>
      <c r="X217" s="226"/>
      <c r="Y217" s="215"/>
      <c r="Z217" s="215"/>
      <c r="AA217" s="215"/>
      <c r="AB217" s="215"/>
      <c r="AC217" s="215"/>
      <c r="AD217" s="215"/>
      <c r="AE217" s="215"/>
      <c r="AF217" s="215"/>
      <c r="AG217" s="215" t="s">
        <v>144</v>
      </c>
      <c r="AH217" s="215"/>
      <c r="AI217" s="215"/>
      <c r="AJ217" s="215"/>
      <c r="AK217" s="215"/>
      <c r="AL217" s="215"/>
      <c r="AM217" s="215"/>
      <c r="AN217" s="215"/>
      <c r="AO217" s="215"/>
      <c r="AP217" s="215"/>
      <c r="AQ217" s="215"/>
      <c r="AR217" s="215"/>
      <c r="AS217" s="215"/>
      <c r="AT217" s="215"/>
      <c r="AU217" s="215"/>
      <c r="AV217" s="215"/>
      <c r="AW217" s="215"/>
      <c r="AX217" s="215"/>
      <c r="AY217" s="215"/>
      <c r="AZ217" s="215"/>
      <c r="BA217" s="215"/>
      <c r="BB217" s="215"/>
      <c r="BC217" s="215"/>
      <c r="BD217" s="215"/>
      <c r="BE217" s="215"/>
      <c r="BF217" s="215"/>
      <c r="BG217" s="215"/>
      <c r="BH217" s="215"/>
    </row>
    <row r="218" spans="1:60" outlineLevel="1" x14ac:dyDescent="0.2">
      <c r="A218" s="238">
        <v>47</v>
      </c>
      <c r="B218" s="239" t="s">
        <v>347</v>
      </c>
      <c r="C218" s="254" t="s">
        <v>348</v>
      </c>
      <c r="D218" s="240" t="s">
        <v>133</v>
      </c>
      <c r="E218" s="241">
        <v>119.94</v>
      </c>
      <c r="F218" s="242"/>
      <c r="G218" s="243">
        <f>ROUND(E218*F218,2)</f>
        <v>0</v>
      </c>
      <c r="H218" s="242"/>
      <c r="I218" s="243">
        <f>ROUND(E218*H218,2)</f>
        <v>0</v>
      </c>
      <c r="J218" s="242"/>
      <c r="K218" s="243">
        <f>ROUND(E218*J218,2)</f>
        <v>0</v>
      </c>
      <c r="L218" s="243">
        <v>21</v>
      </c>
      <c r="M218" s="243">
        <f>G218*(1+L218/100)</f>
        <v>0</v>
      </c>
      <c r="N218" s="241">
        <v>3.5E-4</v>
      </c>
      <c r="O218" s="241">
        <f>ROUND(E218*N218,2)</f>
        <v>0.04</v>
      </c>
      <c r="P218" s="241">
        <v>0</v>
      </c>
      <c r="Q218" s="241">
        <f>ROUND(E218*P218,2)</f>
        <v>0</v>
      </c>
      <c r="R218" s="243" t="s">
        <v>331</v>
      </c>
      <c r="S218" s="243" t="s">
        <v>135</v>
      </c>
      <c r="T218" s="244" t="s">
        <v>135</v>
      </c>
      <c r="U218" s="226">
        <v>1.35E-2</v>
      </c>
      <c r="V218" s="226">
        <f>ROUND(E218*U218,2)</f>
        <v>1.62</v>
      </c>
      <c r="W218" s="226"/>
      <c r="X218" s="226" t="s">
        <v>136</v>
      </c>
      <c r="Y218" s="215"/>
      <c r="Z218" s="215"/>
      <c r="AA218" s="215"/>
      <c r="AB218" s="215"/>
      <c r="AC218" s="215"/>
      <c r="AD218" s="215"/>
      <c r="AE218" s="215"/>
      <c r="AF218" s="215"/>
      <c r="AG218" s="215" t="s">
        <v>137</v>
      </c>
      <c r="AH218" s="215"/>
      <c r="AI218" s="215"/>
      <c r="AJ218" s="215"/>
      <c r="AK218" s="215"/>
      <c r="AL218" s="215"/>
      <c r="AM218" s="215"/>
      <c r="AN218" s="215"/>
      <c r="AO218" s="215"/>
      <c r="AP218" s="215"/>
      <c r="AQ218" s="215"/>
      <c r="AR218" s="215"/>
      <c r="AS218" s="215"/>
      <c r="AT218" s="215"/>
      <c r="AU218" s="215"/>
      <c r="AV218" s="215"/>
      <c r="AW218" s="215"/>
      <c r="AX218" s="215"/>
      <c r="AY218" s="215"/>
      <c r="AZ218" s="215"/>
      <c r="BA218" s="215"/>
      <c r="BB218" s="215"/>
      <c r="BC218" s="215"/>
      <c r="BD218" s="215"/>
      <c r="BE218" s="215"/>
      <c r="BF218" s="215"/>
      <c r="BG218" s="215"/>
      <c r="BH218" s="215"/>
    </row>
    <row r="219" spans="1:60" outlineLevel="1" x14ac:dyDescent="0.2">
      <c r="A219" s="222"/>
      <c r="B219" s="223"/>
      <c r="C219" s="256" t="s">
        <v>349</v>
      </c>
      <c r="D219" s="228"/>
      <c r="E219" s="229">
        <v>119.94</v>
      </c>
      <c r="F219" s="226"/>
      <c r="G219" s="226"/>
      <c r="H219" s="226"/>
      <c r="I219" s="226"/>
      <c r="J219" s="226"/>
      <c r="K219" s="226"/>
      <c r="L219" s="226"/>
      <c r="M219" s="226"/>
      <c r="N219" s="225"/>
      <c r="O219" s="225"/>
      <c r="P219" s="225"/>
      <c r="Q219" s="225"/>
      <c r="R219" s="226"/>
      <c r="S219" s="226"/>
      <c r="T219" s="226"/>
      <c r="U219" s="226"/>
      <c r="V219" s="226"/>
      <c r="W219" s="226"/>
      <c r="X219" s="226"/>
      <c r="Y219" s="215"/>
      <c r="Z219" s="215"/>
      <c r="AA219" s="215"/>
      <c r="AB219" s="215"/>
      <c r="AC219" s="215"/>
      <c r="AD219" s="215"/>
      <c r="AE219" s="215"/>
      <c r="AF219" s="215"/>
      <c r="AG219" s="215" t="s">
        <v>141</v>
      </c>
      <c r="AH219" s="215">
        <v>0</v>
      </c>
      <c r="AI219" s="215"/>
      <c r="AJ219" s="215"/>
      <c r="AK219" s="215"/>
      <c r="AL219" s="215"/>
      <c r="AM219" s="215"/>
      <c r="AN219" s="215"/>
      <c r="AO219" s="215"/>
      <c r="AP219" s="215"/>
      <c r="AQ219" s="215"/>
      <c r="AR219" s="215"/>
      <c r="AS219" s="215"/>
      <c r="AT219" s="215"/>
      <c r="AU219" s="215"/>
      <c r="AV219" s="215"/>
      <c r="AW219" s="215"/>
      <c r="AX219" s="215"/>
      <c r="AY219" s="215"/>
      <c r="AZ219" s="215"/>
      <c r="BA219" s="215"/>
      <c r="BB219" s="215"/>
      <c r="BC219" s="215"/>
      <c r="BD219" s="215"/>
      <c r="BE219" s="215"/>
      <c r="BF219" s="215"/>
      <c r="BG219" s="215"/>
      <c r="BH219" s="215"/>
    </row>
    <row r="220" spans="1:60" outlineLevel="1" x14ac:dyDescent="0.2">
      <c r="A220" s="222"/>
      <c r="B220" s="223"/>
      <c r="C220" s="257"/>
      <c r="D220" s="247"/>
      <c r="E220" s="247"/>
      <c r="F220" s="247"/>
      <c r="G220" s="247"/>
      <c r="H220" s="226"/>
      <c r="I220" s="226"/>
      <c r="J220" s="226"/>
      <c r="K220" s="226"/>
      <c r="L220" s="226"/>
      <c r="M220" s="226"/>
      <c r="N220" s="225"/>
      <c r="O220" s="225"/>
      <c r="P220" s="225"/>
      <c r="Q220" s="225"/>
      <c r="R220" s="226"/>
      <c r="S220" s="226"/>
      <c r="T220" s="226"/>
      <c r="U220" s="226"/>
      <c r="V220" s="226"/>
      <c r="W220" s="226"/>
      <c r="X220" s="226"/>
      <c r="Y220" s="215"/>
      <c r="Z220" s="215"/>
      <c r="AA220" s="215"/>
      <c r="AB220" s="215"/>
      <c r="AC220" s="215"/>
      <c r="AD220" s="215"/>
      <c r="AE220" s="215"/>
      <c r="AF220" s="215"/>
      <c r="AG220" s="215" t="s">
        <v>144</v>
      </c>
      <c r="AH220" s="215"/>
      <c r="AI220" s="215"/>
      <c r="AJ220" s="215"/>
      <c r="AK220" s="215"/>
      <c r="AL220" s="215"/>
      <c r="AM220" s="215"/>
      <c r="AN220" s="215"/>
      <c r="AO220" s="215"/>
      <c r="AP220" s="215"/>
      <c r="AQ220" s="215"/>
      <c r="AR220" s="215"/>
      <c r="AS220" s="215"/>
      <c r="AT220" s="215"/>
      <c r="AU220" s="215"/>
      <c r="AV220" s="215"/>
      <c r="AW220" s="215"/>
      <c r="AX220" s="215"/>
      <c r="AY220" s="215"/>
      <c r="AZ220" s="215"/>
      <c r="BA220" s="215"/>
      <c r="BB220" s="215"/>
      <c r="BC220" s="215"/>
      <c r="BD220" s="215"/>
      <c r="BE220" s="215"/>
      <c r="BF220" s="215"/>
      <c r="BG220" s="215"/>
      <c r="BH220" s="215"/>
    </row>
    <row r="221" spans="1:60" outlineLevel="1" x14ac:dyDescent="0.2">
      <c r="A221" s="238">
        <v>48</v>
      </c>
      <c r="B221" s="239" t="s">
        <v>350</v>
      </c>
      <c r="C221" s="254" t="s">
        <v>351</v>
      </c>
      <c r="D221" s="240" t="s">
        <v>133</v>
      </c>
      <c r="E221" s="241">
        <v>51.7</v>
      </c>
      <c r="F221" s="242"/>
      <c r="G221" s="243">
        <f>ROUND(E221*F221,2)</f>
        <v>0</v>
      </c>
      <c r="H221" s="242"/>
      <c r="I221" s="243">
        <f>ROUND(E221*H221,2)</f>
        <v>0</v>
      </c>
      <c r="J221" s="242"/>
      <c r="K221" s="243">
        <f>ROUND(E221*J221,2)</f>
        <v>0</v>
      </c>
      <c r="L221" s="243">
        <v>21</v>
      </c>
      <c r="M221" s="243">
        <f>G221*(1+L221/100)</f>
        <v>0</v>
      </c>
      <c r="N221" s="241">
        <v>4.2000000000000002E-4</v>
      </c>
      <c r="O221" s="241">
        <f>ROUND(E221*N221,2)</f>
        <v>0.02</v>
      </c>
      <c r="P221" s="241">
        <v>0</v>
      </c>
      <c r="Q221" s="241">
        <f>ROUND(E221*P221,2)</f>
        <v>0</v>
      </c>
      <c r="R221" s="243"/>
      <c r="S221" s="243" t="s">
        <v>190</v>
      </c>
      <c r="T221" s="244" t="s">
        <v>184</v>
      </c>
      <c r="U221" s="226">
        <v>0.11432</v>
      </c>
      <c r="V221" s="226">
        <f>ROUND(E221*U221,2)</f>
        <v>5.91</v>
      </c>
      <c r="W221" s="226"/>
      <c r="X221" s="226" t="s">
        <v>136</v>
      </c>
      <c r="Y221" s="215"/>
      <c r="Z221" s="215"/>
      <c r="AA221" s="215"/>
      <c r="AB221" s="215"/>
      <c r="AC221" s="215"/>
      <c r="AD221" s="215"/>
      <c r="AE221" s="215"/>
      <c r="AF221" s="215"/>
      <c r="AG221" s="215" t="s">
        <v>137</v>
      </c>
      <c r="AH221" s="215"/>
      <c r="AI221" s="215"/>
      <c r="AJ221" s="215"/>
      <c r="AK221" s="215"/>
      <c r="AL221" s="215"/>
      <c r="AM221" s="215"/>
      <c r="AN221" s="215"/>
      <c r="AO221" s="215"/>
      <c r="AP221" s="215"/>
      <c r="AQ221" s="215"/>
      <c r="AR221" s="215"/>
      <c r="AS221" s="215"/>
      <c r="AT221" s="215"/>
      <c r="AU221" s="215"/>
      <c r="AV221" s="215"/>
      <c r="AW221" s="215"/>
      <c r="AX221" s="215"/>
      <c r="AY221" s="215"/>
      <c r="AZ221" s="215"/>
      <c r="BA221" s="215"/>
      <c r="BB221" s="215"/>
      <c r="BC221" s="215"/>
      <c r="BD221" s="215"/>
      <c r="BE221" s="215"/>
      <c r="BF221" s="215"/>
      <c r="BG221" s="215"/>
      <c r="BH221" s="215"/>
    </row>
    <row r="222" spans="1:60" outlineLevel="1" x14ac:dyDescent="0.2">
      <c r="A222" s="222"/>
      <c r="B222" s="223"/>
      <c r="C222" s="260" t="s">
        <v>383</v>
      </c>
      <c r="D222" s="251"/>
      <c r="E222" s="251"/>
      <c r="F222" s="251"/>
      <c r="G222" s="251"/>
      <c r="H222" s="226"/>
      <c r="I222" s="226"/>
      <c r="J222" s="226"/>
      <c r="K222" s="226"/>
      <c r="L222" s="226"/>
      <c r="M222" s="226"/>
      <c r="N222" s="225"/>
      <c r="O222" s="225"/>
      <c r="P222" s="225"/>
      <c r="Q222" s="225"/>
      <c r="R222" s="226"/>
      <c r="S222" s="226"/>
      <c r="T222" s="226"/>
      <c r="U222" s="226"/>
      <c r="V222" s="226"/>
      <c r="W222" s="226"/>
      <c r="X222" s="226"/>
      <c r="Y222" s="215"/>
      <c r="Z222" s="215"/>
      <c r="AA222" s="215"/>
      <c r="AB222" s="215"/>
      <c r="AC222" s="215"/>
      <c r="AD222" s="215"/>
      <c r="AE222" s="215"/>
      <c r="AF222" s="215"/>
      <c r="AG222" s="215" t="s">
        <v>151</v>
      </c>
      <c r="AH222" s="215"/>
      <c r="AI222" s="215"/>
      <c r="AJ222" s="215"/>
      <c r="AK222" s="215"/>
      <c r="AL222" s="215"/>
      <c r="AM222" s="215"/>
      <c r="AN222" s="215"/>
      <c r="AO222" s="215"/>
      <c r="AP222" s="215"/>
      <c r="AQ222" s="215"/>
      <c r="AR222" s="215"/>
      <c r="AS222" s="215"/>
      <c r="AT222" s="215"/>
      <c r="AU222" s="215"/>
      <c r="AV222" s="215"/>
      <c r="AW222" s="215"/>
      <c r="AX222" s="215"/>
      <c r="AY222" s="215"/>
      <c r="AZ222" s="215"/>
      <c r="BA222" s="215"/>
      <c r="BB222" s="215"/>
      <c r="BC222" s="215"/>
      <c r="BD222" s="215"/>
      <c r="BE222" s="215"/>
      <c r="BF222" s="215"/>
      <c r="BG222" s="215"/>
      <c r="BH222" s="215"/>
    </row>
    <row r="223" spans="1:60" outlineLevel="1" x14ac:dyDescent="0.2">
      <c r="A223" s="222"/>
      <c r="B223" s="223"/>
      <c r="C223" s="257"/>
      <c r="D223" s="247"/>
      <c r="E223" s="247"/>
      <c r="F223" s="247"/>
      <c r="G223" s="247"/>
      <c r="H223" s="226"/>
      <c r="I223" s="226"/>
      <c r="J223" s="226"/>
      <c r="K223" s="226"/>
      <c r="L223" s="226"/>
      <c r="M223" s="226"/>
      <c r="N223" s="225"/>
      <c r="O223" s="225"/>
      <c r="P223" s="225"/>
      <c r="Q223" s="225"/>
      <c r="R223" s="226"/>
      <c r="S223" s="226"/>
      <c r="T223" s="226"/>
      <c r="U223" s="226"/>
      <c r="V223" s="226"/>
      <c r="W223" s="226"/>
      <c r="X223" s="226"/>
      <c r="Y223" s="215"/>
      <c r="Z223" s="215"/>
      <c r="AA223" s="215"/>
      <c r="AB223" s="215"/>
      <c r="AC223" s="215"/>
      <c r="AD223" s="215"/>
      <c r="AE223" s="215"/>
      <c r="AF223" s="215"/>
      <c r="AG223" s="215" t="s">
        <v>144</v>
      </c>
      <c r="AH223" s="215"/>
      <c r="AI223" s="215"/>
      <c r="AJ223" s="215"/>
      <c r="AK223" s="215"/>
      <c r="AL223" s="215"/>
      <c r="AM223" s="215"/>
      <c r="AN223" s="215"/>
      <c r="AO223" s="215"/>
      <c r="AP223" s="215"/>
      <c r="AQ223" s="215"/>
      <c r="AR223" s="215"/>
      <c r="AS223" s="215"/>
      <c r="AT223" s="215"/>
      <c r="AU223" s="215"/>
      <c r="AV223" s="215"/>
      <c r="AW223" s="215"/>
      <c r="AX223" s="215"/>
      <c r="AY223" s="215"/>
      <c r="AZ223" s="215"/>
      <c r="BA223" s="215"/>
      <c r="BB223" s="215"/>
      <c r="BC223" s="215"/>
      <c r="BD223" s="215"/>
      <c r="BE223" s="215"/>
      <c r="BF223" s="215"/>
      <c r="BG223" s="215"/>
      <c r="BH223" s="215"/>
    </row>
    <row r="224" spans="1:60" x14ac:dyDescent="0.2">
      <c r="A224" s="231" t="s">
        <v>129</v>
      </c>
      <c r="B224" s="232" t="s">
        <v>98</v>
      </c>
      <c r="C224" s="253" t="s">
        <v>99</v>
      </c>
      <c r="D224" s="233"/>
      <c r="E224" s="234"/>
      <c r="F224" s="235"/>
      <c r="G224" s="235">
        <f>SUMIF(AG225:AG234,"&lt;&gt;NOR",G225:G234)</f>
        <v>0</v>
      </c>
      <c r="H224" s="235"/>
      <c r="I224" s="235">
        <f>SUM(I225:I234)</f>
        <v>0</v>
      </c>
      <c r="J224" s="235"/>
      <c r="K224" s="235">
        <f>SUM(K225:K234)</f>
        <v>0</v>
      </c>
      <c r="L224" s="235"/>
      <c r="M224" s="235">
        <f>SUM(M225:M234)</f>
        <v>0</v>
      </c>
      <c r="N224" s="234"/>
      <c r="O224" s="234">
        <f>SUM(O225:O234)</f>
        <v>0</v>
      </c>
      <c r="P224" s="234"/>
      <c r="Q224" s="234">
        <f>SUM(Q225:Q234)</f>
        <v>0</v>
      </c>
      <c r="R224" s="235"/>
      <c r="S224" s="235"/>
      <c r="T224" s="236"/>
      <c r="U224" s="230"/>
      <c r="V224" s="230">
        <f>SUM(V225:V234)</f>
        <v>6.99</v>
      </c>
      <c r="W224" s="230"/>
      <c r="X224" s="230"/>
      <c r="AG224" t="s">
        <v>130</v>
      </c>
    </row>
    <row r="225" spans="1:60" outlineLevel="1" x14ac:dyDescent="0.2">
      <c r="A225" s="238">
        <v>49</v>
      </c>
      <c r="B225" s="239" t="s">
        <v>352</v>
      </c>
      <c r="C225" s="254" t="s">
        <v>353</v>
      </c>
      <c r="D225" s="240" t="s">
        <v>248</v>
      </c>
      <c r="E225" s="241">
        <v>204.59322</v>
      </c>
      <c r="F225" s="242"/>
      <c r="G225" s="243">
        <f>ROUND(E225*F225,2)</f>
        <v>0</v>
      </c>
      <c r="H225" s="242"/>
      <c r="I225" s="243">
        <f>ROUND(E225*H225,2)</f>
        <v>0</v>
      </c>
      <c r="J225" s="242"/>
      <c r="K225" s="243">
        <f>ROUND(E225*J225,2)</f>
        <v>0</v>
      </c>
      <c r="L225" s="243">
        <v>21</v>
      </c>
      <c r="M225" s="243">
        <f>G225*(1+L225/100)</f>
        <v>0</v>
      </c>
      <c r="N225" s="241">
        <v>0</v>
      </c>
      <c r="O225" s="241">
        <f>ROUND(E225*N225,2)</f>
        <v>0</v>
      </c>
      <c r="P225" s="241">
        <v>0</v>
      </c>
      <c r="Q225" s="241">
        <f>ROUND(E225*P225,2)</f>
        <v>0</v>
      </c>
      <c r="R225" s="243" t="s">
        <v>239</v>
      </c>
      <c r="S225" s="243" t="s">
        <v>135</v>
      </c>
      <c r="T225" s="244" t="s">
        <v>135</v>
      </c>
      <c r="U225" s="226">
        <v>0</v>
      </c>
      <c r="V225" s="226">
        <f>ROUND(E225*U225,2)</f>
        <v>0</v>
      </c>
      <c r="W225" s="226"/>
      <c r="X225" s="226" t="s">
        <v>136</v>
      </c>
      <c r="Y225" s="215"/>
      <c r="Z225" s="215"/>
      <c r="AA225" s="215"/>
      <c r="AB225" s="215"/>
      <c r="AC225" s="215"/>
      <c r="AD225" s="215"/>
      <c r="AE225" s="215"/>
      <c r="AF225" s="215"/>
      <c r="AG225" s="215" t="s">
        <v>137</v>
      </c>
      <c r="AH225" s="215"/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5"/>
      <c r="AU225" s="215"/>
      <c r="AV225" s="215"/>
      <c r="AW225" s="215"/>
      <c r="AX225" s="215"/>
      <c r="AY225" s="215"/>
      <c r="AZ225" s="215"/>
      <c r="BA225" s="215"/>
      <c r="BB225" s="215"/>
      <c r="BC225" s="215"/>
      <c r="BD225" s="215"/>
      <c r="BE225" s="215"/>
      <c r="BF225" s="215"/>
      <c r="BG225" s="215"/>
      <c r="BH225" s="215"/>
    </row>
    <row r="226" spans="1:60" outlineLevel="1" x14ac:dyDescent="0.2">
      <c r="A226" s="222"/>
      <c r="B226" s="223"/>
      <c r="C226" s="256" t="s">
        <v>354</v>
      </c>
      <c r="D226" s="228"/>
      <c r="E226" s="229">
        <v>204.59322</v>
      </c>
      <c r="F226" s="226"/>
      <c r="G226" s="226"/>
      <c r="H226" s="226"/>
      <c r="I226" s="226"/>
      <c r="J226" s="226"/>
      <c r="K226" s="226"/>
      <c r="L226" s="226"/>
      <c r="M226" s="226"/>
      <c r="N226" s="225"/>
      <c r="O226" s="225"/>
      <c r="P226" s="225"/>
      <c r="Q226" s="225"/>
      <c r="R226" s="226"/>
      <c r="S226" s="226"/>
      <c r="T226" s="226"/>
      <c r="U226" s="226"/>
      <c r="V226" s="226"/>
      <c r="W226" s="226"/>
      <c r="X226" s="226"/>
      <c r="Y226" s="215"/>
      <c r="Z226" s="215"/>
      <c r="AA226" s="215"/>
      <c r="AB226" s="215"/>
      <c r="AC226" s="215"/>
      <c r="AD226" s="215"/>
      <c r="AE226" s="215"/>
      <c r="AF226" s="215"/>
      <c r="AG226" s="215" t="s">
        <v>141</v>
      </c>
      <c r="AH226" s="215">
        <v>0</v>
      </c>
      <c r="AI226" s="215"/>
      <c r="AJ226" s="215"/>
      <c r="AK226" s="215"/>
      <c r="AL226" s="215"/>
      <c r="AM226" s="215"/>
      <c r="AN226" s="215"/>
      <c r="AO226" s="215"/>
      <c r="AP226" s="215"/>
      <c r="AQ226" s="215"/>
      <c r="AR226" s="215"/>
      <c r="AS226" s="215"/>
      <c r="AT226" s="215"/>
      <c r="AU226" s="215"/>
      <c r="AV226" s="215"/>
      <c r="AW226" s="215"/>
      <c r="AX226" s="215"/>
      <c r="AY226" s="215"/>
      <c r="AZ226" s="215"/>
      <c r="BA226" s="215"/>
      <c r="BB226" s="215"/>
      <c r="BC226" s="215"/>
      <c r="BD226" s="215"/>
      <c r="BE226" s="215"/>
      <c r="BF226" s="215"/>
      <c r="BG226" s="215"/>
      <c r="BH226" s="215"/>
    </row>
    <row r="227" spans="1:60" outlineLevel="1" x14ac:dyDescent="0.2">
      <c r="A227" s="222"/>
      <c r="B227" s="223"/>
      <c r="C227" s="257"/>
      <c r="D227" s="247"/>
      <c r="E227" s="247"/>
      <c r="F227" s="247"/>
      <c r="G227" s="247"/>
      <c r="H227" s="226"/>
      <c r="I227" s="226"/>
      <c r="J227" s="226"/>
      <c r="K227" s="226"/>
      <c r="L227" s="226"/>
      <c r="M227" s="226"/>
      <c r="N227" s="225"/>
      <c r="O227" s="225"/>
      <c r="P227" s="225"/>
      <c r="Q227" s="225"/>
      <c r="R227" s="226"/>
      <c r="S227" s="226"/>
      <c r="T227" s="226"/>
      <c r="U227" s="226"/>
      <c r="V227" s="226"/>
      <c r="W227" s="226"/>
      <c r="X227" s="226"/>
      <c r="Y227" s="215"/>
      <c r="Z227" s="215"/>
      <c r="AA227" s="215"/>
      <c r="AB227" s="215"/>
      <c r="AC227" s="215"/>
      <c r="AD227" s="215"/>
      <c r="AE227" s="215"/>
      <c r="AF227" s="215"/>
      <c r="AG227" s="215" t="s">
        <v>144</v>
      </c>
      <c r="AH227" s="215"/>
      <c r="AI227" s="215"/>
      <c r="AJ227" s="215"/>
      <c r="AK227" s="215"/>
      <c r="AL227" s="215"/>
      <c r="AM227" s="215"/>
      <c r="AN227" s="215"/>
      <c r="AO227" s="215"/>
      <c r="AP227" s="215"/>
      <c r="AQ227" s="215"/>
      <c r="AR227" s="215"/>
      <c r="AS227" s="215"/>
      <c r="AT227" s="215"/>
      <c r="AU227" s="215"/>
      <c r="AV227" s="215"/>
      <c r="AW227" s="215"/>
      <c r="AX227" s="215"/>
      <c r="AY227" s="215"/>
      <c r="AZ227" s="215"/>
      <c r="BA227" s="215"/>
      <c r="BB227" s="215"/>
      <c r="BC227" s="215"/>
      <c r="BD227" s="215"/>
      <c r="BE227" s="215"/>
      <c r="BF227" s="215"/>
      <c r="BG227" s="215"/>
      <c r="BH227" s="215"/>
    </row>
    <row r="228" spans="1:60" outlineLevel="1" x14ac:dyDescent="0.2">
      <c r="A228" s="238">
        <v>50</v>
      </c>
      <c r="B228" s="239" t="s">
        <v>355</v>
      </c>
      <c r="C228" s="254" t="s">
        <v>356</v>
      </c>
      <c r="D228" s="240" t="s">
        <v>248</v>
      </c>
      <c r="E228" s="241">
        <v>11.7615</v>
      </c>
      <c r="F228" s="242"/>
      <c r="G228" s="243">
        <f>ROUND(E228*F228,2)</f>
        <v>0</v>
      </c>
      <c r="H228" s="242"/>
      <c r="I228" s="243">
        <f>ROUND(E228*H228,2)</f>
        <v>0</v>
      </c>
      <c r="J228" s="242"/>
      <c r="K228" s="243">
        <f>ROUND(E228*J228,2)</f>
        <v>0</v>
      </c>
      <c r="L228" s="243">
        <v>21</v>
      </c>
      <c r="M228" s="243">
        <f>G228*(1+L228/100)</f>
        <v>0</v>
      </c>
      <c r="N228" s="241">
        <v>0</v>
      </c>
      <c r="O228" s="241">
        <f>ROUND(E228*N228,2)</f>
        <v>0</v>
      </c>
      <c r="P228" s="241">
        <v>0</v>
      </c>
      <c r="Q228" s="241">
        <f>ROUND(E228*P228,2)</f>
        <v>0</v>
      </c>
      <c r="R228" s="243" t="s">
        <v>239</v>
      </c>
      <c r="S228" s="243" t="s">
        <v>135</v>
      </c>
      <c r="T228" s="244" t="s">
        <v>135</v>
      </c>
      <c r="U228" s="226">
        <v>0.49</v>
      </c>
      <c r="V228" s="226">
        <f>ROUND(E228*U228,2)</f>
        <v>5.76</v>
      </c>
      <c r="W228" s="226"/>
      <c r="X228" s="226" t="s">
        <v>357</v>
      </c>
      <c r="Y228" s="215"/>
      <c r="Z228" s="215"/>
      <c r="AA228" s="215"/>
      <c r="AB228" s="215"/>
      <c r="AC228" s="215"/>
      <c r="AD228" s="215"/>
      <c r="AE228" s="215"/>
      <c r="AF228" s="215"/>
      <c r="AG228" s="215" t="s">
        <v>358</v>
      </c>
      <c r="AH228" s="215"/>
      <c r="AI228" s="215"/>
      <c r="AJ228" s="215"/>
      <c r="AK228" s="215"/>
      <c r="AL228" s="215"/>
      <c r="AM228" s="215"/>
      <c r="AN228" s="215"/>
      <c r="AO228" s="215"/>
      <c r="AP228" s="215"/>
      <c r="AQ228" s="215"/>
      <c r="AR228" s="215"/>
      <c r="AS228" s="215"/>
      <c r="AT228" s="215"/>
      <c r="AU228" s="215"/>
      <c r="AV228" s="215"/>
      <c r="AW228" s="215"/>
      <c r="AX228" s="215"/>
      <c r="AY228" s="215"/>
      <c r="AZ228" s="215"/>
      <c r="BA228" s="215"/>
      <c r="BB228" s="215"/>
      <c r="BC228" s="215"/>
      <c r="BD228" s="215"/>
      <c r="BE228" s="215"/>
      <c r="BF228" s="215"/>
      <c r="BG228" s="215"/>
      <c r="BH228" s="215"/>
    </row>
    <row r="229" spans="1:60" outlineLevel="1" x14ac:dyDescent="0.2">
      <c r="A229" s="222"/>
      <c r="B229" s="223"/>
      <c r="C229" s="260" t="s">
        <v>359</v>
      </c>
      <c r="D229" s="251"/>
      <c r="E229" s="251"/>
      <c r="F229" s="251"/>
      <c r="G229" s="251"/>
      <c r="H229" s="226"/>
      <c r="I229" s="226"/>
      <c r="J229" s="226"/>
      <c r="K229" s="226"/>
      <c r="L229" s="226"/>
      <c r="M229" s="226"/>
      <c r="N229" s="225"/>
      <c r="O229" s="225"/>
      <c r="P229" s="225"/>
      <c r="Q229" s="225"/>
      <c r="R229" s="226"/>
      <c r="S229" s="226"/>
      <c r="T229" s="226"/>
      <c r="U229" s="226"/>
      <c r="V229" s="226"/>
      <c r="W229" s="226"/>
      <c r="X229" s="226"/>
      <c r="Y229" s="215"/>
      <c r="Z229" s="215"/>
      <c r="AA229" s="215"/>
      <c r="AB229" s="215"/>
      <c r="AC229" s="215"/>
      <c r="AD229" s="215"/>
      <c r="AE229" s="215"/>
      <c r="AF229" s="215"/>
      <c r="AG229" s="215" t="s">
        <v>151</v>
      </c>
      <c r="AH229" s="215"/>
      <c r="AI229" s="215"/>
      <c r="AJ229" s="215"/>
      <c r="AK229" s="215"/>
      <c r="AL229" s="215"/>
      <c r="AM229" s="215"/>
      <c r="AN229" s="215"/>
      <c r="AO229" s="215"/>
      <c r="AP229" s="215"/>
      <c r="AQ229" s="215"/>
      <c r="AR229" s="215"/>
      <c r="AS229" s="215"/>
      <c r="AT229" s="215"/>
      <c r="AU229" s="215"/>
      <c r="AV229" s="215"/>
      <c r="AW229" s="215"/>
      <c r="AX229" s="215"/>
      <c r="AY229" s="215"/>
      <c r="AZ229" s="215"/>
      <c r="BA229" s="215"/>
      <c r="BB229" s="215"/>
      <c r="BC229" s="215"/>
      <c r="BD229" s="215"/>
      <c r="BE229" s="215"/>
      <c r="BF229" s="215"/>
      <c r="BG229" s="215"/>
      <c r="BH229" s="215"/>
    </row>
    <row r="230" spans="1:60" outlineLevel="1" x14ac:dyDescent="0.2">
      <c r="A230" s="222"/>
      <c r="B230" s="223"/>
      <c r="C230" s="257"/>
      <c r="D230" s="247"/>
      <c r="E230" s="247"/>
      <c r="F230" s="247"/>
      <c r="G230" s="247"/>
      <c r="H230" s="226"/>
      <c r="I230" s="226"/>
      <c r="J230" s="226"/>
      <c r="K230" s="226"/>
      <c r="L230" s="226"/>
      <c r="M230" s="226"/>
      <c r="N230" s="225"/>
      <c r="O230" s="225"/>
      <c r="P230" s="225"/>
      <c r="Q230" s="225"/>
      <c r="R230" s="226"/>
      <c r="S230" s="226"/>
      <c r="T230" s="226"/>
      <c r="U230" s="226"/>
      <c r="V230" s="226"/>
      <c r="W230" s="226"/>
      <c r="X230" s="226"/>
      <c r="Y230" s="215"/>
      <c r="Z230" s="215"/>
      <c r="AA230" s="215"/>
      <c r="AB230" s="215"/>
      <c r="AC230" s="215"/>
      <c r="AD230" s="215"/>
      <c r="AE230" s="215"/>
      <c r="AF230" s="215"/>
      <c r="AG230" s="215" t="s">
        <v>144</v>
      </c>
      <c r="AH230" s="215"/>
      <c r="AI230" s="215"/>
      <c r="AJ230" s="215"/>
      <c r="AK230" s="215"/>
      <c r="AL230" s="215"/>
      <c r="AM230" s="215"/>
      <c r="AN230" s="215"/>
      <c r="AO230" s="215"/>
      <c r="AP230" s="215"/>
      <c r="AQ230" s="215"/>
      <c r="AR230" s="215"/>
      <c r="AS230" s="215"/>
      <c r="AT230" s="215"/>
      <c r="AU230" s="215"/>
      <c r="AV230" s="215"/>
      <c r="AW230" s="215"/>
      <c r="AX230" s="215"/>
      <c r="AY230" s="215"/>
      <c r="AZ230" s="215"/>
      <c r="BA230" s="215"/>
      <c r="BB230" s="215"/>
      <c r="BC230" s="215"/>
      <c r="BD230" s="215"/>
      <c r="BE230" s="215"/>
      <c r="BF230" s="215"/>
      <c r="BG230" s="215"/>
      <c r="BH230" s="215"/>
    </row>
    <row r="231" spans="1:60" ht="22.5" outlineLevel="1" x14ac:dyDescent="0.2">
      <c r="A231" s="238">
        <v>51</v>
      </c>
      <c r="B231" s="239" t="s">
        <v>360</v>
      </c>
      <c r="C231" s="254" t="s">
        <v>361</v>
      </c>
      <c r="D231" s="240" t="s">
        <v>248</v>
      </c>
      <c r="E231" s="241">
        <v>11.7615</v>
      </c>
      <c r="F231" s="242"/>
      <c r="G231" s="243">
        <f>ROUND(E231*F231,2)</f>
        <v>0</v>
      </c>
      <c r="H231" s="242"/>
      <c r="I231" s="243">
        <f>ROUND(E231*H231,2)</f>
        <v>0</v>
      </c>
      <c r="J231" s="242"/>
      <c r="K231" s="243">
        <f>ROUND(E231*J231,2)</f>
        <v>0</v>
      </c>
      <c r="L231" s="243">
        <v>21</v>
      </c>
      <c r="M231" s="243">
        <f>G231*(1+L231/100)</f>
        <v>0</v>
      </c>
      <c r="N231" s="241">
        <v>0</v>
      </c>
      <c r="O231" s="241">
        <f>ROUND(E231*N231,2)</f>
        <v>0</v>
      </c>
      <c r="P231" s="241">
        <v>0</v>
      </c>
      <c r="Q231" s="241">
        <f>ROUND(E231*P231,2)</f>
        <v>0</v>
      </c>
      <c r="R231" s="243" t="s">
        <v>239</v>
      </c>
      <c r="S231" s="243" t="s">
        <v>135</v>
      </c>
      <c r="T231" s="244" t="s">
        <v>135</v>
      </c>
      <c r="U231" s="226">
        <v>0.105</v>
      </c>
      <c r="V231" s="226">
        <f>ROUND(E231*U231,2)</f>
        <v>1.23</v>
      </c>
      <c r="W231" s="226"/>
      <c r="X231" s="226" t="s">
        <v>357</v>
      </c>
      <c r="Y231" s="215"/>
      <c r="Z231" s="215"/>
      <c r="AA231" s="215"/>
      <c r="AB231" s="215"/>
      <c r="AC231" s="215"/>
      <c r="AD231" s="215"/>
      <c r="AE231" s="215"/>
      <c r="AF231" s="215"/>
      <c r="AG231" s="215" t="s">
        <v>358</v>
      </c>
      <c r="AH231" s="215"/>
      <c r="AI231" s="215"/>
      <c r="AJ231" s="215"/>
      <c r="AK231" s="215"/>
      <c r="AL231" s="215"/>
      <c r="AM231" s="215"/>
      <c r="AN231" s="215"/>
      <c r="AO231" s="215"/>
      <c r="AP231" s="215"/>
      <c r="AQ231" s="215"/>
      <c r="AR231" s="215"/>
      <c r="AS231" s="215"/>
      <c r="AT231" s="215"/>
      <c r="AU231" s="215"/>
      <c r="AV231" s="215"/>
      <c r="AW231" s="215"/>
      <c r="AX231" s="215"/>
      <c r="AY231" s="215"/>
      <c r="AZ231" s="215"/>
      <c r="BA231" s="215"/>
      <c r="BB231" s="215"/>
      <c r="BC231" s="215"/>
      <c r="BD231" s="215"/>
      <c r="BE231" s="215"/>
      <c r="BF231" s="215"/>
      <c r="BG231" s="215"/>
      <c r="BH231" s="215"/>
    </row>
    <row r="232" spans="1:60" outlineLevel="1" x14ac:dyDescent="0.2">
      <c r="A232" s="222"/>
      <c r="B232" s="223"/>
      <c r="C232" s="259"/>
      <c r="D232" s="250"/>
      <c r="E232" s="250"/>
      <c r="F232" s="250"/>
      <c r="G232" s="250"/>
      <c r="H232" s="226"/>
      <c r="I232" s="226"/>
      <c r="J232" s="226"/>
      <c r="K232" s="226"/>
      <c r="L232" s="226"/>
      <c r="M232" s="226"/>
      <c r="N232" s="225"/>
      <c r="O232" s="225"/>
      <c r="P232" s="225"/>
      <c r="Q232" s="225"/>
      <c r="R232" s="226"/>
      <c r="S232" s="226"/>
      <c r="T232" s="226"/>
      <c r="U232" s="226"/>
      <c r="V232" s="226"/>
      <c r="W232" s="226"/>
      <c r="X232" s="226"/>
      <c r="Y232" s="215"/>
      <c r="Z232" s="215"/>
      <c r="AA232" s="215"/>
      <c r="AB232" s="215"/>
      <c r="AC232" s="215"/>
      <c r="AD232" s="215"/>
      <c r="AE232" s="215"/>
      <c r="AF232" s="215"/>
      <c r="AG232" s="215" t="s">
        <v>144</v>
      </c>
      <c r="AH232" s="215"/>
      <c r="AI232" s="215"/>
      <c r="AJ232" s="215"/>
      <c r="AK232" s="215"/>
      <c r="AL232" s="215"/>
      <c r="AM232" s="215"/>
      <c r="AN232" s="215"/>
      <c r="AO232" s="215"/>
      <c r="AP232" s="215"/>
      <c r="AQ232" s="215"/>
      <c r="AR232" s="215"/>
      <c r="AS232" s="215"/>
      <c r="AT232" s="215"/>
      <c r="AU232" s="215"/>
      <c r="AV232" s="215"/>
      <c r="AW232" s="215"/>
      <c r="AX232" s="215"/>
      <c r="AY232" s="215"/>
      <c r="AZ232" s="215"/>
      <c r="BA232" s="215"/>
      <c r="BB232" s="215"/>
      <c r="BC232" s="215"/>
      <c r="BD232" s="215"/>
      <c r="BE232" s="215"/>
      <c r="BF232" s="215"/>
      <c r="BG232" s="215"/>
      <c r="BH232" s="215"/>
    </row>
    <row r="233" spans="1:60" outlineLevel="1" x14ac:dyDescent="0.2">
      <c r="A233" s="238">
        <v>52</v>
      </c>
      <c r="B233" s="239" t="s">
        <v>362</v>
      </c>
      <c r="C233" s="254" t="s">
        <v>363</v>
      </c>
      <c r="D233" s="240" t="s">
        <v>248</v>
      </c>
      <c r="E233" s="241">
        <v>11.7615</v>
      </c>
      <c r="F233" s="242"/>
      <c r="G233" s="243">
        <f>ROUND(E233*F233,2)</f>
        <v>0</v>
      </c>
      <c r="H233" s="242"/>
      <c r="I233" s="243">
        <f>ROUND(E233*H233,2)</f>
        <v>0</v>
      </c>
      <c r="J233" s="242"/>
      <c r="K233" s="243">
        <f>ROUND(E233*J233,2)</f>
        <v>0</v>
      </c>
      <c r="L233" s="243">
        <v>21</v>
      </c>
      <c r="M233" s="243">
        <f>G233*(1+L233/100)</f>
        <v>0</v>
      </c>
      <c r="N233" s="241">
        <v>0</v>
      </c>
      <c r="O233" s="241">
        <f>ROUND(E233*N233,2)</f>
        <v>0</v>
      </c>
      <c r="P233" s="241">
        <v>0</v>
      </c>
      <c r="Q233" s="241">
        <f>ROUND(E233*P233,2)</f>
        <v>0</v>
      </c>
      <c r="R233" s="243" t="s">
        <v>239</v>
      </c>
      <c r="S233" s="243" t="s">
        <v>135</v>
      </c>
      <c r="T233" s="244" t="s">
        <v>135</v>
      </c>
      <c r="U233" s="226">
        <v>0</v>
      </c>
      <c r="V233" s="226">
        <f>ROUND(E233*U233,2)</f>
        <v>0</v>
      </c>
      <c r="W233" s="226"/>
      <c r="X233" s="226" t="s">
        <v>357</v>
      </c>
      <c r="Y233" s="215"/>
      <c r="Z233" s="215"/>
      <c r="AA233" s="215"/>
      <c r="AB233" s="215"/>
      <c r="AC233" s="215"/>
      <c r="AD233" s="215"/>
      <c r="AE233" s="215"/>
      <c r="AF233" s="215"/>
      <c r="AG233" s="215" t="s">
        <v>358</v>
      </c>
      <c r="AH233" s="215"/>
      <c r="AI233" s="215"/>
      <c r="AJ233" s="215"/>
      <c r="AK233" s="215"/>
      <c r="AL233" s="215"/>
      <c r="AM233" s="215"/>
      <c r="AN233" s="215"/>
      <c r="AO233" s="215"/>
      <c r="AP233" s="215"/>
      <c r="AQ233" s="215"/>
      <c r="AR233" s="215"/>
      <c r="AS233" s="215"/>
      <c r="AT233" s="215"/>
      <c r="AU233" s="215"/>
      <c r="AV233" s="215"/>
      <c r="AW233" s="215"/>
      <c r="AX233" s="215"/>
      <c r="AY233" s="215"/>
      <c r="AZ233" s="215"/>
      <c r="BA233" s="215"/>
      <c r="BB233" s="215"/>
      <c r="BC233" s="215"/>
      <c r="BD233" s="215"/>
      <c r="BE233" s="215"/>
      <c r="BF233" s="215"/>
      <c r="BG233" s="215"/>
      <c r="BH233" s="215"/>
    </row>
    <row r="234" spans="1:60" outlineLevel="1" x14ac:dyDescent="0.2">
      <c r="A234" s="222"/>
      <c r="B234" s="223"/>
      <c r="C234" s="259"/>
      <c r="D234" s="250"/>
      <c r="E234" s="250"/>
      <c r="F234" s="250"/>
      <c r="G234" s="250"/>
      <c r="H234" s="226"/>
      <c r="I234" s="226"/>
      <c r="J234" s="226"/>
      <c r="K234" s="226"/>
      <c r="L234" s="226"/>
      <c r="M234" s="226"/>
      <c r="N234" s="225"/>
      <c r="O234" s="225"/>
      <c r="P234" s="225"/>
      <c r="Q234" s="225"/>
      <c r="R234" s="226"/>
      <c r="S234" s="226"/>
      <c r="T234" s="226"/>
      <c r="U234" s="226"/>
      <c r="V234" s="226"/>
      <c r="W234" s="226"/>
      <c r="X234" s="226"/>
      <c r="Y234" s="215"/>
      <c r="Z234" s="215"/>
      <c r="AA234" s="215"/>
      <c r="AB234" s="215"/>
      <c r="AC234" s="215"/>
      <c r="AD234" s="215"/>
      <c r="AE234" s="215"/>
      <c r="AF234" s="215"/>
      <c r="AG234" s="215" t="s">
        <v>144</v>
      </c>
      <c r="AH234" s="215"/>
      <c r="AI234" s="215"/>
      <c r="AJ234" s="215"/>
      <c r="AK234" s="215"/>
      <c r="AL234" s="215"/>
      <c r="AM234" s="215"/>
      <c r="AN234" s="215"/>
      <c r="AO234" s="215"/>
      <c r="AP234" s="215"/>
      <c r="AQ234" s="215"/>
      <c r="AR234" s="215"/>
      <c r="AS234" s="215"/>
      <c r="AT234" s="215"/>
      <c r="AU234" s="215"/>
      <c r="AV234" s="215"/>
      <c r="AW234" s="215"/>
      <c r="AX234" s="215"/>
      <c r="AY234" s="215"/>
      <c r="AZ234" s="215"/>
      <c r="BA234" s="215"/>
      <c r="BB234" s="215"/>
      <c r="BC234" s="215"/>
      <c r="BD234" s="215"/>
      <c r="BE234" s="215"/>
      <c r="BF234" s="215"/>
      <c r="BG234" s="215"/>
      <c r="BH234" s="215"/>
    </row>
    <row r="235" spans="1:60" x14ac:dyDescent="0.2">
      <c r="A235" s="231" t="s">
        <v>129</v>
      </c>
      <c r="B235" s="232" t="s">
        <v>101</v>
      </c>
      <c r="C235" s="253" t="s">
        <v>27</v>
      </c>
      <c r="D235" s="233"/>
      <c r="E235" s="234"/>
      <c r="F235" s="235"/>
      <c r="G235" s="235">
        <f>SUMIF(AG236:AG241,"&lt;&gt;NOR",G236:G241)</f>
        <v>0</v>
      </c>
      <c r="H235" s="235"/>
      <c r="I235" s="235">
        <f>SUM(I236:I241)</f>
        <v>0</v>
      </c>
      <c r="J235" s="235"/>
      <c r="K235" s="235">
        <f>SUM(K236:K241)</f>
        <v>0</v>
      </c>
      <c r="L235" s="235"/>
      <c r="M235" s="235">
        <f>SUM(M236:M241)</f>
        <v>0</v>
      </c>
      <c r="N235" s="234"/>
      <c r="O235" s="234">
        <f>SUM(O236:O241)</f>
        <v>0</v>
      </c>
      <c r="P235" s="234"/>
      <c r="Q235" s="234">
        <f>SUM(Q236:Q241)</f>
        <v>0</v>
      </c>
      <c r="R235" s="235"/>
      <c r="S235" s="235"/>
      <c r="T235" s="236"/>
      <c r="U235" s="230"/>
      <c r="V235" s="230">
        <f>SUM(V236:V241)</f>
        <v>0</v>
      </c>
      <c r="W235" s="230"/>
      <c r="X235" s="230"/>
      <c r="AG235" t="s">
        <v>130</v>
      </c>
    </row>
    <row r="236" spans="1:60" outlineLevel="1" x14ac:dyDescent="0.2">
      <c r="A236" s="238">
        <v>53</v>
      </c>
      <c r="B236" s="239" t="s">
        <v>364</v>
      </c>
      <c r="C236" s="254" t="s">
        <v>365</v>
      </c>
      <c r="D236" s="240" t="s">
        <v>366</v>
      </c>
      <c r="E236" s="241">
        <v>1</v>
      </c>
      <c r="F236" s="242"/>
      <c r="G236" s="243">
        <f>ROUND(E236*F236,2)</f>
        <v>0</v>
      </c>
      <c r="H236" s="242"/>
      <c r="I236" s="243">
        <f>ROUND(E236*H236,2)</f>
        <v>0</v>
      </c>
      <c r="J236" s="242"/>
      <c r="K236" s="243">
        <f>ROUND(E236*J236,2)</f>
        <v>0</v>
      </c>
      <c r="L236" s="243">
        <v>21</v>
      </c>
      <c r="M236" s="243">
        <f>G236*(1+L236/100)</f>
        <v>0</v>
      </c>
      <c r="N236" s="241">
        <v>0</v>
      </c>
      <c r="O236" s="241">
        <f>ROUND(E236*N236,2)</f>
        <v>0</v>
      </c>
      <c r="P236" s="241">
        <v>0</v>
      </c>
      <c r="Q236" s="241">
        <f>ROUND(E236*P236,2)</f>
        <v>0</v>
      </c>
      <c r="R236" s="243"/>
      <c r="S236" s="243" t="s">
        <v>190</v>
      </c>
      <c r="T236" s="244" t="s">
        <v>184</v>
      </c>
      <c r="U236" s="226">
        <v>0</v>
      </c>
      <c r="V236" s="226">
        <f>ROUND(E236*U236,2)</f>
        <v>0</v>
      </c>
      <c r="W236" s="226"/>
      <c r="X236" s="226" t="s">
        <v>136</v>
      </c>
      <c r="Y236" s="215"/>
      <c r="Z236" s="215"/>
      <c r="AA236" s="215"/>
      <c r="AB236" s="215"/>
      <c r="AC236" s="215"/>
      <c r="AD236" s="215"/>
      <c r="AE236" s="215"/>
      <c r="AF236" s="215"/>
      <c r="AG236" s="215" t="s">
        <v>137</v>
      </c>
      <c r="AH236" s="215"/>
      <c r="AI236" s="215"/>
      <c r="AJ236" s="215"/>
      <c r="AK236" s="215"/>
      <c r="AL236" s="215"/>
      <c r="AM236" s="215"/>
      <c r="AN236" s="215"/>
      <c r="AO236" s="215"/>
      <c r="AP236" s="215"/>
      <c r="AQ236" s="215"/>
      <c r="AR236" s="215"/>
      <c r="AS236" s="215"/>
      <c r="AT236" s="215"/>
      <c r="AU236" s="215"/>
      <c r="AV236" s="215"/>
      <c r="AW236" s="215"/>
      <c r="AX236" s="215"/>
      <c r="AY236" s="215"/>
      <c r="AZ236" s="215"/>
      <c r="BA236" s="215"/>
      <c r="BB236" s="215"/>
      <c r="BC236" s="215"/>
      <c r="BD236" s="215"/>
      <c r="BE236" s="215"/>
      <c r="BF236" s="215"/>
      <c r="BG236" s="215"/>
      <c r="BH236" s="215"/>
    </row>
    <row r="237" spans="1:60" outlineLevel="1" x14ac:dyDescent="0.2">
      <c r="A237" s="222"/>
      <c r="B237" s="223"/>
      <c r="C237" s="259"/>
      <c r="D237" s="250"/>
      <c r="E237" s="250"/>
      <c r="F237" s="250"/>
      <c r="G237" s="250"/>
      <c r="H237" s="226"/>
      <c r="I237" s="226"/>
      <c r="J237" s="226"/>
      <c r="K237" s="226"/>
      <c r="L237" s="226"/>
      <c r="M237" s="226"/>
      <c r="N237" s="225"/>
      <c r="O237" s="225"/>
      <c r="P237" s="225"/>
      <c r="Q237" s="225"/>
      <c r="R237" s="226"/>
      <c r="S237" s="226"/>
      <c r="T237" s="226"/>
      <c r="U237" s="226"/>
      <c r="V237" s="226"/>
      <c r="W237" s="226"/>
      <c r="X237" s="226"/>
      <c r="Y237" s="215"/>
      <c r="Z237" s="215"/>
      <c r="AA237" s="215"/>
      <c r="AB237" s="215"/>
      <c r="AC237" s="215"/>
      <c r="AD237" s="215"/>
      <c r="AE237" s="215"/>
      <c r="AF237" s="215"/>
      <c r="AG237" s="215" t="s">
        <v>144</v>
      </c>
      <c r="AH237" s="215"/>
      <c r="AI237" s="215"/>
      <c r="AJ237" s="215"/>
      <c r="AK237" s="215"/>
      <c r="AL237" s="215"/>
      <c r="AM237" s="215"/>
      <c r="AN237" s="215"/>
      <c r="AO237" s="215"/>
      <c r="AP237" s="215"/>
      <c r="AQ237" s="215"/>
      <c r="AR237" s="215"/>
      <c r="AS237" s="215"/>
      <c r="AT237" s="215"/>
      <c r="AU237" s="215"/>
      <c r="AV237" s="215"/>
      <c r="AW237" s="215"/>
      <c r="AX237" s="215"/>
      <c r="AY237" s="215"/>
      <c r="AZ237" s="215"/>
      <c r="BA237" s="215"/>
      <c r="BB237" s="215"/>
      <c r="BC237" s="215"/>
      <c r="BD237" s="215"/>
      <c r="BE237" s="215"/>
      <c r="BF237" s="215"/>
      <c r="BG237" s="215"/>
      <c r="BH237" s="215"/>
    </row>
    <row r="238" spans="1:60" outlineLevel="1" x14ac:dyDescent="0.2">
      <c r="A238" s="238">
        <v>54</v>
      </c>
      <c r="B238" s="239" t="s">
        <v>367</v>
      </c>
      <c r="C238" s="254" t="s">
        <v>368</v>
      </c>
      <c r="D238" s="240" t="s">
        <v>366</v>
      </c>
      <c r="E238" s="241">
        <v>1</v>
      </c>
      <c r="F238" s="242"/>
      <c r="G238" s="243">
        <f>ROUND(E238*F238,2)</f>
        <v>0</v>
      </c>
      <c r="H238" s="242"/>
      <c r="I238" s="243">
        <f>ROUND(E238*H238,2)</f>
        <v>0</v>
      </c>
      <c r="J238" s="242"/>
      <c r="K238" s="243">
        <f>ROUND(E238*J238,2)</f>
        <v>0</v>
      </c>
      <c r="L238" s="243">
        <v>21</v>
      </c>
      <c r="M238" s="243">
        <f>G238*(1+L238/100)</f>
        <v>0</v>
      </c>
      <c r="N238" s="241">
        <v>0</v>
      </c>
      <c r="O238" s="241">
        <f>ROUND(E238*N238,2)</f>
        <v>0</v>
      </c>
      <c r="P238" s="241">
        <v>0</v>
      </c>
      <c r="Q238" s="241">
        <f>ROUND(E238*P238,2)</f>
        <v>0</v>
      </c>
      <c r="R238" s="243"/>
      <c r="S238" s="243" t="s">
        <v>190</v>
      </c>
      <c r="T238" s="244" t="s">
        <v>184</v>
      </c>
      <c r="U238" s="226">
        <v>0</v>
      </c>
      <c r="V238" s="226">
        <f>ROUND(E238*U238,2)</f>
        <v>0</v>
      </c>
      <c r="W238" s="226"/>
      <c r="X238" s="226" t="s">
        <v>136</v>
      </c>
      <c r="Y238" s="215"/>
      <c r="Z238" s="215"/>
      <c r="AA238" s="215"/>
      <c r="AB238" s="215"/>
      <c r="AC238" s="215"/>
      <c r="AD238" s="215"/>
      <c r="AE238" s="215"/>
      <c r="AF238" s="215"/>
      <c r="AG238" s="215" t="s">
        <v>137</v>
      </c>
      <c r="AH238" s="215"/>
      <c r="AI238" s="215"/>
      <c r="AJ238" s="215"/>
      <c r="AK238" s="215"/>
      <c r="AL238" s="215"/>
      <c r="AM238" s="215"/>
      <c r="AN238" s="215"/>
      <c r="AO238" s="215"/>
      <c r="AP238" s="215"/>
      <c r="AQ238" s="215"/>
      <c r="AR238" s="215"/>
      <c r="AS238" s="215"/>
      <c r="AT238" s="215"/>
      <c r="AU238" s="215"/>
      <c r="AV238" s="215"/>
      <c r="AW238" s="215"/>
      <c r="AX238" s="215"/>
      <c r="AY238" s="215"/>
      <c r="AZ238" s="215"/>
      <c r="BA238" s="215"/>
      <c r="BB238" s="215"/>
      <c r="BC238" s="215"/>
      <c r="BD238" s="215"/>
      <c r="BE238" s="215"/>
      <c r="BF238" s="215"/>
      <c r="BG238" s="215"/>
      <c r="BH238" s="215"/>
    </row>
    <row r="239" spans="1:60" outlineLevel="1" x14ac:dyDescent="0.2">
      <c r="A239" s="222"/>
      <c r="B239" s="223"/>
      <c r="C239" s="259"/>
      <c r="D239" s="250"/>
      <c r="E239" s="250"/>
      <c r="F239" s="250"/>
      <c r="G239" s="250"/>
      <c r="H239" s="226"/>
      <c r="I239" s="226"/>
      <c r="J239" s="226"/>
      <c r="K239" s="226"/>
      <c r="L239" s="226"/>
      <c r="M239" s="226"/>
      <c r="N239" s="225"/>
      <c r="O239" s="225"/>
      <c r="P239" s="225"/>
      <c r="Q239" s="225"/>
      <c r="R239" s="226"/>
      <c r="S239" s="226"/>
      <c r="T239" s="226"/>
      <c r="U239" s="226"/>
      <c r="V239" s="226"/>
      <c r="W239" s="226"/>
      <c r="X239" s="226"/>
      <c r="Y239" s="215"/>
      <c r="Z239" s="215"/>
      <c r="AA239" s="215"/>
      <c r="AB239" s="215"/>
      <c r="AC239" s="215"/>
      <c r="AD239" s="215"/>
      <c r="AE239" s="215"/>
      <c r="AF239" s="215"/>
      <c r="AG239" s="215" t="s">
        <v>144</v>
      </c>
      <c r="AH239" s="215"/>
      <c r="AI239" s="215"/>
      <c r="AJ239" s="215"/>
      <c r="AK239" s="215"/>
      <c r="AL239" s="215"/>
      <c r="AM239" s="215"/>
      <c r="AN239" s="215"/>
      <c r="AO239" s="215"/>
      <c r="AP239" s="215"/>
      <c r="AQ239" s="215"/>
      <c r="AR239" s="215"/>
      <c r="AS239" s="215"/>
      <c r="AT239" s="215"/>
      <c r="AU239" s="215"/>
      <c r="AV239" s="215"/>
      <c r="AW239" s="215"/>
      <c r="AX239" s="215"/>
      <c r="AY239" s="215"/>
      <c r="AZ239" s="215"/>
      <c r="BA239" s="215"/>
      <c r="BB239" s="215"/>
      <c r="BC239" s="215"/>
      <c r="BD239" s="215"/>
      <c r="BE239" s="215"/>
      <c r="BF239" s="215"/>
      <c r="BG239" s="215"/>
      <c r="BH239" s="215"/>
    </row>
    <row r="240" spans="1:60" outlineLevel="1" x14ac:dyDescent="0.2">
      <c r="A240" s="238">
        <v>55</v>
      </c>
      <c r="B240" s="239" t="s">
        <v>369</v>
      </c>
      <c r="C240" s="254" t="s">
        <v>370</v>
      </c>
      <c r="D240" s="240" t="s">
        <v>366</v>
      </c>
      <c r="E240" s="241">
        <v>1</v>
      </c>
      <c r="F240" s="242"/>
      <c r="G240" s="243">
        <f>ROUND(E240*F240,2)</f>
        <v>0</v>
      </c>
      <c r="H240" s="242"/>
      <c r="I240" s="243">
        <f>ROUND(E240*H240,2)</f>
        <v>0</v>
      </c>
      <c r="J240" s="242"/>
      <c r="K240" s="243">
        <f>ROUND(E240*J240,2)</f>
        <v>0</v>
      </c>
      <c r="L240" s="243">
        <v>21</v>
      </c>
      <c r="M240" s="243">
        <f>G240*(1+L240/100)</f>
        <v>0</v>
      </c>
      <c r="N240" s="241">
        <v>0</v>
      </c>
      <c r="O240" s="241">
        <f>ROUND(E240*N240,2)</f>
        <v>0</v>
      </c>
      <c r="P240" s="241">
        <v>0</v>
      </c>
      <c r="Q240" s="241">
        <f>ROUND(E240*P240,2)</f>
        <v>0</v>
      </c>
      <c r="R240" s="243"/>
      <c r="S240" s="243" t="s">
        <v>190</v>
      </c>
      <c r="T240" s="244" t="s">
        <v>184</v>
      </c>
      <c r="U240" s="226">
        <v>0</v>
      </c>
      <c r="V240" s="226">
        <f>ROUND(E240*U240,2)</f>
        <v>0</v>
      </c>
      <c r="W240" s="226"/>
      <c r="X240" s="226" t="s">
        <v>136</v>
      </c>
      <c r="Y240" s="215"/>
      <c r="Z240" s="215"/>
      <c r="AA240" s="215"/>
      <c r="AB240" s="215"/>
      <c r="AC240" s="215"/>
      <c r="AD240" s="215"/>
      <c r="AE240" s="215"/>
      <c r="AF240" s="215"/>
      <c r="AG240" s="215" t="s">
        <v>137</v>
      </c>
      <c r="AH240" s="215"/>
      <c r="AI240" s="215"/>
      <c r="AJ240" s="215"/>
      <c r="AK240" s="215"/>
      <c r="AL240" s="215"/>
      <c r="AM240" s="215"/>
      <c r="AN240" s="215"/>
      <c r="AO240" s="215"/>
      <c r="AP240" s="215"/>
      <c r="AQ240" s="215"/>
      <c r="AR240" s="215"/>
      <c r="AS240" s="215"/>
      <c r="AT240" s="215"/>
      <c r="AU240" s="215"/>
      <c r="AV240" s="215"/>
      <c r="AW240" s="215"/>
      <c r="AX240" s="215"/>
      <c r="AY240" s="215"/>
      <c r="AZ240" s="215"/>
      <c r="BA240" s="215"/>
      <c r="BB240" s="215"/>
      <c r="BC240" s="215"/>
      <c r="BD240" s="215"/>
      <c r="BE240" s="215"/>
      <c r="BF240" s="215"/>
      <c r="BG240" s="215"/>
      <c r="BH240" s="215"/>
    </row>
    <row r="241" spans="1:60" outlineLevel="1" x14ac:dyDescent="0.2">
      <c r="A241" s="222"/>
      <c r="B241" s="223"/>
      <c r="C241" s="259"/>
      <c r="D241" s="250"/>
      <c r="E241" s="250"/>
      <c r="F241" s="250"/>
      <c r="G241" s="250"/>
      <c r="H241" s="226"/>
      <c r="I241" s="226"/>
      <c r="J241" s="226"/>
      <c r="K241" s="226"/>
      <c r="L241" s="226"/>
      <c r="M241" s="226"/>
      <c r="N241" s="225"/>
      <c r="O241" s="225"/>
      <c r="P241" s="225"/>
      <c r="Q241" s="225"/>
      <c r="R241" s="226"/>
      <c r="S241" s="226"/>
      <c r="T241" s="226"/>
      <c r="U241" s="226"/>
      <c r="V241" s="226"/>
      <c r="W241" s="226"/>
      <c r="X241" s="226"/>
      <c r="Y241" s="215"/>
      <c r="Z241" s="215"/>
      <c r="AA241" s="215"/>
      <c r="AB241" s="215"/>
      <c r="AC241" s="215"/>
      <c r="AD241" s="215"/>
      <c r="AE241" s="215"/>
      <c r="AF241" s="215"/>
      <c r="AG241" s="215" t="s">
        <v>144</v>
      </c>
      <c r="AH241" s="215"/>
      <c r="AI241" s="215"/>
      <c r="AJ241" s="215"/>
      <c r="AK241" s="215"/>
      <c r="AL241" s="215"/>
      <c r="AM241" s="215"/>
      <c r="AN241" s="215"/>
      <c r="AO241" s="215"/>
      <c r="AP241" s="215"/>
      <c r="AQ241" s="215"/>
      <c r="AR241" s="215"/>
      <c r="AS241" s="215"/>
      <c r="AT241" s="215"/>
      <c r="AU241" s="215"/>
      <c r="AV241" s="215"/>
      <c r="AW241" s="215"/>
      <c r="AX241" s="215"/>
      <c r="AY241" s="215"/>
      <c r="AZ241" s="215"/>
      <c r="BA241" s="215"/>
      <c r="BB241" s="215"/>
      <c r="BC241" s="215"/>
      <c r="BD241" s="215"/>
      <c r="BE241" s="215"/>
      <c r="BF241" s="215"/>
      <c r="BG241" s="215"/>
      <c r="BH241" s="215"/>
    </row>
    <row r="242" spans="1:60" x14ac:dyDescent="0.2">
      <c r="A242" s="3"/>
      <c r="B242" s="4"/>
      <c r="C242" s="263"/>
      <c r="D242" s="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AE242">
        <v>15</v>
      </c>
      <c r="AF242">
        <v>21</v>
      </c>
      <c r="AG242" t="s">
        <v>116</v>
      </c>
    </row>
    <row r="243" spans="1:60" x14ac:dyDescent="0.2">
      <c r="A243" s="218"/>
      <c r="B243" s="219" t="s">
        <v>29</v>
      </c>
      <c r="C243" s="264"/>
      <c r="D243" s="220"/>
      <c r="E243" s="221"/>
      <c r="F243" s="221"/>
      <c r="G243" s="237">
        <f>G8+G42+G53+G62+G67+G83+G89+G99+G103+G112+G116+G139+G150+G159+G171+G183+G192+G199+G224+G235</f>
        <v>0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AE243">
        <f>SUMIF(L7:L241,AE242,G7:G241)</f>
        <v>0</v>
      </c>
      <c r="AF243">
        <f>SUMIF(L7:L241,AF242,G7:G241)</f>
        <v>0</v>
      </c>
      <c r="AG243" t="s">
        <v>371</v>
      </c>
    </row>
    <row r="244" spans="1:60" x14ac:dyDescent="0.2">
      <c r="C244" s="265"/>
      <c r="D244" s="10"/>
      <c r="AG244" t="s">
        <v>372</v>
      </c>
    </row>
    <row r="245" spans="1:60" x14ac:dyDescent="0.2">
      <c r="D245" s="10"/>
    </row>
    <row r="246" spans="1:60" x14ac:dyDescent="0.2">
      <c r="D246" s="10"/>
    </row>
    <row r="247" spans="1:60" x14ac:dyDescent="0.2">
      <c r="D247" s="10"/>
    </row>
    <row r="248" spans="1:60" x14ac:dyDescent="0.2">
      <c r="D248" s="10"/>
    </row>
    <row r="249" spans="1:60" x14ac:dyDescent="0.2">
      <c r="D249" s="10"/>
    </row>
    <row r="250" spans="1:60" x14ac:dyDescent="0.2">
      <c r="D250" s="10"/>
    </row>
    <row r="251" spans="1:60" x14ac:dyDescent="0.2">
      <c r="D251" s="10"/>
    </row>
    <row r="252" spans="1:60" x14ac:dyDescent="0.2">
      <c r="D252" s="10"/>
    </row>
    <row r="253" spans="1:60" x14ac:dyDescent="0.2">
      <c r="D253" s="10"/>
    </row>
    <row r="254" spans="1:60" x14ac:dyDescent="0.2">
      <c r="D254" s="10"/>
    </row>
    <row r="255" spans="1:60" x14ac:dyDescent="0.2">
      <c r="D255" s="10"/>
    </row>
    <row r="256" spans="1:60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</sheetData>
  <sheetProtection algorithmName="SHA-512" hashValue="/HpOjLt2HU8IXtNy6vViF8z1Gwk/ILV7qsj2qptgyFhddS6DNGApV3iuL6Ujvp1IOdTKYH39V4U+o+ljj8Dx4w==" saltValue="pweNVcJ3i5a77OXfScbE3w==" spinCount="100000" sheet="1"/>
  <mergeCells count="104">
    <mergeCell ref="C237:G237"/>
    <mergeCell ref="C239:G239"/>
    <mergeCell ref="C241:G241"/>
    <mergeCell ref="C223:G223"/>
    <mergeCell ref="C227:G227"/>
    <mergeCell ref="C229:G229"/>
    <mergeCell ref="C230:G230"/>
    <mergeCell ref="C232:G232"/>
    <mergeCell ref="C234:G234"/>
    <mergeCell ref="C195:G195"/>
    <mergeCell ref="C198:G198"/>
    <mergeCell ref="C202:G202"/>
    <mergeCell ref="C217:G217"/>
    <mergeCell ref="C220:G220"/>
    <mergeCell ref="C222:G222"/>
    <mergeCell ref="C175:G175"/>
    <mergeCell ref="C178:G178"/>
    <mergeCell ref="C180:G180"/>
    <mergeCell ref="C182:G182"/>
    <mergeCell ref="C188:G188"/>
    <mergeCell ref="C191:G191"/>
    <mergeCell ref="C161:G161"/>
    <mergeCell ref="C163:G163"/>
    <mergeCell ref="C167:G167"/>
    <mergeCell ref="C169:G169"/>
    <mergeCell ref="C170:G170"/>
    <mergeCell ref="C173:G173"/>
    <mergeCell ref="C145:G145"/>
    <mergeCell ref="C147:G147"/>
    <mergeCell ref="C149:G149"/>
    <mergeCell ref="C153:G153"/>
    <mergeCell ref="C156:G156"/>
    <mergeCell ref="C158:G158"/>
    <mergeCell ref="C135:G135"/>
    <mergeCell ref="C137:G137"/>
    <mergeCell ref="C138:G138"/>
    <mergeCell ref="C141:G141"/>
    <mergeCell ref="C142:G142"/>
    <mergeCell ref="C143:G143"/>
    <mergeCell ref="C124:G124"/>
    <mergeCell ref="C126:G126"/>
    <mergeCell ref="C128:G128"/>
    <mergeCell ref="C129:G129"/>
    <mergeCell ref="C130:G130"/>
    <mergeCell ref="C131:G131"/>
    <mergeCell ref="C114:G114"/>
    <mergeCell ref="C115:G115"/>
    <mergeCell ref="C119:G119"/>
    <mergeCell ref="C121:G121"/>
    <mergeCell ref="C122:G122"/>
    <mergeCell ref="C123:G123"/>
    <mergeCell ref="C102:G102"/>
    <mergeCell ref="C105:G105"/>
    <mergeCell ref="C107:G107"/>
    <mergeCell ref="C108:G108"/>
    <mergeCell ref="C110:G110"/>
    <mergeCell ref="C111:G111"/>
    <mergeCell ref="C92:G92"/>
    <mergeCell ref="C93:G93"/>
    <mergeCell ref="C95:G95"/>
    <mergeCell ref="C97:G97"/>
    <mergeCell ref="C98:G98"/>
    <mergeCell ref="C101:G101"/>
    <mergeCell ref="C78:G78"/>
    <mergeCell ref="C79:G79"/>
    <mergeCell ref="C82:G82"/>
    <mergeCell ref="C85:G85"/>
    <mergeCell ref="C88:G88"/>
    <mergeCell ref="C91:G91"/>
    <mergeCell ref="C65:G65"/>
    <mergeCell ref="C66:G66"/>
    <mergeCell ref="C69:G69"/>
    <mergeCell ref="C73:G73"/>
    <mergeCell ref="C75:G75"/>
    <mergeCell ref="C76:G76"/>
    <mergeCell ref="C52:G52"/>
    <mergeCell ref="C55:G55"/>
    <mergeCell ref="C57:G57"/>
    <mergeCell ref="C59:G59"/>
    <mergeCell ref="C61:G61"/>
    <mergeCell ref="C64:G64"/>
    <mergeCell ref="C39:G39"/>
    <mergeCell ref="C41:G41"/>
    <mergeCell ref="C47:G47"/>
    <mergeCell ref="C49:G49"/>
    <mergeCell ref="C50:G50"/>
    <mergeCell ref="C29:G29"/>
    <mergeCell ref="C31:G31"/>
    <mergeCell ref="C32:G32"/>
    <mergeCell ref="C34:G34"/>
    <mergeCell ref="C35:G35"/>
    <mergeCell ref="C37:G37"/>
    <mergeCell ref="C16:G16"/>
    <mergeCell ref="C17:G17"/>
    <mergeCell ref="C19:G19"/>
    <mergeCell ref="C21:G21"/>
    <mergeCell ref="C25:G25"/>
    <mergeCell ref="C27:G27"/>
    <mergeCell ref="A1:G1"/>
    <mergeCell ref="C2:G2"/>
    <mergeCell ref="C3:G3"/>
    <mergeCell ref="C4:G4"/>
    <mergeCell ref="C10:G10"/>
    <mergeCell ref="C14:G1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2019-03-19T12:27:02Z</cp:lastPrinted>
  <dcterms:created xsi:type="dcterms:W3CDTF">2009-04-08T07:15:50Z</dcterms:created>
  <dcterms:modified xsi:type="dcterms:W3CDTF">2022-05-25T20:57:39Z</dcterms:modified>
</cp:coreProperties>
</file>