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oje\001 Zakázky 2022\131 Revitalizace sídliště Bystřice\02 PDSP\F. Rozpočtová část\02 Soupis prací\"/>
    </mc:Choice>
  </mc:AlternateContent>
  <xr:revisionPtr revIDLastSave="0" documentId="13_ncr:1_{DB97BA2C-1169-4D70-B33E-C84D03B0E203}" xr6:coauthVersionLast="36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_xlnm._FilterDatabase" localSheetId="3" hidden="1">'Rozpočet Pol'!$A$7:$BH$272</definedName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Pol'!$A$1:$U$272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62" i="12" l="1"/>
  <c r="F39" i="1" s="1"/>
  <c r="F9" i="12"/>
  <c r="G9" i="12" s="1"/>
  <c r="I9" i="12"/>
  <c r="K9" i="12"/>
  <c r="O9" i="12"/>
  <c r="Q9" i="12"/>
  <c r="U9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24" i="12"/>
  <c r="G24" i="12"/>
  <c r="M24" i="12" s="1"/>
  <c r="I24" i="12"/>
  <c r="K24" i="12"/>
  <c r="O24" i="12"/>
  <c r="Q24" i="12"/>
  <c r="U24" i="12"/>
  <c r="F28" i="12"/>
  <c r="G28" i="12" s="1"/>
  <c r="M28" i="12" s="1"/>
  <c r="I28" i="12"/>
  <c r="K28" i="12"/>
  <c r="O28" i="12"/>
  <c r="Q28" i="12"/>
  <c r="U28" i="12"/>
  <c r="F31" i="12"/>
  <c r="G31" i="12" s="1"/>
  <c r="M31" i="12" s="1"/>
  <c r="I31" i="12"/>
  <c r="K31" i="12"/>
  <c r="O31" i="12"/>
  <c r="Q31" i="12"/>
  <c r="U31" i="12"/>
  <c r="F49" i="12"/>
  <c r="G49" i="12" s="1"/>
  <c r="M49" i="12" s="1"/>
  <c r="I49" i="12"/>
  <c r="K49" i="12"/>
  <c r="O49" i="12"/>
  <c r="Q49" i="12"/>
  <c r="U49" i="12"/>
  <c r="F51" i="12"/>
  <c r="G51" i="12"/>
  <c r="M51" i="12" s="1"/>
  <c r="I51" i="12"/>
  <c r="K51" i="12"/>
  <c r="O51" i="12"/>
  <c r="Q51" i="12"/>
  <c r="U51" i="12"/>
  <c r="F59" i="12"/>
  <c r="G59" i="12" s="1"/>
  <c r="M59" i="12" s="1"/>
  <c r="I59" i="12"/>
  <c r="K59" i="12"/>
  <c r="O59" i="12"/>
  <c r="Q59" i="12"/>
  <c r="U59" i="12"/>
  <c r="F64" i="12"/>
  <c r="G64" i="12" s="1"/>
  <c r="M64" i="12" s="1"/>
  <c r="I64" i="12"/>
  <c r="K64" i="12"/>
  <c r="O64" i="12"/>
  <c r="Q64" i="12"/>
  <c r="U64" i="12"/>
  <c r="F66" i="12"/>
  <c r="G66" i="12" s="1"/>
  <c r="M66" i="12" s="1"/>
  <c r="I66" i="12"/>
  <c r="K66" i="12"/>
  <c r="O66" i="12"/>
  <c r="Q66" i="12"/>
  <c r="U66" i="12"/>
  <c r="F72" i="12"/>
  <c r="G72" i="12" s="1"/>
  <c r="M72" i="12" s="1"/>
  <c r="I72" i="12"/>
  <c r="K72" i="12"/>
  <c r="O72" i="12"/>
  <c r="Q72" i="12"/>
  <c r="U72" i="12"/>
  <c r="F75" i="12"/>
  <c r="G75" i="12" s="1"/>
  <c r="M75" i="12" s="1"/>
  <c r="I75" i="12"/>
  <c r="K75" i="12"/>
  <c r="O75" i="12"/>
  <c r="Q75" i="12"/>
  <c r="U75" i="12"/>
  <c r="F77" i="12"/>
  <c r="G77" i="12" s="1"/>
  <c r="M77" i="12" s="1"/>
  <c r="I77" i="12"/>
  <c r="K77" i="12"/>
  <c r="O77" i="12"/>
  <c r="Q77" i="12"/>
  <c r="U77" i="12"/>
  <c r="F79" i="12"/>
  <c r="G79" i="12" s="1"/>
  <c r="M79" i="12" s="1"/>
  <c r="I79" i="12"/>
  <c r="K79" i="12"/>
  <c r="O79" i="12"/>
  <c r="Q79" i="12"/>
  <c r="U79" i="12"/>
  <c r="F81" i="12"/>
  <c r="G81" i="12" s="1"/>
  <c r="M81" i="12" s="1"/>
  <c r="I81" i="12"/>
  <c r="K81" i="12"/>
  <c r="O81" i="12"/>
  <c r="Q81" i="12"/>
  <c r="U81" i="12"/>
  <c r="F91" i="12"/>
  <c r="G91" i="12" s="1"/>
  <c r="M91" i="12" s="1"/>
  <c r="I91" i="12"/>
  <c r="K91" i="12"/>
  <c r="O91" i="12"/>
  <c r="Q91" i="12"/>
  <c r="U91" i="12"/>
  <c r="F97" i="12"/>
  <c r="G97" i="12" s="1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100" i="12"/>
  <c r="G100" i="12" s="1"/>
  <c r="M100" i="12" s="1"/>
  <c r="I100" i="12"/>
  <c r="K100" i="12"/>
  <c r="O100" i="12"/>
  <c r="Q100" i="12"/>
  <c r="U100" i="12"/>
  <c r="F102" i="12"/>
  <c r="G102" i="12" s="1"/>
  <c r="M102" i="12" s="1"/>
  <c r="I102" i="12"/>
  <c r="K102" i="12"/>
  <c r="O102" i="12"/>
  <c r="Q102" i="12"/>
  <c r="U102" i="12"/>
  <c r="F104" i="12"/>
  <c r="G104" i="12" s="1"/>
  <c r="M104" i="12" s="1"/>
  <c r="I104" i="12"/>
  <c r="K104" i="12"/>
  <c r="O104" i="12"/>
  <c r="Q104" i="12"/>
  <c r="U104" i="12"/>
  <c r="F106" i="12"/>
  <c r="G106" i="12" s="1"/>
  <c r="M106" i="12" s="1"/>
  <c r="I106" i="12"/>
  <c r="K106" i="12"/>
  <c r="O106" i="12"/>
  <c r="Q106" i="12"/>
  <c r="U106" i="12"/>
  <c r="F108" i="12"/>
  <c r="G108" i="12" s="1"/>
  <c r="M108" i="12" s="1"/>
  <c r="I108" i="12"/>
  <c r="K108" i="12"/>
  <c r="O108" i="12"/>
  <c r="Q108" i="12"/>
  <c r="U108" i="12"/>
  <c r="F111" i="12"/>
  <c r="G111" i="12" s="1"/>
  <c r="I111" i="12"/>
  <c r="K111" i="12"/>
  <c r="O111" i="12"/>
  <c r="Q111" i="12"/>
  <c r="U111" i="12"/>
  <c r="F113" i="12"/>
  <c r="G113" i="12" s="1"/>
  <c r="M113" i="12" s="1"/>
  <c r="I113" i="12"/>
  <c r="K113" i="12"/>
  <c r="O113" i="12"/>
  <c r="Q113" i="12"/>
  <c r="U113" i="12"/>
  <c r="F116" i="12"/>
  <c r="G116" i="12" s="1"/>
  <c r="M116" i="12" s="1"/>
  <c r="I116" i="12"/>
  <c r="K116" i="12"/>
  <c r="O116" i="12"/>
  <c r="Q116" i="12"/>
  <c r="U116" i="12"/>
  <c r="F122" i="12"/>
  <c r="G122" i="12" s="1"/>
  <c r="M122" i="12" s="1"/>
  <c r="I122" i="12"/>
  <c r="K122" i="12"/>
  <c r="O122" i="12"/>
  <c r="Q122" i="12"/>
  <c r="U122" i="12"/>
  <c r="F124" i="12"/>
  <c r="G124" i="12" s="1"/>
  <c r="M124" i="12" s="1"/>
  <c r="I124" i="12"/>
  <c r="K124" i="12"/>
  <c r="O124" i="12"/>
  <c r="Q124" i="12"/>
  <c r="U124" i="12"/>
  <c r="F129" i="12"/>
  <c r="G129" i="12" s="1"/>
  <c r="M129" i="12" s="1"/>
  <c r="I129" i="12"/>
  <c r="K129" i="12"/>
  <c r="O129" i="12"/>
  <c r="Q129" i="12"/>
  <c r="U129" i="12"/>
  <c r="F133" i="12"/>
  <c r="G133" i="12" s="1"/>
  <c r="M133" i="12" s="1"/>
  <c r="I133" i="12"/>
  <c r="K133" i="12"/>
  <c r="O133" i="12"/>
  <c r="Q133" i="12"/>
  <c r="U133" i="12"/>
  <c r="F149" i="12"/>
  <c r="G149" i="12" s="1"/>
  <c r="M149" i="12" s="1"/>
  <c r="I149" i="12"/>
  <c r="K149" i="12"/>
  <c r="O149" i="12"/>
  <c r="Q149" i="12"/>
  <c r="U149" i="12"/>
  <c r="F163" i="12"/>
  <c r="G163" i="12" s="1"/>
  <c r="M163" i="12" s="1"/>
  <c r="I163" i="12"/>
  <c r="K163" i="12"/>
  <c r="O163" i="12"/>
  <c r="Q163" i="12"/>
  <c r="U163" i="12"/>
  <c r="F168" i="12"/>
  <c r="G168" i="12" s="1"/>
  <c r="M168" i="12" s="1"/>
  <c r="I168" i="12"/>
  <c r="K168" i="12"/>
  <c r="O168" i="12"/>
  <c r="Q168" i="12"/>
  <c r="U168" i="12"/>
  <c r="F170" i="12"/>
  <c r="G170" i="12" s="1"/>
  <c r="M170" i="12" s="1"/>
  <c r="I170" i="12"/>
  <c r="K170" i="12"/>
  <c r="O170" i="12"/>
  <c r="Q170" i="12"/>
  <c r="U170" i="12"/>
  <c r="F186" i="12"/>
  <c r="G186" i="12" s="1"/>
  <c r="M186" i="12" s="1"/>
  <c r="I186" i="12"/>
  <c r="K186" i="12"/>
  <c r="O186" i="12"/>
  <c r="Q186" i="12"/>
  <c r="U186" i="12"/>
  <c r="F189" i="12"/>
  <c r="G189" i="12" s="1"/>
  <c r="M189" i="12" s="1"/>
  <c r="I189" i="12"/>
  <c r="K189" i="12"/>
  <c r="O189" i="12"/>
  <c r="Q189" i="12"/>
  <c r="U189" i="12"/>
  <c r="F194" i="12"/>
  <c r="G194" i="12" s="1"/>
  <c r="G193" i="12" s="1"/>
  <c r="I51" i="1" s="1"/>
  <c r="I194" i="12"/>
  <c r="I193" i="12" s="1"/>
  <c r="K194" i="12"/>
  <c r="K193" i="12" s="1"/>
  <c r="O194" i="12"/>
  <c r="O193" i="12" s="1"/>
  <c r="Q194" i="12"/>
  <c r="Q193" i="12" s="1"/>
  <c r="U194" i="12"/>
  <c r="U193" i="12" s="1"/>
  <c r="F204" i="12"/>
  <c r="G204" i="12" s="1"/>
  <c r="I204" i="12"/>
  <c r="K204" i="12"/>
  <c r="O204" i="12"/>
  <c r="Q204" i="12"/>
  <c r="U204" i="12"/>
  <c r="F208" i="12"/>
  <c r="G208" i="12" s="1"/>
  <c r="M208" i="12" s="1"/>
  <c r="I208" i="12"/>
  <c r="K208" i="12"/>
  <c r="O208" i="12"/>
  <c r="Q208" i="12"/>
  <c r="U208" i="12"/>
  <c r="F210" i="12"/>
  <c r="G210" i="12" s="1"/>
  <c r="M210" i="12" s="1"/>
  <c r="I210" i="12"/>
  <c r="K210" i="12"/>
  <c r="O210" i="12"/>
  <c r="Q210" i="12"/>
  <c r="U210" i="12"/>
  <c r="F215" i="12"/>
  <c r="G215" i="12" s="1"/>
  <c r="M215" i="12" s="1"/>
  <c r="I215" i="12"/>
  <c r="K215" i="12"/>
  <c r="O215" i="12"/>
  <c r="Q215" i="12"/>
  <c r="U215" i="12"/>
  <c r="F217" i="12"/>
  <c r="G217" i="12" s="1"/>
  <c r="M217" i="12" s="1"/>
  <c r="I217" i="12"/>
  <c r="K217" i="12"/>
  <c r="O217" i="12"/>
  <c r="Q217" i="12"/>
  <c r="U217" i="12"/>
  <c r="F218" i="12"/>
  <c r="G218" i="12" s="1"/>
  <c r="M218" i="12" s="1"/>
  <c r="I218" i="12"/>
  <c r="K218" i="12"/>
  <c r="O218" i="12"/>
  <c r="Q218" i="12"/>
  <c r="U218" i="12"/>
  <c r="F219" i="12"/>
  <c r="G219" i="12" s="1"/>
  <c r="M219" i="12" s="1"/>
  <c r="I219" i="12"/>
  <c r="K219" i="12"/>
  <c r="O219" i="12"/>
  <c r="Q219" i="12"/>
  <c r="U219" i="12"/>
  <c r="F224" i="12"/>
  <c r="G224" i="12" s="1"/>
  <c r="M224" i="12" s="1"/>
  <c r="I224" i="12"/>
  <c r="K224" i="12"/>
  <c r="O224" i="12"/>
  <c r="Q224" i="12"/>
  <c r="U224" i="12"/>
  <c r="F228" i="12"/>
  <c r="G228" i="12" s="1"/>
  <c r="I228" i="12"/>
  <c r="I227" i="12" s="1"/>
  <c r="K228" i="12"/>
  <c r="K227" i="12" s="1"/>
  <c r="O228" i="12"/>
  <c r="O227" i="12" s="1"/>
  <c r="Q228" i="12"/>
  <c r="Q227" i="12" s="1"/>
  <c r="U228" i="12"/>
  <c r="U227" i="12" s="1"/>
  <c r="F235" i="12"/>
  <c r="G235" i="12" s="1"/>
  <c r="I235" i="12"/>
  <c r="K235" i="12"/>
  <c r="O235" i="12"/>
  <c r="Q235" i="12"/>
  <c r="U235" i="12"/>
  <c r="F236" i="12"/>
  <c r="G236" i="12" s="1"/>
  <c r="M236" i="12" s="1"/>
  <c r="I236" i="12"/>
  <c r="K236" i="12"/>
  <c r="O236" i="12"/>
  <c r="Q236" i="12"/>
  <c r="U236" i="12"/>
  <c r="F237" i="12"/>
  <c r="G237" i="12"/>
  <c r="M237" i="12" s="1"/>
  <c r="I237" i="12"/>
  <c r="K237" i="12"/>
  <c r="O237" i="12"/>
  <c r="Q237" i="12"/>
  <c r="U237" i="12"/>
  <c r="F248" i="12"/>
  <c r="G248" i="12"/>
  <c r="M248" i="12" s="1"/>
  <c r="I248" i="12"/>
  <c r="K248" i="12"/>
  <c r="O248" i="12"/>
  <c r="Q248" i="12"/>
  <c r="U248" i="12"/>
  <c r="F253" i="12"/>
  <c r="G253" i="12" s="1"/>
  <c r="M253" i="12" s="1"/>
  <c r="I253" i="12"/>
  <c r="K253" i="12"/>
  <c r="O253" i="12"/>
  <c r="Q253" i="12"/>
  <c r="U253" i="12"/>
  <c r="F260" i="12"/>
  <c r="G260" i="12"/>
  <c r="M260" i="12" s="1"/>
  <c r="I260" i="12"/>
  <c r="K260" i="12"/>
  <c r="O260" i="12"/>
  <c r="Q260" i="12"/>
  <c r="U260" i="12"/>
  <c r="I20" i="1"/>
  <c r="I19" i="1"/>
  <c r="I18" i="1"/>
  <c r="G27" i="1"/>
  <c r="J28" i="1"/>
  <c r="J26" i="1"/>
  <c r="G38" i="1"/>
  <c r="F38" i="1"/>
  <c r="J23" i="1"/>
  <c r="J24" i="1"/>
  <c r="J25" i="1"/>
  <c r="J27" i="1"/>
  <c r="E24" i="1"/>
  <c r="E26" i="1"/>
  <c r="Q121" i="12" l="1"/>
  <c r="O121" i="12"/>
  <c r="K121" i="12"/>
  <c r="I121" i="12"/>
  <c r="K128" i="12"/>
  <c r="O234" i="12"/>
  <c r="K234" i="12"/>
  <c r="F40" i="1"/>
  <c r="G23" i="1" s="1"/>
  <c r="M228" i="12"/>
  <c r="M227" i="12" s="1"/>
  <c r="G227" i="12"/>
  <c r="I53" i="1" s="1"/>
  <c r="G8" i="12"/>
  <c r="AD262" i="12"/>
  <c r="G39" i="1" s="1"/>
  <c r="G40" i="1" s="1"/>
  <c r="G25" i="1" s="1"/>
  <c r="G26" i="1" s="1"/>
  <c r="I234" i="12"/>
  <c r="I128" i="12"/>
  <c r="U8" i="12"/>
  <c r="U110" i="12"/>
  <c r="Q8" i="12"/>
  <c r="U203" i="12"/>
  <c r="Q110" i="12"/>
  <c r="O8" i="12"/>
  <c r="Q203" i="12"/>
  <c r="O110" i="12"/>
  <c r="K8" i="12"/>
  <c r="G234" i="12"/>
  <c r="I54" i="1" s="1"/>
  <c r="I17" i="1" s="1"/>
  <c r="O203" i="12"/>
  <c r="U128" i="12"/>
  <c r="K110" i="12"/>
  <c r="I8" i="12"/>
  <c r="U234" i="12"/>
  <c r="K203" i="12"/>
  <c r="Q128" i="12"/>
  <c r="I110" i="12"/>
  <c r="Q234" i="12"/>
  <c r="I203" i="12"/>
  <c r="O128" i="12"/>
  <c r="U121" i="12"/>
  <c r="M204" i="12"/>
  <c r="M203" i="12" s="1"/>
  <c r="G203" i="12"/>
  <c r="I52" i="1" s="1"/>
  <c r="M121" i="12"/>
  <c r="M128" i="12"/>
  <c r="M111" i="12"/>
  <c r="M110" i="12" s="1"/>
  <c r="G110" i="12"/>
  <c r="I48" i="1" s="1"/>
  <c r="M235" i="12"/>
  <c r="M234" i="12" s="1"/>
  <c r="M194" i="12"/>
  <c r="M193" i="12" s="1"/>
  <c r="M9" i="12"/>
  <c r="M8" i="12" s="1"/>
  <c r="G121" i="12"/>
  <c r="I49" i="1" s="1"/>
  <c r="G128" i="12"/>
  <c r="I50" i="1" s="1"/>
  <c r="G28" i="1" l="1"/>
  <c r="H39" i="1"/>
  <c r="I39" i="1" s="1"/>
  <c r="I40" i="1" s="1"/>
  <c r="J39" i="1" s="1"/>
  <c r="J40" i="1" s="1"/>
  <c r="H40" i="1"/>
  <c r="I47" i="1"/>
  <c r="G262" i="12"/>
  <c r="G24" i="1"/>
  <c r="G29" i="1" s="1"/>
  <c r="I55" i="1" l="1"/>
  <c r="I16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<sst xmlns="http://schemas.openxmlformats.org/spreadsheetml/2006/main" count="768" uniqueCount="347">
  <si>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</si>
  <si>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</si>
  <si>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</si>
  <si>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</si>
  <si>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</si>
  <si>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</si>
  <si>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</si>
  <si>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</si>
  <si>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</si>
  <si>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</si>
  <si>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</si>
  <si>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</si>
  <si>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</si>
  <si>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</si>
  <si>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</si>
  <si>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</si>
  <si>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</si>
  <si>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</si>
  <si>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</si>
  <si>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</si>
  <si>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</si>
  <si>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</si>
  <si>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</si>
  <si>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</si>
  <si>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</si>
  <si>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</si>
  <si>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</si>
  <si>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</si>
  <si>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</si>
  <si>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</si>
  <si>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</si>
  <si>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</si>
  <si>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</si>
  <si>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</si>
  <si>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</si>
  <si>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</si>
  <si>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</si>
  <si>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</si>
  <si>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</si>
  <si>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</si>
  <si>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</si>
  <si>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</si>
  <si>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</si>
  <si>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</si>
  <si>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</si>
  <si>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</si>
  <si>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SO.101.6.2 Úprava veřejných prostranství, stání pro kontejnery a mobiliář-vnitro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</si>
  <si>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</si>
  <si>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</si>
  <si>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</si>
  <si>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</si>
  <si>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</si>
  <si>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</si>
  <si>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</si>
  <si>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</si>
  <si>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</si>
  <si>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</si>
  <si>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</si>
  <si>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5</t>
  </si>
  <si>
    <t>Komunikace</t>
  </si>
  <si>
    <t>96</t>
  </si>
  <si>
    <t>Bourání konstrukcí</t>
  </si>
  <si>
    <t>97</t>
  </si>
  <si>
    <t>Prorážení otvorů</t>
  </si>
  <si>
    <t>99</t>
  </si>
  <si>
    <t>Staveništní přesun hmot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</si>
  <si>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</si>
  <si>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</si>
  <si>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</si>
  <si>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</si>
  <si>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</si>
  <si>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</si>
  <si>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</si>
  <si>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</si>
  <si>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</si>
  <si>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</si>
  <si>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</si>
  <si>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</si>
  <si>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</si>
  <si>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</si>
  <si>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</si>
  <si>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</si>
  <si>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</si>
  <si>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</si>
  <si>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</si>
  <si>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</si>
  <si>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</si>
  <si>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</si>
  <si>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</si>
  <si>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</si>
  <si>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</si>
  <si>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</si>
  <si>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</si>
  <si>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</si>
  <si>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</si>
  <si>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</si>
  <si>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</si>
  <si>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</si>
  <si>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</si>
  <si>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</si>
  <si>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POL1_0</t>
  </si>
  <si>
    <t>na skládku, 20km:3*6</t>
  </si>
  <si>
    <t>VV</t>
  </si>
  <si>
    <t>odečteno z el. PD:</t>
  </si>
  <si>
    <t>stávajícíc zp. plochy:</t>
  </si>
  <si>
    <t>vnitroblok:</t>
  </si>
  <si>
    <t>11,2+6,22+20,23+6,5</t>
  </si>
  <si>
    <t>u BD 1131, 1132:13,25+13,55</t>
  </si>
  <si>
    <t>Mezisoučet</t>
  </si>
  <si>
    <t>113107610R00</t>
  </si>
  <si>
    <t>Odstranění podkladu nad 50 m2,kam.drcené tl.10 cm</t>
  </si>
  <si>
    <t>113201111R00</t>
  </si>
  <si>
    <t>Vytrhání obrubníků chodníkových a parkových</t>
  </si>
  <si>
    <t>m</t>
  </si>
  <si>
    <t>odečteno z el. PD::</t>
  </si>
  <si>
    <t>stávajícíc zp. plochy::</t>
  </si>
  <si>
    <t>vnitroblok::47</t>
  </si>
  <si>
    <t/>
  </si>
  <si>
    <t>u BD 1131, 1132::37,75</t>
  </si>
  <si>
    <t>122201101R00</t>
  </si>
  <si>
    <t>Odkopávky nezapažené v hor. 3 do 100 m3</t>
  </si>
  <si>
    <t>m3</t>
  </si>
  <si>
    <t>skladba D::0,31*84,8</t>
  </si>
  <si>
    <t>rozšíření pod obrubníky::(0,31+0,1)*0,5*101,35</t>
  </si>
  <si>
    <t>odpočet bouraných ploch::-(0,05+0,1)*89,95</t>
  </si>
  <si>
    <t>122201109R00</t>
  </si>
  <si>
    <t>Příplatek za lepivost - odkopávky v hor. 3</t>
  </si>
  <si>
    <t>0,5*33,5725</t>
  </si>
  <si>
    <t>139601102R00</t>
  </si>
  <si>
    <t>Ruční výkop jam, rýh a šachet v hornině tř. 3</t>
  </si>
  <si>
    <t>ruční odkopávky kolem kořenového systému stávajícícch stromů:0,46*2,5*1,25*6</t>
  </si>
  <si>
    <t>stání pro popelnice, BD 1132:(1+3,4+1)*0,8</t>
  </si>
  <si>
    <t>základové patky:</t>
  </si>
  <si>
    <t>ohrazení kontejenrů:</t>
  </si>
  <si>
    <t>0,3*0,3*0,7*10</t>
  </si>
  <si>
    <t>0,3*0,3*0,7*4</t>
  </si>
  <si>
    <t>0,3*0,3*0,7*7</t>
  </si>
  <si>
    <t>stávající stání, doplnění ohrazení:</t>
  </si>
  <si>
    <t>0,3*0,3*0,7*3</t>
  </si>
  <si>
    <t>základové patky pro lavičky:</t>
  </si>
  <si>
    <t>0,3*0,3*0,5*4*4</t>
  </si>
  <si>
    <t>162301102R00</t>
  </si>
  <si>
    <t>Vodorovné přemístění výkopku z hor.1-4 do 1000 m</t>
  </si>
  <si>
    <t>pro zpětný zásyp na mezideponii a zpět:2*6,141</t>
  </si>
  <si>
    <t>162701105R00</t>
  </si>
  <si>
    <t>Vodorovné přemístění výkopku z hor.1-4 do 10000 m</t>
  </si>
  <si>
    <t>na skládku:</t>
  </si>
  <si>
    <t>odkopávky:</t>
  </si>
  <si>
    <t>33,57225</t>
  </si>
  <si>
    <t>16,248</t>
  </si>
  <si>
    <t>odpočet, zpětný zásyp:</t>
  </si>
  <si>
    <t>-6,141</t>
  </si>
  <si>
    <t>162701109R00</t>
  </si>
  <si>
    <t>Příplatek k vod. přemístění hor.1-4 za další 1 km</t>
  </si>
  <si>
    <t>20 km:</t>
  </si>
  <si>
    <t>10*53,67925</t>
  </si>
  <si>
    <t>167101101R00</t>
  </si>
  <si>
    <t>Nakládání výkopku z hor.1-4 v množství do 100 m3</t>
  </si>
  <si>
    <t>pro zpětný zásyp:6,141</t>
  </si>
  <si>
    <t>171201201R00</t>
  </si>
  <si>
    <t>Uložení sypaniny na skl.-sypanina na výšku přes 2m</t>
  </si>
  <si>
    <t>174101102R00</t>
  </si>
  <si>
    <t>Zásyp ruční se zhutněním</t>
  </si>
  <si>
    <t>zpětný zásyp za obrubník:0,2*0,3*102,35</t>
  </si>
  <si>
    <t>175200022RAD</t>
  </si>
  <si>
    <t>Obsyp objektu štěrkopískem, dovoz štěrkopísku</t>
  </si>
  <si>
    <t>POL2_0</t>
  </si>
  <si>
    <t>kolem kořenového systému stávajícícch stromů:0,15*2,5*1,25*6</t>
  </si>
  <si>
    <t>180402111R00</t>
  </si>
  <si>
    <t>Založení trávníku parkového výsevem v rovině</t>
  </si>
  <si>
    <t>617,8</t>
  </si>
  <si>
    <t>00572400R</t>
  </si>
  <si>
    <t>Směs travní parková</t>
  </si>
  <si>
    <t>kg</t>
  </si>
  <si>
    <t>POL3_0</t>
  </si>
  <si>
    <t>10kg/100m2:617,8/100*10</t>
  </si>
  <si>
    <t>181101102R00</t>
  </si>
  <si>
    <t>Úprava pláně v zářezech v hor. 1-4, se zhutněním</t>
  </si>
  <si>
    <t>skladba D:</t>
  </si>
  <si>
    <t>137,1</t>
  </si>
  <si>
    <t>rozšíření pod obrubníky:</t>
  </si>
  <si>
    <t>70,375</t>
  </si>
  <si>
    <t>skladba C:</t>
  </si>
  <si>
    <t>89,65</t>
  </si>
  <si>
    <t>181300010RAE</t>
  </si>
  <si>
    <t>Rozprostření ornice v rovině tloušťka 15 cm, dovoz ornice ze vzdálenosti 15 km</t>
  </si>
  <si>
    <t>vnitroblok:6+33,5+4+6,7+9,5+28,35+40+36,5+30+3+12</t>
  </si>
  <si>
    <t>22,8+5,3+4,7+16,9+8+16+33,5+22,5+13,25</t>
  </si>
  <si>
    <t>24,8+6,5+4+3+35,5+10,5+16+11+7,5+13+4</t>
  </si>
  <si>
    <t>10,15+31,35+15+41+18+2+4+4+4</t>
  </si>
  <si>
    <t>184802111R00</t>
  </si>
  <si>
    <t>Chem. odplevelení před založ. postřikem, v rovině</t>
  </si>
  <si>
    <t>184807111R00</t>
  </si>
  <si>
    <t>Ochrana stromu bedněním - zřízení</t>
  </si>
  <si>
    <t>ochrana stávajících stromů:0,75*4*2*6</t>
  </si>
  <si>
    <t>184807112R00</t>
  </si>
  <si>
    <t>Ochrana stromu bedněním - odstranění</t>
  </si>
  <si>
    <t>36</t>
  </si>
  <si>
    <t>185851111R00</t>
  </si>
  <si>
    <t>Dovoz vody pro zálivku rostlin do 6 km</t>
  </si>
  <si>
    <t>1m3/50m2:617,8/50</t>
  </si>
  <si>
    <t>185803111R00</t>
  </si>
  <si>
    <t>Ošetření trávníku v rovině</t>
  </si>
  <si>
    <t>2x:617,8*2</t>
  </si>
  <si>
    <t>111104211R00</t>
  </si>
  <si>
    <t>Pokosení trávníku parkov. svah do 1:5, odvoz 20 km</t>
  </si>
  <si>
    <t>199000002R00</t>
  </si>
  <si>
    <t>Poplatek za skládku horniny 1- 4</t>
  </si>
  <si>
    <t>na skládku:43,67925</t>
  </si>
  <si>
    <t>274272150RT3</t>
  </si>
  <si>
    <t>Zdivo základové z bednicích tvárnic, tl. 40 cm, výplň tvárnic betonem C 16/20</t>
  </si>
  <si>
    <t>275310020RAA</t>
  </si>
  <si>
    <t>Základová patka z betonu C 12/15, včetně bednění, štěrkopískový podklad 10 cm</t>
  </si>
  <si>
    <t>pol. 2:41,074</t>
  </si>
  <si>
    <t>289970111R00</t>
  </si>
  <si>
    <t>Vrstva geotextilie 300g/m2</t>
  </si>
  <si>
    <t>1:5,8749</t>
  </si>
  <si>
    <t>2:0,01094</t>
  </si>
  <si>
    <t>5:192,86963</t>
  </si>
  <si>
    <t>711:0,0017</t>
  </si>
  <si>
    <t>342361821R00</t>
  </si>
  <si>
    <t>Výztuž příček z betonářské oceli 10 505(R)</t>
  </si>
  <si>
    <t>t</t>
  </si>
  <si>
    <t>8:1,17778</t>
  </si>
  <si>
    <t>345230020RAA</t>
  </si>
  <si>
    <t>Zdivo plotové, tvárnice betonové, tl.19 cm,stříška, tvárnice v barvě přírodní, štípané oboustranně</t>
  </si>
  <si>
    <t>podél objektů, oplocení, š. 0,5 m:</t>
  </si>
  <si>
    <t>0,5*10,78</t>
  </si>
  <si>
    <t>vstup BD 1131,1132:0,5*2*2</t>
  </si>
  <si>
    <t>564831111R00</t>
  </si>
  <si>
    <t>Podklad ze štěrkodrti po zhutnění tloušťky 10 cm</t>
  </si>
  <si>
    <t>pod obrubník ŠD 0/32:</t>
  </si>
  <si>
    <t>0,5*101,35</t>
  </si>
  <si>
    <t>564861112R00</t>
  </si>
  <si>
    <t>Podklad ze štěrkodrti po zhutnění tloušťky 21 cm</t>
  </si>
  <si>
    <t>pr. tl. 210 mm:</t>
  </si>
  <si>
    <t>stání pro kontejnery:</t>
  </si>
  <si>
    <t>14</t>
  </si>
  <si>
    <t>12</t>
  </si>
  <si>
    <t>2,85*2</t>
  </si>
  <si>
    <t>13,5</t>
  </si>
  <si>
    <t>u BD 1131, 1132:8,8*2</t>
  </si>
  <si>
    <t>pro mobiliář (lavička, stojan pro kola):</t>
  </si>
  <si>
    <t>u BD 1131, 1132:2*2,5*2+2*1*2</t>
  </si>
  <si>
    <t>u BD 1054,1055:2*2*2</t>
  </si>
  <si>
    <t>596215021R00</t>
  </si>
  <si>
    <t>Kladení zámkové dlažby tl. 6 cm do drtě tl. 5 cm</t>
  </si>
  <si>
    <t>59245110R</t>
  </si>
  <si>
    <t>Dlažba sklad. 20x10x6 cm přírodní</t>
  </si>
  <si>
    <t>84,8</t>
  </si>
  <si>
    <t>ztratné 1%:0,01*84,8</t>
  </si>
  <si>
    <t>596291111R00</t>
  </si>
  <si>
    <t>Řezání zámkové dlažby tl. 60 mm</t>
  </si>
  <si>
    <t>zařezání podél obrub:101,35</t>
  </si>
  <si>
    <t>917862111R00</t>
  </si>
  <si>
    <t>Osazení stojat. obrub.bet. s opěrou,lože z C 25/30</t>
  </si>
  <si>
    <t>3,2*2+4,5+0,5*2</t>
  </si>
  <si>
    <t>2*2+1,5</t>
  </si>
  <si>
    <t>6,1+2</t>
  </si>
  <si>
    <t>2*3+4,7</t>
  </si>
  <si>
    <t>u BD 1131, 1132:5,25+5,25</t>
  </si>
  <si>
    <t>10,35</t>
  </si>
  <si>
    <t>u BD 1131, 1132:(2,5*2+2,2)*2</t>
  </si>
  <si>
    <t>(1,1*2+2)*2</t>
  </si>
  <si>
    <t>u BD 1054,1055:8*2</t>
  </si>
  <si>
    <t>59217421R</t>
  </si>
  <si>
    <t>Obrubník chodníkový 100/250/1000, přírodní</t>
  </si>
  <si>
    <t>kus</t>
  </si>
  <si>
    <t>101,35</t>
  </si>
  <si>
    <t>ztratné 1%:0,01*101,35</t>
  </si>
  <si>
    <t>918101111R00</t>
  </si>
  <si>
    <t>Lože pod obrubníky nebo obruby dlažeb z C 25/30</t>
  </si>
  <si>
    <t>lpříplatek za lože 5cm nad 10 cm pod obrubníky, přídlažby:</t>
  </si>
  <si>
    <t>obrubník:0,05*0,5*101,25</t>
  </si>
  <si>
    <t>962052211R00</t>
  </si>
  <si>
    <t>Bourání zdiva železobetonového</t>
  </si>
  <si>
    <t>stávající stání pro kontejnery a popelnice:</t>
  </si>
  <si>
    <t>kobky pro popelnice, včetně základů, OP m3, podíl konstrukce 15%:</t>
  </si>
  <si>
    <t>(5,5*1,0*1,5)*0,15</t>
  </si>
  <si>
    <t>(3,5*1,0*1,5)*0,15</t>
  </si>
  <si>
    <t>(7*1,0*1,5)*0,15</t>
  </si>
  <si>
    <t>stání pro popelnice z betonových tvarovek vč. základů:</t>
  </si>
  <si>
    <t>(6*0,2*1,25)</t>
  </si>
  <si>
    <t>(6*0,4*0,8)</t>
  </si>
  <si>
    <t>979082213R00</t>
  </si>
  <si>
    <t>Vodorovná doprava suti po suchu do 1 km</t>
  </si>
  <si>
    <t>pol. 1:12,2751</t>
  </si>
  <si>
    <t>pol. 2:19,569</t>
  </si>
  <si>
    <t>979082219R00</t>
  </si>
  <si>
    <t>Příplatek za dopravu suti po suchu za další 1 km</t>
  </si>
  <si>
    <t>do 20km:19*31,8441</t>
  </si>
  <si>
    <t>979084213R00</t>
  </si>
  <si>
    <t>Vodorovná doprava vybour. hmot po suchu do 1 km</t>
  </si>
  <si>
    <t>kusovitost nad 30 cm:</t>
  </si>
  <si>
    <t>pol. 3:18,645</t>
  </si>
  <si>
    <t>pol. 49:16,848</t>
  </si>
  <si>
    <t>979084219R00</t>
  </si>
  <si>
    <t>Příplatek k dopravě vybour.hmot za dalších 5 km</t>
  </si>
  <si>
    <t>do 20km:19/5*35,493</t>
  </si>
  <si>
    <t>979087212R00</t>
  </si>
  <si>
    <t>Nakládání suti na dopravní prostředky</t>
  </si>
  <si>
    <t>979087213R00</t>
  </si>
  <si>
    <t>Nakládání vybouraných hmot na dopravní prostředky</t>
  </si>
  <si>
    <t>979990104R00</t>
  </si>
  <si>
    <t>Poplatek za skládku suti - beton</t>
  </si>
  <si>
    <t>pol. 39:16,848</t>
  </si>
  <si>
    <t>97999PC.001</t>
  </si>
  <si>
    <t>Poplatek za skládku suti - směs kameniva a zeminy</t>
  </si>
  <si>
    <t>998223011R00</t>
  </si>
  <si>
    <t>Přesun hmot, pozemní komunikace, kryt dlážděný</t>
  </si>
  <si>
    <t>díl:</t>
  </si>
  <si>
    <t>1:5,11558</t>
  </si>
  <si>
    <t>2:16,47207</t>
  </si>
  <si>
    <t>3:4,40309</t>
  </si>
  <si>
    <t>5:102,79682</t>
  </si>
  <si>
    <t>749103-PC</t>
  </si>
  <si>
    <t>D+M lavička parková, k-ce litinová s područkama, dřevěný sedák a opěradlo, upěvnění šrouby</t>
  </si>
  <si>
    <t>749106-PC</t>
  </si>
  <si>
    <t>D+M stojan na kola pozink na 5 kol, kov, připevnění šrouby</t>
  </si>
  <si>
    <t>76791PC</t>
  </si>
  <si>
    <t>D+M ohrazení kontejnerových stání, oc. k-ce, pozink, výplň tahokov</t>
  </si>
  <si>
    <t>D+M atypických ohrazení kontejnerů, oc. k-ce jacke, výplň tahokov, povrchová úprava žárovým zinkováním nebo komaxit:</t>
  </si>
  <si>
    <t>nové stání:</t>
  </si>
  <si>
    <t>4,5</t>
  </si>
  <si>
    <t>9</t>
  </si>
  <si>
    <t>2+2</t>
  </si>
  <si>
    <t>76799PC</t>
  </si>
  <si>
    <t>Demontáž mobiliáře, vč. odvozu a uložení</t>
  </si>
  <si>
    <t>ks</t>
  </si>
  <si>
    <t>demontáž stávajícícho mobiliáře, včetně uložení a odvozu dle požadavku investora:</t>
  </si>
  <si>
    <t>lavičky parkové:3</t>
  </si>
  <si>
    <t>stojan na kola:2</t>
  </si>
  <si>
    <t>odpadkový koš:2</t>
  </si>
  <si>
    <t>76790PC</t>
  </si>
  <si>
    <t>Demontáž ohrazení kontejnerů, oc. rámové, výplň, vč. odvozu a uložení na skládku s poplatkem</t>
  </si>
  <si>
    <t>ohrazení stávajících stání pro kontejnery, výška do 1,5 m, ocelové svýpní z tahokovu nebo plechu:</t>
  </si>
  <si>
    <t>11</t>
  </si>
  <si>
    <t>7</t>
  </si>
  <si>
    <t>11,5</t>
  </si>
  <si>
    <t>dvířka ŽB kobek pro popelnice, v. 1,0 m:</t>
  </si>
  <si>
    <t>5,5+3,5+7</t>
  </si>
  <si>
    <t>998767101R00</t>
  </si>
  <si>
    <t>Přesun hmot pro zámečnické konstr., výšky do 6 m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</si>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</sst>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16" fillId="0" borderId="33" xfId="0" applyNumberFormat="1" applyFont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 xr:uid="{00000000-0005-0000-0000-000001000000}"/>
  </cellStyles>
  <dxfs count="1">
    <dxf>
      <font>
        <color auto="1"/>
      </font>
      <fill>
        <patternFill>
          <bgColor rgb="FF99CCFF"/>
        </patternFill>
      </fill>
    </dxf>
  </dxfs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05" t="s">
        <v>39</v>
      </c>
      <c r="B2" s="205"/>
      <c r="C2" s="205"/>
      <c r="D2" s="205"/>
      <c r="E2" s="205"/>
      <c r="F2" s="205"/>
      <c r="G2" s="20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opLeftCell="B5" zoomScaleNormal="100" zoomScaleSheetLayoutView="75" workbookViewId="0">
      <selection activeCell="H33" sqref="H3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37" t="s">
        <v>42</v>
      </c>
      <c r="C1" s="238"/>
      <c r="D1" s="238"/>
      <c r="E1" s="238"/>
      <c r="F1" s="238"/>
      <c r="G1" s="238"/>
      <c r="H1" s="238"/>
      <c r="I1" s="238"/>
      <c r="J1" s="239"/>
    </row>
    <row r="2" spans="1:15" ht="23.25" customHeight="1" x14ac:dyDescent="0.25">
      <c r="A2" s="4"/>
      <c r="B2" s="81" t="s">
        <v>40</v>
      </c>
      <c r="C2" s="82"/>
      <c r="D2" s="222" t="s">
        <v>46</v>
      </c>
      <c r="E2" s="223"/>
      <c r="F2" s="223"/>
      <c r="G2" s="223"/>
      <c r="H2" s="223"/>
      <c r="I2" s="223"/>
      <c r="J2" s="224"/>
      <c r="O2" s="2"/>
    </row>
    <row r="3" spans="1:15" ht="23.25" customHeight="1" x14ac:dyDescent="0.25">
      <c r="A3" s="4"/>
      <c r="B3" s="83" t="s">
        <v>45</v>
      </c>
      <c r="C3" s="84"/>
      <c r="D3" s="250" t="s">
        <v>43</v>
      </c>
      <c r="E3" s="251"/>
      <c r="F3" s="251"/>
      <c r="G3" s="251"/>
      <c r="H3" s="251"/>
      <c r="I3" s="251"/>
      <c r="J3" s="252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29"/>
      <c r="E11" s="229"/>
      <c r="F11" s="229"/>
      <c r="G11" s="229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48"/>
      <c r="E12" s="248"/>
      <c r="F12" s="248"/>
      <c r="G12" s="248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49"/>
      <c r="E13" s="249"/>
      <c r="F13" s="249"/>
      <c r="G13" s="249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28"/>
      <c r="F15" s="228"/>
      <c r="G15" s="246"/>
      <c r="H15" s="246"/>
      <c r="I15" s="246" t="s">
        <v>28</v>
      </c>
      <c r="J15" s="247"/>
    </row>
    <row r="16" spans="1:15" ht="23.25" customHeight="1" x14ac:dyDescent="0.25">
      <c r="A16" s="141" t="s">
        <v>23</v>
      </c>
      <c r="B16" s="142" t="s">
        <v>23</v>
      </c>
      <c r="C16" s="58"/>
      <c r="D16" s="59"/>
      <c r="E16" s="225"/>
      <c r="F16" s="226"/>
      <c r="G16" s="225"/>
      <c r="H16" s="226"/>
      <c r="I16" s="225">
        <f>SUMIF(F47:F54,A16,I47:I54)+SUMIF(F47:F54,"PSU",I47:I54)</f>
        <v>0</v>
      </c>
      <c r="J16" s="227"/>
    </row>
    <row r="17" spans="1:10" ht="23.25" customHeight="1" x14ac:dyDescent="0.25">
      <c r="A17" s="141" t="s">
        <v>24</v>
      </c>
      <c r="B17" s="142" t="s">
        <v>24</v>
      </c>
      <c r="C17" s="58"/>
      <c r="D17" s="59"/>
      <c r="E17" s="225"/>
      <c r="F17" s="226"/>
      <c r="G17" s="225"/>
      <c r="H17" s="226"/>
      <c r="I17" s="225">
        <f>SUMIF(F47:F54,A17,I47:I54)</f>
        <v>0</v>
      </c>
      <c r="J17" s="227"/>
    </row>
    <row r="18" spans="1:10" ht="23.25" customHeight="1" x14ac:dyDescent="0.25">
      <c r="A18" s="141" t="s">
        <v>25</v>
      </c>
      <c r="B18" s="142" t="s">
        <v>25</v>
      </c>
      <c r="C18" s="58"/>
      <c r="D18" s="59"/>
      <c r="E18" s="225"/>
      <c r="F18" s="226"/>
      <c r="G18" s="225"/>
      <c r="H18" s="226"/>
      <c r="I18" s="225">
        <f>SUMIF(F47:F54,A18,I47:I54)</f>
        <v>0</v>
      </c>
      <c r="J18" s="227"/>
    </row>
    <row r="19" spans="1:10" ht="23.25" customHeight="1" x14ac:dyDescent="0.25">
      <c r="A19" s="141" t="s">
        <v>68</v>
      </c>
      <c r="B19" s="142" t="s">
        <v>26</v>
      </c>
      <c r="C19" s="58"/>
      <c r="D19" s="59"/>
      <c r="E19" s="225"/>
      <c r="F19" s="226"/>
      <c r="G19" s="225"/>
      <c r="H19" s="226"/>
      <c r="I19" s="225">
        <f>SUMIF(F47:F54,A19,I47:I54)</f>
        <v>0</v>
      </c>
      <c r="J19" s="227"/>
    </row>
    <row r="20" spans="1:10" ht="23.25" customHeight="1" x14ac:dyDescent="0.25">
      <c r="A20" s="141" t="s">
        <v>69</v>
      </c>
      <c r="B20" s="142" t="s">
        <v>27</v>
      </c>
      <c r="C20" s="58"/>
      <c r="D20" s="59"/>
      <c r="E20" s="225"/>
      <c r="F20" s="226"/>
      <c r="G20" s="225"/>
      <c r="H20" s="226"/>
      <c r="I20" s="225">
        <f>SUMIF(F47:F54,A20,I47:I54)</f>
        <v>0</v>
      </c>
      <c r="J20" s="227"/>
    </row>
    <row r="21" spans="1:10" ht="23.25" customHeight="1" x14ac:dyDescent="0.25">
      <c r="A21" s="4"/>
      <c r="B21" s="74" t="s">
        <v>28</v>
      </c>
      <c r="C21" s="75"/>
      <c r="D21" s="76"/>
      <c r="E21" s="235"/>
      <c r="F21" s="244"/>
      <c r="G21" s="235"/>
      <c r="H21" s="244"/>
      <c r="I21" s="235">
        <f>SUM(I16:J20)</f>
        <v>0</v>
      </c>
      <c r="J21" s="236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33">
        <f>ZakladDPHSniVypocet</f>
        <v>0</v>
      </c>
      <c r="H23" s="234"/>
      <c r="I23" s="234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1">
        <f>ZakladDPHSni*SazbaDPH1/100</f>
        <v>0</v>
      </c>
      <c r="H24" s="232"/>
      <c r="I24" s="232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3">
        <f>ZakladDPHZaklVypocet</f>
        <v>0</v>
      </c>
      <c r="H25" s="234"/>
      <c r="I25" s="234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0">
        <f>ZakladDPHZakl*SazbaDPH2/100</f>
        <v>0</v>
      </c>
      <c r="H26" s="241"/>
      <c r="I26" s="241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42">
        <f>0</f>
        <v>0</v>
      </c>
      <c r="H27" s="242"/>
      <c r="I27" s="242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45">
        <f>ZakladDPHSniVypocet+ZakladDPHZaklVypocet</f>
        <v>0</v>
      </c>
      <c r="H28" s="245"/>
      <c r="I28" s="245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43">
        <f>ZakladDPHSni+DPHSni+ZakladDPHZakl+DPHZakl+Zaokrouhleni</f>
        <v>0</v>
      </c>
      <c r="H29" s="243"/>
      <c r="I29" s="243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30" t="s">
        <v>2</v>
      </c>
      <c r="E35" s="230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5">
      <c r="A39" s="97">
        <v>1</v>
      </c>
      <c r="B39" s="103" t="s">
        <v>47</v>
      </c>
      <c r="C39" s="213" t="s">
        <v>46</v>
      </c>
      <c r="D39" s="214"/>
      <c r="E39" s="214"/>
      <c r="F39" s="108">
        <f>'Rozpočet Pol'!AC262</f>
        <v>0</v>
      </c>
      <c r="G39" s="109">
        <f>'Rozpočet Pol'!AD262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5">
      <c r="A40" s="97"/>
      <c r="B40" s="215" t="s">
        <v>48</v>
      </c>
      <c r="C40" s="216"/>
      <c r="D40" s="216"/>
      <c r="E40" s="217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6" x14ac:dyDescent="0.3">
      <c r="B44" s="120" t="s">
        <v>50</v>
      </c>
    </row>
    <row r="46" spans="1:10" ht="25.5" customHeight="1" x14ac:dyDescent="0.25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18" t="s">
        <v>28</v>
      </c>
      <c r="J46" s="218"/>
    </row>
    <row r="47" spans="1:10" ht="25.5" customHeight="1" x14ac:dyDescent="0.25">
      <c r="A47" s="122"/>
      <c r="B47" s="130" t="s">
        <v>52</v>
      </c>
      <c r="C47" s="220" t="s">
        <v>53</v>
      </c>
      <c r="D47" s="221"/>
      <c r="E47" s="221"/>
      <c r="F47" s="132" t="s">
        <v>23</v>
      </c>
      <c r="G47" s="133"/>
      <c r="H47" s="133"/>
      <c r="I47" s="219">
        <f>'Rozpočet Pol'!G8</f>
        <v>0</v>
      </c>
      <c r="J47" s="219"/>
    </row>
    <row r="48" spans="1:10" ht="25.5" customHeight="1" x14ac:dyDescent="0.25">
      <c r="A48" s="122"/>
      <c r="B48" s="124" t="s">
        <v>54</v>
      </c>
      <c r="C48" s="208" t="s">
        <v>55</v>
      </c>
      <c r="D48" s="209"/>
      <c r="E48" s="209"/>
      <c r="F48" s="134" t="s">
        <v>23</v>
      </c>
      <c r="G48" s="135"/>
      <c r="H48" s="135"/>
      <c r="I48" s="207">
        <f>'Rozpočet Pol'!G110</f>
        <v>0</v>
      </c>
      <c r="J48" s="207"/>
    </row>
    <row r="49" spans="1:10" ht="25.5" customHeight="1" x14ac:dyDescent="0.25">
      <c r="A49" s="122"/>
      <c r="B49" s="124" t="s">
        <v>56</v>
      </c>
      <c r="C49" s="208" t="s">
        <v>57</v>
      </c>
      <c r="D49" s="209"/>
      <c r="E49" s="209"/>
      <c r="F49" s="134" t="s">
        <v>23</v>
      </c>
      <c r="G49" s="135"/>
      <c r="H49" s="135"/>
      <c r="I49" s="207">
        <f>'Rozpočet Pol'!G121</f>
        <v>0</v>
      </c>
      <c r="J49" s="207"/>
    </row>
    <row r="50" spans="1:10" ht="25.5" customHeight="1" x14ac:dyDescent="0.25">
      <c r="A50" s="122"/>
      <c r="B50" s="124" t="s">
        <v>58</v>
      </c>
      <c r="C50" s="208" t="s">
        <v>59</v>
      </c>
      <c r="D50" s="209"/>
      <c r="E50" s="209"/>
      <c r="F50" s="134" t="s">
        <v>23</v>
      </c>
      <c r="G50" s="135"/>
      <c r="H50" s="135"/>
      <c r="I50" s="207">
        <f>'Rozpočet Pol'!G128</f>
        <v>0</v>
      </c>
      <c r="J50" s="207"/>
    </row>
    <row r="51" spans="1:10" ht="25.5" customHeight="1" x14ac:dyDescent="0.25">
      <c r="A51" s="122"/>
      <c r="B51" s="124" t="s">
        <v>60</v>
      </c>
      <c r="C51" s="208" t="s">
        <v>61</v>
      </c>
      <c r="D51" s="209"/>
      <c r="E51" s="209"/>
      <c r="F51" s="134" t="s">
        <v>23</v>
      </c>
      <c r="G51" s="135"/>
      <c r="H51" s="135"/>
      <c r="I51" s="207">
        <f>'Rozpočet Pol'!G193</f>
        <v>0</v>
      </c>
      <c r="J51" s="207"/>
    </row>
    <row r="52" spans="1:10" ht="25.5" customHeight="1" x14ac:dyDescent="0.25">
      <c r="A52" s="122"/>
      <c r="B52" s="124" t="s">
        <v>62</v>
      </c>
      <c r="C52" s="208" t="s">
        <v>63</v>
      </c>
      <c r="D52" s="209"/>
      <c r="E52" s="209"/>
      <c r="F52" s="134" t="s">
        <v>23</v>
      </c>
      <c r="G52" s="135"/>
      <c r="H52" s="135"/>
      <c r="I52" s="207">
        <f>'Rozpočet Pol'!G203</f>
        <v>0</v>
      </c>
      <c r="J52" s="207"/>
    </row>
    <row r="53" spans="1:10" ht="25.5" customHeight="1" x14ac:dyDescent="0.25">
      <c r="A53" s="122"/>
      <c r="B53" s="124" t="s">
        <v>64</v>
      </c>
      <c r="C53" s="208" t="s">
        <v>65</v>
      </c>
      <c r="D53" s="209"/>
      <c r="E53" s="209"/>
      <c r="F53" s="134" t="s">
        <v>23</v>
      </c>
      <c r="G53" s="135"/>
      <c r="H53" s="135"/>
      <c r="I53" s="207">
        <f>'Rozpočet Pol'!G227</f>
        <v>0</v>
      </c>
      <c r="J53" s="207"/>
    </row>
    <row r="54" spans="1:10" ht="25.5" customHeight="1" x14ac:dyDescent="0.25">
      <c r="A54" s="122"/>
      <c r="B54" s="131" t="s">
        <v>66</v>
      </c>
      <c r="C54" s="211" t="s">
        <v>67</v>
      </c>
      <c r="D54" s="212"/>
      <c r="E54" s="212"/>
      <c r="F54" s="136" t="s">
        <v>24</v>
      </c>
      <c r="G54" s="137"/>
      <c r="H54" s="137"/>
      <c r="I54" s="210">
        <f>'Rozpočet Pol'!G234</f>
        <v>0</v>
      </c>
      <c r="J54" s="210"/>
    </row>
    <row r="55" spans="1:10" ht="25.5" customHeight="1" x14ac:dyDescent="0.25">
      <c r="A55" s="123"/>
      <c r="B55" s="127" t="s">
        <v>1</v>
      </c>
      <c r="C55" s="127"/>
      <c r="D55" s="128"/>
      <c r="E55" s="128"/>
      <c r="F55" s="138"/>
      <c r="G55" s="139"/>
      <c r="H55" s="139"/>
      <c r="I55" s="206">
        <f>SUM(I47:I54)</f>
        <v>0</v>
      </c>
      <c r="J55" s="206"/>
    </row>
    <row r="56" spans="1:10" x14ac:dyDescent="0.25">
      <c r="F56" s="140"/>
      <c r="G56" s="96"/>
      <c r="H56" s="140"/>
      <c r="I56" s="96"/>
      <c r="J56" s="96"/>
    </row>
    <row r="57" spans="1:10" x14ac:dyDescent="0.25">
      <c r="F57" s="140"/>
      <c r="G57" s="96"/>
      <c r="H57" s="140"/>
      <c r="I57" s="96"/>
      <c r="J57" s="96"/>
    </row>
    <row r="58" spans="1:10" x14ac:dyDescent="0.25">
      <c r="F58" s="140"/>
      <c r="G58" s="96"/>
      <c r="H58" s="140"/>
      <c r="I58" s="96"/>
      <c r="J58" s="96"/>
    </row>
  </sheetData>
  <sheetProtection algorithmName="SHA-512" hashValue="VK+89urBw+CR+iW4CA96ctpcn4qGtn+cuXWaAd+9MYj9DHpu6g9nTt9SYl6g59BFvap+6tqqER1hGLEhUvvtzw==" saltValue="1upYKlOoGMEqRfaSNetlf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3" t="s">
        <v>6</v>
      </c>
      <c r="B1" s="253"/>
      <c r="C1" s="254"/>
      <c r="D1" s="253"/>
      <c r="E1" s="253"/>
      <c r="F1" s="253"/>
      <c r="G1" s="253"/>
    </row>
    <row r="2" spans="1:7" ht="24.9" customHeight="1" x14ac:dyDescent="0.25">
      <c r="A2" s="79" t="s">
        <v>41</v>
      </c>
      <c r="B2" s="78"/>
      <c r="C2" s="255"/>
      <c r="D2" s="255"/>
      <c r="E2" s="255"/>
      <c r="F2" s="255"/>
      <c r="G2" s="256"/>
    </row>
    <row r="3" spans="1:7" ht="24.9" hidden="1" customHeight="1" x14ac:dyDescent="0.25">
      <c r="A3" s="79" t="s">
        <v>7</v>
      </c>
      <c r="B3" s="78"/>
      <c r="C3" s="255"/>
      <c r="D3" s="255"/>
      <c r="E3" s="255"/>
      <c r="F3" s="255"/>
      <c r="G3" s="256"/>
    </row>
    <row r="4" spans="1:7" ht="24.9" hidden="1" customHeight="1" x14ac:dyDescent="0.25">
      <c r="A4" s="79" t="s">
        <v>8</v>
      </c>
      <c r="B4" s="78"/>
      <c r="C4" s="255"/>
      <c r="D4" s="255"/>
      <c r="E4" s="255"/>
      <c r="F4" s="255"/>
      <c r="G4" s="256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272"/>
  <sheetViews>
    <sheetView tabSelected="1" topLeftCell="A32" workbookViewId="0">
      <selection activeCell="W64" sqref="W64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257" t="s">
        <v>6</v>
      </c>
      <c r="B1" s="257"/>
      <c r="C1" s="257"/>
      <c r="D1" s="257"/>
      <c r="E1" s="257"/>
      <c r="F1" s="257"/>
      <c r="G1" s="257"/>
      <c r="AE1" t="s">
        <v>71</v>
      </c>
    </row>
    <row r="2" spans="1:60" ht="24.9" customHeight="1" x14ac:dyDescent="0.25">
      <c r="A2" s="145" t="s">
        <v>70</v>
      </c>
      <c r="B2" s="143"/>
      <c r="C2" s="258" t="s">
        <v>46</v>
      </c>
      <c r="D2" s="259"/>
      <c r="E2" s="259"/>
      <c r="F2" s="259"/>
      <c r="G2" s="260"/>
      <c r="AE2" t="s">
        <v>72</v>
      </c>
    </row>
    <row r="3" spans="1:60" ht="24.9" customHeight="1" x14ac:dyDescent="0.25">
      <c r="A3" s="146" t="s">
        <v>7</v>
      </c>
      <c r="B3" s="144"/>
      <c r="C3" s="261" t="s">
        <v>43</v>
      </c>
      <c r="D3" s="262"/>
      <c r="E3" s="262"/>
      <c r="F3" s="262"/>
      <c r="G3" s="263"/>
      <c r="AE3" t="s">
        <v>73</v>
      </c>
    </row>
    <row r="4" spans="1:60" ht="24.9" hidden="1" customHeight="1" x14ac:dyDescent="0.25">
      <c r="A4" s="146" t="s">
        <v>8</v>
      </c>
      <c r="B4" s="144"/>
      <c r="C4" s="261"/>
      <c r="D4" s="262"/>
      <c r="E4" s="262"/>
      <c r="F4" s="262"/>
      <c r="G4" s="263"/>
      <c r="AE4" t="s">
        <v>74</v>
      </c>
    </row>
    <row r="5" spans="1:60" hidden="1" x14ac:dyDescent="0.25">
      <c r="A5" s="147" t="s">
        <v>75</v>
      </c>
      <c r="B5" s="148"/>
      <c r="C5" s="149"/>
      <c r="D5" s="150"/>
      <c r="E5" s="150"/>
      <c r="F5" s="150"/>
      <c r="G5" s="151"/>
      <c r="AE5" t="s">
        <v>76</v>
      </c>
    </row>
    <row r="7" spans="1:60" ht="39.6" x14ac:dyDescent="0.25">
      <c r="A7" s="156" t="s">
        <v>77</v>
      </c>
      <c r="B7" s="157" t="s">
        <v>78</v>
      </c>
      <c r="C7" s="157" t="s">
        <v>79</v>
      </c>
      <c r="D7" s="156" t="s">
        <v>80</v>
      </c>
      <c r="E7" s="156" t="s">
        <v>81</v>
      </c>
      <c r="F7" s="152" t="s">
        <v>82</v>
      </c>
      <c r="G7" s="177" t="s">
        <v>28</v>
      </c>
      <c r="H7" s="178" t="s">
        <v>29</v>
      </c>
      <c r="I7" s="178" t="s">
        <v>83</v>
      </c>
      <c r="J7" s="178" t="s">
        <v>30</v>
      </c>
      <c r="K7" s="178" t="s">
        <v>84</v>
      </c>
      <c r="L7" s="178" t="s">
        <v>85</v>
      </c>
      <c r="M7" s="178" t="s">
        <v>86</v>
      </c>
      <c r="N7" s="178" t="s">
        <v>87</v>
      </c>
      <c r="O7" s="178" t="s">
        <v>88</v>
      </c>
      <c r="P7" s="178" t="s">
        <v>89</v>
      </c>
      <c r="Q7" s="178" t="s">
        <v>90</v>
      </c>
      <c r="R7" s="178" t="s">
        <v>91</v>
      </c>
      <c r="S7" s="178" t="s">
        <v>92</v>
      </c>
      <c r="T7" s="178" t="s">
        <v>93</v>
      </c>
      <c r="U7" s="159" t="s">
        <v>94</v>
      </c>
    </row>
    <row r="8" spans="1:60" x14ac:dyDescent="0.25">
      <c r="A8" s="179" t="s">
        <v>95</v>
      </c>
      <c r="B8" s="180" t="s">
        <v>52</v>
      </c>
      <c r="C8" s="181" t="s">
        <v>53</v>
      </c>
      <c r="D8" s="182"/>
      <c r="E8" s="183"/>
      <c r="F8" s="184"/>
      <c r="G8" s="184">
        <f>SUMIF(AE9:AE109,"&lt;&gt;NOR",G9:G109)</f>
        <v>0</v>
      </c>
      <c r="H8" s="184"/>
      <c r="I8" s="184">
        <f>SUM(I9:I109)</f>
        <v>0</v>
      </c>
      <c r="J8" s="184"/>
      <c r="K8" s="184">
        <f>SUM(K9:K109)</f>
        <v>0</v>
      </c>
      <c r="L8" s="184"/>
      <c r="M8" s="184">
        <f>SUM(M9:M109)</f>
        <v>0</v>
      </c>
      <c r="N8" s="158"/>
      <c r="O8" s="158">
        <f>SUM(O9:O109)</f>
        <v>5.1155900000000001</v>
      </c>
      <c r="P8" s="158"/>
      <c r="Q8" s="158">
        <f>SUM(Q9:Q109)</f>
        <v>50.489099999999993</v>
      </c>
      <c r="R8" s="158"/>
      <c r="S8" s="158"/>
      <c r="T8" s="179"/>
      <c r="U8" s="158">
        <f>SUM(U9:U109)</f>
        <v>402.84000000000009</v>
      </c>
      <c r="AE8" t="s">
        <v>96</v>
      </c>
    </row>
    <row r="9" spans="1:60" outlineLevel="1" x14ac:dyDescent="0.25">
      <c r="A9" s="154">
        <v>1</v>
      </c>
      <c r="B9" s="160" t="s">
        <v>97</v>
      </c>
      <c r="C9" s="197" t="s">
        <v>98</v>
      </c>
      <c r="D9" s="162" t="s">
        <v>99</v>
      </c>
      <c r="E9" s="170">
        <v>88.95</v>
      </c>
      <c r="F9" s="278">
        <f>H9+J9</f>
        <v>0</v>
      </c>
      <c r="G9" s="174">
        <f>ROUND(E9*F9,2)</f>
        <v>0</v>
      </c>
      <c r="H9" s="175"/>
      <c r="I9" s="174">
        <f>ROUND(E9*H9,2)</f>
        <v>0</v>
      </c>
      <c r="J9" s="175"/>
      <c r="K9" s="174">
        <f>ROUND(E9*J9,2)</f>
        <v>0</v>
      </c>
      <c r="L9" s="174">
        <v>21</v>
      </c>
      <c r="M9" s="174">
        <f>G9*(1+L9/100)</f>
        <v>0</v>
      </c>
      <c r="N9" s="163">
        <v>0</v>
      </c>
      <c r="O9" s="163">
        <f>ROUND(E9*N9,5)</f>
        <v>0</v>
      </c>
      <c r="P9" s="163">
        <v>0.13800000000000001</v>
      </c>
      <c r="Q9" s="163">
        <f>ROUND(E9*P9,5)</f>
        <v>12.2751</v>
      </c>
      <c r="R9" s="163"/>
      <c r="S9" s="163"/>
      <c r="T9" s="164">
        <v>0.16</v>
      </c>
      <c r="U9" s="163">
        <f>ROUND(E9*T9,2)</f>
        <v>14.23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100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5">
      <c r="A10" s="154"/>
      <c r="B10" s="160"/>
      <c r="C10" s="198" t="s">
        <v>101</v>
      </c>
      <c r="D10" s="165"/>
      <c r="E10" s="171">
        <v>18</v>
      </c>
      <c r="F10" s="174"/>
      <c r="G10" s="174"/>
      <c r="H10" s="174"/>
      <c r="I10" s="174"/>
      <c r="J10" s="174"/>
      <c r="K10" s="174"/>
      <c r="L10" s="174"/>
      <c r="M10" s="174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102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5">
      <c r="A11" s="154"/>
      <c r="B11" s="160"/>
      <c r="C11" s="198" t="s">
        <v>103</v>
      </c>
      <c r="D11" s="165"/>
      <c r="E11" s="171"/>
      <c r="F11" s="174"/>
      <c r="G11" s="174"/>
      <c r="H11" s="174"/>
      <c r="I11" s="174"/>
      <c r="J11" s="174"/>
      <c r="K11" s="174"/>
      <c r="L11" s="174"/>
      <c r="M11" s="174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102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5">
      <c r="A12" s="154"/>
      <c r="B12" s="160"/>
      <c r="C12" s="198" t="s">
        <v>104</v>
      </c>
      <c r="D12" s="165"/>
      <c r="E12" s="171"/>
      <c r="F12" s="174"/>
      <c r="G12" s="174"/>
      <c r="H12" s="174"/>
      <c r="I12" s="174"/>
      <c r="J12" s="174"/>
      <c r="K12" s="174"/>
      <c r="L12" s="174"/>
      <c r="M12" s="174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102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5">
      <c r="A13" s="154"/>
      <c r="B13" s="160"/>
      <c r="C13" s="198" t="s">
        <v>105</v>
      </c>
      <c r="D13" s="165"/>
      <c r="E13" s="171"/>
      <c r="F13" s="174"/>
      <c r="G13" s="174"/>
      <c r="H13" s="174"/>
      <c r="I13" s="174"/>
      <c r="J13" s="174"/>
      <c r="K13" s="174"/>
      <c r="L13" s="174"/>
      <c r="M13" s="174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102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5">
      <c r="A14" s="154"/>
      <c r="B14" s="160"/>
      <c r="C14" s="198" t="s">
        <v>106</v>
      </c>
      <c r="D14" s="165"/>
      <c r="E14" s="171">
        <v>44.15</v>
      </c>
      <c r="F14" s="174"/>
      <c r="G14" s="174"/>
      <c r="H14" s="174"/>
      <c r="I14" s="174"/>
      <c r="J14" s="174"/>
      <c r="K14" s="174"/>
      <c r="L14" s="174"/>
      <c r="M14" s="174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102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5">
      <c r="A15" s="154"/>
      <c r="B15" s="160"/>
      <c r="C15" s="198" t="s">
        <v>107</v>
      </c>
      <c r="D15" s="165"/>
      <c r="E15" s="171">
        <v>26.8</v>
      </c>
      <c r="F15" s="174"/>
      <c r="G15" s="174"/>
      <c r="H15" s="174"/>
      <c r="I15" s="174"/>
      <c r="J15" s="174"/>
      <c r="K15" s="174"/>
      <c r="L15" s="174"/>
      <c r="M15" s="174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102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5">
      <c r="A16" s="154"/>
      <c r="B16" s="160"/>
      <c r="C16" s="199" t="s">
        <v>108</v>
      </c>
      <c r="D16" s="166"/>
      <c r="E16" s="172">
        <v>88.95</v>
      </c>
      <c r="F16" s="174"/>
      <c r="G16" s="174"/>
      <c r="H16" s="174"/>
      <c r="I16" s="174"/>
      <c r="J16" s="174"/>
      <c r="K16" s="174"/>
      <c r="L16" s="174"/>
      <c r="M16" s="174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102</v>
      </c>
      <c r="AF16" s="153">
        <v>1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5">
      <c r="A17" s="154">
        <v>2</v>
      </c>
      <c r="B17" s="160" t="s">
        <v>109</v>
      </c>
      <c r="C17" s="197" t="s">
        <v>110</v>
      </c>
      <c r="D17" s="162" t="s">
        <v>99</v>
      </c>
      <c r="E17" s="170">
        <v>88.95</v>
      </c>
      <c r="F17" s="278">
        <f>H17+J17</f>
        <v>0</v>
      </c>
      <c r="G17" s="174">
        <f>ROUND(E17*F17,2)</f>
        <v>0</v>
      </c>
      <c r="H17" s="175"/>
      <c r="I17" s="174">
        <f>ROUND(E17*H17,2)</f>
        <v>0</v>
      </c>
      <c r="J17" s="175"/>
      <c r="K17" s="174">
        <f>ROUND(E17*J17,2)</f>
        <v>0</v>
      </c>
      <c r="L17" s="174">
        <v>21</v>
      </c>
      <c r="M17" s="174">
        <f>G17*(1+L17/100)</f>
        <v>0</v>
      </c>
      <c r="N17" s="163">
        <v>0</v>
      </c>
      <c r="O17" s="163">
        <f>ROUND(E17*N17,5)</f>
        <v>0</v>
      </c>
      <c r="P17" s="163">
        <v>0.22</v>
      </c>
      <c r="Q17" s="163">
        <f>ROUND(E17*P17,5)</f>
        <v>19.568999999999999</v>
      </c>
      <c r="R17" s="163"/>
      <c r="S17" s="163"/>
      <c r="T17" s="164">
        <v>4.9000000000000002E-2</v>
      </c>
      <c r="U17" s="163">
        <f>ROUND(E17*T17,2)</f>
        <v>4.3600000000000003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100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5">
      <c r="A18" s="154">
        <v>3</v>
      </c>
      <c r="B18" s="160" t="s">
        <v>111</v>
      </c>
      <c r="C18" s="197" t="s">
        <v>112</v>
      </c>
      <c r="D18" s="162" t="s">
        <v>113</v>
      </c>
      <c r="E18" s="170">
        <v>84.75</v>
      </c>
      <c r="F18" s="278">
        <f>H18+J18</f>
        <v>0</v>
      </c>
      <c r="G18" s="174">
        <f>ROUND(E18*F18,2)</f>
        <v>0</v>
      </c>
      <c r="H18" s="175"/>
      <c r="I18" s="174">
        <f>ROUND(E18*H18,2)</f>
        <v>0</v>
      </c>
      <c r="J18" s="175"/>
      <c r="K18" s="174">
        <f>ROUND(E18*J18,2)</f>
        <v>0</v>
      </c>
      <c r="L18" s="174">
        <v>21</v>
      </c>
      <c r="M18" s="174">
        <f>G18*(1+L18/100)</f>
        <v>0</v>
      </c>
      <c r="N18" s="163">
        <v>0</v>
      </c>
      <c r="O18" s="163">
        <f>ROUND(E18*N18,5)</f>
        <v>0</v>
      </c>
      <c r="P18" s="163">
        <v>0.22</v>
      </c>
      <c r="Q18" s="163">
        <f>ROUND(E18*P18,5)</f>
        <v>18.645</v>
      </c>
      <c r="R18" s="163"/>
      <c r="S18" s="163"/>
      <c r="T18" s="164">
        <v>0.14299999999999999</v>
      </c>
      <c r="U18" s="163">
        <f>ROUND(E18*T18,2)</f>
        <v>12.12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100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5">
      <c r="A19" s="154"/>
      <c r="B19" s="160"/>
      <c r="C19" s="198" t="s">
        <v>114</v>
      </c>
      <c r="D19" s="165"/>
      <c r="E19" s="171"/>
      <c r="F19" s="174"/>
      <c r="G19" s="174"/>
      <c r="H19" s="174"/>
      <c r="I19" s="174"/>
      <c r="J19" s="174"/>
      <c r="K19" s="174"/>
      <c r="L19" s="174"/>
      <c r="M19" s="174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102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5">
      <c r="A20" s="154"/>
      <c r="B20" s="160"/>
      <c r="C20" s="198" t="s">
        <v>115</v>
      </c>
      <c r="D20" s="165"/>
      <c r="E20" s="171"/>
      <c r="F20" s="174"/>
      <c r="G20" s="174"/>
      <c r="H20" s="174"/>
      <c r="I20" s="174"/>
      <c r="J20" s="174"/>
      <c r="K20" s="174"/>
      <c r="L20" s="174"/>
      <c r="M20" s="174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102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5">
      <c r="A21" s="154"/>
      <c r="B21" s="160"/>
      <c r="C21" s="198" t="s">
        <v>116</v>
      </c>
      <c r="D21" s="165"/>
      <c r="E21" s="171">
        <v>47</v>
      </c>
      <c r="F21" s="174"/>
      <c r="G21" s="174"/>
      <c r="H21" s="174"/>
      <c r="I21" s="174"/>
      <c r="J21" s="174"/>
      <c r="K21" s="174"/>
      <c r="L21" s="174"/>
      <c r="M21" s="174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102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5">
      <c r="A22" s="154"/>
      <c r="B22" s="160"/>
      <c r="C22" s="198" t="s">
        <v>117</v>
      </c>
      <c r="D22" s="165"/>
      <c r="E22" s="171"/>
      <c r="F22" s="174"/>
      <c r="G22" s="174"/>
      <c r="H22" s="174"/>
      <c r="I22" s="174"/>
      <c r="J22" s="174"/>
      <c r="K22" s="174"/>
      <c r="L22" s="174"/>
      <c r="M22" s="174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102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5">
      <c r="A23" s="154"/>
      <c r="B23" s="160"/>
      <c r="C23" s="198" t="s">
        <v>118</v>
      </c>
      <c r="D23" s="165"/>
      <c r="E23" s="171">
        <v>37.75</v>
      </c>
      <c r="F23" s="174"/>
      <c r="G23" s="174"/>
      <c r="H23" s="174"/>
      <c r="I23" s="174"/>
      <c r="J23" s="174"/>
      <c r="K23" s="174"/>
      <c r="L23" s="174"/>
      <c r="M23" s="174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102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5">
      <c r="A24" s="154">
        <v>4</v>
      </c>
      <c r="B24" s="160" t="s">
        <v>119</v>
      </c>
      <c r="C24" s="197" t="s">
        <v>120</v>
      </c>
      <c r="D24" s="162" t="s">
        <v>121</v>
      </c>
      <c r="E24" s="170">
        <v>33.572249999999997</v>
      </c>
      <c r="F24" s="278">
        <f>H24+J24</f>
        <v>0</v>
      </c>
      <c r="G24" s="174">
        <f>ROUND(E24*F24,2)</f>
        <v>0</v>
      </c>
      <c r="H24" s="175"/>
      <c r="I24" s="174">
        <f>ROUND(E24*H24,2)</f>
        <v>0</v>
      </c>
      <c r="J24" s="175"/>
      <c r="K24" s="174">
        <f>ROUND(E24*J24,2)</f>
        <v>0</v>
      </c>
      <c r="L24" s="174">
        <v>21</v>
      </c>
      <c r="M24" s="174">
        <f>G24*(1+L24/100)</f>
        <v>0</v>
      </c>
      <c r="N24" s="163">
        <v>0</v>
      </c>
      <c r="O24" s="163">
        <f>ROUND(E24*N24,5)</f>
        <v>0</v>
      </c>
      <c r="P24" s="163">
        <v>0</v>
      </c>
      <c r="Q24" s="163">
        <f>ROUND(E24*P24,5)</f>
        <v>0</v>
      </c>
      <c r="R24" s="163"/>
      <c r="S24" s="163"/>
      <c r="T24" s="164">
        <v>0.36799999999999999</v>
      </c>
      <c r="U24" s="163">
        <f>ROUND(E24*T24,2)</f>
        <v>12.35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100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5">
      <c r="A25" s="154"/>
      <c r="B25" s="160"/>
      <c r="C25" s="198" t="s">
        <v>122</v>
      </c>
      <c r="D25" s="165"/>
      <c r="E25" s="171">
        <v>26.288</v>
      </c>
      <c r="F25" s="174"/>
      <c r="G25" s="174"/>
      <c r="H25" s="174"/>
      <c r="I25" s="174"/>
      <c r="J25" s="174"/>
      <c r="K25" s="174"/>
      <c r="L25" s="174"/>
      <c r="M25" s="174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102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5">
      <c r="A26" s="154"/>
      <c r="B26" s="160"/>
      <c r="C26" s="198" t="s">
        <v>123</v>
      </c>
      <c r="D26" s="165"/>
      <c r="E26" s="171">
        <v>20.77675</v>
      </c>
      <c r="F26" s="174"/>
      <c r="G26" s="174"/>
      <c r="H26" s="174"/>
      <c r="I26" s="174"/>
      <c r="J26" s="174"/>
      <c r="K26" s="174"/>
      <c r="L26" s="174"/>
      <c r="M26" s="174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102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5">
      <c r="A27" s="154"/>
      <c r="B27" s="160"/>
      <c r="C27" s="198" t="s">
        <v>124</v>
      </c>
      <c r="D27" s="165"/>
      <c r="E27" s="171">
        <v>-13.4925</v>
      </c>
      <c r="F27" s="174"/>
      <c r="G27" s="174"/>
      <c r="H27" s="174"/>
      <c r="I27" s="174"/>
      <c r="J27" s="174"/>
      <c r="K27" s="174"/>
      <c r="L27" s="174"/>
      <c r="M27" s="174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102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5">
      <c r="A28" s="154">
        <v>5</v>
      </c>
      <c r="B28" s="160" t="s">
        <v>125</v>
      </c>
      <c r="C28" s="197" t="s">
        <v>126</v>
      </c>
      <c r="D28" s="162" t="s">
        <v>121</v>
      </c>
      <c r="E28" s="170">
        <v>16.786249999999999</v>
      </c>
      <c r="F28" s="278">
        <f>H28+J28</f>
        <v>0</v>
      </c>
      <c r="G28" s="174">
        <f>ROUND(E28*F28,2)</f>
        <v>0</v>
      </c>
      <c r="H28" s="175"/>
      <c r="I28" s="174">
        <f>ROUND(E28*H28,2)</f>
        <v>0</v>
      </c>
      <c r="J28" s="175"/>
      <c r="K28" s="174">
        <f>ROUND(E28*J28,2)</f>
        <v>0</v>
      </c>
      <c r="L28" s="174">
        <v>21</v>
      </c>
      <c r="M28" s="174">
        <f>G28*(1+L28/100)</f>
        <v>0</v>
      </c>
      <c r="N28" s="163">
        <v>0</v>
      </c>
      <c r="O28" s="163">
        <f>ROUND(E28*N28,5)</f>
        <v>0</v>
      </c>
      <c r="P28" s="163">
        <v>0</v>
      </c>
      <c r="Q28" s="163">
        <f>ROUND(E28*P28,5)</f>
        <v>0</v>
      </c>
      <c r="R28" s="163"/>
      <c r="S28" s="163"/>
      <c r="T28" s="164">
        <v>5.8000000000000003E-2</v>
      </c>
      <c r="U28" s="163">
        <f>ROUND(E28*T28,2)</f>
        <v>0.97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100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5">
      <c r="A29" s="154"/>
      <c r="B29" s="160"/>
      <c r="C29" s="198" t="s">
        <v>127</v>
      </c>
      <c r="D29" s="165"/>
      <c r="E29" s="171">
        <v>16.786249999999999</v>
      </c>
      <c r="F29" s="174"/>
      <c r="G29" s="174"/>
      <c r="H29" s="174"/>
      <c r="I29" s="174"/>
      <c r="J29" s="174"/>
      <c r="K29" s="174"/>
      <c r="L29" s="174"/>
      <c r="M29" s="174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102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5">
      <c r="A30" s="154"/>
      <c r="B30" s="160"/>
      <c r="C30" s="199" t="s">
        <v>108</v>
      </c>
      <c r="D30" s="166"/>
      <c r="E30" s="172">
        <v>16.786249999999999</v>
      </c>
      <c r="F30" s="174"/>
      <c r="G30" s="174"/>
      <c r="H30" s="174"/>
      <c r="I30" s="174"/>
      <c r="J30" s="174"/>
      <c r="K30" s="174"/>
      <c r="L30" s="174"/>
      <c r="M30" s="174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102</v>
      </c>
      <c r="AF30" s="153">
        <v>1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5">
      <c r="A31" s="154">
        <v>6</v>
      </c>
      <c r="B31" s="160" t="s">
        <v>128</v>
      </c>
      <c r="C31" s="197" t="s">
        <v>129</v>
      </c>
      <c r="D31" s="162" t="s">
        <v>121</v>
      </c>
      <c r="E31" s="170">
        <v>16.248000000000001</v>
      </c>
      <c r="F31" s="278">
        <f>H31+J31</f>
        <v>0</v>
      </c>
      <c r="G31" s="174">
        <f>ROUND(E31*F31,2)</f>
        <v>0</v>
      </c>
      <c r="H31" s="175"/>
      <c r="I31" s="174">
        <f>ROUND(E31*H31,2)</f>
        <v>0</v>
      </c>
      <c r="J31" s="175"/>
      <c r="K31" s="174">
        <f>ROUND(E31*J31,2)</f>
        <v>0</v>
      </c>
      <c r="L31" s="174">
        <v>21</v>
      </c>
      <c r="M31" s="174">
        <f>G31*(1+L31/100)</f>
        <v>0</v>
      </c>
      <c r="N31" s="163">
        <v>0</v>
      </c>
      <c r="O31" s="163">
        <f>ROUND(E31*N31,5)</f>
        <v>0</v>
      </c>
      <c r="P31" s="163">
        <v>0</v>
      </c>
      <c r="Q31" s="163">
        <f>ROUND(E31*P31,5)</f>
        <v>0</v>
      </c>
      <c r="R31" s="163"/>
      <c r="S31" s="163"/>
      <c r="T31" s="164">
        <v>3.5329999999999999</v>
      </c>
      <c r="U31" s="163">
        <f>ROUND(E31*T31,2)</f>
        <v>57.4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100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ht="20.399999999999999" outlineLevel="1" x14ac:dyDescent="0.25">
      <c r="A32" s="154"/>
      <c r="B32" s="160"/>
      <c r="C32" s="198" t="s">
        <v>130</v>
      </c>
      <c r="D32" s="165"/>
      <c r="E32" s="171">
        <v>8.625</v>
      </c>
      <c r="F32" s="174"/>
      <c r="G32" s="174"/>
      <c r="H32" s="174"/>
      <c r="I32" s="174"/>
      <c r="J32" s="174"/>
      <c r="K32" s="174"/>
      <c r="L32" s="174"/>
      <c r="M32" s="174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102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5">
      <c r="A33" s="154"/>
      <c r="B33" s="160"/>
      <c r="C33" s="199" t="s">
        <v>108</v>
      </c>
      <c r="D33" s="166"/>
      <c r="E33" s="172">
        <v>8.625</v>
      </c>
      <c r="F33" s="174"/>
      <c r="G33" s="174"/>
      <c r="H33" s="174"/>
      <c r="I33" s="174"/>
      <c r="J33" s="174"/>
      <c r="K33" s="174"/>
      <c r="L33" s="174"/>
      <c r="M33" s="174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102</v>
      </c>
      <c r="AF33" s="153">
        <v>1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5">
      <c r="A34" s="154"/>
      <c r="B34" s="160"/>
      <c r="C34" s="198" t="s">
        <v>131</v>
      </c>
      <c r="D34" s="165"/>
      <c r="E34" s="171">
        <v>4.32</v>
      </c>
      <c r="F34" s="174"/>
      <c r="G34" s="174"/>
      <c r="H34" s="174"/>
      <c r="I34" s="174"/>
      <c r="J34" s="174"/>
      <c r="K34" s="174"/>
      <c r="L34" s="174"/>
      <c r="M34" s="174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102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5">
      <c r="A35" s="154"/>
      <c r="B35" s="160"/>
      <c r="C35" s="198" t="s">
        <v>132</v>
      </c>
      <c r="D35" s="165"/>
      <c r="E35" s="171"/>
      <c r="F35" s="174"/>
      <c r="G35" s="174"/>
      <c r="H35" s="174"/>
      <c r="I35" s="174"/>
      <c r="J35" s="174"/>
      <c r="K35" s="174"/>
      <c r="L35" s="174"/>
      <c r="M35" s="174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102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5">
      <c r="A36" s="154"/>
      <c r="B36" s="160"/>
      <c r="C36" s="198" t="s">
        <v>133</v>
      </c>
      <c r="D36" s="165"/>
      <c r="E36" s="171"/>
      <c r="F36" s="174"/>
      <c r="G36" s="174"/>
      <c r="H36" s="174"/>
      <c r="I36" s="174"/>
      <c r="J36" s="174"/>
      <c r="K36" s="174"/>
      <c r="L36" s="174"/>
      <c r="M36" s="174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102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5">
      <c r="A37" s="154"/>
      <c r="B37" s="160"/>
      <c r="C37" s="198" t="s">
        <v>117</v>
      </c>
      <c r="D37" s="165"/>
      <c r="E37" s="171"/>
      <c r="F37" s="174"/>
      <c r="G37" s="174"/>
      <c r="H37" s="174"/>
      <c r="I37" s="174"/>
      <c r="J37" s="174"/>
      <c r="K37" s="174"/>
      <c r="L37" s="174"/>
      <c r="M37" s="174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102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5">
      <c r="A38" s="154"/>
      <c r="B38" s="160"/>
      <c r="C38" s="198" t="s">
        <v>134</v>
      </c>
      <c r="D38" s="165"/>
      <c r="E38" s="171">
        <v>0.63</v>
      </c>
      <c r="F38" s="174"/>
      <c r="G38" s="174"/>
      <c r="H38" s="174"/>
      <c r="I38" s="174"/>
      <c r="J38" s="174"/>
      <c r="K38" s="174"/>
      <c r="L38" s="174"/>
      <c r="M38" s="174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102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5">
      <c r="A39" s="154"/>
      <c r="B39" s="160"/>
      <c r="C39" s="198" t="s">
        <v>135</v>
      </c>
      <c r="D39" s="165"/>
      <c r="E39" s="171">
        <v>0.252</v>
      </c>
      <c r="F39" s="174"/>
      <c r="G39" s="174"/>
      <c r="H39" s="174"/>
      <c r="I39" s="174"/>
      <c r="J39" s="174"/>
      <c r="K39" s="174"/>
      <c r="L39" s="174"/>
      <c r="M39" s="174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102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5">
      <c r="A40" s="154"/>
      <c r="B40" s="160"/>
      <c r="C40" s="198" t="s">
        <v>136</v>
      </c>
      <c r="D40" s="165"/>
      <c r="E40" s="171">
        <v>0.441</v>
      </c>
      <c r="F40" s="174"/>
      <c r="G40" s="174"/>
      <c r="H40" s="174"/>
      <c r="I40" s="174"/>
      <c r="J40" s="174"/>
      <c r="K40" s="174"/>
      <c r="L40" s="174"/>
      <c r="M40" s="174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102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5">
      <c r="A41" s="154"/>
      <c r="B41" s="160"/>
      <c r="C41" s="198" t="s">
        <v>135</v>
      </c>
      <c r="D41" s="165"/>
      <c r="E41" s="171">
        <v>0.252</v>
      </c>
      <c r="F41" s="174"/>
      <c r="G41" s="174"/>
      <c r="H41" s="174"/>
      <c r="I41" s="174"/>
      <c r="J41" s="174"/>
      <c r="K41" s="174"/>
      <c r="L41" s="174"/>
      <c r="M41" s="174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102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5">
      <c r="A42" s="154"/>
      <c r="B42" s="160"/>
      <c r="C42" s="198" t="s">
        <v>134</v>
      </c>
      <c r="D42" s="165"/>
      <c r="E42" s="171">
        <v>0.63</v>
      </c>
      <c r="F42" s="174"/>
      <c r="G42" s="174"/>
      <c r="H42" s="174"/>
      <c r="I42" s="174"/>
      <c r="J42" s="174"/>
      <c r="K42" s="174"/>
      <c r="L42" s="174"/>
      <c r="M42" s="174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102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5">
      <c r="A43" s="154"/>
      <c r="B43" s="160"/>
      <c r="C43" s="198" t="s">
        <v>137</v>
      </c>
      <c r="D43" s="165"/>
      <c r="E43" s="171"/>
      <c r="F43" s="174"/>
      <c r="G43" s="174"/>
      <c r="H43" s="174"/>
      <c r="I43" s="174"/>
      <c r="J43" s="174"/>
      <c r="K43" s="174"/>
      <c r="L43" s="174"/>
      <c r="M43" s="174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102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5">
      <c r="A44" s="154"/>
      <c r="B44" s="160"/>
      <c r="C44" s="198" t="s">
        <v>138</v>
      </c>
      <c r="D44" s="165"/>
      <c r="E44" s="171">
        <v>0.189</v>
      </c>
      <c r="F44" s="174"/>
      <c r="G44" s="174"/>
      <c r="H44" s="174"/>
      <c r="I44" s="174"/>
      <c r="J44" s="174"/>
      <c r="K44" s="174"/>
      <c r="L44" s="174"/>
      <c r="M44" s="174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102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5">
      <c r="A45" s="154"/>
      <c r="B45" s="160"/>
      <c r="C45" s="198" t="s">
        <v>138</v>
      </c>
      <c r="D45" s="165"/>
      <c r="E45" s="171">
        <v>0.189</v>
      </c>
      <c r="F45" s="174"/>
      <c r="G45" s="174"/>
      <c r="H45" s="174"/>
      <c r="I45" s="174"/>
      <c r="J45" s="174"/>
      <c r="K45" s="174"/>
      <c r="L45" s="174"/>
      <c r="M45" s="174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102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5">
      <c r="A46" s="154"/>
      <c r="B46" s="160"/>
      <c r="C46" s="198" t="s">
        <v>139</v>
      </c>
      <c r="D46" s="165"/>
      <c r="E46" s="171"/>
      <c r="F46" s="174"/>
      <c r="G46" s="174"/>
      <c r="H46" s="174"/>
      <c r="I46" s="174"/>
      <c r="J46" s="174"/>
      <c r="K46" s="174"/>
      <c r="L46" s="174"/>
      <c r="M46" s="174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102</v>
      </c>
      <c r="AF46" s="153">
        <v>0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5">
      <c r="A47" s="154"/>
      <c r="B47" s="160"/>
      <c r="C47" s="198" t="s">
        <v>140</v>
      </c>
      <c r="D47" s="165"/>
      <c r="E47" s="171">
        <v>0.72</v>
      </c>
      <c r="F47" s="174"/>
      <c r="G47" s="174"/>
      <c r="H47" s="174"/>
      <c r="I47" s="174"/>
      <c r="J47" s="174"/>
      <c r="K47" s="174"/>
      <c r="L47" s="174"/>
      <c r="M47" s="174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102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5">
      <c r="A48" s="154"/>
      <c r="B48" s="160"/>
      <c r="C48" s="199" t="s">
        <v>108</v>
      </c>
      <c r="D48" s="166"/>
      <c r="E48" s="172">
        <v>7.6230000000000002</v>
      </c>
      <c r="F48" s="174"/>
      <c r="G48" s="174"/>
      <c r="H48" s="174"/>
      <c r="I48" s="174"/>
      <c r="J48" s="174"/>
      <c r="K48" s="174"/>
      <c r="L48" s="174"/>
      <c r="M48" s="174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102</v>
      </c>
      <c r="AF48" s="153">
        <v>1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5">
      <c r="A49" s="154">
        <v>7</v>
      </c>
      <c r="B49" s="160" t="s">
        <v>141</v>
      </c>
      <c r="C49" s="197" t="s">
        <v>142</v>
      </c>
      <c r="D49" s="162" t="s">
        <v>121</v>
      </c>
      <c r="E49" s="170">
        <v>12.282</v>
      </c>
      <c r="F49" s="278">
        <f>H49+J49</f>
        <v>0</v>
      </c>
      <c r="G49" s="174">
        <f>ROUND(E49*F49,2)</f>
        <v>0</v>
      </c>
      <c r="H49" s="175"/>
      <c r="I49" s="174">
        <f>ROUND(E49*H49,2)</f>
        <v>0</v>
      </c>
      <c r="J49" s="175"/>
      <c r="K49" s="174">
        <f>ROUND(E49*J49,2)</f>
        <v>0</v>
      </c>
      <c r="L49" s="174">
        <v>21</v>
      </c>
      <c r="M49" s="174">
        <f>G49*(1+L49/100)</f>
        <v>0</v>
      </c>
      <c r="N49" s="163">
        <v>0</v>
      </c>
      <c r="O49" s="163">
        <f>ROUND(E49*N49,5)</f>
        <v>0</v>
      </c>
      <c r="P49" s="163">
        <v>0</v>
      </c>
      <c r="Q49" s="163">
        <f>ROUND(E49*P49,5)</f>
        <v>0</v>
      </c>
      <c r="R49" s="163"/>
      <c r="S49" s="163"/>
      <c r="T49" s="164">
        <v>1.0999999999999999E-2</v>
      </c>
      <c r="U49" s="163">
        <f>ROUND(E49*T49,2)</f>
        <v>0.14000000000000001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100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5">
      <c r="A50" s="154"/>
      <c r="B50" s="160"/>
      <c r="C50" s="198" t="s">
        <v>143</v>
      </c>
      <c r="D50" s="165"/>
      <c r="E50" s="171">
        <v>12.282</v>
      </c>
      <c r="F50" s="174"/>
      <c r="G50" s="174"/>
      <c r="H50" s="174"/>
      <c r="I50" s="174"/>
      <c r="J50" s="174"/>
      <c r="K50" s="174"/>
      <c r="L50" s="174"/>
      <c r="M50" s="174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102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5">
      <c r="A51" s="154">
        <v>8</v>
      </c>
      <c r="B51" s="160" t="s">
        <v>144</v>
      </c>
      <c r="C51" s="197" t="s">
        <v>145</v>
      </c>
      <c r="D51" s="162" t="s">
        <v>121</v>
      </c>
      <c r="E51" s="170">
        <v>43.679250000000003</v>
      </c>
      <c r="F51" s="278">
        <f>H51+J51</f>
        <v>0</v>
      </c>
      <c r="G51" s="174">
        <f>ROUND(E51*F51,2)</f>
        <v>0</v>
      </c>
      <c r="H51" s="175"/>
      <c r="I51" s="174">
        <f>ROUND(E51*H51,2)</f>
        <v>0</v>
      </c>
      <c r="J51" s="175"/>
      <c r="K51" s="174">
        <f>ROUND(E51*J51,2)</f>
        <v>0</v>
      </c>
      <c r="L51" s="174">
        <v>21</v>
      </c>
      <c r="M51" s="174">
        <f>G51*(1+L51/100)</f>
        <v>0</v>
      </c>
      <c r="N51" s="163">
        <v>0</v>
      </c>
      <c r="O51" s="163">
        <f>ROUND(E51*N51,5)</f>
        <v>0</v>
      </c>
      <c r="P51" s="163">
        <v>0</v>
      </c>
      <c r="Q51" s="163">
        <f>ROUND(E51*P51,5)</f>
        <v>0</v>
      </c>
      <c r="R51" s="163"/>
      <c r="S51" s="163"/>
      <c r="T51" s="164">
        <v>1.0999999999999999E-2</v>
      </c>
      <c r="U51" s="163">
        <f>ROUND(E51*T51,2)</f>
        <v>0.48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100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5">
      <c r="A52" s="154"/>
      <c r="B52" s="160"/>
      <c r="C52" s="198" t="s">
        <v>146</v>
      </c>
      <c r="D52" s="165"/>
      <c r="E52" s="171"/>
      <c r="F52" s="174"/>
      <c r="G52" s="174"/>
      <c r="H52" s="174"/>
      <c r="I52" s="174"/>
      <c r="J52" s="174"/>
      <c r="K52" s="174"/>
      <c r="L52" s="174"/>
      <c r="M52" s="174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102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5">
      <c r="A53" s="154"/>
      <c r="B53" s="160"/>
      <c r="C53" s="198" t="s">
        <v>147</v>
      </c>
      <c r="D53" s="165"/>
      <c r="E53" s="171"/>
      <c r="F53" s="174"/>
      <c r="G53" s="174"/>
      <c r="H53" s="174"/>
      <c r="I53" s="174"/>
      <c r="J53" s="174"/>
      <c r="K53" s="174"/>
      <c r="L53" s="174"/>
      <c r="M53" s="174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102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5">
      <c r="A54" s="154"/>
      <c r="B54" s="160"/>
      <c r="C54" s="198" t="s">
        <v>148</v>
      </c>
      <c r="D54" s="165"/>
      <c r="E54" s="171">
        <v>33.572249999999997</v>
      </c>
      <c r="F54" s="174"/>
      <c r="G54" s="174"/>
      <c r="H54" s="174"/>
      <c r="I54" s="174"/>
      <c r="J54" s="174"/>
      <c r="K54" s="174"/>
      <c r="L54" s="174"/>
      <c r="M54" s="174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102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5">
      <c r="A55" s="154"/>
      <c r="B55" s="160"/>
      <c r="C55" s="198" t="s">
        <v>149</v>
      </c>
      <c r="D55" s="165"/>
      <c r="E55" s="171">
        <v>16.248000000000001</v>
      </c>
      <c r="F55" s="174"/>
      <c r="G55" s="174"/>
      <c r="H55" s="174"/>
      <c r="I55" s="174"/>
      <c r="J55" s="174"/>
      <c r="K55" s="174"/>
      <c r="L55" s="174"/>
      <c r="M55" s="174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102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5">
      <c r="A56" s="154"/>
      <c r="B56" s="160"/>
      <c r="C56" s="198" t="s">
        <v>150</v>
      </c>
      <c r="D56" s="165"/>
      <c r="E56" s="171"/>
      <c r="F56" s="174"/>
      <c r="G56" s="174"/>
      <c r="H56" s="174"/>
      <c r="I56" s="174"/>
      <c r="J56" s="174"/>
      <c r="K56" s="174"/>
      <c r="L56" s="174"/>
      <c r="M56" s="174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102</v>
      </c>
      <c r="AF56" s="153">
        <v>0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5">
      <c r="A57" s="154"/>
      <c r="B57" s="160"/>
      <c r="C57" s="198" t="s">
        <v>151</v>
      </c>
      <c r="D57" s="165"/>
      <c r="E57" s="171">
        <v>-6.141</v>
      </c>
      <c r="F57" s="174"/>
      <c r="G57" s="174"/>
      <c r="H57" s="174"/>
      <c r="I57" s="174"/>
      <c r="J57" s="174"/>
      <c r="K57" s="174"/>
      <c r="L57" s="174"/>
      <c r="M57" s="174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102</v>
      </c>
      <c r="AF57" s="153">
        <v>0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5">
      <c r="A58" s="154"/>
      <c r="B58" s="160"/>
      <c r="C58" s="199" t="s">
        <v>108</v>
      </c>
      <c r="D58" s="166"/>
      <c r="E58" s="172">
        <v>43.679250000000003</v>
      </c>
      <c r="F58" s="174"/>
      <c r="G58" s="174"/>
      <c r="H58" s="174"/>
      <c r="I58" s="174"/>
      <c r="J58" s="174"/>
      <c r="K58" s="174"/>
      <c r="L58" s="174"/>
      <c r="M58" s="174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102</v>
      </c>
      <c r="AF58" s="153">
        <v>1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5">
      <c r="A59" s="154">
        <v>9</v>
      </c>
      <c r="B59" s="160" t="s">
        <v>152</v>
      </c>
      <c r="C59" s="197" t="s">
        <v>153</v>
      </c>
      <c r="D59" s="162" t="s">
        <v>121</v>
      </c>
      <c r="E59" s="170">
        <v>536.79250000000002</v>
      </c>
      <c r="F59" s="278">
        <f>H59+J59</f>
        <v>0</v>
      </c>
      <c r="G59" s="174">
        <f>ROUND(E59*F59,2)</f>
        <v>0</v>
      </c>
      <c r="H59" s="175"/>
      <c r="I59" s="174">
        <f>ROUND(E59*H59,2)</f>
        <v>0</v>
      </c>
      <c r="J59" s="175"/>
      <c r="K59" s="174">
        <f>ROUND(E59*J59,2)</f>
        <v>0</v>
      </c>
      <c r="L59" s="174">
        <v>21</v>
      </c>
      <c r="M59" s="174">
        <f>G59*(1+L59/100)</f>
        <v>0</v>
      </c>
      <c r="N59" s="163">
        <v>0</v>
      </c>
      <c r="O59" s="163">
        <f>ROUND(E59*N59,5)</f>
        <v>0</v>
      </c>
      <c r="P59" s="163">
        <v>0</v>
      </c>
      <c r="Q59" s="163">
        <f>ROUND(E59*P59,5)</f>
        <v>0</v>
      </c>
      <c r="R59" s="163"/>
      <c r="S59" s="163"/>
      <c r="T59" s="164">
        <v>0</v>
      </c>
      <c r="U59" s="163">
        <f>ROUND(E59*T59,2)</f>
        <v>0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100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5">
      <c r="A60" s="154"/>
      <c r="B60" s="160"/>
      <c r="C60" s="198" t="s">
        <v>154</v>
      </c>
      <c r="D60" s="165"/>
      <c r="E60" s="171"/>
      <c r="F60" s="174"/>
      <c r="G60" s="174"/>
      <c r="H60" s="174"/>
      <c r="I60" s="174"/>
      <c r="J60" s="174"/>
      <c r="K60" s="174"/>
      <c r="L60" s="174"/>
      <c r="M60" s="174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102</v>
      </c>
      <c r="AF60" s="153">
        <v>0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5">
      <c r="A61" s="154"/>
      <c r="B61" s="160"/>
      <c r="C61" s="198" t="s">
        <v>147</v>
      </c>
      <c r="D61" s="165"/>
      <c r="E61" s="171"/>
      <c r="F61" s="174"/>
      <c r="G61" s="174"/>
      <c r="H61" s="174"/>
      <c r="I61" s="174"/>
      <c r="J61" s="174"/>
      <c r="K61" s="174"/>
      <c r="L61" s="174"/>
      <c r="M61" s="174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102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5">
      <c r="A62" s="154"/>
      <c r="B62" s="160"/>
      <c r="C62" s="198" t="s">
        <v>155</v>
      </c>
      <c r="D62" s="165"/>
      <c r="E62" s="171">
        <v>536.79250000000002</v>
      </c>
      <c r="F62" s="174"/>
      <c r="G62" s="174"/>
      <c r="H62" s="174"/>
      <c r="I62" s="174"/>
      <c r="J62" s="174"/>
      <c r="K62" s="174"/>
      <c r="L62" s="174"/>
      <c r="M62" s="174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102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5">
      <c r="A63" s="154"/>
      <c r="B63" s="160"/>
      <c r="C63" s="199" t="s">
        <v>108</v>
      </c>
      <c r="D63" s="166"/>
      <c r="E63" s="172">
        <v>536.79250000000002</v>
      </c>
      <c r="F63" s="174"/>
      <c r="G63" s="174"/>
      <c r="H63" s="174"/>
      <c r="I63" s="174"/>
      <c r="J63" s="174"/>
      <c r="K63" s="174"/>
      <c r="L63" s="174"/>
      <c r="M63" s="174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102</v>
      </c>
      <c r="AF63" s="153">
        <v>1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5">
      <c r="A64" s="154">
        <v>10</v>
      </c>
      <c r="B64" s="160" t="s">
        <v>156</v>
      </c>
      <c r="C64" s="197" t="s">
        <v>157</v>
      </c>
      <c r="D64" s="162" t="s">
        <v>121</v>
      </c>
      <c r="E64" s="170">
        <v>6.141</v>
      </c>
      <c r="F64" s="278">
        <f>H64+J64</f>
        <v>0</v>
      </c>
      <c r="G64" s="174">
        <f>ROUND(E64*F64,2)</f>
        <v>0</v>
      </c>
      <c r="H64" s="175"/>
      <c r="I64" s="174">
        <f>ROUND(E64*H64,2)</f>
        <v>0</v>
      </c>
      <c r="J64" s="175"/>
      <c r="K64" s="174">
        <f>ROUND(E64*J64,2)</f>
        <v>0</v>
      </c>
      <c r="L64" s="174">
        <v>21</v>
      </c>
      <c r="M64" s="174">
        <f>G64*(1+L64/100)</f>
        <v>0</v>
      </c>
      <c r="N64" s="163">
        <v>0</v>
      </c>
      <c r="O64" s="163">
        <f>ROUND(E64*N64,5)</f>
        <v>0</v>
      </c>
      <c r="P64" s="163">
        <v>0</v>
      </c>
      <c r="Q64" s="163">
        <f>ROUND(E64*P64,5)</f>
        <v>0</v>
      </c>
      <c r="R64" s="163"/>
      <c r="S64" s="163"/>
      <c r="T64" s="164">
        <v>0.65200000000000002</v>
      </c>
      <c r="U64" s="163">
        <f>ROUND(E64*T64,2)</f>
        <v>4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100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5">
      <c r="A65" s="154"/>
      <c r="B65" s="160"/>
      <c r="C65" s="198" t="s">
        <v>158</v>
      </c>
      <c r="D65" s="165"/>
      <c r="E65" s="171">
        <v>6.141</v>
      </c>
      <c r="F65" s="174"/>
      <c r="G65" s="174"/>
      <c r="H65" s="174"/>
      <c r="I65" s="174"/>
      <c r="J65" s="174"/>
      <c r="K65" s="174"/>
      <c r="L65" s="174"/>
      <c r="M65" s="174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102</v>
      </c>
      <c r="AF65" s="153">
        <v>0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5">
      <c r="A66" s="154">
        <v>11</v>
      </c>
      <c r="B66" s="160" t="s">
        <v>159</v>
      </c>
      <c r="C66" s="197" t="s">
        <v>160</v>
      </c>
      <c r="D66" s="162" t="s">
        <v>121</v>
      </c>
      <c r="E66" s="170">
        <v>49.820250000000001</v>
      </c>
      <c r="F66" s="278">
        <f>H66+J66</f>
        <v>0</v>
      </c>
      <c r="G66" s="174">
        <f>ROUND(E66*F66,2)</f>
        <v>0</v>
      </c>
      <c r="H66" s="175"/>
      <c r="I66" s="174">
        <f>ROUND(E66*H66,2)</f>
        <v>0</v>
      </c>
      <c r="J66" s="175"/>
      <c r="K66" s="174">
        <f>ROUND(E66*J66,2)</f>
        <v>0</v>
      </c>
      <c r="L66" s="174">
        <v>21</v>
      </c>
      <c r="M66" s="174">
        <f>G66*(1+L66/100)</f>
        <v>0</v>
      </c>
      <c r="N66" s="163">
        <v>0</v>
      </c>
      <c r="O66" s="163">
        <f>ROUND(E66*N66,5)</f>
        <v>0</v>
      </c>
      <c r="P66" s="163">
        <v>0</v>
      </c>
      <c r="Q66" s="163">
        <f>ROUND(E66*P66,5)</f>
        <v>0</v>
      </c>
      <c r="R66" s="163"/>
      <c r="S66" s="163"/>
      <c r="T66" s="164">
        <v>8.9999999999999993E-3</v>
      </c>
      <c r="U66" s="163">
        <f>ROUND(E66*T66,2)</f>
        <v>0.45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100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5">
      <c r="A67" s="154"/>
      <c r="B67" s="160"/>
      <c r="C67" s="198" t="s">
        <v>146</v>
      </c>
      <c r="D67" s="165"/>
      <c r="E67" s="171"/>
      <c r="F67" s="174"/>
      <c r="G67" s="174"/>
      <c r="H67" s="174"/>
      <c r="I67" s="174"/>
      <c r="J67" s="174"/>
      <c r="K67" s="174"/>
      <c r="L67" s="174"/>
      <c r="M67" s="174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102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5">
      <c r="A68" s="154"/>
      <c r="B68" s="160"/>
      <c r="C68" s="198" t="s">
        <v>147</v>
      </c>
      <c r="D68" s="165"/>
      <c r="E68" s="171"/>
      <c r="F68" s="174"/>
      <c r="G68" s="174"/>
      <c r="H68" s="174"/>
      <c r="I68" s="174"/>
      <c r="J68" s="174"/>
      <c r="K68" s="174"/>
      <c r="L68" s="174"/>
      <c r="M68" s="174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102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5">
      <c r="A69" s="154"/>
      <c r="B69" s="160"/>
      <c r="C69" s="198" t="s">
        <v>148</v>
      </c>
      <c r="D69" s="165"/>
      <c r="E69" s="171">
        <v>33.572249999999997</v>
      </c>
      <c r="F69" s="174"/>
      <c r="G69" s="174"/>
      <c r="H69" s="174"/>
      <c r="I69" s="174"/>
      <c r="J69" s="174"/>
      <c r="K69" s="174"/>
      <c r="L69" s="174"/>
      <c r="M69" s="174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102</v>
      </c>
      <c r="AF69" s="153">
        <v>0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5">
      <c r="A70" s="154"/>
      <c r="B70" s="160"/>
      <c r="C70" s="198" t="s">
        <v>149</v>
      </c>
      <c r="D70" s="165"/>
      <c r="E70" s="171">
        <v>16.248000000000001</v>
      </c>
      <c r="F70" s="174"/>
      <c r="G70" s="174"/>
      <c r="H70" s="174"/>
      <c r="I70" s="174"/>
      <c r="J70" s="174"/>
      <c r="K70" s="174"/>
      <c r="L70" s="174"/>
      <c r="M70" s="174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102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5">
      <c r="A71" s="154"/>
      <c r="B71" s="160"/>
      <c r="C71" s="199" t="s">
        <v>108</v>
      </c>
      <c r="D71" s="166"/>
      <c r="E71" s="172">
        <v>49.820250000000001</v>
      </c>
      <c r="F71" s="174"/>
      <c r="G71" s="174"/>
      <c r="H71" s="174"/>
      <c r="I71" s="174"/>
      <c r="J71" s="174"/>
      <c r="K71" s="174"/>
      <c r="L71" s="174"/>
      <c r="M71" s="174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102</v>
      </c>
      <c r="AF71" s="153">
        <v>1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5">
      <c r="A72" s="154">
        <v>12</v>
      </c>
      <c r="B72" s="160" t="s">
        <v>161</v>
      </c>
      <c r="C72" s="197" t="s">
        <v>162</v>
      </c>
      <c r="D72" s="162" t="s">
        <v>121</v>
      </c>
      <c r="E72" s="170">
        <v>6.141</v>
      </c>
      <c r="F72" s="278">
        <f>H72+J72</f>
        <v>0</v>
      </c>
      <c r="G72" s="174">
        <f>ROUND(E72*F72,2)</f>
        <v>0</v>
      </c>
      <c r="H72" s="175"/>
      <c r="I72" s="174">
        <f>ROUND(E72*H72,2)</f>
        <v>0</v>
      </c>
      <c r="J72" s="175"/>
      <c r="K72" s="174">
        <f>ROUND(E72*J72,2)</f>
        <v>0</v>
      </c>
      <c r="L72" s="174">
        <v>21</v>
      </c>
      <c r="M72" s="174">
        <f>G72*(1+L72/100)</f>
        <v>0</v>
      </c>
      <c r="N72" s="163">
        <v>0</v>
      </c>
      <c r="O72" s="163">
        <f>ROUND(E72*N72,5)</f>
        <v>0</v>
      </c>
      <c r="P72" s="163">
        <v>0</v>
      </c>
      <c r="Q72" s="163">
        <f>ROUND(E72*P72,5)</f>
        <v>0</v>
      </c>
      <c r="R72" s="163"/>
      <c r="S72" s="163"/>
      <c r="T72" s="164">
        <v>1.2390000000000001</v>
      </c>
      <c r="U72" s="163">
        <f>ROUND(E72*T72,2)</f>
        <v>7.61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100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5">
      <c r="A73" s="154"/>
      <c r="B73" s="160"/>
      <c r="C73" s="198" t="s">
        <v>163</v>
      </c>
      <c r="D73" s="165"/>
      <c r="E73" s="171">
        <v>6.141</v>
      </c>
      <c r="F73" s="174"/>
      <c r="G73" s="174"/>
      <c r="H73" s="174"/>
      <c r="I73" s="174"/>
      <c r="J73" s="174"/>
      <c r="K73" s="174"/>
      <c r="L73" s="174"/>
      <c r="M73" s="174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102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5">
      <c r="A74" s="154"/>
      <c r="B74" s="160"/>
      <c r="C74" s="199" t="s">
        <v>108</v>
      </c>
      <c r="D74" s="166"/>
      <c r="E74" s="172">
        <v>6.141</v>
      </c>
      <c r="F74" s="174"/>
      <c r="G74" s="174"/>
      <c r="H74" s="174"/>
      <c r="I74" s="174"/>
      <c r="J74" s="174"/>
      <c r="K74" s="174"/>
      <c r="L74" s="174"/>
      <c r="M74" s="174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102</v>
      </c>
      <c r="AF74" s="153">
        <v>1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5">
      <c r="A75" s="154">
        <v>13</v>
      </c>
      <c r="B75" s="160" t="s">
        <v>164</v>
      </c>
      <c r="C75" s="197" t="s">
        <v>165</v>
      </c>
      <c r="D75" s="162" t="s">
        <v>121</v>
      </c>
      <c r="E75" s="170">
        <v>2.8125</v>
      </c>
      <c r="F75" s="278">
        <f>H75+J75</f>
        <v>0</v>
      </c>
      <c r="G75" s="174">
        <f>ROUND(E75*F75,2)</f>
        <v>0</v>
      </c>
      <c r="H75" s="175"/>
      <c r="I75" s="174">
        <f>ROUND(E75*H75,2)</f>
        <v>0</v>
      </c>
      <c r="J75" s="175"/>
      <c r="K75" s="174">
        <f>ROUND(E75*J75,2)</f>
        <v>0</v>
      </c>
      <c r="L75" s="174">
        <v>21</v>
      </c>
      <c r="M75" s="174">
        <f>G75*(1+L75/100)</f>
        <v>0</v>
      </c>
      <c r="N75" s="163">
        <v>1.67</v>
      </c>
      <c r="O75" s="163">
        <f>ROUND(E75*N75,5)</f>
        <v>4.6968800000000002</v>
      </c>
      <c r="P75" s="163">
        <v>0</v>
      </c>
      <c r="Q75" s="163">
        <f>ROUND(E75*P75,5)</f>
        <v>0</v>
      </c>
      <c r="R75" s="163"/>
      <c r="S75" s="163"/>
      <c r="T75" s="164">
        <v>2.206</v>
      </c>
      <c r="U75" s="163">
        <f>ROUND(E75*T75,2)</f>
        <v>6.2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166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ht="20.399999999999999" outlineLevel="1" x14ac:dyDescent="0.25">
      <c r="A76" s="154"/>
      <c r="B76" s="160"/>
      <c r="C76" s="198" t="s">
        <v>167</v>
      </c>
      <c r="D76" s="165"/>
      <c r="E76" s="171">
        <v>2.8125</v>
      </c>
      <c r="F76" s="174"/>
      <c r="G76" s="174"/>
      <c r="H76" s="174"/>
      <c r="I76" s="174"/>
      <c r="J76" s="174"/>
      <c r="K76" s="174"/>
      <c r="L76" s="174"/>
      <c r="M76" s="174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102</v>
      </c>
      <c r="AF76" s="153">
        <v>0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5">
      <c r="A77" s="154">
        <v>14</v>
      </c>
      <c r="B77" s="160" t="s">
        <v>168</v>
      </c>
      <c r="C77" s="197" t="s">
        <v>169</v>
      </c>
      <c r="D77" s="162" t="s">
        <v>99</v>
      </c>
      <c r="E77" s="170">
        <v>617.79999999999995</v>
      </c>
      <c r="F77" s="278">
        <f>H77+J77</f>
        <v>0</v>
      </c>
      <c r="G77" s="174">
        <f>ROUND(E77*F77,2)</f>
        <v>0</v>
      </c>
      <c r="H77" s="175"/>
      <c r="I77" s="174">
        <f>ROUND(E77*H77,2)</f>
        <v>0</v>
      </c>
      <c r="J77" s="175"/>
      <c r="K77" s="174">
        <f>ROUND(E77*J77,2)</f>
        <v>0</v>
      </c>
      <c r="L77" s="174">
        <v>21</v>
      </c>
      <c r="M77" s="174">
        <f>G77*(1+L77/100)</f>
        <v>0</v>
      </c>
      <c r="N77" s="163">
        <v>0</v>
      </c>
      <c r="O77" s="163">
        <f>ROUND(E77*N77,5)</f>
        <v>0</v>
      </c>
      <c r="P77" s="163">
        <v>0</v>
      </c>
      <c r="Q77" s="163">
        <f>ROUND(E77*P77,5)</f>
        <v>0</v>
      </c>
      <c r="R77" s="163"/>
      <c r="S77" s="163"/>
      <c r="T77" s="164">
        <v>0.06</v>
      </c>
      <c r="U77" s="163">
        <f>ROUND(E77*T77,2)</f>
        <v>37.07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100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5">
      <c r="A78" s="154"/>
      <c r="B78" s="160"/>
      <c r="C78" s="198" t="s">
        <v>170</v>
      </c>
      <c r="D78" s="165"/>
      <c r="E78" s="171">
        <v>617.79999999999995</v>
      </c>
      <c r="F78" s="174"/>
      <c r="G78" s="174"/>
      <c r="H78" s="174"/>
      <c r="I78" s="174"/>
      <c r="J78" s="174"/>
      <c r="K78" s="174"/>
      <c r="L78" s="174"/>
      <c r="M78" s="174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102</v>
      </c>
      <c r="AF78" s="153">
        <v>0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5">
      <c r="A79" s="154">
        <v>15</v>
      </c>
      <c r="B79" s="160" t="s">
        <v>171</v>
      </c>
      <c r="C79" s="197" t="s">
        <v>172</v>
      </c>
      <c r="D79" s="162" t="s">
        <v>173</v>
      </c>
      <c r="E79" s="170">
        <v>61.78</v>
      </c>
      <c r="F79" s="278">
        <f>H79+J79</f>
        <v>0</v>
      </c>
      <c r="G79" s="174">
        <f>ROUND(E79*F79,2)</f>
        <v>0</v>
      </c>
      <c r="H79" s="175"/>
      <c r="I79" s="174">
        <f>ROUND(E79*H79,2)</f>
        <v>0</v>
      </c>
      <c r="J79" s="175"/>
      <c r="K79" s="174">
        <f>ROUND(E79*J79,2)</f>
        <v>0</v>
      </c>
      <c r="L79" s="174">
        <v>21</v>
      </c>
      <c r="M79" s="174">
        <f>G79*(1+L79/100)</f>
        <v>0</v>
      </c>
      <c r="N79" s="163">
        <v>1E-3</v>
      </c>
      <c r="O79" s="163">
        <f>ROUND(E79*N79,5)</f>
        <v>6.1780000000000002E-2</v>
      </c>
      <c r="P79" s="163">
        <v>0</v>
      </c>
      <c r="Q79" s="163">
        <f>ROUND(E79*P79,5)</f>
        <v>0</v>
      </c>
      <c r="R79" s="163"/>
      <c r="S79" s="163"/>
      <c r="T79" s="164">
        <v>0</v>
      </c>
      <c r="U79" s="163">
        <f>ROUND(E79*T79,2)</f>
        <v>0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174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5">
      <c r="A80" s="154"/>
      <c r="B80" s="160"/>
      <c r="C80" s="198" t="s">
        <v>175</v>
      </c>
      <c r="D80" s="165"/>
      <c r="E80" s="171">
        <v>61.78</v>
      </c>
      <c r="F80" s="174"/>
      <c r="G80" s="174"/>
      <c r="H80" s="174"/>
      <c r="I80" s="174"/>
      <c r="J80" s="174"/>
      <c r="K80" s="174"/>
      <c r="L80" s="174"/>
      <c r="M80" s="174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102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5">
      <c r="A81" s="154">
        <v>16</v>
      </c>
      <c r="B81" s="160" t="s">
        <v>176</v>
      </c>
      <c r="C81" s="197" t="s">
        <v>177</v>
      </c>
      <c r="D81" s="162" t="s">
        <v>99</v>
      </c>
      <c r="E81" s="170">
        <v>297.125</v>
      </c>
      <c r="F81" s="278">
        <f>H81+J81</f>
        <v>0</v>
      </c>
      <c r="G81" s="174">
        <f>ROUND(E81*F81,2)</f>
        <v>0</v>
      </c>
      <c r="H81" s="175"/>
      <c r="I81" s="174">
        <f>ROUND(E81*H81,2)</f>
        <v>0</v>
      </c>
      <c r="J81" s="175"/>
      <c r="K81" s="174">
        <f>ROUND(E81*J81,2)</f>
        <v>0</v>
      </c>
      <c r="L81" s="174">
        <v>21</v>
      </c>
      <c r="M81" s="174">
        <f>G81*(1+L81/100)</f>
        <v>0</v>
      </c>
      <c r="N81" s="163">
        <v>0</v>
      </c>
      <c r="O81" s="163">
        <f>ROUND(E81*N81,5)</f>
        <v>0</v>
      </c>
      <c r="P81" s="163">
        <v>0</v>
      </c>
      <c r="Q81" s="163">
        <f>ROUND(E81*P81,5)</f>
        <v>0</v>
      </c>
      <c r="R81" s="163"/>
      <c r="S81" s="163"/>
      <c r="T81" s="164">
        <v>1.7999999999999999E-2</v>
      </c>
      <c r="U81" s="163">
        <f>ROUND(E81*T81,2)</f>
        <v>5.35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100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5">
      <c r="A82" s="154"/>
      <c r="B82" s="160"/>
      <c r="C82" s="198" t="s">
        <v>114</v>
      </c>
      <c r="D82" s="165"/>
      <c r="E82" s="171"/>
      <c r="F82" s="174"/>
      <c r="G82" s="174"/>
      <c r="H82" s="174"/>
      <c r="I82" s="174"/>
      <c r="J82" s="174"/>
      <c r="K82" s="174"/>
      <c r="L82" s="174"/>
      <c r="M82" s="174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102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5">
      <c r="A83" s="154"/>
      <c r="B83" s="160"/>
      <c r="C83" s="198" t="s">
        <v>178</v>
      </c>
      <c r="D83" s="165"/>
      <c r="E83" s="171"/>
      <c r="F83" s="174"/>
      <c r="G83" s="174"/>
      <c r="H83" s="174"/>
      <c r="I83" s="174"/>
      <c r="J83" s="174"/>
      <c r="K83" s="174"/>
      <c r="L83" s="174"/>
      <c r="M83" s="174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102</v>
      </c>
      <c r="AF83" s="153">
        <v>0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5">
      <c r="A84" s="154"/>
      <c r="B84" s="160"/>
      <c r="C84" s="198" t="s">
        <v>179</v>
      </c>
      <c r="D84" s="165"/>
      <c r="E84" s="171">
        <v>137.1</v>
      </c>
      <c r="F84" s="174"/>
      <c r="G84" s="174"/>
      <c r="H84" s="174"/>
      <c r="I84" s="174"/>
      <c r="J84" s="174"/>
      <c r="K84" s="174"/>
      <c r="L84" s="174"/>
      <c r="M84" s="174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102</v>
      </c>
      <c r="AF84" s="153">
        <v>0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5">
      <c r="A85" s="154"/>
      <c r="B85" s="160"/>
      <c r="C85" s="198" t="s">
        <v>180</v>
      </c>
      <c r="D85" s="165"/>
      <c r="E85" s="171"/>
      <c r="F85" s="174"/>
      <c r="G85" s="174"/>
      <c r="H85" s="174"/>
      <c r="I85" s="174"/>
      <c r="J85" s="174"/>
      <c r="K85" s="174"/>
      <c r="L85" s="174"/>
      <c r="M85" s="174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102</v>
      </c>
      <c r="AF85" s="153">
        <v>0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5">
      <c r="A86" s="154"/>
      <c r="B86" s="160"/>
      <c r="C86" s="198" t="s">
        <v>181</v>
      </c>
      <c r="D86" s="165"/>
      <c r="E86" s="171">
        <v>70.375</v>
      </c>
      <c r="F86" s="174"/>
      <c r="G86" s="174"/>
      <c r="H86" s="174"/>
      <c r="I86" s="174"/>
      <c r="J86" s="174"/>
      <c r="K86" s="174"/>
      <c r="L86" s="174"/>
      <c r="M86" s="174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102</v>
      </c>
      <c r="AF86" s="153">
        <v>0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5">
      <c r="A87" s="154"/>
      <c r="B87" s="160"/>
      <c r="C87" s="199" t="s">
        <v>108</v>
      </c>
      <c r="D87" s="166"/>
      <c r="E87" s="172">
        <v>207.47499999999999</v>
      </c>
      <c r="F87" s="174"/>
      <c r="G87" s="174"/>
      <c r="H87" s="174"/>
      <c r="I87" s="174"/>
      <c r="J87" s="174"/>
      <c r="K87" s="174"/>
      <c r="L87" s="174"/>
      <c r="M87" s="174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102</v>
      </c>
      <c r="AF87" s="153">
        <v>1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5">
      <c r="A88" s="154"/>
      <c r="B88" s="160"/>
      <c r="C88" s="198" t="s">
        <v>182</v>
      </c>
      <c r="D88" s="165"/>
      <c r="E88" s="171"/>
      <c r="F88" s="174"/>
      <c r="G88" s="174"/>
      <c r="H88" s="174"/>
      <c r="I88" s="174"/>
      <c r="J88" s="174"/>
      <c r="K88" s="174"/>
      <c r="L88" s="174"/>
      <c r="M88" s="174"/>
      <c r="N88" s="163"/>
      <c r="O88" s="163"/>
      <c r="P88" s="163"/>
      <c r="Q88" s="163"/>
      <c r="R88" s="163"/>
      <c r="S88" s="163"/>
      <c r="T88" s="164"/>
      <c r="U88" s="163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102</v>
      </c>
      <c r="AF88" s="153">
        <v>0</v>
      </c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5">
      <c r="A89" s="154"/>
      <c r="B89" s="160"/>
      <c r="C89" s="198" t="s">
        <v>183</v>
      </c>
      <c r="D89" s="165"/>
      <c r="E89" s="171">
        <v>89.65</v>
      </c>
      <c r="F89" s="174"/>
      <c r="G89" s="174"/>
      <c r="H89" s="174"/>
      <c r="I89" s="174"/>
      <c r="J89" s="174"/>
      <c r="K89" s="174"/>
      <c r="L89" s="174"/>
      <c r="M89" s="174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102</v>
      </c>
      <c r="AF89" s="153">
        <v>0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5">
      <c r="A90" s="154"/>
      <c r="B90" s="160"/>
      <c r="C90" s="199" t="s">
        <v>108</v>
      </c>
      <c r="D90" s="166"/>
      <c r="E90" s="172">
        <v>89.65</v>
      </c>
      <c r="F90" s="174"/>
      <c r="G90" s="174"/>
      <c r="H90" s="174"/>
      <c r="I90" s="174"/>
      <c r="J90" s="174"/>
      <c r="K90" s="174"/>
      <c r="L90" s="174"/>
      <c r="M90" s="174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102</v>
      </c>
      <c r="AF90" s="153">
        <v>1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ht="20.399999999999999" outlineLevel="1" x14ac:dyDescent="0.25">
      <c r="A91" s="154">
        <v>17</v>
      </c>
      <c r="B91" s="160" t="s">
        <v>184</v>
      </c>
      <c r="C91" s="197" t="s">
        <v>185</v>
      </c>
      <c r="D91" s="162" t="s">
        <v>99</v>
      </c>
      <c r="E91" s="170">
        <v>617.79999999999995</v>
      </c>
      <c r="F91" s="278">
        <f>H91+J91</f>
        <v>0</v>
      </c>
      <c r="G91" s="174">
        <f>ROUND(E91*F91,2)</f>
        <v>0</v>
      </c>
      <c r="H91" s="175"/>
      <c r="I91" s="174">
        <f>ROUND(E91*H91,2)</f>
        <v>0</v>
      </c>
      <c r="J91" s="175"/>
      <c r="K91" s="174">
        <f>ROUND(E91*J91,2)</f>
        <v>0</v>
      </c>
      <c r="L91" s="174">
        <v>21</v>
      </c>
      <c r="M91" s="174">
        <f>G91*(1+L91/100)</f>
        <v>0</v>
      </c>
      <c r="N91" s="163">
        <v>3.0000000000000001E-5</v>
      </c>
      <c r="O91" s="163">
        <f>ROUND(E91*N91,5)</f>
        <v>1.8530000000000001E-2</v>
      </c>
      <c r="P91" s="163">
        <v>0</v>
      </c>
      <c r="Q91" s="163">
        <f>ROUND(E91*P91,5)</f>
        <v>0</v>
      </c>
      <c r="R91" s="163"/>
      <c r="S91" s="163"/>
      <c r="T91" s="164">
        <v>0.25752000000000003</v>
      </c>
      <c r="U91" s="163">
        <f>ROUND(E91*T91,2)</f>
        <v>159.1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166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5">
      <c r="A92" s="154"/>
      <c r="B92" s="160"/>
      <c r="C92" s="198" t="s">
        <v>103</v>
      </c>
      <c r="D92" s="165"/>
      <c r="E92" s="171"/>
      <c r="F92" s="174"/>
      <c r="G92" s="174"/>
      <c r="H92" s="174"/>
      <c r="I92" s="174"/>
      <c r="J92" s="174"/>
      <c r="K92" s="174"/>
      <c r="L92" s="174"/>
      <c r="M92" s="174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102</v>
      </c>
      <c r="AF92" s="153">
        <v>0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5">
      <c r="A93" s="154"/>
      <c r="B93" s="160"/>
      <c r="C93" s="198" t="s">
        <v>186</v>
      </c>
      <c r="D93" s="165"/>
      <c r="E93" s="171">
        <v>209.55</v>
      </c>
      <c r="F93" s="174"/>
      <c r="G93" s="174"/>
      <c r="H93" s="174"/>
      <c r="I93" s="174"/>
      <c r="J93" s="174"/>
      <c r="K93" s="174"/>
      <c r="L93" s="174"/>
      <c r="M93" s="174"/>
      <c r="N93" s="163"/>
      <c r="O93" s="163"/>
      <c r="P93" s="163"/>
      <c r="Q93" s="163"/>
      <c r="R93" s="163"/>
      <c r="S93" s="163"/>
      <c r="T93" s="164"/>
      <c r="U93" s="163"/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102</v>
      </c>
      <c r="AF93" s="153">
        <v>0</v>
      </c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5">
      <c r="A94" s="154"/>
      <c r="B94" s="160"/>
      <c r="C94" s="198" t="s">
        <v>187</v>
      </c>
      <c r="D94" s="165"/>
      <c r="E94" s="171">
        <v>142.94999999999999</v>
      </c>
      <c r="F94" s="174"/>
      <c r="G94" s="174"/>
      <c r="H94" s="174"/>
      <c r="I94" s="174"/>
      <c r="J94" s="174"/>
      <c r="K94" s="174"/>
      <c r="L94" s="174"/>
      <c r="M94" s="174"/>
      <c r="N94" s="163"/>
      <c r="O94" s="163"/>
      <c r="P94" s="163"/>
      <c r="Q94" s="163"/>
      <c r="R94" s="163"/>
      <c r="S94" s="163"/>
      <c r="T94" s="164"/>
      <c r="U94" s="163"/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102</v>
      </c>
      <c r="AF94" s="153">
        <v>0</v>
      </c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5">
      <c r="A95" s="154"/>
      <c r="B95" s="160"/>
      <c r="C95" s="198" t="s">
        <v>188</v>
      </c>
      <c r="D95" s="165"/>
      <c r="E95" s="171">
        <v>135.80000000000001</v>
      </c>
      <c r="F95" s="174"/>
      <c r="G95" s="174"/>
      <c r="H95" s="174"/>
      <c r="I95" s="174"/>
      <c r="J95" s="174"/>
      <c r="K95" s="174"/>
      <c r="L95" s="174"/>
      <c r="M95" s="174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102</v>
      </c>
      <c r="AF95" s="153">
        <v>0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5">
      <c r="A96" s="154"/>
      <c r="B96" s="160"/>
      <c r="C96" s="198" t="s">
        <v>189</v>
      </c>
      <c r="D96" s="165"/>
      <c r="E96" s="171">
        <v>129.5</v>
      </c>
      <c r="F96" s="174"/>
      <c r="G96" s="174"/>
      <c r="H96" s="174"/>
      <c r="I96" s="174"/>
      <c r="J96" s="174"/>
      <c r="K96" s="174"/>
      <c r="L96" s="174"/>
      <c r="M96" s="174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102</v>
      </c>
      <c r="AF96" s="153">
        <v>0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5">
      <c r="A97" s="154">
        <v>18</v>
      </c>
      <c r="B97" s="160" t="s">
        <v>190</v>
      </c>
      <c r="C97" s="197" t="s">
        <v>191</v>
      </c>
      <c r="D97" s="162" t="s">
        <v>99</v>
      </c>
      <c r="E97" s="170">
        <v>617.79999999999995</v>
      </c>
      <c r="F97" s="278">
        <f>H97+J97</f>
        <v>0</v>
      </c>
      <c r="G97" s="174">
        <f>ROUND(E97*F97,2)</f>
        <v>0</v>
      </c>
      <c r="H97" s="175"/>
      <c r="I97" s="174">
        <f>ROUND(E97*H97,2)</f>
        <v>0</v>
      </c>
      <c r="J97" s="175"/>
      <c r="K97" s="174">
        <f>ROUND(E97*J97,2)</f>
        <v>0</v>
      </c>
      <c r="L97" s="174">
        <v>21</v>
      </c>
      <c r="M97" s="174">
        <f>G97*(1+L97/100)</f>
        <v>0</v>
      </c>
      <c r="N97" s="163">
        <v>0</v>
      </c>
      <c r="O97" s="163">
        <f>ROUND(E97*N97,5)</f>
        <v>0</v>
      </c>
      <c r="P97" s="163">
        <v>0</v>
      </c>
      <c r="Q97" s="163">
        <f>ROUND(E97*P97,5)</f>
        <v>0</v>
      </c>
      <c r="R97" s="163"/>
      <c r="S97" s="163"/>
      <c r="T97" s="164">
        <v>3.5000000000000001E-3</v>
      </c>
      <c r="U97" s="163">
        <f>ROUND(E97*T97,2)</f>
        <v>2.16</v>
      </c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100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5">
      <c r="A98" s="154">
        <v>19</v>
      </c>
      <c r="B98" s="160" t="s">
        <v>192</v>
      </c>
      <c r="C98" s="197" t="s">
        <v>193</v>
      </c>
      <c r="D98" s="162" t="s">
        <v>99</v>
      </c>
      <c r="E98" s="170">
        <v>36</v>
      </c>
      <c r="F98" s="278">
        <f>H98+J98</f>
        <v>0</v>
      </c>
      <c r="G98" s="174">
        <f>ROUND(E98*F98,2)</f>
        <v>0</v>
      </c>
      <c r="H98" s="175"/>
      <c r="I98" s="174">
        <f>ROUND(E98*H98,2)</f>
        <v>0</v>
      </c>
      <c r="J98" s="175"/>
      <c r="K98" s="174">
        <f>ROUND(E98*J98,2)</f>
        <v>0</v>
      </c>
      <c r="L98" s="174">
        <v>21</v>
      </c>
      <c r="M98" s="174">
        <f>G98*(1+L98/100)</f>
        <v>0</v>
      </c>
      <c r="N98" s="163">
        <v>9.4000000000000004E-3</v>
      </c>
      <c r="O98" s="163">
        <f>ROUND(E98*N98,5)</f>
        <v>0.33839999999999998</v>
      </c>
      <c r="P98" s="163">
        <v>0</v>
      </c>
      <c r="Q98" s="163">
        <f>ROUND(E98*P98,5)</f>
        <v>0</v>
      </c>
      <c r="R98" s="163"/>
      <c r="S98" s="163"/>
      <c r="T98" s="164">
        <v>0.86399999999999999</v>
      </c>
      <c r="U98" s="163">
        <f>ROUND(E98*T98,2)</f>
        <v>31.1</v>
      </c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100</v>
      </c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5">
      <c r="A99" s="154"/>
      <c r="B99" s="160"/>
      <c r="C99" s="198" t="s">
        <v>194</v>
      </c>
      <c r="D99" s="165"/>
      <c r="E99" s="171">
        <v>36</v>
      </c>
      <c r="F99" s="174"/>
      <c r="G99" s="174"/>
      <c r="H99" s="174"/>
      <c r="I99" s="174"/>
      <c r="J99" s="174"/>
      <c r="K99" s="174"/>
      <c r="L99" s="174"/>
      <c r="M99" s="174"/>
      <c r="N99" s="163"/>
      <c r="O99" s="163"/>
      <c r="P99" s="163"/>
      <c r="Q99" s="163"/>
      <c r="R99" s="163"/>
      <c r="S99" s="163"/>
      <c r="T99" s="164"/>
      <c r="U99" s="163"/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102</v>
      </c>
      <c r="AF99" s="153">
        <v>0</v>
      </c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5">
      <c r="A100" s="154">
        <v>20</v>
      </c>
      <c r="B100" s="160" t="s">
        <v>195</v>
      </c>
      <c r="C100" s="197" t="s">
        <v>196</v>
      </c>
      <c r="D100" s="162" t="s">
        <v>99</v>
      </c>
      <c r="E100" s="170">
        <v>36</v>
      </c>
      <c r="F100" s="278">
        <f>H100+J100</f>
        <v>0</v>
      </c>
      <c r="G100" s="174">
        <f>ROUND(E100*F100,2)</f>
        <v>0</v>
      </c>
      <c r="H100" s="175"/>
      <c r="I100" s="174">
        <f>ROUND(E100*H100,2)</f>
        <v>0</v>
      </c>
      <c r="J100" s="175"/>
      <c r="K100" s="174">
        <f>ROUND(E100*J100,2)</f>
        <v>0</v>
      </c>
      <c r="L100" s="174">
        <v>21</v>
      </c>
      <c r="M100" s="174">
        <f>G100*(1+L100/100)</f>
        <v>0</v>
      </c>
      <c r="N100" s="163">
        <v>0</v>
      </c>
      <c r="O100" s="163">
        <f>ROUND(E100*N100,5)</f>
        <v>0</v>
      </c>
      <c r="P100" s="163">
        <v>0</v>
      </c>
      <c r="Q100" s="163">
        <f>ROUND(E100*P100,5)</f>
        <v>0</v>
      </c>
      <c r="R100" s="163"/>
      <c r="S100" s="163"/>
      <c r="T100" s="164">
        <v>0.371</v>
      </c>
      <c r="U100" s="163">
        <f>ROUND(E100*T100,2)</f>
        <v>13.36</v>
      </c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100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5">
      <c r="A101" s="154"/>
      <c r="B101" s="160"/>
      <c r="C101" s="198" t="s">
        <v>197</v>
      </c>
      <c r="D101" s="165"/>
      <c r="E101" s="171">
        <v>36</v>
      </c>
      <c r="F101" s="174"/>
      <c r="G101" s="174"/>
      <c r="H101" s="174"/>
      <c r="I101" s="174"/>
      <c r="J101" s="174"/>
      <c r="K101" s="174"/>
      <c r="L101" s="174"/>
      <c r="M101" s="174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102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5">
      <c r="A102" s="154">
        <v>21</v>
      </c>
      <c r="B102" s="160" t="s">
        <v>198</v>
      </c>
      <c r="C102" s="197" t="s">
        <v>199</v>
      </c>
      <c r="D102" s="162" t="s">
        <v>121</v>
      </c>
      <c r="E102" s="170">
        <v>12.356</v>
      </c>
      <c r="F102" s="278">
        <f>H102+J102</f>
        <v>0</v>
      </c>
      <c r="G102" s="174">
        <f>ROUND(E102*F102,2)</f>
        <v>0</v>
      </c>
      <c r="H102" s="175"/>
      <c r="I102" s="174">
        <f>ROUND(E102*H102,2)</f>
        <v>0</v>
      </c>
      <c r="J102" s="175"/>
      <c r="K102" s="174">
        <f>ROUND(E102*J102,2)</f>
        <v>0</v>
      </c>
      <c r="L102" s="174">
        <v>21</v>
      </c>
      <c r="M102" s="174">
        <f>G102*(1+L102/100)</f>
        <v>0</v>
      </c>
      <c r="N102" s="163">
        <v>0</v>
      </c>
      <c r="O102" s="163">
        <f>ROUND(E102*N102,5)</f>
        <v>0</v>
      </c>
      <c r="P102" s="163">
        <v>0</v>
      </c>
      <c r="Q102" s="163">
        <f>ROUND(E102*P102,5)</f>
        <v>0</v>
      </c>
      <c r="R102" s="163"/>
      <c r="S102" s="163"/>
      <c r="T102" s="164">
        <v>0.88400000000000001</v>
      </c>
      <c r="U102" s="163">
        <f>ROUND(E102*T102,2)</f>
        <v>10.92</v>
      </c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100</v>
      </c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5">
      <c r="A103" s="154"/>
      <c r="B103" s="160"/>
      <c r="C103" s="198" t="s">
        <v>200</v>
      </c>
      <c r="D103" s="165"/>
      <c r="E103" s="171">
        <v>12.356</v>
      </c>
      <c r="F103" s="174"/>
      <c r="G103" s="174"/>
      <c r="H103" s="174"/>
      <c r="I103" s="174"/>
      <c r="J103" s="174"/>
      <c r="K103" s="174"/>
      <c r="L103" s="174"/>
      <c r="M103" s="174"/>
      <c r="N103" s="163"/>
      <c r="O103" s="163"/>
      <c r="P103" s="163"/>
      <c r="Q103" s="163"/>
      <c r="R103" s="163"/>
      <c r="S103" s="163"/>
      <c r="T103" s="164"/>
      <c r="U103" s="16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102</v>
      </c>
      <c r="AF103" s="153">
        <v>0</v>
      </c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5">
      <c r="A104" s="154">
        <v>22</v>
      </c>
      <c r="B104" s="160" t="s">
        <v>201</v>
      </c>
      <c r="C104" s="197" t="s">
        <v>202</v>
      </c>
      <c r="D104" s="162" t="s">
        <v>99</v>
      </c>
      <c r="E104" s="170">
        <v>1235.5999999999999</v>
      </c>
      <c r="F104" s="278">
        <f>H104+J104</f>
        <v>0</v>
      </c>
      <c r="G104" s="174">
        <f>ROUND(E104*F104,2)</f>
        <v>0</v>
      </c>
      <c r="H104" s="175"/>
      <c r="I104" s="174">
        <f>ROUND(E104*H104,2)</f>
        <v>0</v>
      </c>
      <c r="J104" s="175"/>
      <c r="K104" s="174">
        <f>ROUND(E104*J104,2)</f>
        <v>0</v>
      </c>
      <c r="L104" s="174">
        <v>21</v>
      </c>
      <c r="M104" s="174">
        <f>G104*(1+L104/100)</f>
        <v>0</v>
      </c>
      <c r="N104" s="163">
        <v>0</v>
      </c>
      <c r="O104" s="163">
        <f>ROUND(E104*N104,5)</f>
        <v>0</v>
      </c>
      <c r="P104" s="163">
        <v>0</v>
      </c>
      <c r="Q104" s="163">
        <f>ROUND(E104*P104,5)</f>
        <v>0</v>
      </c>
      <c r="R104" s="163"/>
      <c r="S104" s="163"/>
      <c r="T104" s="164">
        <v>1.0999999999999999E-2</v>
      </c>
      <c r="U104" s="163">
        <f>ROUND(E104*T104,2)</f>
        <v>13.59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100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5">
      <c r="A105" s="154"/>
      <c r="B105" s="160"/>
      <c r="C105" s="198" t="s">
        <v>203</v>
      </c>
      <c r="D105" s="165"/>
      <c r="E105" s="171">
        <v>1235.5999999999999</v>
      </c>
      <c r="F105" s="174"/>
      <c r="G105" s="174"/>
      <c r="H105" s="174"/>
      <c r="I105" s="174"/>
      <c r="J105" s="174"/>
      <c r="K105" s="174"/>
      <c r="L105" s="174"/>
      <c r="M105" s="174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102</v>
      </c>
      <c r="AF105" s="153">
        <v>0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5">
      <c r="A106" s="154">
        <v>23</v>
      </c>
      <c r="B106" s="160" t="s">
        <v>204</v>
      </c>
      <c r="C106" s="197" t="s">
        <v>205</v>
      </c>
      <c r="D106" s="162" t="s">
        <v>99</v>
      </c>
      <c r="E106" s="170">
        <v>1235.5999999999999</v>
      </c>
      <c r="F106" s="278">
        <f>H106+J106</f>
        <v>0</v>
      </c>
      <c r="G106" s="174">
        <f>ROUND(E106*F106,2)</f>
        <v>0</v>
      </c>
      <c r="H106" s="175"/>
      <c r="I106" s="174">
        <f>ROUND(E106*H106,2)</f>
        <v>0</v>
      </c>
      <c r="J106" s="175"/>
      <c r="K106" s="174">
        <f>ROUND(E106*J106,2)</f>
        <v>0</v>
      </c>
      <c r="L106" s="174">
        <v>21</v>
      </c>
      <c r="M106" s="174">
        <f>G106*(1+L106/100)</f>
        <v>0</v>
      </c>
      <c r="N106" s="163">
        <v>0</v>
      </c>
      <c r="O106" s="163">
        <f>ROUND(E106*N106,5)</f>
        <v>0</v>
      </c>
      <c r="P106" s="163">
        <v>0</v>
      </c>
      <c r="Q106" s="163">
        <f>ROUND(E106*P106,5)</f>
        <v>0</v>
      </c>
      <c r="R106" s="163"/>
      <c r="S106" s="163"/>
      <c r="T106" s="164">
        <v>8.0000000000000002E-3</v>
      </c>
      <c r="U106" s="163">
        <f>ROUND(E106*T106,2)</f>
        <v>9.8800000000000008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100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5">
      <c r="A107" s="154"/>
      <c r="B107" s="160"/>
      <c r="C107" s="198" t="s">
        <v>203</v>
      </c>
      <c r="D107" s="165"/>
      <c r="E107" s="171">
        <v>1235.5999999999999</v>
      </c>
      <c r="F107" s="174"/>
      <c r="G107" s="174"/>
      <c r="H107" s="174"/>
      <c r="I107" s="174"/>
      <c r="J107" s="174"/>
      <c r="K107" s="174"/>
      <c r="L107" s="174"/>
      <c r="M107" s="174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102</v>
      </c>
      <c r="AF107" s="153">
        <v>0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5">
      <c r="A108" s="154">
        <v>24</v>
      </c>
      <c r="B108" s="160" t="s">
        <v>206</v>
      </c>
      <c r="C108" s="197" t="s">
        <v>207</v>
      </c>
      <c r="D108" s="162" t="s">
        <v>121</v>
      </c>
      <c r="E108" s="170">
        <v>43.679250000000003</v>
      </c>
      <c r="F108" s="278">
        <f>H108+J108</f>
        <v>0</v>
      </c>
      <c r="G108" s="174">
        <f>ROUND(E108*F108,2)</f>
        <v>0</v>
      </c>
      <c r="H108" s="175"/>
      <c r="I108" s="174">
        <f>ROUND(E108*H108,2)</f>
        <v>0</v>
      </c>
      <c r="J108" s="175"/>
      <c r="K108" s="174">
        <f>ROUND(E108*J108,2)</f>
        <v>0</v>
      </c>
      <c r="L108" s="174">
        <v>21</v>
      </c>
      <c r="M108" s="174">
        <f>G108*(1+L108/100)</f>
        <v>0</v>
      </c>
      <c r="N108" s="163">
        <v>0</v>
      </c>
      <c r="O108" s="163">
        <f>ROUND(E108*N108,5)</f>
        <v>0</v>
      </c>
      <c r="P108" s="163">
        <v>0</v>
      </c>
      <c r="Q108" s="163">
        <f>ROUND(E108*P108,5)</f>
        <v>0</v>
      </c>
      <c r="R108" s="163"/>
      <c r="S108" s="163"/>
      <c r="T108" s="164">
        <v>0</v>
      </c>
      <c r="U108" s="163">
        <f>ROUND(E108*T108,2)</f>
        <v>0</v>
      </c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100</v>
      </c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5">
      <c r="A109" s="154"/>
      <c r="B109" s="160"/>
      <c r="C109" s="198" t="s">
        <v>208</v>
      </c>
      <c r="D109" s="165"/>
      <c r="E109" s="171">
        <v>43.679250000000003</v>
      </c>
      <c r="F109" s="174"/>
      <c r="G109" s="174"/>
      <c r="H109" s="174"/>
      <c r="I109" s="174"/>
      <c r="J109" s="174"/>
      <c r="K109" s="174"/>
      <c r="L109" s="174"/>
      <c r="M109" s="174"/>
      <c r="N109" s="163"/>
      <c r="O109" s="163"/>
      <c r="P109" s="163"/>
      <c r="Q109" s="163"/>
      <c r="R109" s="163"/>
      <c r="S109" s="163"/>
      <c r="T109" s="164"/>
      <c r="U109" s="16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102</v>
      </c>
      <c r="AF109" s="153">
        <v>0</v>
      </c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x14ac:dyDescent="0.25">
      <c r="A110" s="155" t="s">
        <v>95</v>
      </c>
      <c r="B110" s="161" t="s">
        <v>54</v>
      </c>
      <c r="C110" s="200" t="s">
        <v>55</v>
      </c>
      <c r="D110" s="167"/>
      <c r="E110" s="173"/>
      <c r="F110" s="176"/>
      <c r="G110" s="176">
        <f>SUMIF(AE111:AE120,"&lt;&gt;NOR",G111:G120)</f>
        <v>0</v>
      </c>
      <c r="H110" s="176"/>
      <c r="I110" s="176">
        <f>SUM(I111:I120)</f>
        <v>0</v>
      </c>
      <c r="J110" s="176"/>
      <c r="K110" s="176">
        <f>SUM(K111:K120)</f>
        <v>0</v>
      </c>
      <c r="L110" s="176"/>
      <c r="M110" s="176">
        <f>SUM(M111:M120)</f>
        <v>0</v>
      </c>
      <c r="N110" s="168"/>
      <c r="O110" s="168">
        <f>SUM(O111:O120)</f>
        <v>16.472070000000002</v>
      </c>
      <c r="P110" s="168"/>
      <c r="Q110" s="168">
        <f>SUM(Q111:Q120)</f>
        <v>0</v>
      </c>
      <c r="R110" s="168"/>
      <c r="S110" s="168"/>
      <c r="T110" s="169"/>
      <c r="U110" s="168">
        <f>SUM(U111:U120)</f>
        <v>47.32</v>
      </c>
      <c r="AE110" t="s">
        <v>96</v>
      </c>
    </row>
    <row r="111" spans="1:60" ht="20.399999999999999" outlineLevel="1" x14ac:dyDescent="0.25">
      <c r="A111" s="154">
        <v>25</v>
      </c>
      <c r="B111" s="160" t="s">
        <v>209</v>
      </c>
      <c r="C111" s="197" t="s">
        <v>210</v>
      </c>
      <c r="D111" s="162" t="s">
        <v>99</v>
      </c>
      <c r="E111" s="170">
        <v>4.32</v>
      </c>
      <c r="F111" s="278">
        <f>H111+J111</f>
        <v>0</v>
      </c>
      <c r="G111" s="174">
        <f>ROUND(E111*F111,2)</f>
        <v>0</v>
      </c>
      <c r="H111" s="175"/>
      <c r="I111" s="174">
        <f>ROUND(E111*H111,2)</f>
        <v>0</v>
      </c>
      <c r="J111" s="175"/>
      <c r="K111" s="174">
        <f>ROUND(E111*J111,2)</f>
        <v>0</v>
      </c>
      <c r="L111" s="174">
        <v>21</v>
      </c>
      <c r="M111" s="174">
        <f>G111*(1+L111/100)</f>
        <v>0</v>
      </c>
      <c r="N111" s="163">
        <v>0.96299999999999997</v>
      </c>
      <c r="O111" s="163">
        <f>ROUND(E111*N111,5)</f>
        <v>4.1601600000000003</v>
      </c>
      <c r="P111" s="163">
        <v>0</v>
      </c>
      <c r="Q111" s="163">
        <f>ROUND(E111*P111,5)</f>
        <v>0</v>
      </c>
      <c r="R111" s="163"/>
      <c r="S111" s="163"/>
      <c r="T111" s="164">
        <v>1.22</v>
      </c>
      <c r="U111" s="163">
        <f>ROUND(E111*T111,2)</f>
        <v>5.27</v>
      </c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100</v>
      </c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5">
      <c r="A112" s="154"/>
      <c r="B112" s="160"/>
      <c r="C112" s="198" t="s">
        <v>131</v>
      </c>
      <c r="D112" s="165"/>
      <c r="E112" s="171">
        <v>4.32</v>
      </c>
      <c r="F112" s="174"/>
      <c r="G112" s="174"/>
      <c r="H112" s="174"/>
      <c r="I112" s="174"/>
      <c r="J112" s="174"/>
      <c r="K112" s="174"/>
      <c r="L112" s="174"/>
      <c r="M112" s="174"/>
      <c r="N112" s="163"/>
      <c r="O112" s="163"/>
      <c r="P112" s="163"/>
      <c r="Q112" s="163"/>
      <c r="R112" s="163"/>
      <c r="S112" s="163"/>
      <c r="T112" s="164"/>
      <c r="U112" s="16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102</v>
      </c>
      <c r="AF112" s="153">
        <v>0</v>
      </c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ht="20.399999999999999" outlineLevel="1" x14ac:dyDescent="0.25">
      <c r="A113" s="154">
        <v>26</v>
      </c>
      <c r="B113" s="160" t="s">
        <v>211</v>
      </c>
      <c r="C113" s="197" t="s">
        <v>212</v>
      </c>
      <c r="D113" s="162" t="s">
        <v>121</v>
      </c>
      <c r="E113" s="170">
        <v>4.1669999999999998</v>
      </c>
      <c r="F113" s="278">
        <f>H113+J113</f>
        <v>0</v>
      </c>
      <c r="G113" s="174">
        <f>ROUND(E113*F113,2)</f>
        <v>0</v>
      </c>
      <c r="H113" s="175"/>
      <c r="I113" s="174">
        <f>ROUND(E113*H113,2)</f>
        <v>0</v>
      </c>
      <c r="J113" s="175"/>
      <c r="K113" s="174">
        <f>ROUND(E113*J113,2)</f>
        <v>0</v>
      </c>
      <c r="L113" s="174">
        <v>21</v>
      </c>
      <c r="M113" s="174">
        <f>G113*(1+L113/100)</f>
        <v>0</v>
      </c>
      <c r="N113" s="163">
        <v>2.9523700000000002</v>
      </c>
      <c r="O113" s="163">
        <f>ROUND(E113*N113,5)</f>
        <v>12.302530000000001</v>
      </c>
      <c r="P113" s="163">
        <v>0</v>
      </c>
      <c r="Q113" s="163">
        <f>ROUND(E113*P113,5)</f>
        <v>0</v>
      </c>
      <c r="R113" s="163"/>
      <c r="S113" s="163"/>
      <c r="T113" s="164">
        <v>9.6678800000000003</v>
      </c>
      <c r="U113" s="163">
        <f>ROUND(E113*T113,2)</f>
        <v>40.29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166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5">
      <c r="A114" s="154"/>
      <c r="B114" s="160"/>
      <c r="C114" s="198" t="s">
        <v>146</v>
      </c>
      <c r="D114" s="165"/>
      <c r="E114" s="171"/>
      <c r="F114" s="174"/>
      <c r="G114" s="174"/>
      <c r="H114" s="174"/>
      <c r="I114" s="174"/>
      <c r="J114" s="174"/>
      <c r="K114" s="174"/>
      <c r="L114" s="174"/>
      <c r="M114" s="174"/>
      <c r="N114" s="163"/>
      <c r="O114" s="163"/>
      <c r="P114" s="163"/>
      <c r="Q114" s="163"/>
      <c r="R114" s="163"/>
      <c r="S114" s="163"/>
      <c r="T114" s="164"/>
      <c r="U114" s="16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102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5">
      <c r="A115" s="154"/>
      <c r="B115" s="160"/>
      <c r="C115" s="198" t="s">
        <v>213</v>
      </c>
      <c r="D115" s="165"/>
      <c r="E115" s="171">
        <v>41.073999999999998</v>
      </c>
      <c r="F115" s="174"/>
      <c r="G115" s="174"/>
      <c r="H115" s="174"/>
      <c r="I115" s="174"/>
      <c r="J115" s="174"/>
      <c r="K115" s="174"/>
      <c r="L115" s="174"/>
      <c r="M115" s="174"/>
      <c r="N115" s="163"/>
      <c r="O115" s="163"/>
      <c r="P115" s="163"/>
      <c r="Q115" s="163"/>
      <c r="R115" s="163"/>
      <c r="S115" s="163"/>
      <c r="T115" s="164"/>
      <c r="U115" s="16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102</v>
      </c>
      <c r="AF115" s="153">
        <v>0</v>
      </c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5">
      <c r="A116" s="154">
        <v>27</v>
      </c>
      <c r="B116" s="160" t="s">
        <v>214</v>
      </c>
      <c r="C116" s="197" t="s">
        <v>215</v>
      </c>
      <c r="D116" s="162" t="s">
        <v>99</v>
      </c>
      <c r="E116" s="170">
        <v>18.75</v>
      </c>
      <c r="F116" s="278">
        <f>H116+J116</f>
        <v>0</v>
      </c>
      <c r="G116" s="174">
        <f>ROUND(E116*F116,2)</f>
        <v>0</v>
      </c>
      <c r="H116" s="175"/>
      <c r="I116" s="174">
        <f>ROUND(E116*H116,2)</f>
        <v>0</v>
      </c>
      <c r="J116" s="175"/>
      <c r="K116" s="174">
        <f>ROUND(E116*J116,2)</f>
        <v>0</v>
      </c>
      <c r="L116" s="174">
        <v>21</v>
      </c>
      <c r="M116" s="174">
        <f>G116*(1+L116/100)</f>
        <v>0</v>
      </c>
      <c r="N116" s="163">
        <v>5.0000000000000001E-4</v>
      </c>
      <c r="O116" s="163">
        <f>ROUND(E116*N116,5)</f>
        <v>9.3799999999999994E-3</v>
      </c>
      <c r="P116" s="163">
        <v>0</v>
      </c>
      <c r="Q116" s="163">
        <f>ROUND(E116*P116,5)</f>
        <v>0</v>
      </c>
      <c r="R116" s="163"/>
      <c r="S116" s="163"/>
      <c r="T116" s="164">
        <v>9.4E-2</v>
      </c>
      <c r="U116" s="163">
        <f>ROUND(E116*T116,2)</f>
        <v>1.76</v>
      </c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100</v>
      </c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5">
      <c r="A117" s="154"/>
      <c r="B117" s="160"/>
      <c r="C117" s="198" t="s">
        <v>216</v>
      </c>
      <c r="D117" s="165"/>
      <c r="E117" s="171">
        <v>5.8749000000000002</v>
      </c>
      <c r="F117" s="174"/>
      <c r="G117" s="174"/>
      <c r="H117" s="174"/>
      <c r="I117" s="174"/>
      <c r="J117" s="174"/>
      <c r="K117" s="174"/>
      <c r="L117" s="174"/>
      <c r="M117" s="174"/>
      <c r="N117" s="163"/>
      <c r="O117" s="163"/>
      <c r="P117" s="163"/>
      <c r="Q117" s="163"/>
      <c r="R117" s="163"/>
      <c r="S117" s="163"/>
      <c r="T117" s="164"/>
      <c r="U117" s="16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102</v>
      </c>
      <c r="AF117" s="153">
        <v>0</v>
      </c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5">
      <c r="A118" s="154"/>
      <c r="B118" s="160"/>
      <c r="C118" s="198" t="s">
        <v>217</v>
      </c>
      <c r="D118" s="165"/>
      <c r="E118" s="171">
        <v>1.094E-2</v>
      </c>
      <c r="F118" s="174"/>
      <c r="G118" s="174"/>
      <c r="H118" s="174"/>
      <c r="I118" s="174"/>
      <c r="J118" s="174"/>
      <c r="K118" s="174"/>
      <c r="L118" s="174"/>
      <c r="M118" s="174"/>
      <c r="N118" s="163"/>
      <c r="O118" s="163"/>
      <c r="P118" s="163"/>
      <c r="Q118" s="163"/>
      <c r="R118" s="163"/>
      <c r="S118" s="163"/>
      <c r="T118" s="164"/>
      <c r="U118" s="16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102</v>
      </c>
      <c r="AF118" s="153">
        <v>0</v>
      </c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5">
      <c r="A119" s="154"/>
      <c r="B119" s="160"/>
      <c r="C119" s="198" t="s">
        <v>218</v>
      </c>
      <c r="D119" s="165"/>
      <c r="E119" s="171">
        <v>192.86963</v>
      </c>
      <c r="F119" s="174"/>
      <c r="G119" s="174"/>
      <c r="H119" s="174"/>
      <c r="I119" s="174"/>
      <c r="J119" s="174"/>
      <c r="K119" s="174"/>
      <c r="L119" s="174"/>
      <c r="M119" s="174"/>
      <c r="N119" s="163"/>
      <c r="O119" s="163"/>
      <c r="P119" s="163"/>
      <c r="Q119" s="163"/>
      <c r="R119" s="163"/>
      <c r="S119" s="163"/>
      <c r="T119" s="164"/>
      <c r="U119" s="16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102</v>
      </c>
      <c r="AF119" s="153">
        <v>0</v>
      </c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5">
      <c r="A120" s="154"/>
      <c r="B120" s="160"/>
      <c r="C120" s="198" t="s">
        <v>219</v>
      </c>
      <c r="D120" s="165"/>
      <c r="E120" s="171">
        <v>1.6999999999999999E-3</v>
      </c>
      <c r="F120" s="174"/>
      <c r="G120" s="174"/>
      <c r="H120" s="174"/>
      <c r="I120" s="174"/>
      <c r="J120" s="174"/>
      <c r="K120" s="174"/>
      <c r="L120" s="174"/>
      <c r="M120" s="174"/>
      <c r="N120" s="163"/>
      <c r="O120" s="163"/>
      <c r="P120" s="163"/>
      <c r="Q120" s="163"/>
      <c r="R120" s="163"/>
      <c r="S120" s="163"/>
      <c r="T120" s="164"/>
      <c r="U120" s="16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102</v>
      </c>
      <c r="AF120" s="153">
        <v>0</v>
      </c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x14ac:dyDescent="0.25">
      <c r="A121" s="155" t="s">
        <v>95</v>
      </c>
      <c r="B121" s="161" t="s">
        <v>56</v>
      </c>
      <c r="C121" s="200" t="s">
        <v>57</v>
      </c>
      <c r="D121" s="167"/>
      <c r="E121" s="173"/>
      <c r="F121" s="176"/>
      <c r="G121" s="176">
        <f>SUMIF(AE122:AE127,"&lt;&gt;NOR",G122:G127)</f>
        <v>0</v>
      </c>
      <c r="H121" s="176"/>
      <c r="I121" s="176">
        <f>SUM(I122:I127)</f>
        <v>0</v>
      </c>
      <c r="J121" s="176"/>
      <c r="K121" s="176">
        <f>SUM(K122:K127)</f>
        <v>0</v>
      </c>
      <c r="L121" s="176"/>
      <c r="M121" s="176">
        <f>SUM(M122:M127)</f>
        <v>0</v>
      </c>
      <c r="N121" s="168"/>
      <c r="O121" s="168">
        <f>SUM(O122:O127)</f>
        <v>4.4030900000000006</v>
      </c>
      <c r="P121" s="168"/>
      <c r="Q121" s="168">
        <f>SUM(Q122:Q127)</f>
        <v>0</v>
      </c>
      <c r="R121" s="168"/>
      <c r="S121" s="168"/>
      <c r="T121" s="169"/>
      <c r="U121" s="168">
        <f>SUM(U122:U127)</f>
        <v>26.259999999999998</v>
      </c>
      <c r="AE121" t="s">
        <v>96</v>
      </c>
    </row>
    <row r="122" spans="1:60" outlineLevel="1" x14ac:dyDescent="0.25">
      <c r="A122" s="154">
        <v>28</v>
      </c>
      <c r="B122" s="160" t="s">
        <v>220</v>
      </c>
      <c r="C122" s="197" t="s">
        <v>221</v>
      </c>
      <c r="D122" s="162" t="s">
        <v>222</v>
      </c>
      <c r="E122" s="170">
        <v>6.5415000000000001E-2</v>
      </c>
      <c r="F122" s="278">
        <f>H122+J122</f>
        <v>0</v>
      </c>
      <c r="G122" s="174">
        <f>ROUND(E122*F122,2)</f>
        <v>0</v>
      </c>
      <c r="H122" s="175"/>
      <c r="I122" s="174">
        <f>ROUND(E122*H122,2)</f>
        <v>0</v>
      </c>
      <c r="J122" s="175"/>
      <c r="K122" s="174">
        <f>ROUND(E122*J122,2)</f>
        <v>0</v>
      </c>
      <c r="L122" s="174">
        <v>21</v>
      </c>
      <c r="M122" s="174">
        <f>G122*(1+L122/100)</f>
        <v>0</v>
      </c>
      <c r="N122" s="163">
        <v>1.02491</v>
      </c>
      <c r="O122" s="163">
        <f>ROUND(E122*N122,5)</f>
        <v>6.7040000000000002E-2</v>
      </c>
      <c r="P122" s="163">
        <v>0</v>
      </c>
      <c r="Q122" s="163">
        <f>ROUND(E122*P122,5)</f>
        <v>0</v>
      </c>
      <c r="R122" s="163"/>
      <c r="S122" s="163"/>
      <c r="T122" s="164">
        <v>24.562000000000001</v>
      </c>
      <c r="U122" s="163">
        <f>ROUND(E122*T122,2)</f>
        <v>1.61</v>
      </c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100</v>
      </c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5">
      <c r="A123" s="154"/>
      <c r="B123" s="160"/>
      <c r="C123" s="198" t="s">
        <v>223</v>
      </c>
      <c r="D123" s="165"/>
      <c r="E123" s="171">
        <v>1.17778</v>
      </c>
      <c r="F123" s="174"/>
      <c r="G123" s="174"/>
      <c r="H123" s="174"/>
      <c r="I123" s="174"/>
      <c r="J123" s="174"/>
      <c r="K123" s="174"/>
      <c r="L123" s="174"/>
      <c r="M123" s="174"/>
      <c r="N123" s="163"/>
      <c r="O123" s="163"/>
      <c r="P123" s="163"/>
      <c r="Q123" s="163"/>
      <c r="R123" s="163"/>
      <c r="S123" s="163"/>
      <c r="T123" s="164"/>
      <c r="U123" s="16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102</v>
      </c>
      <c r="AF123" s="153">
        <v>0</v>
      </c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ht="20.399999999999999" outlineLevel="1" x14ac:dyDescent="0.25">
      <c r="A124" s="154">
        <v>29</v>
      </c>
      <c r="B124" s="160" t="s">
        <v>224</v>
      </c>
      <c r="C124" s="197" t="s">
        <v>225</v>
      </c>
      <c r="D124" s="162" t="s">
        <v>99</v>
      </c>
      <c r="E124" s="170">
        <v>8.32</v>
      </c>
      <c r="F124" s="278">
        <f>H124+J124</f>
        <v>0</v>
      </c>
      <c r="G124" s="174">
        <f>ROUND(E124*F124,2)</f>
        <v>0</v>
      </c>
      <c r="H124" s="175"/>
      <c r="I124" s="174">
        <f>ROUND(E124*H124,2)</f>
        <v>0</v>
      </c>
      <c r="J124" s="175"/>
      <c r="K124" s="174">
        <f>ROUND(E124*J124,2)</f>
        <v>0</v>
      </c>
      <c r="L124" s="174">
        <v>21</v>
      </c>
      <c r="M124" s="174">
        <f>G124*(1+L124/100)</f>
        <v>0</v>
      </c>
      <c r="N124" s="163">
        <v>0.52115999999999996</v>
      </c>
      <c r="O124" s="163">
        <f>ROUND(E124*N124,5)</f>
        <v>4.3360500000000002</v>
      </c>
      <c r="P124" s="163">
        <v>0</v>
      </c>
      <c r="Q124" s="163">
        <f>ROUND(E124*P124,5)</f>
        <v>0</v>
      </c>
      <c r="R124" s="163"/>
      <c r="S124" s="163"/>
      <c r="T124" s="164">
        <v>2.9633400000000001</v>
      </c>
      <c r="U124" s="163">
        <f>ROUND(E124*T124,2)</f>
        <v>24.65</v>
      </c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166</v>
      </c>
      <c r="AF124" s="153"/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5">
      <c r="A125" s="154"/>
      <c r="B125" s="160"/>
      <c r="C125" s="198" t="s">
        <v>226</v>
      </c>
      <c r="D125" s="165"/>
      <c r="E125" s="171"/>
      <c r="F125" s="174"/>
      <c r="G125" s="174"/>
      <c r="H125" s="174"/>
      <c r="I125" s="174"/>
      <c r="J125" s="174"/>
      <c r="K125" s="174"/>
      <c r="L125" s="174"/>
      <c r="M125" s="174"/>
      <c r="N125" s="163"/>
      <c r="O125" s="163"/>
      <c r="P125" s="163"/>
      <c r="Q125" s="163"/>
      <c r="R125" s="163"/>
      <c r="S125" s="163"/>
      <c r="T125" s="164"/>
      <c r="U125" s="163"/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102</v>
      </c>
      <c r="AF125" s="153">
        <v>0</v>
      </c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5">
      <c r="A126" s="154"/>
      <c r="B126" s="160"/>
      <c r="C126" s="198" t="s">
        <v>227</v>
      </c>
      <c r="D126" s="165"/>
      <c r="E126" s="171">
        <v>5.39</v>
      </c>
      <c r="F126" s="174"/>
      <c r="G126" s="174"/>
      <c r="H126" s="174"/>
      <c r="I126" s="174"/>
      <c r="J126" s="174"/>
      <c r="K126" s="174"/>
      <c r="L126" s="174"/>
      <c r="M126" s="174"/>
      <c r="N126" s="163"/>
      <c r="O126" s="163"/>
      <c r="P126" s="163"/>
      <c r="Q126" s="163"/>
      <c r="R126" s="163"/>
      <c r="S126" s="163"/>
      <c r="T126" s="164"/>
      <c r="U126" s="163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102</v>
      </c>
      <c r="AF126" s="153">
        <v>0</v>
      </c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5">
      <c r="A127" s="154"/>
      <c r="B127" s="160"/>
      <c r="C127" s="198" t="s">
        <v>228</v>
      </c>
      <c r="D127" s="165"/>
      <c r="E127" s="171">
        <v>2</v>
      </c>
      <c r="F127" s="174"/>
      <c r="G127" s="174"/>
      <c r="H127" s="174"/>
      <c r="I127" s="174"/>
      <c r="J127" s="174"/>
      <c r="K127" s="174"/>
      <c r="L127" s="174"/>
      <c r="M127" s="174"/>
      <c r="N127" s="163"/>
      <c r="O127" s="163"/>
      <c r="P127" s="163"/>
      <c r="Q127" s="163"/>
      <c r="R127" s="163"/>
      <c r="S127" s="163"/>
      <c r="T127" s="164"/>
      <c r="U127" s="163"/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102</v>
      </c>
      <c r="AF127" s="153">
        <v>0</v>
      </c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x14ac:dyDescent="0.25">
      <c r="A128" s="155" t="s">
        <v>95</v>
      </c>
      <c r="B128" s="161" t="s">
        <v>58</v>
      </c>
      <c r="C128" s="200" t="s">
        <v>59</v>
      </c>
      <c r="D128" s="167"/>
      <c r="E128" s="173"/>
      <c r="F128" s="176"/>
      <c r="G128" s="176">
        <f>SUMIF(AE129:AE192,"&lt;&gt;NOR",G129:G192)</f>
        <v>0</v>
      </c>
      <c r="H128" s="176"/>
      <c r="I128" s="176">
        <f>SUM(I129:I192)</f>
        <v>0</v>
      </c>
      <c r="J128" s="176"/>
      <c r="K128" s="176">
        <f>SUM(K129:K192)</f>
        <v>0</v>
      </c>
      <c r="L128" s="176"/>
      <c r="M128" s="176">
        <f>SUM(M129:M192)</f>
        <v>0</v>
      </c>
      <c r="N128" s="168"/>
      <c r="O128" s="168">
        <f>SUM(O129:O192)</f>
        <v>102.79682</v>
      </c>
      <c r="P128" s="168"/>
      <c r="Q128" s="168">
        <f>SUM(Q129:Q192)</f>
        <v>0</v>
      </c>
      <c r="R128" s="168"/>
      <c r="S128" s="168"/>
      <c r="T128" s="169"/>
      <c r="U128" s="168">
        <f>SUM(U129:U192)</f>
        <v>114.72999999999999</v>
      </c>
      <c r="AE128" t="s">
        <v>96</v>
      </c>
    </row>
    <row r="129" spans="1:60" outlineLevel="1" x14ac:dyDescent="0.25">
      <c r="A129" s="154">
        <v>30</v>
      </c>
      <c r="B129" s="160" t="s">
        <v>229</v>
      </c>
      <c r="C129" s="197" t="s">
        <v>230</v>
      </c>
      <c r="D129" s="162" t="s">
        <v>99</v>
      </c>
      <c r="E129" s="170">
        <v>50.674999999999997</v>
      </c>
      <c r="F129" s="278">
        <f>H129+J129</f>
        <v>0</v>
      </c>
      <c r="G129" s="174">
        <f>ROUND(E129*F129,2)</f>
        <v>0</v>
      </c>
      <c r="H129" s="175"/>
      <c r="I129" s="174">
        <f>ROUND(E129*H129,2)</f>
        <v>0</v>
      </c>
      <c r="J129" s="175"/>
      <c r="K129" s="174">
        <f>ROUND(E129*J129,2)</f>
        <v>0</v>
      </c>
      <c r="L129" s="174">
        <v>21</v>
      </c>
      <c r="M129" s="174">
        <f>G129*(1+L129/100)</f>
        <v>0</v>
      </c>
      <c r="N129" s="163">
        <v>0.28799999999999998</v>
      </c>
      <c r="O129" s="163">
        <f>ROUND(E129*N129,5)</f>
        <v>14.5944</v>
      </c>
      <c r="P129" s="163">
        <v>0</v>
      </c>
      <c r="Q129" s="163">
        <f>ROUND(E129*P129,5)</f>
        <v>0</v>
      </c>
      <c r="R129" s="163"/>
      <c r="S129" s="163"/>
      <c r="T129" s="164">
        <v>2.3E-2</v>
      </c>
      <c r="U129" s="163">
        <f>ROUND(E129*T129,2)</f>
        <v>1.17</v>
      </c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100</v>
      </c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5">
      <c r="A130" s="154"/>
      <c r="B130" s="160"/>
      <c r="C130" s="198" t="s">
        <v>103</v>
      </c>
      <c r="D130" s="165"/>
      <c r="E130" s="171"/>
      <c r="F130" s="174"/>
      <c r="G130" s="174"/>
      <c r="H130" s="174"/>
      <c r="I130" s="174"/>
      <c r="J130" s="174"/>
      <c r="K130" s="174"/>
      <c r="L130" s="174"/>
      <c r="M130" s="174"/>
      <c r="N130" s="163"/>
      <c r="O130" s="163"/>
      <c r="P130" s="163"/>
      <c r="Q130" s="163"/>
      <c r="R130" s="163"/>
      <c r="S130" s="163"/>
      <c r="T130" s="164"/>
      <c r="U130" s="163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102</v>
      </c>
      <c r="AF130" s="153">
        <v>0</v>
      </c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5">
      <c r="A131" s="154"/>
      <c r="B131" s="160"/>
      <c r="C131" s="198" t="s">
        <v>231</v>
      </c>
      <c r="D131" s="165"/>
      <c r="E131" s="171"/>
      <c r="F131" s="174"/>
      <c r="G131" s="174"/>
      <c r="H131" s="174"/>
      <c r="I131" s="174"/>
      <c r="J131" s="174"/>
      <c r="K131" s="174"/>
      <c r="L131" s="174"/>
      <c r="M131" s="174"/>
      <c r="N131" s="163"/>
      <c r="O131" s="163"/>
      <c r="P131" s="163"/>
      <c r="Q131" s="163"/>
      <c r="R131" s="163"/>
      <c r="S131" s="163"/>
      <c r="T131" s="164"/>
      <c r="U131" s="16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102</v>
      </c>
      <c r="AF131" s="153">
        <v>0</v>
      </c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5">
      <c r="A132" s="154"/>
      <c r="B132" s="160"/>
      <c r="C132" s="198" t="s">
        <v>232</v>
      </c>
      <c r="D132" s="165"/>
      <c r="E132" s="171">
        <v>50.674999999999997</v>
      </c>
      <c r="F132" s="174"/>
      <c r="G132" s="174"/>
      <c r="H132" s="174"/>
      <c r="I132" s="174"/>
      <c r="J132" s="174"/>
      <c r="K132" s="174"/>
      <c r="L132" s="174"/>
      <c r="M132" s="174"/>
      <c r="N132" s="163"/>
      <c r="O132" s="163"/>
      <c r="P132" s="163"/>
      <c r="Q132" s="163"/>
      <c r="R132" s="163"/>
      <c r="S132" s="163"/>
      <c r="T132" s="164"/>
      <c r="U132" s="163"/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102</v>
      </c>
      <c r="AF132" s="153">
        <v>0</v>
      </c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5">
      <c r="A133" s="154">
        <v>31</v>
      </c>
      <c r="B133" s="160" t="s">
        <v>233</v>
      </c>
      <c r="C133" s="197" t="s">
        <v>234</v>
      </c>
      <c r="D133" s="162" t="s">
        <v>99</v>
      </c>
      <c r="E133" s="170">
        <v>84.8</v>
      </c>
      <c r="F133" s="278">
        <f>H133+J133</f>
        <v>0</v>
      </c>
      <c r="G133" s="174">
        <f>ROUND(E133*F133,2)</f>
        <v>0</v>
      </c>
      <c r="H133" s="175"/>
      <c r="I133" s="174">
        <f>ROUND(E133*H133,2)</f>
        <v>0</v>
      </c>
      <c r="J133" s="175"/>
      <c r="K133" s="174">
        <f>ROUND(E133*J133,2)</f>
        <v>0</v>
      </c>
      <c r="L133" s="174">
        <v>21</v>
      </c>
      <c r="M133" s="174">
        <f>G133*(1+L133/100)</f>
        <v>0</v>
      </c>
      <c r="N133" s="163">
        <v>0.46305000000000002</v>
      </c>
      <c r="O133" s="163">
        <f>ROUND(E133*N133,5)</f>
        <v>39.266640000000002</v>
      </c>
      <c r="P133" s="163">
        <v>0</v>
      </c>
      <c r="Q133" s="163">
        <f>ROUND(E133*P133,5)</f>
        <v>0</v>
      </c>
      <c r="R133" s="163"/>
      <c r="S133" s="163"/>
      <c r="T133" s="164">
        <v>2.9000000000000001E-2</v>
      </c>
      <c r="U133" s="163">
        <f>ROUND(E133*T133,2)</f>
        <v>2.46</v>
      </c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100</v>
      </c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5">
      <c r="A134" s="154"/>
      <c r="B134" s="160"/>
      <c r="C134" s="198" t="s">
        <v>114</v>
      </c>
      <c r="D134" s="165"/>
      <c r="E134" s="171"/>
      <c r="F134" s="174"/>
      <c r="G134" s="174"/>
      <c r="H134" s="174"/>
      <c r="I134" s="174"/>
      <c r="J134" s="174"/>
      <c r="K134" s="174"/>
      <c r="L134" s="174"/>
      <c r="M134" s="174"/>
      <c r="N134" s="163"/>
      <c r="O134" s="163"/>
      <c r="P134" s="163"/>
      <c r="Q134" s="163"/>
      <c r="R134" s="163"/>
      <c r="S134" s="163"/>
      <c r="T134" s="164"/>
      <c r="U134" s="16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102</v>
      </c>
      <c r="AF134" s="153">
        <v>0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5">
      <c r="A135" s="154"/>
      <c r="B135" s="160"/>
      <c r="C135" s="198" t="s">
        <v>178</v>
      </c>
      <c r="D135" s="165"/>
      <c r="E135" s="171"/>
      <c r="F135" s="174"/>
      <c r="G135" s="174"/>
      <c r="H135" s="174"/>
      <c r="I135" s="174"/>
      <c r="J135" s="174"/>
      <c r="K135" s="174"/>
      <c r="L135" s="174"/>
      <c r="M135" s="174"/>
      <c r="N135" s="163"/>
      <c r="O135" s="163"/>
      <c r="P135" s="163"/>
      <c r="Q135" s="163"/>
      <c r="R135" s="163"/>
      <c r="S135" s="163"/>
      <c r="T135" s="164"/>
      <c r="U135" s="163"/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102</v>
      </c>
      <c r="AF135" s="153">
        <v>0</v>
      </c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5">
      <c r="A136" s="154"/>
      <c r="B136" s="160"/>
      <c r="C136" s="198" t="s">
        <v>235</v>
      </c>
      <c r="D136" s="165"/>
      <c r="E136" s="171"/>
      <c r="F136" s="174"/>
      <c r="G136" s="174"/>
      <c r="H136" s="174"/>
      <c r="I136" s="174"/>
      <c r="J136" s="174"/>
      <c r="K136" s="174"/>
      <c r="L136" s="174"/>
      <c r="M136" s="174"/>
      <c r="N136" s="163"/>
      <c r="O136" s="163"/>
      <c r="P136" s="163"/>
      <c r="Q136" s="163"/>
      <c r="R136" s="163"/>
      <c r="S136" s="163"/>
      <c r="T136" s="164"/>
      <c r="U136" s="16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102</v>
      </c>
      <c r="AF136" s="153">
        <v>0</v>
      </c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5">
      <c r="A137" s="154"/>
      <c r="B137" s="160"/>
      <c r="C137" s="198" t="s">
        <v>236</v>
      </c>
      <c r="D137" s="165"/>
      <c r="E137" s="171"/>
      <c r="F137" s="174"/>
      <c r="G137" s="174"/>
      <c r="H137" s="174"/>
      <c r="I137" s="174"/>
      <c r="J137" s="174"/>
      <c r="K137" s="174"/>
      <c r="L137" s="174"/>
      <c r="M137" s="174"/>
      <c r="N137" s="163"/>
      <c r="O137" s="163"/>
      <c r="P137" s="163"/>
      <c r="Q137" s="163"/>
      <c r="R137" s="163"/>
      <c r="S137" s="163"/>
      <c r="T137" s="164"/>
      <c r="U137" s="16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102</v>
      </c>
      <c r="AF137" s="153">
        <v>0</v>
      </c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5">
      <c r="A138" s="154"/>
      <c r="B138" s="160"/>
      <c r="C138" s="198" t="s">
        <v>105</v>
      </c>
      <c r="D138" s="165"/>
      <c r="E138" s="171"/>
      <c r="F138" s="174"/>
      <c r="G138" s="174"/>
      <c r="H138" s="174"/>
      <c r="I138" s="174"/>
      <c r="J138" s="174"/>
      <c r="K138" s="174"/>
      <c r="L138" s="174"/>
      <c r="M138" s="174"/>
      <c r="N138" s="163"/>
      <c r="O138" s="163"/>
      <c r="P138" s="163"/>
      <c r="Q138" s="163"/>
      <c r="R138" s="163"/>
      <c r="S138" s="163"/>
      <c r="T138" s="164"/>
      <c r="U138" s="16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102</v>
      </c>
      <c r="AF138" s="153">
        <v>0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5">
      <c r="A139" s="154"/>
      <c r="B139" s="160"/>
      <c r="C139" s="198" t="s">
        <v>237</v>
      </c>
      <c r="D139" s="165"/>
      <c r="E139" s="171">
        <v>14</v>
      </c>
      <c r="F139" s="174"/>
      <c r="G139" s="174"/>
      <c r="H139" s="174"/>
      <c r="I139" s="174"/>
      <c r="J139" s="174"/>
      <c r="K139" s="174"/>
      <c r="L139" s="174"/>
      <c r="M139" s="174"/>
      <c r="N139" s="163"/>
      <c r="O139" s="163"/>
      <c r="P139" s="163"/>
      <c r="Q139" s="163"/>
      <c r="R139" s="163"/>
      <c r="S139" s="163"/>
      <c r="T139" s="164"/>
      <c r="U139" s="163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102</v>
      </c>
      <c r="AF139" s="153">
        <v>0</v>
      </c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5">
      <c r="A140" s="154"/>
      <c r="B140" s="160"/>
      <c r="C140" s="198" t="s">
        <v>238</v>
      </c>
      <c r="D140" s="165"/>
      <c r="E140" s="171">
        <v>12</v>
      </c>
      <c r="F140" s="174"/>
      <c r="G140" s="174"/>
      <c r="H140" s="174"/>
      <c r="I140" s="174"/>
      <c r="J140" s="174"/>
      <c r="K140" s="174"/>
      <c r="L140" s="174"/>
      <c r="M140" s="174"/>
      <c r="N140" s="163"/>
      <c r="O140" s="163"/>
      <c r="P140" s="163"/>
      <c r="Q140" s="163"/>
      <c r="R140" s="163"/>
      <c r="S140" s="163"/>
      <c r="T140" s="164"/>
      <c r="U140" s="163"/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102</v>
      </c>
      <c r="AF140" s="153">
        <v>0</v>
      </c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5">
      <c r="A141" s="154"/>
      <c r="B141" s="160"/>
      <c r="C141" s="198" t="s">
        <v>239</v>
      </c>
      <c r="D141" s="165"/>
      <c r="E141" s="171">
        <v>5.7</v>
      </c>
      <c r="F141" s="174"/>
      <c r="G141" s="174"/>
      <c r="H141" s="174"/>
      <c r="I141" s="174"/>
      <c r="J141" s="174"/>
      <c r="K141" s="174"/>
      <c r="L141" s="174"/>
      <c r="M141" s="174"/>
      <c r="N141" s="163"/>
      <c r="O141" s="163"/>
      <c r="P141" s="163"/>
      <c r="Q141" s="163"/>
      <c r="R141" s="163"/>
      <c r="S141" s="163"/>
      <c r="T141" s="164"/>
      <c r="U141" s="163"/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102</v>
      </c>
      <c r="AF141" s="153">
        <v>0</v>
      </c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5">
      <c r="A142" s="154"/>
      <c r="B142" s="160"/>
      <c r="C142" s="198" t="s">
        <v>240</v>
      </c>
      <c r="D142" s="165"/>
      <c r="E142" s="171">
        <v>13.5</v>
      </c>
      <c r="F142" s="174"/>
      <c r="G142" s="174"/>
      <c r="H142" s="174"/>
      <c r="I142" s="174"/>
      <c r="J142" s="174"/>
      <c r="K142" s="174"/>
      <c r="L142" s="174"/>
      <c r="M142" s="174"/>
      <c r="N142" s="163"/>
      <c r="O142" s="163"/>
      <c r="P142" s="163"/>
      <c r="Q142" s="163"/>
      <c r="R142" s="163"/>
      <c r="S142" s="163"/>
      <c r="T142" s="164"/>
      <c r="U142" s="16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102</v>
      </c>
      <c r="AF142" s="153">
        <v>0</v>
      </c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5">
      <c r="A143" s="154"/>
      <c r="B143" s="160"/>
      <c r="C143" s="198" t="s">
        <v>241</v>
      </c>
      <c r="D143" s="165"/>
      <c r="E143" s="171">
        <v>17.600000000000001</v>
      </c>
      <c r="F143" s="174"/>
      <c r="G143" s="174"/>
      <c r="H143" s="174"/>
      <c r="I143" s="174"/>
      <c r="J143" s="174"/>
      <c r="K143" s="174"/>
      <c r="L143" s="174"/>
      <c r="M143" s="174"/>
      <c r="N143" s="163"/>
      <c r="O143" s="163"/>
      <c r="P143" s="163"/>
      <c r="Q143" s="163"/>
      <c r="R143" s="163"/>
      <c r="S143" s="163"/>
      <c r="T143" s="164"/>
      <c r="U143" s="16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102</v>
      </c>
      <c r="AF143" s="153">
        <v>0</v>
      </c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5">
      <c r="A144" s="154"/>
      <c r="B144" s="160"/>
      <c r="C144" s="198" t="s">
        <v>117</v>
      </c>
      <c r="D144" s="165"/>
      <c r="E144" s="171"/>
      <c r="F144" s="174"/>
      <c r="G144" s="174"/>
      <c r="H144" s="174"/>
      <c r="I144" s="174"/>
      <c r="J144" s="174"/>
      <c r="K144" s="174"/>
      <c r="L144" s="174"/>
      <c r="M144" s="174"/>
      <c r="N144" s="163"/>
      <c r="O144" s="163"/>
      <c r="P144" s="163"/>
      <c r="Q144" s="163"/>
      <c r="R144" s="163"/>
      <c r="S144" s="163"/>
      <c r="T144" s="164"/>
      <c r="U144" s="163"/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102</v>
      </c>
      <c r="AF144" s="153">
        <v>0</v>
      </c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5">
      <c r="A145" s="154"/>
      <c r="B145" s="160"/>
      <c r="C145" s="198" t="s">
        <v>242</v>
      </c>
      <c r="D145" s="165"/>
      <c r="E145" s="171"/>
      <c r="F145" s="174"/>
      <c r="G145" s="174"/>
      <c r="H145" s="174"/>
      <c r="I145" s="174"/>
      <c r="J145" s="174"/>
      <c r="K145" s="174"/>
      <c r="L145" s="174"/>
      <c r="M145" s="174"/>
      <c r="N145" s="163"/>
      <c r="O145" s="163"/>
      <c r="P145" s="163"/>
      <c r="Q145" s="163"/>
      <c r="R145" s="163"/>
      <c r="S145" s="163"/>
      <c r="T145" s="164"/>
      <c r="U145" s="163"/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102</v>
      </c>
      <c r="AF145" s="153">
        <v>0</v>
      </c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5">
      <c r="A146" s="154"/>
      <c r="B146" s="160"/>
      <c r="C146" s="198" t="s">
        <v>243</v>
      </c>
      <c r="D146" s="165"/>
      <c r="E146" s="171">
        <v>14</v>
      </c>
      <c r="F146" s="174"/>
      <c r="G146" s="174"/>
      <c r="H146" s="174"/>
      <c r="I146" s="174"/>
      <c r="J146" s="174"/>
      <c r="K146" s="174"/>
      <c r="L146" s="174"/>
      <c r="M146" s="174"/>
      <c r="N146" s="163"/>
      <c r="O146" s="163"/>
      <c r="P146" s="163"/>
      <c r="Q146" s="163"/>
      <c r="R146" s="163"/>
      <c r="S146" s="163"/>
      <c r="T146" s="164"/>
      <c r="U146" s="16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102</v>
      </c>
      <c r="AF146" s="153">
        <v>0</v>
      </c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5">
      <c r="A147" s="154"/>
      <c r="B147" s="160"/>
      <c r="C147" s="198" t="s">
        <v>244</v>
      </c>
      <c r="D147" s="165"/>
      <c r="E147" s="171">
        <v>8</v>
      </c>
      <c r="F147" s="174"/>
      <c r="G147" s="174"/>
      <c r="H147" s="174"/>
      <c r="I147" s="174"/>
      <c r="J147" s="174"/>
      <c r="K147" s="174"/>
      <c r="L147" s="174"/>
      <c r="M147" s="174"/>
      <c r="N147" s="163"/>
      <c r="O147" s="163"/>
      <c r="P147" s="163"/>
      <c r="Q147" s="163"/>
      <c r="R147" s="163"/>
      <c r="S147" s="163"/>
      <c r="T147" s="164"/>
      <c r="U147" s="163"/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102</v>
      </c>
      <c r="AF147" s="153">
        <v>0</v>
      </c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5">
      <c r="A148" s="154"/>
      <c r="B148" s="160"/>
      <c r="C148" s="199" t="s">
        <v>108</v>
      </c>
      <c r="D148" s="166"/>
      <c r="E148" s="172">
        <v>84.8</v>
      </c>
      <c r="F148" s="174"/>
      <c r="G148" s="174"/>
      <c r="H148" s="174"/>
      <c r="I148" s="174"/>
      <c r="J148" s="174"/>
      <c r="K148" s="174"/>
      <c r="L148" s="174"/>
      <c r="M148" s="174"/>
      <c r="N148" s="163"/>
      <c r="O148" s="163"/>
      <c r="P148" s="163"/>
      <c r="Q148" s="163"/>
      <c r="R148" s="163"/>
      <c r="S148" s="163"/>
      <c r="T148" s="164"/>
      <c r="U148" s="163"/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102</v>
      </c>
      <c r="AF148" s="153">
        <v>1</v>
      </c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5">
      <c r="A149" s="154">
        <v>32</v>
      </c>
      <c r="B149" s="160" t="s">
        <v>245</v>
      </c>
      <c r="C149" s="197" t="s">
        <v>246</v>
      </c>
      <c r="D149" s="162" t="s">
        <v>99</v>
      </c>
      <c r="E149" s="170">
        <v>84.8</v>
      </c>
      <c r="F149" s="278">
        <f>H149+J149</f>
        <v>0</v>
      </c>
      <c r="G149" s="174">
        <f>ROUND(E149*F149,2)</f>
        <v>0</v>
      </c>
      <c r="H149" s="175"/>
      <c r="I149" s="174">
        <f>ROUND(E149*H149,2)</f>
        <v>0</v>
      </c>
      <c r="J149" s="175"/>
      <c r="K149" s="174">
        <f>ROUND(E149*J149,2)</f>
        <v>0</v>
      </c>
      <c r="L149" s="174">
        <v>21</v>
      </c>
      <c r="M149" s="174">
        <f>G149*(1+L149/100)</f>
        <v>0</v>
      </c>
      <c r="N149" s="163">
        <v>7.3899999999999993E-2</v>
      </c>
      <c r="O149" s="163">
        <f>ROUND(E149*N149,5)</f>
        <v>6.2667200000000003</v>
      </c>
      <c r="P149" s="163">
        <v>0</v>
      </c>
      <c r="Q149" s="163">
        <f>ROUND(E149*P149,5)</f>
        <v>0</v>
      </c>
      <c r="R149" s="163"/>
      <c r="S149" s="163"/>
      <c r="T149" s="164">
        <v>0.45200000000000001</v>
      </c>
      <c r="U149" s="163">
        <f>ROUND(E149*T149,2)</f>
        <v>38.33</v>
      </c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100</v>
      </c>
      <c r="AF149" s="153"/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5">
      <c r="A150" s="154"/>
      <c r="B150" s="160"/>
      <c r="C150" s="198" t="s">
        <v>103</v>
      </c>
      <c r="D150" s="165"/>
      <c r="E150" s="171"/>
      <c r="F150" s="174"/>
      <c r="G150" s="174"/>
      <c r="H150" s="174"/>
      <c r="I150" s="174"/>
      <c r="J150" s="174"/>
      <c r="K150" s="174"/>
      <c r="L150" s="174"/>
      <c r="M150" s="174"/>
      <c r="N150" s="163"/>
      <c r="O150" s="163"/>
      <c r="P150" s="163"/>
      <c r="Q150" s="163"/>
      <c r="R150" s="163"/>
      <c r="S150" s="163"/>
      <c r="T150" s="164"/>
      <c r="U150" s="163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102</v>
      </c>
      <c r="AF150" s="153">
        <v>0</v>
      </c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5">
      <c r="A151" s="154"/>
      <c r="B151" s="160"/>
      <c r="C151" s="198" t="s">
        <v>236</v>
      </c>
      <c r="D151" s="165"/>
      <c r="E151" s="171"/>
      <c r="F151" s="174"/>
      <c r="G151" s="174"/>
      <c r="H151" s="174"/>
      <c r="I151" s="174"/>
      <c r="J151" s="174"/>
      <c r="K151" s="174"/>
      <c r="L151" s="174"/>
      <c r="M151" s="174"/>
      <c r="N151" s="163"/>
      <c r="O151" s="163"/>
      <c r="P151" s="163"/>
      <c r="Q151" s="163"/>
      <c r="R151" s="163"/>
      <c r="S151" s="163"/>
      <c r="T151" s="164"/>
      <c r="U151" s="163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102</v>
      </c>
      <c r="AF151" s="153">
        <v>0</v>
      </c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5">
      <c r="A152" s="154"/>
      <c r="B152" s="160"/>
      <c r="C152" s="198" t="s">
        <v>105</v>
      </c>
      <c r="D152" s="165"/>
      <c r="E152" s="171"/>
      <c r="F152" s="174"/>
      <c r="G152" s="174"/>
      <c r="H152" s="174"/>
      <c r="I152" s="174"/>
      <c r="J152" s="174"/>
      <c r="K152" s="174"/>
      <c r="L152" s="174"/>
      <c r="M152" s="174"/>
      <c r="N152" s="163"/>
      <c r="O152" s="163"/>
      <c r="P152" s="163"/>
      <c r="Q152" s="163"/>
      <c r="R152" s="163"/>
      <c r="S152" s="163"/>
      <c r="T152" s="164"/>
      <c r="U152" s="163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102</v>
      </c>
      <c r="AF152" s="153">
        <v>0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5">
      <c r="A153" s="154"/>
      <c r="B153" s="160"/>
      <c r="C153" s="198" t="s">
        <v>237</v>
      </c>
      <c r="D153" s="165"/>
      <c r="E153" s="171">
        <v>14</v>
      </c>
      <c r="F153" s="174"/>
      <c r="G153" s="174"/>
      <c r="H153" s="174"/>
      <c r="I153" s="174"/>
      <c r="J153" s="174"/>
      <c r="K153" s="174"/>
      <c r="L153" s="174"/>
      <c r="M153" s="174"/>
      <c r="N153" s="163"/>
      <c r="O153" s="163"/>
      <c r="P153" s="163"/>
      <c r="Q153" s="163"/>
      <c r="R153" s="163"/>
      <c r="S153" s="163"/>
      <c r="T153" s="164"/>
      <c r="U153" s="163"/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102</v>
      </c>
      <c r="AF153" s="153">
        <v>0</v>
      </c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5">
      <c r="A154" s="154"/>
      <c r="B154" s="160"/>
      <c r="C154" s="198" t="s">
        <v>238</v>
      </c>
      <c r="D154" s="165"/>
      <c r="E154" s="171">
        <v>12</v>
      </c>
      <c r="F154" s="174"/>
      <c r="G154" s="174"/>
      <c r="H154" s="174"/>
      <c r="I154" s="174"/>
      <c r="J154" s="174"/>
      <c r="K154" s="174"/>
      <c r="L154" s="174"/>
      <c r="M154" s="174"/>
      <c r="N154" s="163"/>
      <c r="O154" s="163"/>
      <c r="P154" s="163"/>
      <c r="Q154" s="163"/>
      <c r="R154" s="163"/>
      <c r="S154" s="163"/>
      <c r="T154" s="164"/>
      <c r="U154" s="163"/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102</v>
      </c>
      <c r="AF154" s="153">
        <v>0</v>
      </c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5">
      <c r="A155" s="154"/>
      <c r="B155" s="160"/>
      <c r="C155" s="198" t="s">
        <v>239</v>
      </c>
      <c r="D155" s="165"/>
      <c r="E155" s="171">
        <v>5.7</v>
      </c>
      <c r="F155" s="174"/>
      <c r="G155" s="174"/>
      <c r="H155" s="174"/>
      <c r="I155" s="174"/>
      <c r="J155" s="174"/>
      <c r="K155" s="174"/>
      <c r="L155" s="174"/>
      <c r="M155" s="174"/>
      <c r="N155" s="163"/>
      <c r="O155" s="163"/>
      <c r="P155" s="163"/>
      <c r="Q155" s="163"/>
      <c r="R155" s="163"/>
      <c r="S155" s="163"/>
      <c r="T155" s="164"/>
      <c r="U155" s="163"/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102</v>
      </c>
      <c r="AF155" s="153">
        <v>0</v>
      </c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5">
      <c r="A156" s="154"/>
      <c r="B156" s="160"/>
      <c r="C156" s="198" t="s">
        <v>240</v>
      </c>
      <c r="D156" s="165"/>
      <c r="E156" s="171">
        <v>13.5</v>
      </c>
      <c r="F156" s="174"/>
      <c r="G156" s="174"/>
      <c r="H156" s="174"/>
      <c r="I156" s="174"/>
      <c r="J156" s="174"/>
      <c r="K156" s="174"/>
      <c r="L156" s="174"/>
      <c r="M156" s="174"/>
      <c r="N156" s="163"/>
      <c r="O156" s="163"/>
      <c r="P156" s="163"/>
      <c r="Q156" s="163"/>
      <c r="R156" s="163"/>
      <c r="S156" s="163"/>
      <c r="T156" s="164"/>
      <c r="U156" s="163"/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102</v>
      </c>
      <c r="AF156" s="153">
        <v>0</v>
      </c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5">
      <c r="A157" s="154"/>
      <c r="B157" s="160"/>
      <c r="C157" s="198" t="s">
        <v>241</v>
      </c>
      <c r="D157" s="165"/>
      <c r="E157" s="171">
        <v>17.600000000000001</v>
      </c>
      <c r="F157" s="174"/>
      <c r="G157" s="174"/>
      <c r="H157" s="174"/>
      <c r="I157" s="174"/>
      <c r="J157" s="174"/>
      <c r="K157" s="174"/>
      <c r="L157" s="174"/>
      <c r="M157" s="174"/>
      <c r="N157" s="163"/>
      <c r="O157" s="163"/>
      <c r="P157" s="163"/>
      <c r="Q157" s="163"/>
      <c r="R157" s="163"/>
      <c r="S157" s="163"/>
      <c r="T157" s="164"/>
      <c r="U157" s="163"/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102</v>
      </c>
      <c r="AF157" s="153">
        <v>0</v>
      </c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5">
      <c r="A158" s="154"/>
      <c r="B158" s="160"/>
      <c r="C158" s="198" t="s">
        <v>117</v>
      </c>
      <c r="D158" s="165"/>
      <c r="E158" s="171"/>
      <c r="F158" s="174"/>
      <c r="G158" s="174"/>
      <c r="H158" s="174"/>
      <c r="I158" s="174"/>
      <c r="J158" s="174"/>
      <c r="K158" s="174"/>
      <c r="L158" s="174"/>
      <c r="M158" s="174"/>
      <c r="N158" s="163"/>
      <c r="O158" s="163"/>
      <c r="P158" s="163"/>
      <c r="Q158" s="163"/>
      <c r="R158" s="163"/>
      <c r="S158" s="163"/>
      <c r="T158" s="164"/>
      <c r="U158" s="163"/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102</v>
      </c>
      <c r="AF158" s="153">
        <v>0</v>
      </c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5">
      <c r="A159" s="154"/>
      <c r="B159" s="160"/>
      <c r="C159" s="198" t="s">
        <v>242</v>
      </c>
      <c r="D159" s="165"/>
      <c r="E159" s="171"/>
      <c r="F159" s="174"/>
      <c r="G159" s="174"/>
      <c r="H159" s="174"/>
      <c r="I159" s="174"/>
      <c r="J159" s="174"/>
      <c r="K159" s="174"/>
      <c r="L159" s="174"/>
      <c r="M159" s="174"/>
      <c r="N159" s="163"/>
      <c r="O159" s="163"/>
      <c r="P159" s="163"/>
      <c r="Q159" s="163"/>
      <c r="R159" s="163"/>
      <c r="S159" s="163"/>
      <c r="T159" s="164"/>
      <c r="U159" s="163"/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102</v>
      </c>
      <c r="AF159" s="153">
        <v>0</v>
      </c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5">
      <c r="A160" s="154"/>
      <c r="B160" s="160"/>
      <c r="C160" s="198" t="s">
        <v>243</v>
      </c>
      <c r="D160" s="165"/>
      <c r="E160" s="171">
        <v>14</v>
      </c>
      <c r="F160" s="174"/>
      <c r="G160" s="174"/>
      <c r="H160" s="174"/>
      <c r="I160" s="174"/>
      <c r="J160" s="174"/>
      <c r="K160" s="174"/>
      <c r="L160" s="174"/>
      <c r="M160" s="174"/>
      <c r="N160" s="163"/>
      <c r="O160" s="163"/>
      <c r="P160" s="163"/>
      <c r="Q160" s="163"/>
      <c r="R160" s="163"/>
      <c r="S160" s="163"/>
      <c r="T160" s="164"/>
      <c r="U160" s="163"/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102</v>
      </c>
      <c r="AF160" s="153">
        <v>0</v>
      </c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5">
      <c r="A161" s="154"/>
      <c r="B161" s="160"/>
      <c r="C161" s="198" t="s">
        <v>244</v>
      </c>
      <c r="D161" s="165"/>
      <c r="E161" s="171">
        <v>8</v>
      </c>
      <c r="F161" s="174"/>
      <c r="G161" s="174"/>
      <c r="H161" s="174"/>
      <c r="I161" s="174"/>
      <c r="J161" s="174"/>
      <c r="K161" s="174"/>
      <c r="L161" s="174"/>
      <c r="M161" s="174"/>
      <c r="N161" s="163"/>
      <c r="O161" s="163"/>
      <c r="P161" s="163"/>
      <c r="Q161" s="163"/>
      <c r="R161" s="163"/>
      <c r="S161" s="163"/>
      <c r="T161" s="164"/>
      <c r="U161" s="163"/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102</v>
      </c>
      <c r="AF161" s="153">
        <v>0</v>
      </c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5">
      <c r="A162" s="154"/>
      <c r="B162" s="160"/>
      <c r="C162" s="199" t="s">
        <v>108</v>
      </c>
      <c r="D162" s="166"/>
      <c r="E162" s="172">
        <v>84.8</v>
      </c>
      <c r="F162" s="174"/>
      <c r="G162" s="174"/>
      <c r="H162" s="174"/>
      <c r="I162" s="174"/>
      <c r="J162" s="174"/>
      <c r="K162" s="174"/>
      <c r="L162" s="174"/>
      <c r="M162" s="174"/>
      <c r="N162" s="163"/>
      <c r="O162" s="163"/>
      <c r="P162" s="163"/>
      <c r="Q162" s="163"/>
      <c r="R162" s="163"/>
      <c r="S162" s="163"/>
      <c r="T162" s="164"/>
      <c r="U162" s="16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102</v>
      </c>
      <c r="AF162" s="153">
        <v>1</v>
      </c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5">
      <c r="A163" s="154">
        <v>33</v>
      </c>
      <c r="B163" s="160" t="s">
        <v>247</v>
      </c>
      <c r="C163" s="197" t="s">
        <v>248</v>
      </c>
      <c r="D163" s="162" t="s">
        <v>99</v>
      </c>
      <c r="E163" s="170">
        <v>85.647999999999996</v>
      </c>
      <c r="F163" s="278">
        <f>H163+J163</f>
        <v>0</v>
      </c>
      <c r="G163" s="174">
        <f>ROUND(E163*F163,2)</f>
        <v>0</v>
      </c>
      <c r="H163" s="175"/>
      <c r="I163" s="174">
        <f>ROUND(E163*H163,2)</f>
        <v>0</v>
      </c>
      <c r="J163" s="175"/>
      <c r="K163" s="174">
        <f>ROUND(E163*J163,2)</f>
        <v>0</v>
      </c>
      <c r="L163" s="174">
        <v>21</v>
      </c>
      <c r="M163" s="174">
        <f>G163*(1+L163/100)</f>
        <v>0</v>
      </c>
      <c r="N163" s="163">
        <v>0.129</v>
      </c>
      <c r="O163" s="163">
        <f>ROUND(E163*N163,5)</f>
        <v>11.048590000000001</v>
      </c>
      <c r="P163" s="163">
        <v>0</v>
      </c>
      <c r="Q163" s="163">
        <f>ROUND(E163*P163,5)</f>
        <v>0</v>
      </c>
      <c r="R163" s="163"/>
      <c r="S163" s="163"/>
      <c r="T163" s="164">
        <v>0</v>
      </c>
      <c r="U163" s="163">
        <f>ROUND(E163*T163,2)</f>
        <v>0</v>
      </c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174</v>
      </c>
      <c r="AF163" s="153"/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5">
      <c r="A164" s="154"/>
      <c r="B164" s="160"/>
      <c r="C164" s="198" t="s">
        <v>249</v>
      </c>
      <c r="D164" s="165"/>
      <c r="E164" s="171">
        <v>84.8</v>
      </c>
      <c r="F164" s="174"/>
      <c r="G164" s="174"/>
      <c r="H164" s="174"/>
      <c r="I164" s="174"/>
      <c r="J164" s="174"/>
      <c r="K164" s="174"/>
      <c r="L164" s="174"/>
      <c r="M164" s="174"/>
      <c r="N164" s="163"/>
      <c r="O164" s="163"/>
      <c r="P164" s="163"/>
      <c r="Q164" s="163"/>
      <c r="R164" s="163"/>
      <c r="S164" s="163"/>
      <c r="T164" s="164"/>
      <c r="U164" s="163"/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102</v>
      </c>
      <c r="AF164" s="153">
        <v>0</v>
      </c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5">
      <c r="A165" s="154"/>
      <c r="B165" s="160"/>
      <c r="C165" s="199" t="s">
        <v>108</v>
      </c>
      <c r="D165" s="166"/>
      <c r="E165" s="172">
        <v>84.8</v>
      </c>
      <c r="F165" s="174"/>
      <c r="G165" s="174"/>
      <c r="H165" s="174"/>
      <c r="I165" s="174"/>
      <c r="J165" s="174"/>
      <c r="K165" s="174"/>
      <c r="L165" s="174"/>
      <c r="M165" s="174"/>
      <c r="N165" s="163"/>
      <c r="O165" s="163"/>
      <c r="P165" s="163"/>
      <c r="Q165" s="163"/>
      <c r="R165" s="163"/>
      <c r="S165" s="163"/>
      <c r="T165" s="164"/>
      <c r="U165" s="163"/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102</v>
      </c>
      <c r="AF165" s="153">
        <v>1</v>
      </c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5">
      <c r="A166" s="154"/>
      <c r="B166" s="160"/>
      <c r="C166" s="198" t="s">
        <v>250</v>
      </c>
      <c r="D166" s="165"/>
      <c r="E166" s="171">
        <v>0.84799999999999998</v>
      </c>
      <c r="F166" s="174"/>
      <c r="G166" s="174"/>
      <c r="H166" s="174"/>
      <c r="I166" s="174"/>
      <c r="J166" s="174"/>
      <c r="K166" s="174"/>
      <c r="L166" s="174"/>
      <c r="M166" s="174"/>
      <c r="N166" s="163"/>
      <c r="O166" s="163"/>
      <c r="P166" s="163"/>
      <c r="Q166" s="163"/>
      <c r="R166" s="163"/>
      <c r="S166" s="163"/>
      <c r="T166" s="164"/>
      <c r="U166" s="163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102</v>
      </c>
      <c r="AF166" s="153">
        <v>0</v>
      </c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5">
      <c r="A167" s="154"/>
      <c r="B167" s="160"/>
      <c r="C167" s="199" t="s">
        <v>108</v>
      </c>
      <c r="D167" s="166"/>
      <c r="E167" s="172">
        <v>0.84799999999999998</v>
      </c>
      <c r="F167" s="174"/>
      <c r="G167" s="174"/>
      <c r="H167" s="174"/>
      <c r="I167" s="174"/>
      <c r="J167" s="174"/>
      <c r="K167" s="174"/>
      <c r="L167" s="174"/>
      <c r="M167" s="174"/>
      <c r="N167" s="163"/>
      <c r="O167" s="163"/>
      <c r="P167" s="163"/>
      <c r="Q167" s="163"/>
      <c r="R167" s="163"/>
      <c r="S167" s="163"/>
      <c r="T167" s="164"/>
      <c r="U167" s="163"/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102</v>
      </c>
      <c r="AF167" s="153">
        <v>1</v>
      </c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5">
      <c r="A168" s="154">
        <v>34</v>
      </c>
      <c r="B168" s="160" t="s">
        <v>251</v>
      </c>
      <c r="C168" s="197" t="s">
        <v>252</v>
      </c>
      <c r="D168" s="162" t="s">
        <v>113</v>
      </c>
      <c r="E168" s="170">
        <v>101.35</v>
      </c>
      <c r="F168" s="278">
        <f>H168+J168</f>
        <v>0</v>
      </c>
      <c r="G168" s="174">
        <f>ROUND(E168*F168,2)</f>
        <v>0</v>
      </c>
      <c r="H168" s="175"/>
      <c r="I168" s="174">
        <f>ROUND(E168*H168,2)</f>
        <v>0</v>
      </c>
      <c r="J168" s="175"/>
      <c r="K168" s="174">
        <f>ROUND(E168*J168,2)</f>
        <v>0</v>
      </c>
      <c r="L168" s="174">
        <v>21</v>
      </c>
      <c r="M168" s="174">
        <f>G168*(1+L168/100)</f>
        <v>0</v>
      </c>
      <c r="N168" s="163">
        <v>3.3E-4</v>
      </c>
      <c r="O168" s="163">
        <f>ROUND(E168*N168,5)</f>
        <v>3.3450000000000001E-2</v>
      </c>
      <c r="P168" s="163">
        <v>0</v>
      </c>
      <c r="Q168" s="163">
        <f>ROUND(E168*P168,5)</f>
        <v>0</v>
      </c>
      <c r="R168" s="163"/>
      <c r="S168" s="163"/>
      <c r="T168" s="164">
        <v>0.41</v>
      </c>
      <c r="U168" s="163">
        <f>ROUND(E168*T168,2)</f>
        <v>41.55</v>
      </c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100</v>
      </c>
      <c r="AF168" s="153"/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5">
      <c r="A169" s="154"/>
      <c r="B169" s="160"/>
      <c r="C169" s="198" t="s">
        <v>253</v>
      </c>
      <c r="D169" s="165"/>
      <c r="E169" s="171">
        <v>101.35</v>
      </c>
      <c r="F169" s="174"/>
      <c r="G169" s="174"/>
      <c r="H169" s="174"/>
      <c r="I169" s="174"/>
      <c r="J169" s="174"/>
      <c r="K169" s="174"/>
      <c r="L169" s="174"/>
      <c r="M169" s="174"/>
      <c r="N169" s="163"/>
      <c r="O169" s="163"/>
      <c r="P169" s="163"/>
      <c r="Q169" s="163"/>
      <c r="R169" s="163"/>
      <c r="S169" s="163"/>
      <c r="T169" s="164"/>
      <c r="U169" s="163"/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102</v>
      </c>
      <c r="AF169" s="153">
        <v>0</v>
      </c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5">
      <c r="A170" s="154">
        <v>35</v>
      </c>
      <c r="B170" s="160" t="s">
        <v>254</v>
      </c>
      <c r="C170" s="197" t="s">
        <v>255</v>
      </c>
      <c r="D170" s="162" t="s">
        <v>113</v>
      </c>
      <c r="E170" s="170">
        <v>101.35</v>
      </c>
      <c r="F170" s="278">
        <f>H170+J170</f>
        <v>0</v>
      </c>
      <c r="G170" s="174">
        <f>ROUND(E170*F170,2)</f>
        <v>0</v>
      </c>
      <c r="H170" s="175"/>
      <c r="I170" s="174">
        <f>ROUND(E170*H170,2)</f>
        <v>0</v>
      </c>
      <c r="J170" s="175"/>
      <c r="K170" s="174">
        <f>ROUND(E170*J170,2)</f>
        <v>0</v>
      </c>
      <c r="L170" s="174">
        <v>21</v>
      </c>
      <c r="M170" s="174">
        <f>G170*(1+L170/100)</f>
        <v>0</v>
      </c>
      <c r="N170" s="163">
        <v>0.188</v>
      </c>
      <c r="O170" s="163">
        <f>ROUND(E170*N170,5)</f>
        <v>19.053799999999999</v>
      </c>
      <c r="P170" s="163">
        <v>0</v>
      </c>
      <c r="Q170" s="163">
        <f>ROUND(E170*P170,5)</f>
        <v>0</v>
      </c>
      <c r="R170" s="163"/>
      <c r="S170" s="163"/>
      <c r="T170" s="164">
        <v>0.27200000000000002</v>
      </c>
      <c r="U170" s="163">
        <f>ROUND(E170*T170,2)</f>
        <v>27.57</v>
      </c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100</v>
      </c>
      <c r="AF170" s="153"/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5">
      <c r="A171" s="154"/>
      <c r="B171" s="160"/>
      <c r="C171" s="198" t="s">
        <v>103</v>
      </c>
      <c r="D171" s="165"/>
      <c r="E171" s="171"/>
      <c r="F171" s="174"/>
      <c r="G171" s="174"/>
      <c r="H171" s="174"/>
      <c r="I171" s="174"/>
      <c r="J171" s="174"/>
      <c r="K171" s="174"/>
      <c r="L171" s="174"/>
      <c r="M171" s="174"/>
      <c r="N171" s="163"/>
      <c r="O171" s="163"/>
      <c r="P171" s="163"/>
      <c r="Q171" s="163"/>
      <c r="R171" s="163"/>
      <c r="S171" s="163"/>
      <c r="T171" s="164"/>
      <c r="U171" s="16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102</v>
      </c>
      <c r="AF171" s="153">
        <v>0</v>
      </c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5">
      <c r="A172" s="154"/>
      <c r="B172" s="160"/>
      <c r="C172" s="198" t="s">
        <v>236</v>
      </c>
      <c r="D172" s="165"/>
      <c r="E172" s="171"/>
      <c r="F172" s="174"/>
      <c r="G172" s="174"/>
      <c r="H172" s="174"/>
      <c r="I172" s="174"/>
      <c r="J172" s="174"/>
      <c r="K172" s="174"/>
      <c r="L172" s="174"/>
      <c r="M172" s="174"/>
      <c r="N172" s="163"/>
      <c r="O172" s="163"/>
      <c r="P172" s="163"/>
      <c r="Q172" s="163"/>
      <c r="R172" s="163"/>
      <c r="S172" s="163"/>
      <c r="T172" s="164"/>
      <c r="U172" s="16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102</v>
      </c>
      <c r="AF172" s="153">
        <v>0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5">
      <c r="A173" s="154"/>
      <c r="B173" s="160"/>
      <c r="C173" s="198" t="s">
        <v>105</v>
      </c>
      <c r="D173" s="165"/>
      <c r="E173" s="171"/>
      <c r="F173" s="174"/>
      <c r="G173" s="174"/>
      <c r="H173" s="174"/>
      <c r="I173" s="174"/>
      <c r="J173" s="174"/>
      <c r="K173" s="174"/>
      <c r="L173" s="174"/>
      <c r="M173" s="174"/>
      <c r="N173" s="163"/>
      <c r="O173" s="163"/>
      <c r="P173" s="163"/>
      <c r="Q173" s="163"/>
      <c r="R173" s="163"/>
      <c r="S173" s="163"/>
      <c r="T173" s="164"/>
      <c r="U173" s="163"/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102</v>
      </c>
      <c r="AF173" s="153">
        <v>0</v>
      </c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5">
      <c r="A174" s="154"/>
      <c r="B174" s="160"/>
      <c r="C174" s="198" t="s">
        <v>256</v>
      </c>
      <c r="D174" s="165"/>
      <c r="E174" s="171">
        <v>11.9</v>
      </c>
      <c r="F174" s="174"/>
      <c r="G174" s="174"/>
      <c r="H174" s="174"/>
      <c r="I174" s="174"/>
      <c r="J174" s="174"/>
      <c r="K174" s="174"/>
      <c r="L174" s="174"/>
      <c r="M174" s="174"/>
      <c r="N174" s="163"/>
      <c r="O174" s="163"/>
      <c r="P174" s="163"/>
      <c r="Q174" s="163"/>
      <c r="R174" s="163"/>
      <c r="S174" s="163"/>
      <c r="T174" s="164"/>
      <c r="U174" s="16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102</v>
      </c>
      <c r="AF174" s="153">
        <v>0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5">
      <c r="A175" s="154"/>
      <c r="B175" s="160"/>
      <c r="C175" s="198" t="s">
        <v>257</v>
      </c>
      <c r="D175" s="165"/>
      <c r="E175" s="171">
        <v>5.5</v>
      </c>
      <c r="F175" s="174"/>
      <c r="G175" s="174"/>
      <c r="H175" s="174"/>
      <c r="I175" s="174"/>
      <c r="J175" s="174"/>
      <c r="K175" s="174"/>
      <c r="L175" s="174"/>
      <c r="M175" s="174"/>
      <c r="N175" s="163"/>
      <c r="O175" s="163"/>
      <c r="P175" s="163"/>
      <c r="Q175" s="163"/>
      <c r="R175" s="163"/>
      <c r="S175" s="163"/>
      <c r="T175" s="164"/>
      <c r="U175" s="163"/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102</v>
      </c>
      <c r="AF175" s="153">
        <v>0</v>
      </c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5">
      <c r="A176" s="154"/>
      <c r="B176" s="160"/>
      <c r="C176" s="198" t="s">
        <v>258</v>
      </c>
      <c r="D176" s="165"/>
      <c r="E176" s="171">
        <v>8.1</v>
      </c>
      <c r="F176" s="174"/>
      <c r="G176" s="174"/>
      <c r="H176" s="174"/>
      <c r="I176" s="174"/>
      <c r="J176" s="174"/>
      <c r="K176" s="174"/>
      <c r="L176" s="174"/>
      <c r="M176" s="174"/>
      <c r="N176" s="163"/>
      <c r="O176" s="163"/>
      <c r="P176" s="163"/>
      <c r="Q176" s="163"/>
      <c r="R176" s="163"/>
      <c r="S176" s="163"/>
      <c r="T176" s="164"/>
      <c r="U176" s="163"/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102</v>
      </c>
      <c r="AF176" s="153">
        <v>0</v>
      </c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5">
      <c r="A177" s="154"/>
      <c r="B177" s="160"/>
      <c r="C177" s="198" t="s">
        <v>257</v>
      </c>
      <c r="D177" s="165"/>
      <c r="E177" s="171">
        <v>5.5</v>
      </c>
      <c r="F177" s="174"/>
      <c r="G177" s="174"/>
      <c r="H177" s="174"/>
      <c r="I177" s="174"/>
      <c r="J177" s="174"/>
      <c r="K177" s="174"/>
      <c r="L177" s="174"/>
      <c r="M177" s="174"/>
      <c r="N177" s="163"/>
      <c r="O177" s="163"/>
      <c r="P177" s="163"/>
      <c r="Q177" s="163"/>
      <c r="R177" s="163"/>
      <c r="S177" s="163"/>
      <c r="T177" s="164"/>
      <c r="U177" s="163"/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102</v>
      </c>
      <c r="AF177" s="153">
        <v>0</v>
      </c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5">
      <c r="A178" s="154"/>
      <c r="B178" s="160"/>
      <c r="C178" s="198" t="s">
        <v>259</v>
      </c>
      <c r="D178" s="165"/>
      <c r="E178" s="171">
        <v>10.7</v>
      </c>
      <c r="F178" s="174"/>
      <c r="G178" s="174"/>
      <c r="H178" s="174"/>
      <c r="I178" s="174"/>
      <c r="J178" s="174"/>
      <c r="K178" s="174"/>
      <c r="L178" s="174"/>
      <c r="M178" s="174"/>
      <c r="N178" s="163"/>
      <c r="O178" s="163"/>
      <c r="P178" s="163"/>
      <c r="Q178" s="163"/>
      <c r="R178" s="163"/>
      <c r="S178" s="163"/>
      <c r="T178" s="164"/>
      <c r="U178" s="163"/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102</v>
      </c>
      <c r="AF178" s="153">
        <v>0</v>
      </c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5">
      <c r="A179" s="154"/>
      <c r="B179" s="160"/>
      <c r="C179" s="198" t="s">
        <v>260</v>
      </c>
      <c r="D179" s="165"/>
      <c r="E179" s="171">
        <v>10.5</v>
      </c>
      <c r="F179" s="174"/>
      <c r="G179" s="174"/>
      <c r="H179" s="174"/>
      <c r="I179" s="174"/>
      <c r="J179" s="174"/>
      <c r="K179" s="174"/>
      <c r="L179" s="174"/>
      <c r="M179" s="174"/>
      <c r="N179" s="163"/>
      <c r="O179" s="163"/>
      <c r="P179" s="163"/>
      <c r="Q179" s="163"/>
      <c r="R179" s="163"/>
      <c r="S179" s="163"/>
      <c r="T179" s="164"/>
      <c r="U179" s="163"/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102</v>
      </c>
      <c r="AF179" s="153">
        <v>0</v>
      </c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5">
      <c r="A180" s="154"/>
      <c r="B180" s="160"/>
      <c r="C180" s="198" t="s">
        <v>261</v>
      </c>
      <c r="D180" s="165"/>
      <c r="E180" s="171">
        <v>10.35</v>
      </c>
      <c r="F180" s="174"/>
      <c r="G180" s="174"/>
      <c r="H180" s="174"/>
      <c r="I180" s="174"/>
      <c r="J180" s="174"/>
      <c r="K180" s="174"/>
      <c r="L180" s="174"/>
      <c r="M180" s="174"/>
      <c r="N180" s="163"/>
      <c r="O180" s="163"/>
      <c r="P180" s="163"/>
      <c r="Q180" s="163"/>
      <c r="R180" s="163"/>
      <c r="S180" s="163"/>
      <c r="T180" s="164"/>
      <c r="U180" s="163"/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102</v>
      </c>
      <c r="AF180" s="153">
        <v>0</v>
      </c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5">
      <c r="A181" s="154"/>
      <c r="B181" s="160"/>
      <c r="C181" s="198" t="s">
        <v>242</v>
      </c>
      <c r="D181" s="165"/>
      <c r="E181" s="171"/>
      <c r="F181" s="174"/>
      <c r="G181" s="174"/>
      <c r="H181" s="174"/>
      <c r="I181" s="174"/>
      <c r="J181" s="174"/>
      <c r="K181" s="174"/>
      <c r="L181" s="174"/>
      <c r="M181" s="174"/>
      <c r="N181" s="163"/>
      <c r="O181" s="163"/>
      <c r="P181" s="163"/>
      <c r="Q181" s="163"/>
      <c r="R181" s="163"/>
      <c r="S181" s="163"/>
      <c r="T181" s="164"/>
      <c r="U181" s="163"/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102</v>
      </c>
      <c r="AF181" s="153">
        <v>0</v>
      </c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5">
      <c r="A182" s="154"/>
      <c r="B182" s="160"/>
      <c r="C182" s="198" t="s">
        <v>262</v>
      </c>
      <c r="D182" s="165"/>
      <c r="E182" s="171">
        <v>14.4</v>
      </c>
      <c r="F182" s="174"/>
      <c r="G182" s="174"/>
      <c r="H182" s="174"/>
      <c r="I182" s="174"/>
      <c r="J182" s="174"/>
      <c r="K182" s="174"/>
      <c r="L182" s="174"/>
      <c r="M182" s="174"/>
      <c r="N182" s="163"/>
      <c r="O182" s="163"/>
      <c r="P182" s="163"/>
      <c r="Q182" s="163"/>
      <c r="R182" s="163"/>
      <c r="S182" s="163"/>
      <c r="T182" s="164"/>
      <c r="U182" s="163"/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102</v>
      </c>
      <c r="AF182" s="153">
        <v>0</v>
      </c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5">
      <c r="A183" s="154"/>
      <c r="B183" s="160"/>
      <c r="C183" s="198" t="s">
        <v>263</v>
      </c>
      <c r="D183" s="165"/>
      <c r="E183" s="171">
        <v>8.4</v>
      </c>
      <c r="F183" s="174"/>
      <c r="G183" s="174"/>
      <c r="H183" s="174"/>
      <c r="I183" s="174"/>
      <c r="J183" s="174"/>
      <c r="K183" s="174"/>
      <c r="L183" s="174"/>
      <c r="M183" s="174"/>
      <c r="N183" s="163"/>
      <c r="O183" s="163"/>
      <c r="P183" s="163"/>
      <c r="Q183" s="163"/>
      <c r="R183" s="163"/>
      <c r="S183" s="163"/>
      <c r="T183" s="164"/>
      <c r="U183" s="16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102</v>
      </c>
      <c r="AF183" s="153">
        <v>0</v>
      </c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5">
      <c r="A184" s="154"/>
      <c r="B184" s="160"/>
      <c r="C184" s="198" t="s">
        <v>264</v>
      </c>
      <c r="D184" s="165"/>
      <c r="E184" s="171">
        <v>16</v>
      </c>
      <c r="F184" s="174"/>
      <c r="G184" s="174"/>
      <c r="H184" s="174"/>
      <c r="I184" s="174"/>
      <c r="J184" s="174"/>
      <c r="K184" s="174"/>
      <c r="L184" s="174"/>
      <c r="M184" s="174"/>
      <c r="N184" s="163"/>
      <c r="O184" s="163"/>
      <c r="P184" s="163"/>
      <c r="Q184" s="163"/>
      <c r="R184" s="163"/>
      <c r="S184" s="163"/>
      <c r="T184" s="164"/>
      <c r="U184" s="163"/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102</v>
      </c>
      <c r="AF184" s="153">
        <v>0</v>
      </c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5">
      <c r="A185" s="154"/>
      <c r="B185" s="160"/>
      <c r="C185" s="199" t="s">
        <v>108</v>
      </c>
      <c r="D185" s="166"/>
      <c r="E185" s="172">
        <v>101.35</v>
      </c>
      <c r="F185" s="174"/>
      <c r="G185" s="174"/>
      <c r="H185" s="174"/>
      <c r="I185" s="174"/>
      <c r="J185" s="174"/>
      <c r="K185" s="174"/>
      <c r="L185" s="174"/>
      <c r="M185" s="174"/>
      <c r="N185" s="163"/>
      <c r="O185" s="163"/>
      <c r="P185" s="163"/>
      <c r="Q185" s="163"/>
      <c r="R185" s="163"/>
      <c r="S185" s="163"/>
      <c r="T185" s="164"/>
      <c r="U185" s="163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102</v>
      </c>
      <c r="AF185" s="153">
        <v>1</v>
      </c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5">
      <c r="A186" s="154">
        <v>36</v>
      </c>
      <c r="B186" s="160" t="s">
        <v>265</v>
      </c>
      <c r="C186" s="197" t="s">
        <v>266</v>
      </c>
      <c r="D186" s="162" t="s">
        <v>267</v>
      </c>
      <c r="E186" s="170">
        <v>102.3635</v>
      </c>
      <c r="F186" s="278">
        <f>H186+J186</f>
        <v>0</v>
      </c>
      <c r="G186" s="174">
        <f>ROUND(E186*F186,2)</f>
        <v>0</v>
      </c>
      <c r="H186" s="175"/>
      <c r="I186" s="174">
        <f>ROUND(E186*H186,2)</f>
        <v>0</v>
      </c>
      <c r="J186" s="175"/>
      <c r="K186" s="174">
        <f>ROUND(E186*J186,2)</f>
        <v>0</v>
      </c>
      <c r="L186" s="174">
        <v>21</v>
      </c>
      <c r="M186" s="174">
        <f>G186*(1+L186/100)</f>
        <v>0</v>
      </c>
      <c r="N186" s="163">
        <v>0.06</v>
      </c>
      <c r="O186" s="163">
        <f>ROUND(E186*N186,5)</f>
        <v>6.1418100000000004</v>
      </c>
      <c r="P186" s="163">
        <v>0</v>
      </c>
      <c r="Q186" s="163">
        <f>ROUND(E186*P186,5)</f>
        <v>0</v>
      </c>
      <c r="R186" s="163"/>
      <c r="S186" s="163"/>
      <c r="T186" s="164">
        <v>0</v>
      </c>
      <c r="U186" s="163">
        <f>ROUND(E186*T186,2)</f>
        <v>0</v>
      </c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174</v>
      </c>
      <c r="AF186" s="153"/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5">
      <c r="A187" s="154"/>
      <c r="B187" s="160"/>
      <c r="C187" s="198" t="s">
        <v>268</v>
      </c>
      <c r="D187" s="165"/>
      <c r="E187" s="171">
        <v>101.35</v>
      </c>
      <c r="F187" s="174"/>
      <c r="G187" s="174"/>
      <c r="H187" s="174"/>
      <c r="I187" s="174"/>
      <c r="J187" s="174"/>
      <c r="K187" s="174"/>
      <c r="L187" s="174"/>
      <c r="M187" s="174"/>
      <c r="N187" s="163"/>
      <c r="O187" s="163"/>
      <c r="P187" s="163"/>
      <c r="Q187" s="163"/>
      <c r="R187" s="163"/>
      <c r="S187" s="163"/>
      <c r="T187" s="164"/>
      <c r="U187" s="16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102</v>
      </c>
      <c r="AF187" s="153">
        <v>0</v>
      </c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5">
      <c r="A188" s="154"/>
      <c r="B188" s="160"/>
      <c r="C188" s="198" t="s">
        <v>269</v>
      </c>
      <c r="D188" s="165"/>
      <c r="E188" s="171">
        <v>1.0135000000000001</v>
      </c>
      <c r="F188" s="174"/>
      <c r="G188" s="174"/>
      <c r="H188" s="174"/>
      <c r="I188" s="174"/>
      <c r="J188" s="174"/>
      <c r="K188" s="174"/>
      <c r="L188" s="174"/>
      <c r="M188" s="174"/>
      <c r="N188" s="163"/>
      <c r="O188" s="163"/>
      <c r="P188" s="163"/>
      <c r="Q188" s="163"/>
      <c r="R188" s="163"/>
      <c r="S188" s="163"/>
      <c r="T188" s="164"/>
      <c r="U188" s="163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102</v>
      </c>
      <c r="AF188" s="153">
        <v>0</v>
      </c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5">
      <c r="A189" s="154">
        <v>37</v>
      </c>
      <c r="B189" s="160" t="s">
        <v>270</v>
      </c>
      <c r="C189" s="197" t="s">
        <v>271</v>
      </c>
      <c r="D189" s="162" t="s">
        <v>121</v>
      </c>
      <c r="E189" s="170">
        <v>2.53125</v>
      </c>
      <c r="F189" s="278">
        <f>H189+J189</f>
        <v>0</v>
      </c>
      <c r="G189" s="174">
        <f>ROUND(E189*F189,2)</f>
        <v>0</v>
      </c>
      <c r="H189" s="175"/>
      <c r="I189" s="174">
        <f>ROUND(E189*H189,2)</f>
        <v>0</v>
      </c>
      <c r="J189" s="175"/>
      <c r="K189" s="174">
        <f>ROUND(E189*J189,2)</f>
        <v>0</v>
      </c>
      <c r="L189" s="174">
        <v>21</v>
      </c>
      <c r="M189" s="174">
        <f>G189*(1+L189/100)</f>
        <v>0</v>
      </c>
      <c r="N189" s="163">
        <v>2.5249999999999999</v>
      </c>
      <c r="O189" s="163">
        <f>ROUND(E189*N189,5)</f>
        <v>6.3914099999999996</v>
      </c>
      <c r="P189" s="163">
        <v>0</v>
      </c>
      <c r="Q189" s="163">
        <f>ROUND(E189*P189,5)</f>
        <v>0</v>
      </c>
      <c r="R189" s="163"/>
      <c r="S189" s="163"/>
      <c r="T189" s="164">
        <v>1.4419999999999999</v>
      </c>
      <c r="U189" s="163">
        <f>ROUND(E189*T189,2)</f>
        <v>3.65</v>
      </c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100</v>
      </c>
      <c r="AF189" s="153"/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ht="20.399999999999999" outlineLevel="1" x14ac:dyDescent="0.25">
      <c r="A190" s="154"/>
      <c r="B190" s="160"/>
      <c r="C190" s="198" t="s">
        <v>272</v>
      </c>
      <c r="D190" s="165"/>
      <c r="E190" s="171"/>
      <c r="F190" s="174"/>
      <c r="G190" s="174"/>
      <c r="H190" s="174"/>
      <c r="I190" s="174"/>
      <c r="J190" s="174"/>
      <c r="K190" s="174"/>
      <c r="L190" s="174"/>
      <c r="M190" s="174"/>
      <c r="N190" s="163"/>
      <c r="O190" s="163"/>
      <c r="P190" s="163"/>
      <c r="Q190" s="163"/>
      <c r="R190" s="163"/>
      <c r="S190" s="163"/>
      <c r="T190" s="164"/>
      <c r="U190" s="163"/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102</v>
      </c>
      <c r="AF190" s="153">
        <v>0</v>
      </c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5">
      <c r="A191" s="154"/>
      <c r="B191" s="160"/>
      <c r="C191" s="198" t="s">
        <v>273</v>
      </c>
      <c r="D191" s="165"/>
      <c r="E191" s="171">
        <v>2.53125</v>
      </c>
      <c r="F191" s="174"/>
      <c r="G191" s="174"/>
      <c r="H191" s="174"/>
      <c r="I191" s="174"/>
      <c r="J191" s="174"/>
      <c r="K191" s="174"/>
      <c r="L191" s="174"/>
      <c r="M191" s="174"/>
      <c r="N191" s="163"/>
      <c r="O191" s="163"/>
      <c r="P191" s="163"/>
      <c r="Q191" s="163"/>
      <c r="R191" s="163"/>
      <c r="S191" s="163"/>
      <c r="T191" s="164"/>
      <c r="U191" s="163"/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102</v>
      </c>
      <c r="AF191" s="153">
        <v>0</v>
      </c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5">
      <c r="A192" s="154"/>
      <c r="B192" s="160"/>
      <c r="C192" s="199" t="s">
        <v>108</v>
      </c>
      <c r="D192" s="166"/>
      <c r="E192" s="172">
        <v>2.53125</v>
      </c>
      <c r="F192" s="174"/>
      <c r="G192" s="174"/>
      <c r="H192" s="174"/>
      <c r="I192" s="174"/>
      <c r="J192" s="174"/>
      <c r="K192" s="174"/>
      <c r="L192" s="174"/>
      <c r="M192" s="174"/>
      <c r="N192" s="163"/>
      <c r="O192" s="163"/>
      <c r="P192" s="163"/>
      <c r="Q192" s="163"/>
      <c r="R192" s="163"/>
      <c r="S192" s="163"/>
      <c r="T192" s="164"/>
      <c r="U192" s="163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102</v>
      </c>
      <c r="AF192" s="153">
        <v>1</v>
      </c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x14ac:dyDescent="0.25">
      <c r="A193" s="155" t="s">
        <v>95</v>
      </c>
      <c r="B193" s="161" t="s">
        <v>60</v>
      </c>
      <c r="C193" s="200" t="s">
        <v>61</v>
      </c>
      <c r="D193" s="167"/>
      <c r="E193" s="173"/>
      <c r="F193" s="176"/>
      <c r="G193" s="176">
        <f>SUMIF(AE194:AE202,"&lt;&gt;NOR",G194:G202)</f>
        <v>0</v>
      </c>
      <c r="H193" s="176"/>
      <c r="I193" s="176">
        <f>SUM(I194:I202)</f>
        <v>0</v>
      </c>
      <c r="J193" s="176"/>
      <c r="K193" s="176">
        <f>SUM(K194:K202)</f>
        <v>0</v>
      </c>
      <c r="L193" s="176"/>
      <c r="M193" s="176">
        <f>SUM(M194:M202)</f>
        <v>0</v>
      </c>
      <c r="N193" s="168"/>
      <c r="O193" s="168">
        <f>SUM(O194:O202)</f>
        <v>1.0319999999999999E-2</v>
      </c>
      <c r="P193" s="168"/>
      <c r="Q193" s="168">
        <f>SUM(Q194:Q202)</f>
        <v>16.847999999999999</v>
      </c>
      <c r="R193" s="168"/>
      <c r="S193" s="168"/>
      <c r="T193" s="169"/>
      <c r="U193" s="168">
        <f>SUM(U194:U202)</f>
        <v>59.67</v>
      </c>
      <c r="AE193" t="s">
        <v>96</v>
      </c>
    </row>
    <row r="194" spans="1:60" outlineLevel="1" x14ac:dyDescent="0.25">
      <c r="A194" s="154">
        <v>38</v>
      </c>
      <c r="B194" s="160" t="s">
        <v>274</v>
      </c>
      <c r="C194" s="197" t="s">
        <v>275</v>
      </c>
      <c r="D194" s="162" t="s">
        <v>121</v>
      </c>
      <c r="E194" s="170">
        <v>7.02</v>
      </c>
      <c r="F194" s="278">
        <f>H194+J194</f>
        <v>0</v>
      </c>
      <c r="G194" s="174">
        <f>ROUND(E194*F194,2)</f>
        <v>0</v>
      </c>
      <c r="H194" s="175"/>
      <c r="I194" s="174">
        <f>ROUND(E194*H194,2)</f>
        <v>0</v>
      </c>
      <c r="J194" s="175"/>
      <c r="K194" s="174">
        <f>ROUND(E194*J194,2)</f>
        <v>0</v>
      </c>
      <c r="L194" s="174">
        <v>21</v>
      </c>
      <c r="M194" s="174">
        <f>G194*(1+L194/100)</f>
        <v>0</v>
      </c>
      <c r="N194" s="163">
        <v>1.47E-3</v>
      </c>
      <c r="O194" s="163">
        <f>ROUND(E194*N194,5)</f>
        <v>1.0319999999999999E-2</v>
      </c>
      <c r="P194" s="163">
        <v>2.4</v>
      </c>
      <c r="Q194" s="163">
        <f>ROUND(E194*P194,5)</f>
        <v>16.847999999999999</v>
      </c>
      <c r="R194" s="163"/>
      <c r="S194" s="163"/>
      <c r="T194" s="164">
        <v>8.5</v>
      </c>
      <c r="U194" s="163">
        <f>ROUND(E194*T194,2)</f>
        <v>59.67</v>
      </c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100</v>
      </c>
      <c r="AF194" s="153"/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5">
      <c r="A195" s="154"/>
      <c r="B195" s="160"/>
      <c r="C195" s="198" t="s">
        <v>276</v>
      </c>
      <c r="D195" s="165"/>
      <c r="E195" s="171"/>
      <c r="F195" s="174"/>
      <c r="G195" s="174"/>
      <c r="H195" s="174"/>
      <c r="I195" s="174"/>
      <c r="J195" s="174"/>
      <c r="K195" s="174"/>
      <c r="L195" s="174"/>
      <c r="M195" s="174"/>
      <c r="N195" s="163"/>
      <c r="O195" s="163"/>
      <c r="P195" s="163"/>
      <c r="Q195" s="163"/>
      <c r="R195" s="163"/>
      <c r="S195" s="163"/>
      <c r="T195" s="164"/>
      <c r="U195" s="163"/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 t="s">
        <v>102</v>
      </c>
      <c r="AF195" s="153">
        <v>0</v>
      </c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ht="20.399999999999999" outlineLevel="1" x14ac:dyDescent="0.25">
      <c r="A196" s="154"/>
      <c r="B196" s="160"/>
      <c r="C196" s="198" t="s">
        <v>277</v>
      </c>
      <c r="D196" s="165"/>
      <c r="E196" s="171"/>
      <c r="F196" s="174"/>
      <c r="G196" s="174"/>
      <c r="H196" s="174"/>
      <c r="I196" s="174"/>
      <c r="J196" s="174"/>
      <c r="K196" s="174"/>
      <c r="L196" s="174"/>
      <c r="M196" s="174"/>
      <c r="N196" s="163"/>
      <c r="O196" s="163"/>
      <c r="P196" s="163"/>
      <c r="Q196" s="163"/>
      <c r="R196" s="163"/>
      <c r="S196" s="163"/>
      <c r="T196" s="164"/>
      <c r="U196" s="163"/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 t="s">
        <v>102</v>
      </c>
      <c r="AF196" s="153">
        <v>0</v>
      </c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5">
      <c r="A197" s="154"/>
      <c r="B197" s="160"/>
      <c r="C197" s="198" t="s">
        <v>278</v>
      </c>
      <c r="D197" s="165"/>
      <c r="E197" s="171">
        <v>1.2375</v>
      </c>
      <c r="F197" s="174"/>
      <c r="G197" s="174"/>
      <c r="H197" s="174"/>
      <c r="I197" s="174"/>
      <c r="J197" s="174"/>
      <c r="K197" s="174"/>
      <c r="L197" s="174"/>
      <c r="M197" s="174"/>
      <c r="N197" s="163"/>
      <c r="O197" s="163"/>
      <c r="P197" s="163"/>
      <c r="Q197" s="163"/>
      <c r="R197" s="163"/>
      <c r="S197" s="163"/>
      <c r="T197" s="164"/>
      <c r="U197" s="163"/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 t="s">
        <v>102</v>
      </c>
      <c r="AF197" s="153">
        <v>0</v>
      </c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5">
      <c r="A198" s="154"/>
      <c r="B198" s="160"/>
      <c r="C198" s="198" t="s">
        <v>279</v>
      </c>
      <c r="D198" s="165"/>
      <c r="E198" s="171">
        <v>0.78749999999999998</v>
      </c>
      <c r="F198" s="174"/>
      <c r="G198" s="174"/>
      <c r="H198" s="174"/>
      <c r="I198" s="174"/>
      <c r="J198" s="174"/>
      <c r="K198" s="174"/>
      <c r="L198" s="174"/>
      <c r="M198" s="174"/>
      <c r="N198" s="163"/>
      <c r="O198" s="163"/>
      <c r="P198" s="163"/>
      <c r="Q198" s="163"/>
      <c r="R198" s="163"/>
      <c r="S198" s="163"/>
      <c r="T198" s="164"/>
      <c r="U198" s="163"/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102</v>
      </c>
      <c r="AF198" s="153">
        <v>0</v>
      </c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5">
      <c r="A199" s="154"/>
      <c r="B199" s="160"/>
      <c r="C199" s="198" t="s">
        <v>280</v>
      </c>
      <c r="D199" s="165"/>
      <c r="E199" s="171">
        <v>1.575</v>
      </c>
      <c r="F199" s="174"/>
      <c r="G199" s="174"/>
      <c r="H199" s="174"/>
      <c r="I199" s="174"/>
      <c r="J199" s="174"/>
      <c r="K199" s="174"/>
      <c r="L199" s="174"/>
      <c r="M199" s="174"/>
      <c r="N199" s="163"/>
      <c r="O199" s="163"/>
      <c r="P199" s="163"/>
      <c r="Q199" s="163"/>
      <c r="R199" s="163"/>
      <c r="S199" s="163"/>
      <c r="T199" s="164"/>
      <c r="U199" s="163"/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 t="s">
        <v>102</v>
      </c>
      <c r="AF199" s="153">
        <v>0</v>
      </c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5">
      <c r="A200" s="154"/>
      <c r="B200" s="160"/>
      <c r="C200" s="198" t="s">
        <v>281</v>
      </c>
      <c r="D200" s="165"/>
      <c r="E200" s="171"/>
      <c r="F200" s="174"/>
      <c r="G200" s="174"/>
      <c r="H200" s="174"/>
      <c r="I200" s="174"/>
      <c r="J200" s="174"/>
      <c r="K200" s="174"/>
      <c r="L200" s="174"/>
      <c r="M200" s="174"/>
      <c r="N200" s="163"/>
      <c r="O200" s="163"/>
      <c r="P200" s="163"/>
      <c r="Q200" s="163"/>
      <c r="R200" s="163"/>
      <c r="S200" s="163"/>
      <c r="T200" s="164"/>
      <c r="U200" s="163"/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 t="s">
        <v>102</v>
      </c>
      <c r="AF200" s="153">
        <v>0</v>
      </c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5">
      <c r="A201" s="154"/>
      <c r="B201" s="160"/>
      <c r="C201" s="198" t="s">
        <v>282</v>
      </c>
      <c r="D201" s="165"/>
      <c r="E201" s="171">
        <v>1.5</v>
      </c>
      <c r="F201" s="174"/>
      <c r="G201" s="174"/>
      <c r="H201" s="174"/>
      <c r="I201" s="174"/>
      <c r="J201" s="174"/>
      <c r="K201" s="174"/>
      <c r="L201" s="174"/>
      <c r="M201" s="174"/>
      <c r="N201" s="163"/>
      <c r="O201" s="163"/>
      <c r="P201" s="163"/>
      <c r="Q201" s="163"/>
      <c r="R201" s="163"/>
      <c r="S201" s="163"/>
      <c r="T201" s="164"/>
      <c r="U201" s="163"/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102</v>
      </c>
      <c r="AF201" s="153">
        <v>0</v>
      </c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5">
      <c r="A202" s="154"/>
      <c r="B202" s="160"/>
      <c r="C202" s="198" t="s">
        <v>283</v>
      </c>
      <c r="D202" s="165"/>
      <c r="E202" s="171">
        <v>1.92</v>
      </c>
      <c r="F202" s="174"/>
      <c r="G202" s="174"/>
      <c r="H202" s="174"/>
      <c r="I202" s="174"/>
      <c r="J202" s="174"/>
      <c r="K202" s="174"/>
      <c r="L202" s="174"/>
      <c r="M202" s="174"/>
      <c r="N202" s="163"/>
      <c r="O202" s="163"/>
      <c r="P202" s="163"/>
      <c r="Q202" s="163"/>
      <c r="R202" s="163"/>
      <c r="S202" s="163"/>
      <c r="T202" s="164"/>
      <c r="U202" s="163"/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 t="s">
        <v>102</v>
      </c>
      <c r="AF202" s="153">
        <v>0</v>
      </c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x14ac:dyDescent="0.25">
      <c r="A203" s="155" t="s">
        <v>95</v>
      </c>
      <c r="B203" s="161" t="s">
        <v>62</v>
      </c>
      <c r="C203" s="200" t="s">
        <v>63</v>
      </c>
      <c r="D203" s="167"/>
      <c r="E203" s="173"/>
      <c r="F203" s="176"/>
      <c r="G203" s="176">
        <f>SUMIF(AE204:AE226,"&lt;&gt;NOR",G204:G226)</f>
        <v>0</v>
      </c>
      <c r="H203" s="176"/>
      <c r="I203" s="176">
        <f>SUM(I204:I226)</f>
        <v>0</v>
      </c>
      <c r="J203" s="176"/>
      <c r="K203" s="176">
        <f>SUM(K204:K226)</f>
        <v>0</v>
      </c>
      <c r="L203" s="176"/>
      <c r="M203" s="176">
        <f>SUM(M204:M226)</f>
        <v>0</v>
      </c>
      <c r="N203" s="168"/>
      <c r="O203" s="168">
        <f>SUM(O204:O226)</f>
        <v>0</v>
      </c>
      <c r="P203" s="168"/>
      <c r="Q203" s="168">
        <f>SUM(Q204:Q226)</f>
        <v>0</v>
      </c>
      <c r="R203" s="168"/>
      <c r="S203" s="168"/>
      <c r="T203" s="169"/>
      <c r="U203" s="168">
        <f>SUM(U204:U226)</f>
        <v>52.31</v>
      </c>
      <c r="AE203" t="s">
        <v>96</v>
      </c>
    </row>
    <row r="204" spans="1:60" outlineLevel="1" x14ac:dyDescent="0.25">
      <c r="A204" s="154">
        <v>39</v>
      </c>
      <c r="B204" s="160" t="s">
        <v>284</v>
      </c>
      <c r="C204" s="197" t="s">
        <v>285</v>
      </c>
      <c r="D204" s="162" t="s">
        <v>222</v>
      </c>
      <c r="E204" s="170">
        <v>31.844100000000001</v>
      </c>
      <c r="F204" s="278">
        <f>H204+J204</f>
        <v>0</v>
      </c>
      <c r="G204" s="174">
        <f>ROUND(E204*F204,2)</f>
        <v>0</v>
      </c>
      <c r="H204" s="175"/>
      <c r="I204" s="174">
        <f>ROUND(E204*H204,2)</f>
        <v>0</v>
      </c>
      <c r="J204" s="175"/>
      <c r="K204" s="174">
        <f>ROUND(E204*J204,2)</f>
        <v>0</v>
      </c>
      <c r="L204" s="174">
        <v>21</v>
      </c>
      <c r="M204" s="174">
        <f>G204*(1+L204/100)</f>
        <v>0</v>
      </c>
      <c r="N204" s="163">
        <v>0</v>
      </c>
      <c r="O204" s="163">
        <f>ROUND(E204*N204,5)</f>
        <v>0</v>
      </c>
      <c r="P204" s="163">
        <v>0</v>
      </c>
      <c r="Q204" s="163">
        <f>ROUND(E204*P204,5)</f>
        <v>0</v>
      </c>
      <c r="R204" s="163"/>
      <c r="S204" s="163"/>
      <c r="T204" s="164">
        <v>0.01</v>
      </c>
      <c r="U204" s="163">
        <f>ROUND(E204*T204,2)</f>
        <v>0.32</v>
      </c>
      <c r="V204" s="153"/>
      <c r="W204" s="153"/>
      <c r="X204" s="153"/>
      <c r="Y204" s="153"/>
      <c r="Z204" s="153"/>
      <c r="AA204" s="153"/>
      <c r="AB204" s="153"/>
      <c r="AC204" s="153"/>
      <c r="AD204" s="153"/>
      <c r="AE204" s="153" t="s">
        <v>100</v>
      </c>
      <c r="AF204" s="153"/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5">
      <c r="A205" s="154"/>
      <c r="B205" s="160"/>
      <c r="C205" s="198" t="s">
        <v>146</v>
      </c>
      <c r="D205" s="165"/>
      <c r="E205" s="171"/>
      <c r="F205" s="174"/>
      <c r="G205" s="174"/>
      <c r="H205" s="174"/>
      <c r="I205" s="174"/>
      <c r="J205" s="174"/>
      <c r="K205" s="174"/>
      <c r="L205" s="174"/>
      <c r="M205" s="174"/>
      <c r="N205" s="163"/>
      <c r="O205" s="163"/>
      <c r="P205" s="163"/>
      <c r="Q205" s="163"/>
      <c r="R205" s="163"/>
      <c r="S205" s="163"/>
      <c r="T205" s="164"/>
      <c r="U205" s="163"/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 t="s">
        <v>102</v>
      </c>
      <c r="AF205" s="153">
        <v>0</v>
      </c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5">
      <c r="A206" s="154"/>
      <c r="B206" s="160"/>
      <c r="C206" s="198" t="s">
        <v>286</v>
      </c>
      <c r="D206" s="165"/>
      <c r="E206" s="171">
        <v>12.2751</v>
      </c>
      <c r="F206" s="174"/>
      <c r="G206" s="174"/>
      <c r="H206" s="174"/>
      <c r="I206" s="174"/>
      <c r="J206" s="174"/>
      <c r="K206" s="174"/>
      <c r="L206" s="174"/>
      <c r="M206" s="174"/>
      <c r="N206" s="163"/>
      <c r="O206" s="163"/>
      <c r="P206" s="163"/>
      <c r="Q206" s="163"/>
      <c r="R206" s="163"/>
      <c r="S206" s="163"/>
      <c r="T206" s="164"/>
      <c r="U206" s="163"/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 t="s">
        <v>102</v>
      </c>
      <c r="AF206" s="153">
        <v>0</v>
      </c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5">
      <c r="A207" s="154"/>
      <c r="B207" s="160"/>
      <c r="C207" s="198" t="s">
        <v>287</v>
      </c>
      <c r="D207" s="165"/>
      <c r="E207" s="171">
        <v>19.568999999999999</v>
      </c>
      <c r="F207" s="174"/>
      <c r="G207" s="174"/>
      <c r="H207" s="174"/>
      <c r="I207" s="174"/>
      <c r="J207" s="174"/>
      <c r="K207" s="174"/>
      <c r="L207" s="174"/>
      <c r="M207" s="174"/>
      <c r="N207" s="163"/>
      <c r="O207" s="163"/>
      <c r="P207" s="163"/>
      <c r="Q207" s="163"/>
      <c r="R207" s="163"/>
      <c r="S207" s="163"/>
      <c r="T207" s="164"/>
      <c r="U207" s="163"/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 t="s">
        <v>102</v>
      </c>
      <c r="AF207" s="153">
        <v>0</v>
      </c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5">
      <c r="A208" s="154">
        <v>40</v>
      </c>
      <c r="B208" s="160" t="s">
        <v>288</v>
      </c>
      <c r="C208" s="197" t="s">
        <v>289</v>
      </c>
      <c r="D208" s="162" t="s">
        <v>222</v>
      </c>
      <c r="E208" s="170">
        <v>605.03790000000004</v>
      </c>
      <c r="F208" s="278">
        <f>H208+J208</f>
        <v>0</v>
      </c>
      <c r="G208" s="174">
        <f>ROUND(E208*F208,2)</f>
        <v>0</v>
      </c>
      <c r="H208" s="175"/>
      <c r="I208" s="174">
        <f>ROUND(E208*H208,2)</f>
        <v>0</v>
      </c>
      <c r="J208" s="175"/>
      <c r="K208" s="174">
        <f>ROUND(E208*J208,2)</f>
        <v>0</v>
      </c>
      <c r="L208" s="174">
        <v>21</v>
      </c>
      <c r="M208" s="174">
        <f>G208*(1+L208/100)</f>
        <v>0</v>
      </c>
      <c r="N208" s="163">
        <v>0</v>
      </c>
      <c r="O208" s="163">
        <f>ROUND(E208*N208,5)</f>
        <v>0</v>
      </c>
      <c r="P208" s="163">
        <v>0</v>
      </c>
      <c r="Q208" s="163">
        <f>ROUND(E208*P208,5)</f>
        <v>0</v>
      </c>
      <c r="R208" s="163"/>
      <c r="S208" s="163"/>
      <c r="T208" s="164">
        <v>0</v>
      </c>
      <c r="U208" s="163">
        <f>ROUND(E208*T208,2)</f>
        <v>0</v>
      </c>
      <c r="V208" s="153"/>
      <c r="W208" s="153"/>
      <c r="X208" s="153"/>
      <c r="Y208" s="153"/>
      <c r="Z208" s="153"/>
      <c r="AA208" s="153"/>
      <c r="AB208" s="153"/>
      <c r="AC208" s="153"/>
      <c r="AD208" s="153"/>
      <c r="AE208" s="153" t="s">
        <v>100</v>
      </c>
      <c r="AF208" s="153"/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5">
      <c r="A209" s="154"/>
      <c r="B209" s="160"/>
      <c r="C209" s="198" t="s">
        <v>290</v>
      </c>
      <c r="D209" s="165"/>
      <c r="E209" s="171">
        <v>605.03790000000004</v>
      </c>
      <c r="F209" s="174"/>
      <c r="G209" s="174"/>
      <c r="H209" s="174"/>
      <c r="I209" s="174"/>
      <c r="J209" s="174"/>
      <c r="K209" s="174"/>
      <c r="L209" s="174"/>
      <c r="M209" s="174"/>
      <c r="N209" s="163"/>
      <c r="O209" s="163"/>
      <c r="P209" s="163"/>
      <c r="Q209" s="163"/>
      <c r="R209" s="163"/>
      <c r="S209" s="163"/>
      <c r="T209" s="164"/>
      <c r="U209" s="163"/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 t="s">
        <v>102</v>
      </c>
      <c r="AF209" s="153">
        <v>0</v>
      </c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5">
      <c r="A210" s="154">
        <v>41</v>
      </c>
      <c r="B210" s="160" t="s">
        <v>291</v>
      </c>
      <c r="C210" s="197" t="s">
        <v>292</v>
      </c>
      <c r="D210" s="162" t="s">
        <v>222</v>
      </c>
      <c r="E210" s="170">
        <v>35.493000000000002</v>
      </c>
      <c r="F210" s="278">
        <f>H210+J210</f>
        <v>0</v>
      </c>
      <c r="G210" s="174">
        <f>ROUND(E210*F210,2)</f>
        <v>0</v>
      </c>
      <c r="H210" s="175"/>
      <c r="I210" s="174">
        <f>ROUND(E210*H210,2)</f>
        <v>0</v>
      </c>
      <c r="J210" s="175"/>
      <c r="K210" s="174">
        <f>ROUND(E210*J210,2)</f>
        <v>0</v>
      </c>
      <c r="L210" s="174">
        <v>21</v>
      </c>
      <c r="M210" s="174">
        <f>G210*(1+L210/100)</f>
        <v>0</v>
      </c>
      <c r="N210" s="163">
        <v>0</v>
      </c>
      <c r="O210" s="163">
        <f>ROUND(E210*N210,5)</f>
        <v>0</v>
      </c>
      <c r="P210" s="163">
        <v>0</v>
      </c>
      <c r="Q210" s="163">
        <f>ROUND(E210*P210,5)</f>
        <v>0</v>
      </c>
      <c r="R210" s="163"/>
      <c r="S210" s="163"/>
      <c r="T210" s="164">
        <v>0.68799999999999994</v>
      </c>
      <c r="U210" s="163">
        <f>ROUND(E210*T210,2)</f>
        <v>24.42</v>
      </c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 t="s">
        <v>100</v>
      </c>
      <c r="AF210" s="153"/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5">
      <c r="A211" s="154"/>
      <c r="B211" s="160"/>
      <c r="C211" s="198" t="s">
        <v>146</v>
      </c>
      <c r="D211" s="165"/>
      <c r="E211" s="171"/>
      <c r="F211" s="174"/>
      <c r="G211" s="174"/>
      <c r="H211" s="174"/>
      <c r="I211" s="174"/>
      <c r="J211" s="174"/>
      <c r="K211" s="174"/>
      <c r="L211" s="174"/>
      <c r="M211" s="174"/>
      <c r="N211" s="163"/>
      <c r="O211" s="163"/>
      <c r="P211" s="163"/>
      <c r="Q211" s="163"/>
      <c r="R211" s="163"/>
      <c r="S211" s="163"/>
      <c r="T211" s="164"/>
      <c r="U211" s="163"/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 t="s">
        <v>102</v>
      </c>
      <c r="AF211" s="153">
        <v>0</v>
      </c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5">
      <c r="A212" s="154"/>
      <c r="B212" s="160"/>
      <c r="C212" s="198" t="s">
        <v>293</v>
      </c>
      <c r="D212" s="165"/>
      <c r="E212" s="171"/>
      <c r="F212" s="174"/>
      <c r="G212" s="174"/>
      <c r="H212" s="174"/>
      <c r="I212" s="174"/>
      <c r="J212" s="174"/>
      <c r="K212" s="174"/>
      <c r="L212" s="174"/>
      <c r="M212" s="174"/>
      <c r="N212" s="163"/>
      <c r="O212" s="163"/>
      <c r="P212" s="163"/>
      <c r="Q212" s="163"/>
      <c r="R212" s="163"/>
      <c r="S212" s="163"/>
      <c r="T212" s="164"/>
      <c r="U212" s="163"/>
      <c r="V212" s="153"/>
      <c r="W212" s="153"/>
      <c r="X212" s="153"/>
      <c r="Y212" s="153"/>
      <c r="Z212" s="153"/>
      <c r="AA212" s="153"/>
      <c r="AB212" s="153"/>
      <c r="AC212" s="153"/>
      <c r="AD212" s="153"/>
      <c r="AE212" s="153" t="s">
        <v>102</v>
      </c>
      <c r="AF212" s="153">
        <v>0</v>
      </c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5">
      <c r="A213" s="154"/>
      <c r="B213" s="160"/>
      <c r="C213" s="198" t="s">
        <v>294</v>
      </c>
      <c r="D213" s="165"/>
      <c r="E213" s="171">
        <v>18.645</v>
      </c>
      <c r="F213" s="174"/>
      <c r="G213" s="174"/>
      <c r="H213" s="174"/>
      <c r="I213" s="174"/>
      <c r="J213" s="174"/>
      <c r="K213" s="174"/>
      <c r="L213" s="174"/>
      <c r="M213" s="174"/>
      <c r="N213" s="163"/>
      <c r="O213" s="163"/>
      <c r="P213" s="163"/>
      <c r="Q213" s="163"/>
      <c r="R213" s="163"/>
      <c r="S213" s="163"/>
      <c r="T213" s="164"/>
      <c r="U213" s="163"/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 t="s">
        <v>102</v>
      </c>
      <c r="AF213" s="153">
        <v>0</v>
      </c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5">
      <c r="A214" s="154"/>
      <c r="B214" s="160"/>
      <c r="C214" s="198" t="s">
        <v>295</v>
      </c>
      <c r="D214" s="165"/>
      <c r="E214" s="171">
        <v>16.847999999999999</v>
      </c>
      <c r="F214" s="174"/>
      <c r="G214" s="174"/>
      <c r="H214" s="174"/>
      <c r="I214" s="174"/>
      <c r="J214" s="174"/>
      <c r="K214" s="174"/>
      <c r="L214" s="174"/>
      <c r="M214" s="174"/>
      <c r="N214" s="163"/>
      <c r="O214" s="163"/>
      <c r="P214" s="163"/>
      <c r="Q214" s="163"/>
      <c r="R214" s="163"/>
      <c r="S214" s="163"/>
      <c r="T214" s="164"/>
      <c r="U214" s="163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 t="s">
        <v>102</v>
      </c>
      <c r="AF214" s="153">
        <v>0</v>
      </c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5">
      <c r="A215" s="154">
        <v>42</v>
      </c>
      <c r="B215" s="160" t="s">
        <v>296</v>
      </c>
      <c r="C215" s="197" t="s">
        <v>297</v>
      </c>
      <c r="D215" s="162" t="s">
        <v>222</v>
      </c>
      <c r="E215" s="170">
        <v>134.8734</v>
      </c>
      <c r="F215" s="278">
        <f>H215+J215</f>
        <v>0</v>
      </c>
      <c r="G215" s="174">
        <f>ROUND(E215*F215,2)</f>
        <v>0</v>
      </c>
      <c r="H215" s="175"/>
      <c r="I215" s="174">
        <f>ROUND(E215*H215,2)</f>
        <v>0</v>
      </c>
      <c r="J215" s="175"/>
      <c r="K215" s="174">
        <f>ROUND(E215*J215,2)</f>
        <v>0</v>
      </c>
      <c r="L215" s="174">
        <v>21</v>
      </c>
      <c r="M215" s="174">
        <f>G215*(1+L215/100)</f>
        <v>0</v>
      </c>
      <c r="N215" s="163">
        <v>0</v>
      </c>
      <c r="O215" s="163">
        <f>ROUND(E215*N215,5)</f>
        <v>0</v>
      </c>
      <c r="P215" s="163">
        <v>0</v>
      </c>
      <c r="Q215" s="163">
        <f>ROUND(E215*P215,5)</f>
        <v>0</v>
      </c>
      <c r="R215" s="163"/>
      <c r="S215" s="163"/>
      <c r="T215" s="164">
        <v>0</v>
      </c>
      <c r="U215" s="163">
        <f>ROUND(E215*T215,2)</f>
        <v>0</v>
      </c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 t="s">
        <v>100</v>
      </c>
      <c r="AF215" s="153"/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5">
      <c r="A216" s="154"/>
      <c r="B216" s="160"/>
      <c r="C216" s="198" t="s">
        <v>298</v>
      </c>
      <c r="D216" s="165"/>
      <c r="E216" s="171">
        <v>134.8734</v>
      </c>
      <c r="F216" s="174"/>
      <c r="G216" s="174"/>
      <c r="H216" s="174"/>
      <c r="I216" s="174"/>
      <c r="J216" s="174"/>
      <c r="K216" s="174"/>
      <c r="L216" s="174"/>
      <c r="M216" s="174"/>
      <c r="N216" s="163"/>
      <c r="O216" s="163"/>
      <c r="P216" s="163"/>
      <c r="Q216" s="163"/>
      <c r="R216" s="163"/>
      <c r="S216" s="163"/>
      <c r="T216" s="164"/>
      <c r="U216" s="163"/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 t="s">
        <v>102</v>
      </c>
      <c r="AF216" s="153">
        <v>0</v>
      </c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5">
      <c r="A217" s="154">
        <v>43</v>
      </c>
      <c r="B217" s="160" t="s">
        <v>299</v>
      </c>
      <c r="C217" s="197" t="s">
        <v>300</v>
      </c>
      <c r="D217" s="162" t="s">
        <v>222</v>
      </c>
      <c r="E217" s="170">
        <v>31.844100000000001</v>
      </c>
      <c r="F217" s="278">
        <f>H217+J217</f>
        <v>0</v>
      </c>
      <c r="G217" s="174">
        <f>ROUND(E217*F217,2)</f>
        <v>0</v>
      </c>
      <c r="H217" s="175"/>
      <c r="I217" s="174">
        <f>ROUND(E217*H217,2)</f>
        <v>0</v>
      </c>
      <c r="J217" s="175"/>
      <c r="K217" s="174">
        <f>ROUND(E217*J217,2)</f>
        <v>0</v>
      </c>
      <c r="L217" s="174">
        <v>21</v>
      </c>
      <c r="M217" s="174">
        <f>G217*(1+L217/100)</f>
        <v>0</v>
      </c>
      <c r="N217" s="163">
        <v>0</v>
      </c>
      <c r="O217" s="163">
        <f>ROUND(E217*N217,5)</f>
        <v>0</v>
      </c>
      <c r="P217" s="163">
        <v>0</v>
      </c>
      <c r="Q217" s="163">
        <f>ROUND(E217*P217,5)</f>
        <v>0</v>
      </c>
      <c r="R217" s="163"/>
      <c r="S217" s="163"/>
      <c r="T217" s="164">
        <v>9.9000000000000005E-2</v>
      </c>
      <c r="U217" s="163">
        <f>ROUND(E217*T217,2)</f>
        <v>3.15</v>
      </c>
      <c r="V217" s="153"/>
      <c r="W217" s="153"/>
      <c r="X217" s="153"/>
      <c r="Y217" s="153"/>
      <c r="Z217" s="153"/>
      <c r="AA217" s="153"/>
      <c r="AB217" s="153"/>
      <c r="AC217" s="153"/>
      <c r="AD217" s="153"/>
      <c r="AE217" s="153" t="s">
        <v>100</v>
      </c>
      <c r="AF217" s="153"/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5">
      <c r="A218" s="154">
        <v>44</v>
      </c>
      <c r="B218" s="160" t="s">
        <v>301</v>
      </c>
      <c r="C218" s="197" t="s">
        <v>302</v>
      </c>
      <c r="D218" s="162" t="s">
        <v>222</v>
      </c>
      <c r="E218" s="170">
        <v>35.493000000000002</v>
      </c>
      <c r="F218" s="278">
        <f>H218+J218</f>
        <v>0</v>
      </c>
      <c r="G218" s="174">
        <f>ROUND(E218*F218,2)</f>
        <v>0</v>
      </c>
      <c r="H218" s="175"/>
      <c r="I218" s="174">
        <f>ROUND(E218*H218,2)</f>
        <v>0</v>
      </c>
      <c r="J218" s="175"/>
      <c r="K218" s="174">
        <f>ROUND(E218*J218,2)</f>
        <v>0</v>
      </c>
      <c r="L218" s="174">
        <v>21</v>
      </c>
      <c r="M218" s="174">
        <f>G218*(1+L218/100)</f>
        <v>0</v>
      </c>
      <c r="N218" s="163">
        <v>0</v>
      </c>
      <c r="O218" s="163">
        <f>ROUND(E218*N218,5)</f>
        <v>0</v>
      </c>
      <c r="P218" s="163">
        <v>0</v>
      </c>
      <c r="Q218" s="163">
        <f>ROUND(E218*P218,5)</f>
        <v>0</v>
      </c>
      <c r="R218" s="163"/>
      <c r="S218" s="163"/>
      <c r="T218" s="164">
        <v>0.68799999999999994</v>
      </c>
      <c r="U218" s="163">
        <f>ROUND(E218*T218,2)</f>
        <v>24.42</v>
      </c>
      <c r="V218" s="153"/>
      <c r="W218" s="153"/>
      <c r="X218" s="153"/>
      <c r="Y218" s="153"/>
      <c r="Z218" s="153"/>
      <c r="AA218" s="153"/>
      <c r="AB218" s="153"/>
      <c r="AC218" s="153"/>
      <c r="AD218" s="153"/>
      <c r="AE218" s="153" t="s">
        <v>100</v>
      </c>
      <c r="AF218" s="153"/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5">
      <c r="A219" s="154">
        <v>45</v>
      </c>
      <c r="B219" s="160" t="s">
        <v>303</v>
      </c>
      <c r="C219" s="197" t="s">
        <v>304</v>
      </c>
      <c r="D219" s="162" t="s">
        <v>222</v>
      </c>
      <c r="E219" s="170">
        <v>47.768099999999997</v>
      </c>
      <c r="F219" s="278">
        <f>H219+J219</f>
        <v>0</v>
      </c>
      <c r="G219" s="174">
        <f>ROUND(E219*F219,2)</f>
        <v>0</v>
      </c>
      <c r="H219" s="175"/>
      <c r="I219" s="174">
        <f>ROUND(E219*H219,2)</f>
        <v>0</v>
      </c>
      <c r="J219" s="175"/>
      <c r="K219" s="174">
        <f>ROUND(E219*J219,2)</f>
        <v>0</v>
      </c>
      <c r="L219" s="174">
        <v>21</v>
      </c>
      <c r="M219" s="174">
        <f>G219*(1+L219/100)</f>
        <v>0</v>
      </c>
      <c r="N219" s="163">
        <v>0</v>
      </c>
      <c r="O219" s="163">
        <f>ROUND(E219*N219,5)</f>
        <v>0</v>
      </c>
      <c r="P219" s="163">
        <v>0</v>
      </c>
      <c r="Q219" s="163">
        <f>ROUND(E219*P219,5)</f>
        <v>0</v>
      </c>
      <c r="R219" s="163"/>
      <c r="S219" s="163"/>
      <c r="T219" s="164">
        <v>0</v>
      </c>
      <c r="U219" s="163">
        <f>ROUND(E219*T219,2)</f>
        <v>0</v>
      </c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 t="s">
        <v>100</v>
      </c>
      <c r="AF219" s="153"/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5">
      <c r="A220" s="154"/>
      <c r="B220" s="160"/>
      <c r="C220" s="198" t="s">
        <v>146</v>
      </c>
      <c r="D220" s="165"/>
      <c r="E220" s="171"/>
      <c r="F220" s="174"/>
      <c r="G220" s="174"/>
      <c r="H220" s="174"/>
      <c r="I220" s="174"/>
      <c r="J220" s="174"/>
      <c r="K220" s="174"/>
      <c r="L220" s="174"/>
      <c r="M220" s="174"/>
      <c r="N220" s="163"/>
      <c r="O220" s="163"/>
      <c r="P220" s="163"/>
      <c r="Q220" s="163"/>
      <c r="R220" s="163"/>
      <c r="S220" s="163"/>
      <c r="T220" s="164"/>
      <c r="U220" s="16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 t="s">
        <v>102</v>
      </c>
      <c r="AF220" s="153">
        <v>0</v>
      </c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5">
      <c r="A221" s="154"/>
      <c r="B221" s="160"/>
      <c r="C221" s="198" t="s">
        <v>286</v>
      </c>
      <c r="D221" s="165"/>
      <c r="E221" s="171">
        <v>12.2751</v>
      </c>
      <c r="F221" s="174"/>
      <c r="G221" s="174"/>
      <c r="H221" s="174"/>
      <c r="I221" s="174"/>
      <c r="J221" s="174"/>
      <c r="K221" s="174"/>
      <c r="L221" s="174"/>
      <c r="M221" s="174"/>
      <c r="N221" s="163"/>
      <c r="O221" s="163"/>
      <c r="P221" s="163"/>
      <c r="Q221" s="163"/>
      <c r="R221" s="163"/>
      <c r="S221" s="163"/>
      <c r="T221" s="164"/>
      <c r="U221" s="163"/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 t="s">
        <v>102</v>
      </c>
      <c r="AF221" s="153">
        <v>0</v>
      </c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5">
      <c r="A222" s="154"/>
      <c r="B222" s="160"/>
      <c r="C222" s="198" t="s">
        <v>294</v>
      </c>
      <c r="D222" s="165"/>
      <c r="E222" s="171">
        <v>18.645</v>
      </c>
      <c r="F222" s="174"/>
      <c r="G222" s="174"/>
      <c r="H222" s="174"/>
      <c r="I222" s="174"/>
      <c r="J222" s="174"/>
      <c r="K222" s="174"/>
      <c r="L222" s="174"/>
      <c r="M222" s="174"/>
      <c r="N222" s="163"/>
      <c r="O222" s="163"/>
      <c r="P222" s="163"/>
      <c r="Q222" s="163"/>
      <c r="R222" s="163"/>
      <c r="S222" s="163"/>
      <c r="T222" s="164"/>
      <c r="U222" s="163"/>
      <c r="V222" s="153"/>
      <c r="W222" s="153"/>
      <c r="X222" s="153"/>
      <c r="Y222" s="153"/>
      <c r="Z222" s="153"/>
      <c r="AA222" s="153"/>
      <c r="AB222" s="153"/>
      <c r="AC222" s="153"/>
      <c r="AD222" s="153"/>
      <c r="AE222" s="153" t="s">
        <v>102</v>
      </c>
      <c r="AF222" s="153">
        <v>0</v>
      </c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5">
      <c r="A223" s="154"/>
      <c r="B223" s="160"/>
      <c r="C223" s="198" t="s">
        <v>305</v>
      </c>
      <c r="D223" s="165"/>
      <c r="E223" s="171">
        <v>16.847999999999999</v>
      </c>
      <c r="F223" s="174"/>
      <c r="G223" s="174"/>
      <c r="H223" s="174"/>
      <c r="I223" s="174"/>
      <c r="J223" s="174"/>
      <c r="K223" s="174"/>
      <c r="L223" s="174"/>
      <c r="M223" s="174"/>
      <c r="N223" s="163"/>
      <c r="O223" s="163"/>
      <c r="P223" s="163"/>
      <c r="Q223" s="163"/>
      <c r="R223" s="163"/>
      <c r="S223" s="163"/>
      <c r="T223" s="164"/>
      <c r="U223" s="163"/>
      <c r="V223" s="153"/>
      <c r="W223" s="153"/>
      <c r="X223" s="153"/>
      <c r="Y223" s="153"/>
      <c r="Z223" s="153"/>
      <c r="AA223" s="153"/>
      <c r="AB223" s="153"/>
      <c r="AC223" s="153"/>
      <c r="AD223" s="153"/>
      <c r="AE223" s="153" t="s">
        <v>102</v>
      </c>
      <c r="AF223" s="153">
        <v>0</v>
      </c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5">
      <c r="A224" s="154">
        <v>46</v>
      </c>
      <c r="B224" s="160" t="s">
        <v>306</v>
      </c>
      <c r="C224" s="197" t="s">
        <v>307</v>
      </c>
      <c r="D224" s="162" t="s">
        <v>222</v>
      </c>
      <c r="E224" s="170">
        <v>19.568999999999999</v>
      </c>
      <c r="F224" s="278">
        <f>H224+J224</f>
        <v>0</v>
      </c>
      <c r="G224" s="174">
        <f>ROUND(E224*F224,2)</f>
        <v>0</v>
      </c>
      <c r="H224" s="175"/>
      <c r="I224" s="174">
        <f>ROUND(E224*H224,2)</f>
        <v>0</v>
      </c>
      <c r="J224" s="175"/>
      <c r="K224" s="174">
        <f>ROUND(E224*J224,2)</f>
        <v>0</v>
      </c>
      <c r="L224" s="174">
        <v>21</v>
      </c>
      <c r="M224" s="174">
        <f>G224*(1+L224/100)</f>
        <v>0</v>
      </c>
      <c r="N224" s="163">
        <v>0</v>
      </c>
      <c r="O224" s="163">
        <f>ROUND(E224*N224,5)</f>
        <v>0</v>
      </c>
      <c r="P224" s="163">
        <v>0</v>
      </c>
      <c r="Q224" s="163">
        <f>ROUND(E224*P224,5)</f>
        <v>0</v>
      </c>
      <c r="R224" s="163"/>
      <c r="S224" s="163"/>
      <c r="T224" s="164">
        <v>0</v>
      </c>
      <c r="U224" s="163">
        <f>ROUND(E224*T224,2)</f>
        <v>0</v>
      </c>
      <c r="V224" s="153"/>
      <c r="W224" s="153"/>
      <c r="X224" s="153"/>
      <c r="Y224" s="153"/>
      <c r="Z224" s="153"/>
      <c r="AA224" s="153"/>
      <c r="AB224" s="153"/>
      <c r="AC224" s="153"/>
      <c r="AD224" s="153"/>
      <c r="AE224" s="153" t="s">
        <v>100</v>
      </c>
      <c r="AF224" s="153"/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5">
      <c r="A225" s="154"/>
      <c r="B225" s="160"/>
      <c r="C225" s="198" t="s">
        <v>146</v>
      </c>
      <c r="D225" s="165"/>
      <c r="E225" s="171"/>
      <c r="F225" s="174"/>
      <c r="G225" s="174"/>
      <c r="H225" s="174"/>
      <c r="I225" s="174"/>
      <c r="J225" s="174"/>
      <c r="K225" s="174"/>
      <c r="L225" s="174"/>
      <c r="M225" s="174"/>
      <c r="N225" s="163"/>
      <c r="O225" s="163"/>
      <c r="P225" s="163"/>
      <c r="Q225" s="163"/>
      <c r="R225" s="163"/>
      <c r="S225" s="163"/>
      <c r="T225" s="164"/>
      <c r="U225" s="163"/>
      <c r="V225" s="153"/>
      <c r="W225" s="153"/>
      <c r="X225" s="153"/>
      <c r="Y225" s="153"/>
      <c r="Z225" s="153"/>
      <c r="AA225" s="153"/>
      <c r="AB225" s="153"/>
      <c r="AC225" s="153"/>
      <c r="AD225" s="153"/>
      <c r="AE225" s="153" t="s">
        <v>102</v>
      </c>
      <c r="AF225" s="153">
        <v>0</v>
      </c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5">
      <c r="A226" s="154"/>
      <c r="B226" s="160"/>
      <c r="C226" s="198" t="s">
        <v>287</v>
      </c>
      <c r="D226" s="165"/>
      <c r="E226" s="171">
        <v>19.568999999999999</v>
      </c>
      <c r="F226" s="174"/>
      <c r="G226" s="174"/>
      <c r="H226" s="174"/>
      <c r="I226" s="174"/>
      <c r="J226" s="174"/>
      <c r="K226" s="174"/>
      <c r="L226" s="174"/>
      <c r="M226" s="174"/>
      <c r="N226" s="163"/>
      <c r="O226" s="163"/>
      <c r="P226" s="163"/>
      <c r="Q226" s="163"/>
      <c r="R226" s="163"/>
      <c r="S226" s="163"/>
      <c r="T226" s="164"/>
      <c r="U226" s="163"/>
      <c r="V226" s="153"/>
      <c r="W226" s="153"/>
      <c r="X226" s="153"/>
      <c r="Y226" s="153"/>
      <c r="Z226" s="153"/>
      <c r="AA226" s="153"/>
      <c r="AB226" s="153"/>
      <c r="AC226" s="153"/>
      <c r="AD226" s="153"/>
      <c r="AE226" s="153" t="s">
        <v>102</v>
      </c>
      <c r="AF226" s="153">
        <v>0</v>
      </c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x14ac:dyDescent="0.25">
      <c r="A227" s="155" t="s">
        <v>95</v>
      </c>
      <c r="B227" s="161" t="s">
        <v>64</v>
      </c>
      <c r="C227" s="200" t="s">
        <v>65</v>
      </c>
      <c r="D227" s="167"/>
      <c r="E227" s="173"/>
      <c r="F227" s="176"/>
      <c r="G227" s="176">
        <f>SUMIF(AE228:AE233,"&lt;&gt;NOR",G228:G233)</f>
        <v>0</v>
      </c>
      <c r="H227" s="176"/>
      <c r="I227" s="176">
        <f>SUM(I228:I233)</f>
        <v>0</v>
      </c>
      <c r="J227" s="176"/>
      <c r="K227" s="176">
        <f>SUM(K228:K233)</f>
        <v>0</v>
      </c>
      <c r="L227" s="176"/>
      <c r="M227" s="176">
        <f>SUM(M228:M233)</f>
        <v>0</v>
      </c>
      <c r="N227" s="168"/>
      <c r="O227" s="168">
        <f>SUM(O228:O233)</f>
        <v>0</v>
      </c>
      <c r="P227" s="168"/>
      <c r="Q227" s="168">
        <f>SUM(Q228:Q233)</f>
        <v>0</v>
      </c>
      <c r="R227" s="168"/>
      <c r="S227" s="168"/>
      <c r="T227" s="169"/>
      <c r="U227" s="168">
        <f>SUM(U228:U233)</f>
        <v>50.23</v>
      </c>
      <c r="AE227" t="s">
        <v>96</v>
      </c>
    </row>
    <row r="228" spans="1:60" outlineLevel="1" x14ac:dyDescent="0.25">
      <c r="A228" s="154">
        <v>47</v>
      </c>
      <c r="B228" s="160" t="s">
        <v>308</v>
      </c>
      <c r="C228" s="197" t="s">
        <v>309</v>
      </c>
      <c r="D228" s="162" t="s">
        <v>222</v>
      </c>
      <c r="E228" s="170">
        <v>128.78756000000001</v>
      </c>
      <c r="F228" s="278">
        <f>H228+J228</f>
        <v>0</v>
      </c>
      <c r="G228" s="174">
        <f>ROUND(E228*F228,2)</f>
        <v>0</v>
      </c>
      <c r="H228" s="175"/>
      <c r="I228" s="174">
        <f>ROUND(E228*H228,2)</f>
        <v>0</v>
      </c>
      <c r="J228" s="175"/>
      <c r="K228" s="174">
        <f>ROUND(E228*J228,2)</f>
        <v>0</v>
      </c>
      <c r="L228" s="174">
        <v>21</v>
      </c>
      <c r="M228" s="174">
        <f>G228*(1+L228/100)</f>
        <v>0</v>
      </c>
      <c r="N228" s="163">
        <v>0</v>
      </c>
      <c r="O228" s="163">
        <f>ROUND(E228*N228,5)</f>
        <v>0</v>
      </c>
      <c r="P228" s="163">
        <v>0</v>
      </c>
      <c r="Q228" s="163">
        <f>ROUND(E228*P228,5)</f>
        <v>0</v>
      </c>
      <c r="R228" s="163"/>
      <c r="S228" s="163"/>
      <c r="T228" s="164">
        <v>0.39</v>
      </c>
      <c r="U228" s="163">
        <f>ROUND(E228*T228,2)</f>
        <v>50.23</v>
      </c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 t="s">
        <v>100</v>
      </c>
      <c r="AF228" s="153"/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5">
      <c r="A229" s="154"/>
      <c r="B229" s="160"/>
      <c r="C229" s="198" t="s">
        <v>310</v>
      </c>
      <c r="D229" s="165"/>
      <c r="E229" s="171"/>
      <c r="F229" s="174"/>
      <c r="G229" s="174"/>
      <c r="H229" s="174"/>
      <c r="I229" s="174"/>
      <c r="J229" s="174"/>
      <c r="K229" s="174"/>
      <c r="L229" s="174"/>
      <c r="M229" s="174"/>
      <c r="N229" s="163"/>
      <c r="O229" s="163"/>
      <c r="P229" s="163"/>
      <c r="Q229" s="163"/>
      <c r="R229" s="163"/>
      <c r="S229" s="163"/>
      <c r="T229" s="164"/>
      <c r="U229" s="163"/>
      <c r="V229" s="153"/>
      <c r="W229" s="153"/>
      <c r="X229" s="153"/>
      <c r="Y229" s="153"/>
      <c r="Z229" s="153"/>
      <c r="AA229" s="153"/>
      <c r="AB229" s="153"/>
      <c r="AC229" s="153"/>
      <c r="AD229" s="153"/>
      <c r="AE229" s="153" t="s">
        <v>102</v>
      </c>
      <c r="AF229" s="153">
        <v>0</v>
      </c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5">
      <c r="A230" s="154"/>
      <c r="B230" s="160"/>
      <c r="C230" s="198" t="s">
        <v>311</v>
      </c>
      <c r="D230" s="165"/>
      <c r="E230" s="171">
        <v>5.1155799999999996</v>
      </c>
      <c r="F230" s="174"/>
      <c r="G230" s="174"/>
      <c r="H230" s="174"/>
      <c r="I230" s="174"/>
      <c r="J230" s="174"/>
      <c r="K230" s="174"/>
      <c r="L230" s="174"/>
      <c r="M230" s="174"/>
      <c r="N230" s="163"/>
      <c r="O230" s="163"/>
      <c r="P230" s="163"/>
      <c r="Q230" s="163"/>
      <c r="R230" s="163"/>
      <c r="S230" s="163"/>
      <c r="T230" s="164"/>
      <c r="U230" s="163"/>
      <c r="V230" s="153"/>
      <c r="W230" s="153"/>
      <c r="X230" s="153"/>
      <c r="Y230" s="153"/>
      <c r="Z230" s="153"/>
      <c r="AA230" s="153"/>
      <c r="AB230" s="153"/>
      <c r="AC230" s="153"/>
      <c r="AD230" s="153"/>
      <c r="AE230" s="153" t="s">
        <v>102</v>
      </c>
      <c r="AF230" s="153">
        <v>0</v>
      </c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5">
      <c r="A231" s="154"/>
      <c r="B231" s="160"/>
      <c r="C231" s="198" t="s">
        <v>312</v>
      </c>
      <c r="D231" s="165"/>
      <c r="E231" s="171">
        <v>16.472069999999999</v>
      </c>
      <c r="F231" s="174"/>
      <c r="G231" s="174"/>
      <c r="H231" s="174"/>
      <c r="I231" s="174"/>
      <c r="J231" s="174"/>
      <c r="K231" s="174"/>
      <c r="L231" s="174"/>
      <c r="M231" s="174"/>
      <c r="N231" s="163"/>
      <c r="O231" s="163"/>
      <c r="P231" s="163"/>
      <c r="Q231" s="163"/>
      <c r="R231" s="163"/>
      <c r="S231" s="163"/>
      <c r="T231" s="164"/>
      <c r="U231" s="163"/>
      <c r="V231" s="153"/>
      <c r="W231" s="153"/>
      <c r="X231" s="153"/>
      <c r="Y231" s="153"/>
      <c r="Z231" s="153"/>
      <c r="AA231" s="153"/>
      <c r="AB231" s="153"/>
      <c r="AC231" s="153"/>
      <c r="AD231" s="153"/>
      <c r="AE231" s="153" t="s">
        <v>102</v>
      </c>
      <c r="AF231" s="153">
        <v>0</v>
      </c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5">
      <c r="A232" s="154"/>
      <c r="B232" s="160"/>
      <c r="C232" s="198" t="s">
        <v>313</v>
      </c>
      <c r="D232" s="165"/>
      <c r="E232" s="171">
        <v>4.4030899999999997</v>
      </c>
      <c r="F232" s="174"/>
      <c r="G232" s="174"/>
      <c r="H232" s="174"/>
      <c r="I232" s="174"/>
      <c r="J232" s="174"/>
      <c r="K232" s="174"/>
      <c r="L232" s="174"/>
      <c r="M232" s="174"/>
      <c r="N232" s="163"/>
      <c r="O232" s="163"/>
      <c r="P232" s="163"/>
      <c r="Q232" s="163"/>
      <c r="R232" s="163"/>
      <c r="S232" s="163"/>
      <c r="T232" s="164"/>
      <c r="U232" s="163"/>
      <c r="V232" s="153"/>
      <c r="W232" s="153"/>
      <c r="X232" s="153"/>
      <c r="Y232" s="153"/>
      <c r="Z232" s="153"/>
      <c r="AA232" s="153"/>
      <c r="AB232" s="153"/>
      <c r="AC232" s="153"/>
      <c r="AD232" s="153"/>
      <c r="AE232" s="153" t="s">
        <v>102</v>
      </c>
      <c r="AF232" s="153">
        <v>0</v>
      </c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 x14ac:dyDescent="0.25">
      <c r="A233" s="154"/>
      <c r="B233" s="160"/>
      <c r="C233" s="198" t="s">
        <v>314</v>
      </c>
      <c r="D233" s="165"/>
      <c r="E233" s="171">
        <v>102.79682</v>
      </c>
      <c r="F233" s="174"/>
      <c r="G233" s="174"/>
      <c r="H233" s="174"/>
      <c r="I233" s="174"/>
      <c r="J233" s="174"/>
      <c r="K233" s="174"/>
      <c r="L233" s="174"/>
      <c r="M233" s="174"/>
      <c r="N233" s="163"/>
      <c r="O233" s="163"/>
      <c r="P233" s="163"/>
      <c r="Q233" s="163"/>
      <c r="R233" s="163"/>
      <c r="S233" s="163"/>
      <c r="T233" s="164"/>
      <c r="U233" s="163"/>
      <c r="V233" s="153"/>
      <c r="W233" s="153"/>
      <c r="X233" s="153"/>
      <c r="Y233" s="153"/>
      <c r="Z233" s="153"/>
      <c r="AA233" s="153"/>
      <c r="AB233" s="153"/>
      <c r="AC233" s="153"/>
      <c r="AD233" s="153"/>
      <c r="AE233" s="153" t="s">
        <v>102</v>
      </c>
      <c r="AF233" s="153">
        <v>0</v>
      </c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x14ac:dyDescent="0.25">
      <c r="A234" s="155" t="s">
        <v>95</v>
      </c>
      <c r="B234" s="161" t="s">
        <v>66</v>
      </c>
      <c r="C234" s="200" t="s">
        <v>67</v>
      </c>
      <c r="D234" s="167"/>
      <c r="E234" s="173"/>
      <c r="F234" s="176"/>
      <c r="G234" s="176">
        <f>SUMIF(AE235:AE260,"&lt;&gt;NOR",G235:G260)</f>
        <v>0</v>
      </c>
      <c r="H234" s="176"/>
      <c r="I234" s="176">
        <f>SUM(I235:I260)</f>
        <v>0</v>
      </c>
      <c r="J234" s="176"/>
      <c r="K234" s="176">
        <f>SUM(K235:K260)</f>
        <v>0</v>
      </c>
      <c r="L234" s="176"/>
      <c r="M234" s="176">
        <f>SUM(M235:M260)</f>
        <v>0</v>
      </c>
      <c r="N234" s="168"/>
      <c r="O234" s="168">
        <f>SUM(O235:O260)</f>
        <v>5.8121</v>
      </c>
      <c r="P234" s="168"/>
      <c r="Q234" s="168">
        <f>SUM(Q235:Q260)</f>
        <v>0.78371999999999997</v>
      </c>
      <c r="R234" s="168"/>
      <c r="S234" s="168"/>
      <c r="T234" s="169"/>
      <c r="U234" s="168">
        <f>SUM(U235:U260)</f>
        <v>64.489999999999995</v>
      </c>
      <c r="AE234" t="s">
        <v>96</v>
      </c>
    </row>
    <row r="235" spans="1:60" ht="20.399999999999999" outlineLevel="1" x14ac:dyDescent="0.25">
      <c r="A235" s="154">
        <v>48</v>
      </c>
      <c r="B235" s="160" t="s">
        <v>315</v>
      </c>
      <c r="C235" s="197" t="s">
        <v>316</v>
      </c>
      <c r="D235" s="162" t="s">
        <v>267</v>
      </c>
      <c r="E235" s="170">
        <v>4</v>
      </c>
      <c r="F235" s="278">
        <f>H235+J235</f>
        <v>0</v>
      </c>
      <c r="G235" s="174">
        <f>ROUND(E235*F235,2)</f>
        <v>0</v>
      </c>
      <c r="H235" s="175"/>
      <c r="I235" s="174">
        <f>ROUND(E235*H235,2)</f>
        <v>0</v>
      </c>
      <c r="J235" s="175"/>
      <c r="K235" s="174">
        <f>ROUND(E235*J235,2)</f>
        <v>0</v>
      </c>
      <c r="L235" s="174">
        <v>21</v>
      </c>
      <c r="M235" s="174">
        <f>G235*(1+L235/100)</f>
        <v>0</v>
      </c>
      <c r="N235" s="163">
        <v>7.5999999999999998E-2</v>
      </c>
      <c r="O235" s="163">
        <f>ROUND(E235*N235,5)</f>
        <v>0.30399999999999999</v>
      </c>
      <c r="P235" s="163">
        <v>0</v>
      </c>
      <c r="Q235" s="163">
        <f>ROUND(E235*P235,5)</f>
        <v>0</v>
      </c>
      <c r="R235" s="163"/>
      <c r="S235" s="163"/>
      <c r="T235" s="164">
        <v>0</v>
      </c>
      <c r="U235" s="163">
        <f>ROUND(E235*T235,2)</f>
        <v>0</v>
      </c>
      <c r="V235" s="153"/>
      <c r="W235" s="153"/>
      <c r="X235" s="153"/>
      <c r="Y235" s="153"/>
      <c r="Z235" s="153"/>
      <c r="AA235" s="153"/>
      <c r="AB235" s="153"/>
      <c r="AC235" s="153"/>
      <c r="AD235" s="153"/>
      <c r="AE235" s="153" t="s">
        <v>174</v>
      </c>
      <c r="AF235" s="153"/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ht="20.399999999999999" outlineLevel="1" x14ac:dyDescent="0.25">
      <c r="A236" s="154">
        <v>49</v>
      </c>
      <c r="B236" s="160" t="s">
        <v>317</v>
      </c>
      <c r="C236" s="197" t="s">
        <v>318</v>
      </c>
      <c r="D236" s="162" t="s">
        <v>267</v>
      </c>
      <c r="E236" s="170">
        <v>4</v>
      </c>
      <c r="F236" s="278">
        <f>H236+J236</f>
        <v>0</v>
      </c>
      <c r="G236" s="174">
        <f>ROUND(E236*F236,2)</f>
        <v>0</v>
      </c>
      <c r="H236" s="175"/>
      <c r="I236" s="174">
        <f>ROUND(E236*H236,2)</f>
        <v>0</v>
      </c>
      <c r="J236" s="175"/>
      <c r="K236" s="174">
        <f>ROUND(E236*J236,2)</f>
        <v>0</v>
      </c>
      <c r="L236" s="174">
        <v>21</v>
      </c>
      <c r="M236" s="174">
        <f>G236*(1+L236/100)</f>
        <v>0</v>
      </c>
      <c r="N236" s="163">
        <v>5.0999999999999997E-2</v>
      </c>
      <c r="O236" s="163">
        <f>ROUND(E236*N236,5)</f>
        <v>0.20399999999999999</v>
      </c>
      <c r="P236" s="163">
        <v>0</v>
      </c>
      <c r="Q236" s="163">
        <f>ROUND(E236*P236,5)</f>
        <v>0</v>
      </c>
      <c r="R236" s="163"/>
      <c r="S236" s="163"/>
      <c r="T236" s="164">
        <v>0</v>
      </c>
      <c r="U236" s="163">
        <f>ROUND(E236*T236,2)</f>
        <v>0</v>
      </c>
      <c r="V236" s="153"/>
      <c r="W236" s="153"/>
      <c r="X236" s="153"/>
      <c r="Y236" s="153"/>
      <c r="Z236" s="153"/>
      <c r="AA236" s="153"/>
      <c r="AB236" s="153"/>
      <c r="AC236" s="153"/>
      <c r="AD236" s="153"/>
      <c r="AE236" s="153" t="s">
        <v>174</v>
      </c>
      <c r="AF236" s="153"/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ht="20.399999999999999" outlineLevel="1" x14ac:dyDescent="0.25">
      <c r="A237" s="154">
        <v>50</v>
      </c>
      <c r="B237" s="160" t="s">
        <v>319</v>
      </c>
      <c r="C237" s="197" t="s">
        <v>320</v>
      </c>
      <c r="D237" s="162" t="s">
        <v>113</v>
      </c>
      <c r="E237" s="170">
        <v>53</v>
      </c>
      <c r="F237" s="278">
        <f>H237+J237</f>
        <v>0</v>
      </c>
      <c r="G237" s="174">
        <f>ROUND(E237*F237,2)</f>
        <v>0</v>
      </c>
      <c r="H237" s="175"/>
      <c r="I237" s="174">
        <f>ROUND(E237*H237,2)</f>
        <v>0</v>
      </c>
      <c r="J237" s="175"/>
      <c r="K237" s="174">
        <f>ROUND(E237*J237,2)</f>
        <v>0</v>
      </c>
      <c r="L237" s="174">
        <v>21</v>
      </c>
      <c r="M237" s="174">
        <f>G237*(1+L237/100)</f>
        <v>0</v>
      </c>
      <c r="N237" s="163">
        <v>0.1</v>
      </c>
      <c r="O237" s="163">
        <f>ROUND(E237*N237,5)</f>
        <v>5.3</v>
      </c>
      <c r="P237" s="163">
        <v>0</v>
      </c>
      <c r="Q237" s="163">
        <f>ROUND(E237*P237,5)</f>
        <v>0</v>
      </c>
      <c r="R237" s="163"/>
      <c r="S237" s="163"/>
      <c r="T237" s="164">
        <v>0.41</v>
      </c>
      <c r="U237" s="163">
        <f>ROUND(E237*T237,2)</f>
        <v>21.73</v>
      </c>
      <c r="V237" s="153"/>
      <c r="W237" s="153"/>
      <c r="X237" s="153"/>
      <c r="Y237" s="153"/>
      <c r="Z237" s="153"/>
      <c r="AA237" s="153"/>
      <c r="AB237" s="153"/>
      <c r="AC237" s="153"/>
      <c r="AD237" s="153"/>
      <c r="AE237" s="153" t="s">
        <v>100</v>
      </c>
      <c r="AF237" s="153"/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ht="30.6" outlineLevel="1" x14ac:dyDescent="0.25">
      <c r="A238" s="154"/>
      <c r="B238" s="160"/>
      <c r="C238" s="198" t="s">
        <v>321</v>
      </c>
      <c r="D238" s="165"/>
      <c r="E238" s="171"/>
      <c r="F238" s="174"/>
      <c r="G238" s="174"/>
      <c r="H238" s="174"/>
      <c r="I238" s="174"/>
      <c r="J238" s="174"/>
      <c r="K238" s="174"/>
      <c r="L238" s="174"/>
      <c r="M238" s="174"/>
      <c r="N238" s="163"/>
      <c r="O238" s="163"/>
      <c r="P238" s="163"/>
      <c r="Q238" s="163"/>
      <c r="R238" s="163"/>
      <c r="S238" s="163"/>
      <c r="T238" s="164"/>
      <c r="U238" s="163"/>
      <c r="V238" s="153"/>
      <c r="W238" s="153"/>
      <c r="X238" s="153"/>
      <c r="Y238" s="153"/>
      <c r="Z238" s="153"/>
      <c r="AA238" s="153"/>
      <c r="AB238" s="153"/>
      <c r="AC238" s="153"/>
      <c r="AD238" s="153"/>
      <c r="AE238" s="153" t="s">
        <v>102</v>
      </c>
      <c r="AF238" s="153">
        <v>0</v>
      </c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5">
      <c r="A239" s="154"/>
      <c r="B239" s="160"/>
      <c r="C239" s="198" t="s">
        <v>322</v>
      </c>
      <c r="D239" s="165"/>
      <c r="E239" s="171"/>
      <c r="F239" s="174"/>
      <c r="G239" s="174"/>
      <c r="H239" s="174"/>
      <c r="I239" s="174"/>
      <c r="J239" s="174"/>
      <c r="K239" s="174"/>
      <c r="L239" s="174"/>
      <c r="M239" s="174"/>
      <c r="N239" s="163"/>
      <c r="O239" s="163"/>
      <c r="P239" s="163"/>
      <c r="Q239" s="163"/>
      <c r="R239" s="163"/>
      <c r="S239" s="163"/>
      <c r="T239" s="164"/>
      <c r="U239" s="163"/>
      <c r="V239" s="153"/>
      <c r="W239" s="153"/>
      <c r="X239" s="153"/>
      <c r="Y239" s="153"/>
      <c r="Z239" s="153"/>
      <c r="AA239" s="153"/>
      <c r="AB239" s="153"/>
      <c r="AC239" s="153"/>
      <c r="AD239" s="153"/>
      <c r="AE239" s="153" t="s">
        <v>102</v>
      </c>
      <c r="AF239" s="153">
        <v>0</v>
      </c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outlineLevel="1" x14ac:dyDescent="0.25">
      <c r="A240" s="154"/>
      <c r="B240" s="160"/>
      <c r="C240" s="198" t="s">
        <v>240</v>
      </c>
      <c r="D240" s="165"/>
      <c r="E240" s="171">
        <v>13.5</v>
      </c>
      <c r="F240" s="174"/>
      <c r="G240" s="174"/>
      <c r="H240" s="174"/>
      <c r="I240" s="174"/>
      <c r="J240" s="174"/>
      <c r="K240" s="174"/>
      <c r="L240" s="174"/>
      <c r="M240" s="174"/>
      <c r="N240" s="163"/>
      <c r="O240" s="163"/>
      <c r="P240" s="163"/>
      <c r="Q240" s="163"/>
      <c r="R240" s="163"/>
      <c r="S240" s="163"/>
      <c r="T240" s="164"/>
      <c r="U240" s="163"/>
      <c r="V240" s="153"/>
      <c r="W240" s="153"/>
      <c r="X240" s="153"/>
      <c r="Y240" s="153"/>
      <c r="Z240" s="153"/>
      <c r="AA240" s="153"/>
      <c r="AB240" s="153"/>
      <c r="AC240" s="153"/>
      <c r="AD240" s="153"/>
      <c r="AE240" s="153" t="s">
        <v>102</v>
      </c>
      <c r="AF240" s="153">
        <v>0</v>
      </c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outlineLevel="1" x14ac:dyDescent="0.25">
      <c r="A241" s="154"/>
      <c r="B241" s="160"/>
      <c r="C241" s="198" t="s">
        <v>323</v>
      </c>
      <c r="D241" s="165"/>
      <c r="E241" s="171">
        <v>4.5</v>
      </c>
      <c r="F241" s="174"/>
      <c r="G241" s="174"/>
      <c r="H241" s="174"/>
      <c r="I241" s="174"/>
      <c r="J241" s="174"/>
      <c r="K241" s="174"/>
      <c r="L241" s="174"/>
      <c r="M241" s="174"/>
      <c r="N241" s="163"/>
      <c r="O241" s="163"/>
      <c r="P241" s="163"/>
      <c r="Q241" s="163"/>
      <c r="R241" s="163"/>
      <c r="S241" s="163"/>
      <c r="T241" s="164"/>
      <c r="U241" s="163"/>
      <c r="V241" s="153"/>
      <c r="W241" s="153"/>
      <c r="X241" s="153"/>
      <c r="Y241" s="153"/>
      <c r="Z241" s="153"/>
      <c r="AA241" s="153"/>
      <c r="AB241" s="153"/>
      <c r="AC241" s="153"/>
      <c r="AD241" s="153"/>
      <c r="AE241" s="153" t="s">
        <v>102</v>
      </c>
      <c r="AF241" s="153">
        <v>0</v>
      </c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outlineLevel="1" x14ac:dyDescent="0.25">
      <c r="A242" s="154"/>
      <c r="B242" s="160"/>
      <c r="C242" s="198" t="s">
        <v>324</v>
      </c>
      <c r="D242" s="165"/>
      <c r="E242" s="171">
        <v>9</v>
      </c>
      <c r="F242" s="174"/>
      <c r="G242" s="174"/>
      <c r="H242" s="174"/>
      <c r="I242" s="174"/>
      <c r="J242" s="174"/>
      <c r="K242" s="174"/>
      <c r="L242" s="174"/>
      <c r="M242" s="174"/>
      <c r="N242" s="163"/>
      <c r="O242" s="163"/>
      <c r="P242" s="163"/>
      <c r="Q242" s="163"/>
      <c r="R242" s="163"/>
      <c r="S242" s="163"/>
      <c r="T242" s="164"/>
      <c r="U242" s="163"/>
      <c r="V242" s="153"/>
      <c r="W242" s="153"/>
      <c r="X242" s="153"/>
      <c r="Y242" s="153"/>
      <c r="Z242" s="153"/>
      <c r="AA242" s="153"/>
      <c r="AB242" s="153"/>
      <c r="AC242" s="153"/>
      <c r="AD242" s="153"/>
      <c r="AE242" s="153" t="s">
        <v>102</v>
      </c>
      <c r="AF242" s="153">
        <v>0</v>
      </c>
      <c r="AG242" s="153"/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5">
      <c r="A243" s="154"/>
      <c r="B243" s="160"/>
      <c r="C243" s="198" t="s">
        <v>323</v>
      </c>
      <c r="D243" s="165"/>
      <c r="E243" s="171">
        <v>4.5</v>
      </c>
      <c r="F243" s="174"/>
      <c r="G243" s="174"/>
      <c r="H243" s="174"/>
      <c r="I243" s="174"/>
      <c r="J243" s="174"/>
      <c r="K243" s="174"/>
      <c r="L243" s="174"/>
      <c r="M243" s="174"/>
      <c r="N243" s="163"/>
      <c r="O243" s="163"/>
      <c r="P243" s="163"/>
      <c r="Q243" s="163"/>
      <c r="R243" s="163"/>
      <c r="S243" s="163"/>
      <c r="T243" s="164"/>
      <c r="U243" s="163"/>
      <c r="V243" s="153"/>
      <c r="W243" s="153"/>
      <c r="X243" s="153"/>
      <c r="Y243" s="153"/>
      <c r="Z243" s="153"/>
      <c r="AA243" s="153"/>
      <c r="AB243" s="153"/>
      <c r="AC243" s="153"/>
      <c r="AD243" s="153"/>
      <c r="AE243" s="153" t="s">
        <v>102</v>
      </c>
      <c r="AF243" s="153">
        <v>0</v>
      </c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5">
      <c r="A244" s="154"/>
      <c r="B244" s="160"/>
      <c r="C244" s="198" t="s">
        <v>240</v>
      </c>
      <c r="D244" s="165"/>
      <c r="E244" s="171">
        <v>13.5</v>
      </c>
      <c r="F244" s="174"/>
      <c r="G244" s="174"/>
      <c r="H244" s="174"/>
      <c r="I244" s="174"/>
      <c r="J244" s="174"/>
      <c r="K244" s="174"/>
      <c r="L244" s="174"/>
      <c r="M244" s="174"/>
      <c r="N244" s="163"/>
      <c r="O244" s="163"/>
      <c r="P244" s="163"/>
      <c r="Q244" s="163"/>
      <c r="R244" s="163"/>
      <c r="S244" s="163"/>
      <c r="T244" s="164"/>
      <c r="U244" s="163"/>
      <c r="V244" s="153"/>
      <c r="W244" s="153"/>
      <c r="X244" s="153"/>
      <c r="Y244" s="153"/>
      <c r="Z244" s="153"/>
      <c r="AA244" s="153"/>
      <c r="AB244" s="153"/>
      <c r="AC244" s="153"/>
      <c r="AD244" s="153"/>
      <c r="AE244" s="153" t="s">
        <v>102</v>
      </c>
      <c r="AF244" s="153">
        <v>0</v>
      </c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5">
      <c r="A245" s="154"/>
      <c r="B245" s="160"/>
      <c r="C245" s="198" t="s">
        <v>137</v>
      </c>
      <c r="D245" s="165"/>
      <c r="E245" s="171"/>
      <c r="F245" s="174"/>
      <c r="G245" s="174"/>
      <c r="H245" s="174"/>
      <c r="I245" s="174"/>
      <c r="J245" s="174"/>
      <c r="K245" s="174"/>
      <c r="L245" s="174"/>
      <c r="M245" s="174"/>
      <c r="N245" s="163"/>
      <c r="O245" s="163"/>
      <c r="P245" s="163"/>
      <c r="Q245" s="163"/>
      <c r="R245" s="163"/>
      <c r="S245" s="163"/>
      <c r="T245" s="164"/>
      <c r="U245" s="163"/>
      <c r="V245" s="153"/>
      <c r="W245" s="153"/>
      <c r="X245" s="153"/>
      <c r="Y245" s="153"/>
      <c r="Z245" s="153"/>
      <c r="AA245" s="153"/>
      <c r="AB245" s="153"/>
      <c r="AC245" s="153"/>
      <c r="AD245" s="153"/>
      <c r="AE245" s="153" t="s">
        <v>102</v>
      </c>
      <c r="AF245" s="153">
        <v>0</v>
      </c>
      <c r="AG245" s="153"/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5">
      <c r="A246" s="154"/>
      <c r="B246" s="160"/>
      <c r="C246" s="198" t="s">
        <v>325</v>
      </c>
      <c r="D246" s="165"/>
      <c r="E246" s="171">
        <v>4</v>
      </c>
      <c r="F246" s="174"/>
      <c r="G246" s="174"/>
      <c r="H246" s="174"/>
      <c r="I246" s="174"/>
      <c r="J246" s="174"/>
      <c r="K246" s="174"/>
      <c r="L246" s="174"/>
      <c r="M246" s="174"/>
      <c r="N246" s="163"/>
      <c r="O246" s="163"/>
      <c r="P246" s="163"/>
      <c r="Q246" s="163"/>
      <c r="R246" s="163"/>
      <c r="S246" s="163"/>
      <c r="T246" s="164"/>
      <c r="U246" s="163"/>
      <c r="V246" s="153"/>
      <c r="W246" s="153"/>
      <c r="X246" s="153"/>
      <c r="Y246" s="153"/>
      <c r="Z246" s="153"/>
      <c r="AA246" s="153"/>
      <c r="AB246" s="153"/>
      <c r="AC246" s="153"/>
      <c r="AD246" s="153"/>
      <c r="AE246" s="153" t="s">
        <v>102</v>
      </c>
      <c r="AF246" s="153">
        <v>0</v>
      </c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5">
      <c r="A247" s="154"/>
      <c r="B247" s="160"/>
      <c r="C247" s="198" t="s">
        <v>325</v>
      </c>
      <c r="D247" s="165"/>
      <c r="E247" s="171">
        <v>4</v>
      </c>
      <c r="F247" s="174"/>
      <c r="G247" s="174"/>
      <c r="H247" s="174"/>
      <c r="I247" s="174"/>
      <c r="J247" s="174"/>
      <c r="K247" s="174"/>
      <c r="L247" s="174"/>
      <c r="M247" s="174"/>
      <c r="N247" s="163"/>
      <c r="O247" s="163"/>
      <c r="P247" s="163"/>
      <c r="Q247" s="163"/>
      <c r="R247" s="163"/>
      <c r="S247" s="163"/>
      <c r="T247" s="164"/>
      <c r="U247" s="163"/>
      <c r="V247" s="153"/>
      <c r="W247" s="153"/>
      <c r="X247" s="153"/>
      <c r="Y247" s="153"/>
      <c r="Z247" s="153"/>
      <c r="AA247" s="153"/>
      <c r="AB247" s="153"/>
      <c r="AC247" s="153"/>
      <c r="AD247" s="153"/>
      <c r="AE247" s="153" t="s">
        <v>102</v>
      </c>
      <c r="AF247" s="153">
        <v>0</v>
      </c>
      <c r="AG247" s="153"/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5">
      <c r="A248" s="154">
        <v>51</v>
      </c>
      <c r="B248" s="160" t="s">
        <v>326</v>
      </c>
      <c r="C248" s="197" t="s">
        <v>327</v>
      </c>
      <c r="D248" s="162" t="s">
        <v>328</v>
      </c>
      <c r="E248" s="170">
        <v>7</v>
      </c>
      <c r="F248" s="278">
        <f>H248+J248</f>
        <v>0</v>
      </c>
      <c r="G248" s="174">
        <f>ROUND(E248*F248,2)</f>
        <v>0</v>
      </c>
      <c r="H248" s="175"/>
      <c r="I248" s="174">
        <f>ROUND(E248*H248,2)</f>
        <v>0</v>
      </c>
      <c r="J248" s="175"/>
      <c r="K248" s="174">
        <f>ROUND(E248*J248,2)</f>
        <v>0</v>
      </c>
      <c r="L248" s="174">
        <v>21</v>
      </c>
      <c r="M248" s="174">
        <f>G248*(1+L248/100)</f>
        <v>0</v>
      </c>
      <c r="N248" s="163">
        <v>0</v>
      </c>
      <c r="O248" s="163">
        <f>ROUND(E248*N248,5)</f>
        <v>0</v>
      </c>
      <c r="P248" s="163">
        <v>3.5000000000000003E-2</v>
      </c>
      <c r="Q248" s="163">
        <f>ROUND(E248*P248,5)</f>
        <v>0.245</v>
      </c>
      <c r="R248" s="163"/>
      <c r="S248" s="163"/>
      <c r="T248" s="164">
        <v>0.37</v>
      </c>
      <c r="U248" s="163">
        <f>ROUND(E248*T248,2)</f>
        <v>2.59</v>
      </c>
      <c r="V248" s="153"/>
      <c r="W248" s="153"/>
      <c r="X248" s="153"/>
      <c r="Y248" s="153"/>
      <c r="Z248" s="153"/>
      <c r="AA248" s="153"/>
      <c r="AB248" s="153"/>
      <c r="AC248" s="153"/>
      <c r="AD248" s="153"/>
      <c r="AE248" s="153" t="s">
        <v>100</v>
      </c>
      <c r="AF248" s="153"/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ht="20.399999999999999" outlineLevel="1" x14ac:dyDescent="0.25">
      <c r="A249" s="154"/>
      <c r="B249" s="160"/>
      <c r="C249" s="198" t="s">
        <v>329</v>
      </c>
      <c r="D249" s="165"/>
      <c r="E249" s="171"/>
      <c r="F249" s="174"/>
      <c r="G249" s="174"/>
      <c r="H249" s="174"/>
      <c r="I249" s="174"/>
      <c r="J249" s="174"/>
      <c r="K249" s="174"/>
      <c r="L249" s="174"/>
      <c r="M249" s="174"/>
      <c r="N249" s="163"/>
      <c r="O249" s="163"/>
      <c r="P249" s="163"/>
      <c r="Q249" s="163"/>
      <c r="R249" s="163"/>
      <c r="S249" s="163"/>
      <c r="T249" s="164"/>
      <c r="U249" s="163"/>
      <c r="V249" s="153"/>
      <c r="W249" s="153"/>
      <c r="X249" s="153"/>
      <c r="Y249" s="153"/>
      <c r="Z249" s="153"/>
      <c r="AA249" s="153"/>
      <c r="AB249" s="153"/>
      <c r="AC249" s="153"/>
      <c r="AD249" s="153"/>
      <c r="AE249" s="153" t="s">
        <v>102</v>
      </c>
      <c r="AF249" s="153">
        <v>0</v>
      </c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outlineLevel="1" x14ac:dyDescent="0.25">
      <c r="A250" s="154"/>
      <c r="B250" s="160"/>
      <c r="C250" s="198" t="s">
        <v>330</v>
      </c>
      <c r="D250" s="165"/>
      <c r="E250" s="171">
        <v>3</v>
      </c>
      <c r="F250" s="174"/>
      <c r="G250" s="174"/>
      <c r="H250" s="174"/>
      <c r="I250" s="174"/>
      <c r="J250" s="174"/>
      <c r="K250" s="174"/>
      <c r="L250" s="174"/>
      <c r="M250" s="174"/>
      <c r="N250" s="163"/>
      <c r="O250" s="163"/>
      <c r="P250" s="163"/>
      <c r="Q250" s="163"/>
      <c r="R250" s="163"/>
      <c r="S250" s="163"/>
      <c r="T250" s="164"/>
      <c r="U250" s="163"/>
      <c r="V250" s="153"/>
      <c r="W250" s="153"/>
      <c r="X250" s="153"/>
      <c r="Y250" s="153"/>
      <c r="Z250" s="153"/>
      <c r="AA250" s="153"/>
      <c r="AB250" s="153"/>
      <c r="AC250" s="153"/>
      <c r="AD250" s="153"/>
      <c r="AE250" s="153" t="s">
        <v>102</v>
      </c>
      <c r="AF250" s="153">
        <v>0</v>
      </c>
      <c r="AG250" s="153"/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5">
      <c r="A251" s="154"/>
      <c r="B251" s="160"/>
      <c r="C251" s="198" t="s">
        <v>331</v>
      </c>
      <c r="D251" s="165"/>
      <c r="E251" s="171">
        <v>2</v>
      </c>
      <c r="F251" s="174"/>
      <c r="G251" s="174"/>
      <c r="H251" s="174"/>
      <c r="I251" s="174"/>
      <c r="J251" s="174"/>
      <c r="K251" s="174"/>
      <c r="L251" s="174"/>
      <c r="M251" s="174"/>
      <c r="N251" s="163"/>
      <c r="O251" s="163"/>
      <c r="P251" s="163"/>
      <c r="Q251" s="163"/>
      <c r="R251" s="163"/>
      <c r="S251" s="163"/>
      <c r="T251" s="164"/>
      <c r="U251" s="163"/>
      <c r="V251" s="153"/>
      <c r="W251" s="153"/>
      <c r="X251" s="153"/>
      <c r="Y251" s="153"/>
      <c r="Z251" s="153"/>
      <c r="AA251" s="153"/>
      <c r="AB251" s="153"/>
      <c r="AC251" s="153"/>
      <c r="AD251" s="153"/>
      <c r="AE251" s="153" t="s">
        <v>102</v>
      </c>
      <c r="AF251" s="153">
        <v>0</v>
      </c>
      <c r="AG251" s="153"/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outlineLevel="1" x14ac:dyDescent="0.25">
      <c r="A252" s="154"/>
      <c r="B252" s="160"/>
      <c r="C252" s="198" t="s">
        <v>332</v>
      </c>
      <c r="D252" s="165"/>
      <c r="E252" s="171">
        <v>2</v>
      </c>
      <c r="F252" s="174"/>
      <c r="G252" s="174"/>
      <c r="H252" s="174"/>
      <c r="I252" s="174"/>
      <c r="J252" s="174"/>
      <c r="K252" s="174"/>
      <c r="L252" s="174"/>
      <c r="M252" s="174"/>
      <c r="N252" s="163"/>
      <c r="O252" s="163"/>
      <c r="P252" s="163"/>
      <c r="Q252" s="163"/>
      <c r="R252" s="163"/>
      <c r="S252" s="163"/>
      <c r="T252" s="164"/>
      <c r="U252" s="163"/>
      <c r="V252" s="153"/>
      <c r="W252" s="153"/>
      <c r="X252" s="153"/>
      <c r="Y252" s="153"/>
      <c r="Z252" s="153"/>
      <c r="AA252" s="153"/>
      <c r="AB252" s="153"/>
      <c r="AC252" s="153"/>
      <c r="AD252" s="153"/>
      <c r="AE252" s="153" t="s">
        <v>102</v>
      </c>
      <c r="AF252" s="153">
        <v>0</v>
      </c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ht="20.399999999999999" outlineLevel="1" x14ac:dyDescent="0.25">
      <c r="A253" s="154">
        <v>52</v>
      </c>
      <c r="B253" s="160" t="s">
        <v>333</v>
      </c>
      <c r="C253" s="197" t="s">
        <v>334</v>
      </c>
      <c r="D253" s="162" t="s">
        <v>113</v>
      </c>
      <c r="E253" s="170">
        <v>45.5</v>
      </c>
      <c r="F253" s="278">
        <f>H253+J253</f>
        <v>0</v>
      </c>
      <c r="G253" s="174">
        <f>ROUND(E253*F253,2)</f>
        <v>0</v>
      </c>
      <c r="H253" s="175"/>
      <c r="I253" s="174">
        <f>ROUND(E253*H253,2)</f>
        <v>0</v>
      </c>
      <c r="J253" s="175"/>
      <c r="K253" s="174">
        <f>ROUND(E253*J253,2)</f>
        <v>0</v>
      </c>
      <c r="L253" s="174">
        <v>21</v>
      </c>
      <c r="M253" s="174">
        <f>G253*(1+L253/100)</f>
        <v>0</v>
      </c>
      <c r="N253" s="163">
        <v>9.0000000000000006E-5</v>
      </c>
      <c r="O253" s="163">
        <f>ROUND(E253*N253,5)</f>
        <v>4.1000000000000003E-3</v>
      </c>
      <c r="P253" s="163">
        <v>1.184E-2</v>
      </c>
      <c r="Q253" s="163">
        <f>ROUND(E253*P253,5)</f>
        <v>0.53871999999999998</v>
      </c>
      <c r="R253" s="163"/>
      <c r="S253" s="163"/>
      <c r="T253" s="164">
        <v>0.45784000000000002</v>
      </c>
      <c r="U253" s="163">
        <f>ROUND(E253*T253,2)</f>
        <v>20.83</v>
      </c>
      <c r="V253" s="153"/>
      <c r="W253" s="153"/>
      <c r="X253" s="153"/>
      <c r="Y253" s="153"/>
      <c r="Z253" s="153"/>
      <c r="AA253" s="153"/>
      <c r="AB253" s="153"/>
      <c r="AC253" s="153"/>
      <c r="AD253" s="153"/>
      <c r="AE253" s="153" t="s">
        <v>100</v>
      </c>
      <c r="AF253" s="153"/>
      <c r="AG253" s="153"/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ht="20.399999999999999" outlineLevel="1" x14ac:dyDescent="0.25">
      <c r="A254" s="154"/>
      <c r="B254" s="160"/>
      <c r="C254" s="198" t="s">
        <v>335</v>
      </c>
      <c r="D254" s="165"/>
      <c r="E254" s="171"/>
      <c r="F254" s="174"/>
      <c r="G254" s="174"/>
      <c r="H254" s="174"/>
      <c r="I254" s="174"/>
      <c r="J254" s="174"/>
      <c r="K254" s="174"/>
      <c r="L254" s="174"/>
      <c r="M254" s="174"/>
      <c r="N254" s="163"/>
      <c r="O254" s="163"/>
      <c r="P254" s="163"/>
      <c r="Q254" s="163"/>
      <c r="R254" s="163"/>
      <c r="S254" s="163"/>
      <c r="T254" s="164"/>
      <c r="U254" s="163"/>
      <c r="V254" s="153"/>
      <c r="W254" s="153"/>
      <c r="X254" s="153"/>
      <c r="Y254" s="153"/>
      <c r="Z254" s="153"/>
      <c r="AA254" s="153"/>
      <c r="AB254" s="153"/>
      <c r="AC254" s="153"/>
      <c r="AD254" s="153"/>
      <c r="AE254" s="153" t="s">
        <v>102</v>
      </c>
      <c r="AF254" s="153">
        <v>0</v>
      </c>
      <c r="AG254" s="153"/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5">
      <c r="A255" s="154"/>
      <c r="B255" s="160"/>
      <c r="C255" s="198" t="s">
        <v>336</v>
      </c>
      <c r="D255" s="165"/>
      <c r="E255" s="171">
        <v>11</v>
      </c>
      <c r="F255" s="174"/>
      <c r="G255" s="174"/>
      <c r="H255" s="174"/>
      <c r="I255" s="174"/>
      <c r="J255" s="174"/>
      <c r="K255" s="174"/>
      <c r="L255" s="174"/>
      <c r="M255" s="174"/>
      <c r="N255" s="163"/>
      <c r="O255" s="163"/>
      <c r="P255" s="163"/>
      <c r="Q255" s="163"/>
      <c r="R255" s="163"/>
      <c r="S255" s="163"/>
      <c r="T255" s="164"/>
      <c r="U255" s="163"/>
      <c r="V255" s="153"/>
      <c r="W255" s="153"/>
      <c r="X255" s="153"/>
      <c r="Y255" s="153"/>
      <c r="Z255" s="153"/>
      <c r="AA255" s="153"/>
      <c r="AB255" s="153"/>
      <c r="AC255" s="153"/>
      <c r="AD255" s="153"/>
      <c r="AE255" s="153" t="s">
        <v>102</v>
      </c>
      <c r="AF255" s="153">
        <v>0</v>
      </c>
      <c r="AG255" s="153"/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5">
      <c r="A256" s="154"/>
      <c r="B256" s="160"/>
      <c r="C256" s="198" t="s">
        <v>337</v>
      </c>
      <c r="D256" s="165"/>
      <c r="E256" s="171">
        <v>7</v>
      </c>
      <c r="F256" s="174"/>
      <c r="G256" s="174"/>
      <c r="H256" s="174"/>
      <c r="I256" s="174"/>
      <c r="J256" s="174"/>
      <c r="K256" s="174"/>
      <c r="L256" s="174"/>
      <c r="M256" s="174"/>
      <c r="N256" s="163"/>
      <c r="O256" s="163"/>
      <c r="P256" s="163"/>
      <c r="Q256" s="163"/>
      <c r="R256" s="163"/>
      <c r="S256" s="163"/>
      <c r="T256" s="164"/>
      <c r="U256" s="163"/>
      <c r="V256" s="153"/>
      <c r="W256" s="153"/>
      <c r="X256" s="153"/>
      <c r="Y256" s="153"/>
      <c r="Z256" s="153"/>
      <c r="AA256" s="153"/>
      <c r="AB256" s="153"/>
      <c r="AC256" s="153"/>
      <c r="AD256" s="153"/>
      <c r="AE256" s="153" t="s">
        <v>102</v>
      </c>
      <c r="AF256" s="153">
        <v>0</v>
      </c>
      <c r="AG256" s="153"/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5">
      <c r="A257" s="154"/>
      <c r="B257" s="160"/>
      <c r="C257" s="198" t="s">
        <v>338</v>
      </c>
      <c r="D257" s="165"/>
      <c r="E257" s="171">
        <v>11.5</v>
      </c>
      <c r="F257" s="174"/>
      <c r="G257" s="174"/>
      <c r="H257" s="174"/>
      <c r="I257" s="174"/>
      <c r="J257" s="174"/>
      <c r="K257" s="174"/>
      <c r="L257" s="174"/>
      <c r="M257" s="174"/>
      <c r="N257" s="163"/>
      <c r="O257" s="163"/>
      <c r="P257" s="163"/>
      <c r="Q257" s="163"/>
      <c r="R257" s="163"/>
      <c r="S257" s="163"/>
      <c r="T257" s="164"/>
      <c r="U257" s="163"/>
      <c r="V257" s="153"/>
      <c r="W257" s="153"/>
      <c r="X257" s="153"/>
      <c r="Y257" s="153"/>
      <c r="Z257" s="153"/>
      <c r="AA257" s="153"/>
      <c r="AB257" s="153"/>
      <c r="AC257" s="153"/>
      <c r="AD257" s="153"/>
      <c r="AE257" s="153" t="s">
        <v>102</v>
      </c>
      <c r="AF257" s="153">
        <v>0</v>
      </c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outlineLevel="1" x14ac:dyDescent="0.25">
      <c r="A258" s="154"/>
      <c r="B258" s="160"/>
      <c r="C258" s="198" t="s">
        <v>339</v>
      </c>
      <c r="D258" s="165"/>
      <c r="E258" s="171"/>
      <c r="F258" s="174"/>
      <c r="G258" s="174"/>
      <c r="H258" s="174"/>
      <c r="I258" s="174"/>
      <c r="J258" s="174"/>
      <c r="K258" s="174"/>
      <c r="L258" s="174"/>
      <c r="M258" s="174"/>
      <c r="N258" s="163"/>
      <c r="O258" s="163"/>
      <c r="P258" s="163"/>
      <c r="Q258" s="163"/>
      <c r="R258" s="163"/>
      <c r="S258" s="163"/>
      <c r="T258" s="164"/>
      <c r="U258" s="163"/>
      <c r="V258" s="153"/>
      <c r="W258" s="153"/>
      <c r="X258" s="153"/>
      <c r="Y258" s="153"/>
      <c r="Z258" s="153"/>
      <c r="AA258" s="153"/>
      <c r="AB258" s="153"/>
      <c r="AC258" s="153"/>
      <c r="AD258" s="153"/>
      <c r="AE258" s="153" t="s">
        <v>102</v>
      </c>
      <c r="AF258" s="153">
        <v>0</v>
      </c>
      <c r="AG258" s="153"/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5">
      <c r="A259" s="154"/>
      <c r="B259" s="160"/>
      <c r="C259" s="198" t="s">
        <v>340</v>
      </c>
      <c r="D259" s="165"/>
      <c r="E259" s="171">
        <v>16</v>
      </c>
      <c r="F259" s="174"/>
      <c r="G259" s="174"/>
      <c r="H259" s="174"/>
      <c r="I259" s="174"/>
      <c r="J259" s="174"/>
      <c r="K259" s="174"/>
      <c r="L259" s="174"/>
      <c r="M259" s="174"/>
      <c r="N259" s="163"/>
      <c r="O259" s="163"/>
      <c r="P259" s="163"/>
      <c r="Q259" s="163"/>
      <c r="R259" s="163"/>
      <c r="S259" s="163"/>
      <c r="T259" s="164"/>
      <c r="U259" s="163"/>
      <c r="V259" s="153"/>
      <c r="W259" s="153"/>
      <c r="X259" s="153"/>
      <c r="Y259" s="153"/>
      <c r="Z259" s="153"/>
      <c r="AA259" s="153"/>
      <c r="AB259" s="153"/>
      <c r="AC259" s="153"/>
      <c r="AD259" s="153"/>
      <c r="AE259" s="153" t="s">
        <v>102</v>
      </c>
      <c r="AF259" s="153">
        <v>0</v>
      </c>
      <c r="AG259" s="153"/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outlineLevel="1" x14ac:dyDescent="0.25">
      <c r="A260" s="185">
        <v>53</v>
      </c>
      <c r="B260" s="186" t="s">
        <v>341</v>
      </c>
      <c r="C260" s="201" t="s">
        <v>342</v>
      </c>
      <c r="D260" s="187" t="s">
        <v>222</v>
      </c>
      <c r="E260" s="188">
        <v>5.8121</v>
      </c>
      <c r="F260" s="279">
        <f>H260+J260</f>
        <v>0</v>
      </c>
      <c r="G260" s="189">
        <f>ROUND(E260*F260,2)</f>
        <v>0</v>
      </c>
      <c r="H260" s="190"/>
      <c r="I260" s="189">
        <f>ROUND(E260*H260,2)</f>
        <v>0</v>
      </c>
      <c r="J260" s="190"/>
      <c r="K260" s="189">
        <f>ROUND(E260*J260,2)</f>
        <v>0</v>
      </c>
      <c r="L260" s="189">
        <v>21</v>
      </c>
      <c r="M260" s="189">
        <f>G260*(1+L260/100)</f>
        <v>0</v>
      </c>
      <c r="N260" s="191">
        <v>0</v>
      </c>
      <c r="O260" s="191">
        <f>ROUND(E260*N260,5)</f>
        <v>0</v>
      </c>
      <c r="P260" s="191">
        <v>0</v>
      </c>
      <c r="Q260" s="191">
        <f>ROUND(E260*P260,5)</f>
        <v>0</v>
      </c>
      <c r="R260" s="191"/>
      <c r="S260" s="191"/>
      <c r="T260" s="192">
        <v>3.327</v>
      </c>
      <c r="U260" s="191">
        <f>ROUND(E260*T260,2)</f>
        <v>19.34</v>
      </c>
      <c r="V260" s="153"/>
      <c r="W260" s="153"/>
      <c r="X260" s="153"/>
      <c r="Y260" s="153"/>
      <c r="Z260" s="153"/>
      <c r="AA260" s="153"/>
      <c r="AB260" s="153"/>
      <c r="AC260" s="153"/>
      <c r="AD260" s="153"/>
      <c r="AE260" s="153" t="s">
        <v>100</v>
      </c>
      <c r="AF260" s="153"/>
      <c r="AG260" s="153"/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x14ac:dyDescent="0.25">
      <c r="A261" s="6"/>
      <c r="B261" s="7" t="s">
        <v>117</v>
      </c>
      <c r="C261" s="202" t="s">
        <v>117</v>
      </c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AC261">
        <v>15</v>
      </c>
      <c r="AD261">
        <v>21</v>
      </c>
    </row>
    <row r="262" spans="1:60" x14ac:dyDescent="0.25">
      <c r="A262" s="193"/>
      <c r="B262" s="194" t="s">
        <v>28</v>
      </c>
      <c r="C262" s="203" t="s">
        <v>117</v>
      </c>
      <c r="D262" s="195"/>
      <c r="E262" s="195"/>
      <c r="F262" s="195"/>
      <c r="G262" s="196">
        <f>G8+G110+G121+G128+G193+G203+G227+G234</f>
        <v>0</v>
      </c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AC262">
        <f>SUMIF(L7:L260,AC261,G7:G260)</f>
        <v>0</v>
      </c>
      <c r="AD262">
        <f>SUMIF(L7:L260,AD261,G7:G260)</f>
        <v>0</v>
      </c>
      <c r="AE262" t="s">
        <v>343</v>
      </c>
    </row>
    <row r="263" spans="1:60" x14ac:dyDescent="0.25">
      <c r="A263" s="6"/>
      <c r="B263" s="7" t="s">
        <v>117</v>
      </c>
      <c r="C263" s="202" t="s">
        <v>117</v>
      </c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</row>
    <row r="264" spans="1:60" x14ac:dyDescent="0.25">
      <c r="A264" s="6"/>
      <c r="B264" s="7" t="s">
        <v>117</v>
      </c>
      <c r="C264" s="202" t="s">
        <v>117</v>
      </c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</row>
    <row r="265" spans="1:60" x14ac:dyDescent="0.25">
      <c r="A265" s="264" t="s">
        <v>344</v>
      </c>
      <c r="B265" s="264"/>
      <c r="C265" s="265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</row>
    <row r="266" spans="1:60" x14ac:dyDescent="0.25">
      <c r="A266" s="266"/>
      <c r="B266" s="267"/>
      <c r="C266" s="268"/>
      <c r="D266" s="267"/>
      <c r="E266" s="267"/>
      <c r="F266" s="267"/>
      <c r="G266" s="269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AE266" t="s">
        <v>345</v>
      </c>
    </row>
    <row r="267" spans="1:60" x14ac:dyDescent="0.25">
      <c r="A267" s="270"/>
      <c r="B267" s="271"/>
      <c r="C267" s="272"/>
      <c r="D267" s="271"/>
      <c r="E267" s="271"/>
      <c r="F267" s="271"/>
      <c r="G267" s="273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</row>
    <row r="268" spans="1:60" x14ac:dyDescent="0.25">
      <c r="A268" s="270"/>
      <c r="B268" s="271"/>
      <c r="C268" s="272"/>
      <c r="D268" s="271"/>
      <c r="E268" s="271"/>
      <c r="F268" s="271"/>
      <c r="G268" s="273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</row>
    <row r="269" spans="1:60" x14ac:dyDescent="0.25">
      <c r="A269" s="270"/>
      <c r="B269" s="271"/>
      <c r="C269" s="272"/>
      <c r="D269" s="271"/>
      <c r="E269" s="271"/>
      <c r="F269" s="271"/>
      <c r="G269" s="273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</row>
    <row r="270" spans="1:60" x14ac:dyDescent="0.25">
      <c r="A270" s="274"/>
      <c r="B270" s="275"/>
      <c r="C270" s="276"/>
      <c r="D270" s="275"/>
      <c r="E270" s="275"/>
      <c r="F270" s="275"/>
      <c r="G270" s="277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</row>
    <row r="271" spans="1:60" x14ac:dyDescent="0.25">
      <c r="A271" s="6"/>
      <c r="B271" s="7" t="s">
        <v>117</v>
      </c>
      <c r="C271" s="202" t="s">
        <v>117</v>
      </c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</row>
    <row r="272" spans="1:60" x14ac:dyDescent="0.25">
      <c r="C272" s="204"/>
      <c r="AE272" t="s">
        <v>346</v>
      </c>
    </row>
  </sheetData>
  <mergeCells count="6">
    <mergeCell ref="A266:G270"/>
    <mergeCell ref="A1:G1"/>
    <mergeCell ref="C2:G2"/>
    <mergeCell ref="C3:G3"/>
    <mergeCell ref="C4:G4"/>
    <mergeCell ref="A265:C265"/>
  </mergeCells>
  <conditionalFormatting sqref="F9:F260">
    <cfRule type="containsText" dxfId="0" priority="1" operator="containsText" text="0">
      <formula>NOT(ISERROR(SEARCH("0",F9)))</formula>
    </cfRule>
  </conditionalFormatting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ZT</cp:lastModifiedBy>
  <cp:lastPrinted>2014-02-28T09:52:57Z</cp:lastPrinted>
  <dcterms:created xsi:type="dcterms:W3CDTF">2009-04-08T07:15:50Z</dcterms:created>
  <dcterms:modified xsi:type="dcterms:W3CDTF">2023-02-08T00:43:50Z</dcterms:modified>
</cp:coreProperties>
</file>