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Podolan\ZAKÁZKY - OPRAVY MK\2023 opravy chodníků\FINAL KE ZVEŘEJNĚNÍ\"/>
    </mc:Choice>
  </mc:AlternateContent>
  <bookViews>
    <workbookView xWindow="0" yWindow="0" windowWidth="28800" windowHeight="12135"/>
  </bookViews>
  <sheets>
    <sheet name="Rekapitulace stavby" sheetId="1" r:id="rId1"/>
    <sheet name="1070_UBch_2_Dlouhych - Uh..." sheetId="2" r:id="rId2"/>
    <sheet name="Pokyny pro vyplnění" sheetId="3" r:id="rId3"/>
  </sheets>
  <definedNames>
    <definedName name="_xlnm._FilterDatabase" localSheetId="1" hidden="1">'1070_UBch_2_Dlouhych - Uh...'!$C$84:$K$303</definedName>
    <definedName name="_xlnm.Print_Titles" localSheetId="1">'1070_UBch_2_Dlouhych - Uh...'!$84:$84</definedName>
    <definedName name="_xlnm.Print_Titles" localSheetId="0">'Rekapitulace stavby'!$49:$49</definedName>
    <definedName name="_xlnm.Print_Area" localSheetId="1">'1070_UBch_2_Dlouhych - Uh...'!$C$4:$J$34,'1070_UBch_2_Dlouhych - Uh...'!$C$40:$J$68,'1070_UBch_2_Dlouhych - Uh...'!$C$74:$K$303</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52511"/>
</workbook>
</file>

<file path=xl/calcChain.xml><?xml version="1.0" encoding="utf-8"?>
<calcChain xmlns="http://schemas.openxmlformats.org/spreadsheetml/2006/main">
  <c r="AY52" i="1" l="1"/>
  <c r="AX52" i="1"/>
  <c r="BI303" i="2"/>
  <c r="BH303" i="2"/>
  <c r="BG303" i="2"/>
  <c r="BF303" i="2"/>
  <c r="T303" i="2"/>
  <c r="T302" i="2"/>
  <c r="R303" i="2"/>
  <c r="R302" i="2"/>
  <c r="P303" i="2"/>
  <c r="P302" i="2" s="1"/>
  <c r="BK303" i="2"/>
  <c r="BK302" i="2"/>
  <c r="J302" i="2"/>
  <c r="J303" i="2"/>
  <c r="BE303" i="2"/>
  <c r="J67" i="2"/>
  <c r="BI301" i="2"/>
  <c r="BH301" i="2"/>
  <c r="BG301" i="2"/>
  <c r="BF301" i="2"/>
  <c r="T301" i="2"/>
  <c r="T300" i="2"/>
  <c r="R301" i="2"/>
  <c r="R300" i="2"/>
  <c r="P301" i="2"/>
  <c r="P300" i="2" s="1"/>
  <c r="BK301" i="2"/>
  <c r="BK300" i="2"/>
  <c r="J300" i="2" s="1"/>
  <c r="J66" i="2" s="1"/>
  <c r="J301" i="2"/>
  <c r="BE301" i="2"/>
  <c r="BI299" i="2"/>
  <c r="BH299" i="2"/>
  <c r="BG299" i="2"/>
  <c r="BF299" i="2"/>
  <c r="T299" i="2"/>
  <c r="R299" i="2"/>
  <c r="P299" i="2"/>
  <c r="BK299" i="2"/>
  <c r="J299" i="2"/>
  <c r="BE299" i="2"/>
  <c r="BI298" i="2"/>
  <c r="BH298" i="2"/>
  <c r="BG298" i="2"/>
  <c r="BF298" i="2"/>
  <c r="T298" i="2"/>
  <c r="R298" i="2"/>
  <c r="P298" i="2"/>
  <c r="BK298" i="2"/>
  <c r="J298" i="2"/>
  <c r="BE298" i="2"/>
  <c r="BI297" i="2"/>
  <c r="BH297" i="2"/>
  <c r="BG297" i="2"/>
  <c r="BF297" i="2"/>
  <c r="T297" i="2"/>
  <c r="R297" i="2"/>
  <c r="P297" i="2"/>
  <c r="BK297" i="2"/>
  <c r="J297" i="2"/>
  <c r="BE297" i="2"/>
  <c r="BI296" i="2"/>
  <c r="BH296" i="2"/>
  <c r="BG296" i="2"/>
  <c r="BF296" i="2"/>
  <c r="T296" i="2"/>
  <c r="T294" i="2" s="1"/>
  <c r="R296" i="2"/>
  <c r="R294" i="2" s="1"/>
  <c r="P296" i="2"/>
  <c r="BK296" i="2"/>
  <c r="BK294" i="2" s="1"/>
  <c r="J294" i="2" s="1"/>
  <c r="J65" i="2" s="1"/>
  <c r="J296" i="2"/>
  <c r="BE296" i="2"/>
  <c r="BI295" i="2"/>
  <c r="BH295" i="2"/>
  <c r="BG295" i="2"/>
  <c r="BF295" i="2"/>
  <c r="T295" i="2"/>
  <c r="R295" i="2"/>
  <c r="P295" i="2"/>
  <c r="P294" i="2" s="1"/>
  <c r="BK295" i="2"/>
  <c r="J295" i="2"/>
  <c r="BE295" i="2"/>
  <c r="BI293" i="2"/>
  <c r="BH293" i="2"/>
  <c r="BG293" i="2"/>
  <c r="BF293" i="2"/>
  <c r="T293" i="2"/>
  <c r="R293" i="2"/>
  <c r="P293" i="2"/>
  <c r="BK293" i="2"/>
  <c r="J293" i="2"/>
  <c r="BE293" i="2" s="1"/>
  <c r="BI292" i="2"/>
  <c r="BH292" i="2"/>
  <c r="BG292" i="2"/>
  <c r="BF292" i="2"/>
  <c r="T292" i="2"/>
  <c r="R292" i="2"/>
  <c r="P292" i="2"/>
  <c r="BK292" i="2"/>
  <c r="J292" i="2"/>
  <c r="BE292" i="2"/>
  <c r="BI291" i="2"/>
  <c r="BH291" i="2"/>
  <c r="BG291" i="2"/>
  <c r="BF291" i="2"/>
  <c r="T291" i="2"/>
  <c r="R291" i="2"/>
  <c r="P291" i="2"/>
  <c r="BK291" i="2"/>
  <c r="J291" i="2"/>
  <c r="BE291" i="2"/>
  <c r="BI290" i="2"/>
  <c r="BH290" i="2"/>
  <c r="BG290" i="2"/>
  <c r="BF290" i="2"/>
  <c r="T290" i="2"/>
  <c r="R290" i="2"/>
  <c r="P290" i="2"/>
  <c r="BK290" i="2"/>
  <c r="J290" i="2"/>
  <c r="BE290" i="2"/>
  <c r="BI289" i="2"/>
  <c r="BH289" i="2"/>
  <c r="BG289" i="2"/>
  <c r="BF289" i="2"/>
  <c r="T289" i="2"/>
  <c r="T287" i="2" s="1"/>
  <c r="R289" i="2"/>
  <c r="P289" i="2"/>
  <c r="P287" i="2" s="1"/>
  <c r="BK289" i="2"/>
  <c r="BK287" i="2" s="1"/>
  <c r="J287" i="2" s="1"/>
  <c r="J64" i="2" s="1"/>
  <c r="J289" i="2"/>
  <c r="BE289" i="2"/>
  <c r="BI288" i="2"/>
  <c r="BH288" i="2"/>
  <c r="BG288" i="2"/>
  <c r="BF288" i="2"/>
  <c r="T288" i="2"/>
  <c r="R288" i="2"/>
  <c r="R287" i="2" s="1"/>
  <c r="P288" i="2"/>
  <c r="BK288" i="2"/>
  <c r="J288" i="2"/>
  <c r="BE288" i="2"/>
  <c r="BI286" i="2"/>
  <c r="BH286" i="2"/>
  <c r="BG286" i="2"/>
  <c r="BF286" i="2"/>
  <c r="T286" i="2"/>
  <c r="R286" i="2"/>
  <c r="P286" i="2"/>
  <c r="BK286" i="2"/>
  <c r="J286" i="2"/>
  <c r="BE286" i="2" s="1"/>
  <c r="BI285" i="2"/>
  <c r="BH285" i="2"/>
  <c r="BG285" i="2"/>
  <c r="BF285" i="2"/>
  <c r="T285" i="2"/>
  <c r="R285" i="2"/>
  <c r="P285" i="2"/>
  <c r="BK285" i="2"/>
  <c r="J285" i="2"/>
  <c r="BE285" i="2" s="1"/>
  <c r="BI282" i="2"/>
  <c r="BH282" i="2"/>
  <c r="BG282" i="2"/>
  <c r="BF282" i="2"/>
  <c r="T282" i="2"/>
  <c r="T279" i="2" s="1"/>
  <c r="T278" i="2" s="1"/>
  <c r="R282" i="2"/>
  <c r="R279" i="2" s="1"/>
  <c r="R278" i="2" s="1"/>
  <c r="P282" i="2"/>
  <c r="BK282" i="2"/>
  <c r="BK279" i="2" s="1"/>
  <c r="J282" i="2"/>
  <c r="BE282" i="2"/>
  <c r="BI280" i="2"/>
  <c r="BH280" i="2"/>
  <c r="BG280" i="2"/>
  <c r="BF280" i="2"/>
  <c r="T280" i="2"/>
  <c r="R280" i="2"/>
  <c r="P280" i="2"/>
  <c r="P279" i="2" s="1"/>
  <c r="P278" i="2" s="1"/>
  <c r="BK280" i="2"/>
  <c r="J280" i="2"/>
  <c r="BE280" i="2"/>
  <c r="BI277" i="2"/>
  <c r="BH277" i="2"/>
  <c r="BG277" i="2"/>
  <c r="BF277" i="2"/>
  <c r="T277" i="2"/>
  <c r="T276" i="2" s="1"/>
  <c r="R277" i="2"/>
  <c r="R276" i="2"/>
  <c r="P277" i="2"/>
  <c r="P276" i="2"/>
  <c r="BK277" i="2"/>
  <c r="BK276" i="2"/>
  <c r="J276" i="2"/>
  <c r="J60" i="2" s="1"/>
  <c r="J277" i="2"/>
  <c r="BE277" i="2" s="1"/>
  <c r="BI274" i="2"/>
  <c r="BH274" i="2"/>
  <c r="BG274" i="2"/>
  <c r="BF274" i="2"/>
  <c r="T274" i="2"/>
  <c r="R274" i="2"/>
  <c r="P274" i="2"/>
  <c r="BK274" i="2"/>
  <c r="J274" i="2"/>
  <c r="BE274" i="2"/>
  <c r="BI272" i="2"/>
  <c r="BH272" i="2"/>
  <c r="BG272" i="2"/>
  <c r="BF272" i="2"/>
  <c r="T272" i="2"/>
  <c r="R272" i="2"/>
  <c r="P272" i="2"/>
  <c r="BK272" i="2"/>
  <c r="J272" i="2"/>
  <c r="BE272" i="2"/>
  <c r="BI270" i="2"/>
  <c r="BH270" i="2"/>
  <c r="BG270" i="2"/>
  <c r="BF270" i="2"/>
  <c r="T270" i="2"/>
  <c r="R270" i="2"/>
  <c r="P270" i="2"/>
  <c r="P264" i="2" s="1"/>
  <c r="BK270" i="2"/>
  <c r="BK264" i="2" s="1"/>
  <c r="J264" i="2" s="1"/>
  <c r="J59" i="2" s="1"/>
  <c r="J270" i="2"/>
  <c r="BE270" i="2"/>
  <c r="BI267" i="2"/>
  <c r="BH267" i="2"/>
  <c r="BG267" i="2"/>
  <c r="BF267" i="2"/>
  <c r="T267" i="2"/>
  <c r="R267" i="2"/>
  <c r="P267" i="2"/>
  <c r="BK267" i="2"/>
  <c r="J267" i="2"/>
  <c r="BE267" i="2"/>
  <c r="BI265" i="2"/>
  <c r="BH265" i="2"/>
  <c r="BG265" i="2"/>
  <c r="BF265" i="2"/>
  <c r="T265" i="2"/>
  <c r="T264" i="2" s="1"/>
  <c r="R265" i="2"/>
  <c r="R264" i="2" s="1"/>
  <c r="P265" i="2"/>
  <c r="BK265" i="2"/>
  <c r="J265" i="2"/>
  <c r="BE265" i="2"/>
  <c r="BI261" i="2"/>
  <c r="BH261" i="2"/>
  <c r="BG261" i="2"/>
  <c r="BF261" i="2"/>
  <c r="T261" i="2"/>
  <c r="R261" i="2"/>
  <c r="P261" i="2"/>
  <c r="BK261" i="2"/>
  <c r="J261" i="2"/>
  <c r="BE261" i="2"/>
  <c r="BI258" i="2"/>
  <c r="BH258" i="2"/>
  <c r="BG258" i="2"/>
  <c r="BF258" i="2"/>
  <c r="T258" i="2"/>
  <c r="R258" i="2"/>
  <c r="P258" i="2"/>
  <c r="BK258" i="2"/>
  <c r="J258" i="2"/>
  <c r="BE258" i="2"/>
  <c r="BI255" i="2"/>
  <c r="BH255" i="2"/>
  <c r="BG255" i="2"/>
  <c r="BF255" i="2"/>
  <c r="T255" i="2"/>
  <c r="R255" i="2"/>
  <c r="P255" i="2"/>
  <c r="BK255" i="2"/>
  <c r="J255" i="2"/>
  <c r="BE255" i="2" s="1"/>
  <c r="BI253" i="2"/>
  <c r="BH253" i="2"/>
  <c r="BG253" i="2"/>
  <c r="BF253" i="2"/>
  <c r="T253" i="2"/>
  <c r="R253" i="2"/>
  <c r="P253" i="2"/>
  <c r="BK253" i="2"/>
  <c r="J253" i="2"/>
  <c r="BE253" i="2"/>
  <c r="BI250" i="2"/>
  <c r="BH250" i="2"/>
  <c r="BG250" i="2"/>
  <c r="BF250" i="2"/>
  <c r="T250" i="2"/>
  <c r="R250" i="2"/>
  <c r="P250" i="2"/>
  <c r="BK250" i="2"/>
  <c r="J250" i="2"/>
  <c r="BE250" i="2"/>
  <c r="BI248" i="2"/>
  <c r="BH248" i="2"/>
  <c r="BG248" i="2"/>
  <c r="BF248" i="2"/>
  <c r="T248" i="2"/>
  <c r="R248" i="2"/>
  <c r="P248" i="2"/>
  <c r="BK248" i="2"/>
  <c r="J248" i="2"/>
  <c r="BE248" i="2"/>
  <c r="BI246" i="2"/>
  <c r="BH246" i="2"/>
  <c r="BG246" i="2"/>
  <c r="BF246" i="2"/>
  <c r="T246" i="2"/>
  <c r="R246" i="2"/>
  <c r="P246" i="2"/>
  <c r="P240" i="2" s="1"/>
  <c r="BK246" i="2"/>
  <c r="BK240" i="2" s="1"/>
  <c r="J240" i="2" s="1"/>
  <c r="J58" i="2" s="1"/>
  <c r="J246" i="2"/>
  <c r="BE246" i="2"/>
  <c r="BI244" i="2"/>
  <c r="BH244" i="2"/>
  <c r="BG244" i="2"/>
  <c r="BF244" i="2"/>
  <c r="T244" i="2"/>
  <c r="R244" i="2"/>
  <c r="P244" i="2"/>
  <c r="BK244" i="2"/>
  <c r="J244" i="2"/>
  <c r="BE244" i="2"/>
  <c r="BI241" i="2"/>
  <c r="BH241" i="2"/>
  <c r="BG241" i="2"/>
  <c r="BF241" i="2"/>
  <c r="T241" i="2"/>
  <c r="T240" i="2" s="1"/>
  <c r="R241" i="2"/>
  <c r="R240" i="2" s="1"/>
  <c r="P241" i="2"/>
  <c r="BK241" i="2"/>
  <c r="J241" i="2"/>
  <c r="BE241" i="2"/>
  <c r="BI237" i="2"/>
  <c r="BH237" i="2"/>
  <c r="BG237" i="2"/>
  <c r="BF237" i="2"/>
  <c r="T237" i="2"/>
  <c r="R237" i="2"/>
  <c r="P237" i="2"/>
  <c r="BK237" i="2"/>
  <c r="J237" i="2"/>
  <c r="BE237" i="2"/>
  <c r="BI235" i="2"/>
  <c r="BH235" i="2"/>
  <c r="BG235" i="2"/>
  <c r="BF235" i="2"/>
  <c r="T235" i="2"/>
  <c r="R235" i="2"/>
  <c r="R232" i="2" s="1"/>
  <c r="P235" i="2"/>
  <c r="BK235" i="2"/>
  <c r="BK232" i="2" s="1"/>
  <c r="J232" i="2" s="1"/>
  <c r="J57" i="2" s="1"/>
  <c r="J235" i="2"/>
  <c r="BE235" i="2"/>
  <c r="BI233" i="2"/>
  <c r="BH233" i="2"/>
  <c r="BG233" i="2"/>
  <c r="BF233" i="2"/>
  <c r="T233" i="2"/>
  <c r="T232" i="2"/>
  <c r="R233" i="2"/>
  <c r="P233" i="2"/>
  <c r="P232" i="2" s="1"/>
  <c r="BK233" i="2"/>
  <c r="J233" i="2"/>
  <c r="BE233" i="2"/>
  <c r="BI230" i="2"/>
  <c r="BH230" i="2"/>
  <c r="BG230" i="2"/>
  <c r="BF230" i="2"/>
  <c r="T230" i="2"/>
  <c r="R230" i="2"/>
  <c r="P230" i="2"/>
  <c r="BK230" i="2"/>
  <c r="J230" i="2"/>
  <c r="BE230" i="2"/>
  <c r="BI228" i="2"/>
  <c r="BH228" i="2"/>
  <c r="BG228" i="2"/>
  <c r="BF228" i="2"/>
  <c r="T228" i="2"/>
  <c r="R228" i="2"/>
  <c r="P228" i="2"/>
  <c r="BK228" i="2"/>
  <c r="J228" i="2"/>
  <c r="BE228" i="2"/>
  <c r="BI225" i="2"/>
  <c r="BH225" i="2"/>
  <c r="BG225" i="2"/>
  <c r="BF225" i="2"/>
  <c r="T225" i="2"/>
  <c r="R225" i="2"/>
  <c r="P225" i="2"/>
  <c r="BK225" i="2"/>
  <c r="J225" i="2"/>
  <c r="BE225" i="2"/>
  <c r="BI222" i="2"/>
  <c r="BH222" i="2"/>
  <c r="BG222" i="2"/>
  <c r="BF222" i="2"/>
  <c r="T222" i="2"/>
  <c r="R222" i="2"/>
  <c r="P222" i="2"/>
  <c r="BK222" i="2"/>
  <c r="J222" i="2"/>
  <c r="BE222" i="2"/>
  <c r="BI220" i="2"/>
  <c r="BH220" i="2"/>
  <c r="BG220" i="2"/>
  <c r="BF220" i="2"/>
  <c r="T220" i="2"/>
  <c r="R220" i="2"/>
  <c r="P220" i="2"/>
  <c r="BK220" i="2"/>
  <c r="J220" i="2"/>
  <c r="BE220" i="2" s="1"/>
  <c r="BI217" i="2"/>
  <c r="BH217" i="2"/>
  <c r="BG217" i="2"/>
  <c r="BF217" i="2"/>
  <c r="T217" i="2"/>
  <c r="R217" i="2"/>
  <c r="P217" i="2"/>
  <c r="BK217" i="2"/>
  <c r="J217" i="2"/>
  <c r="BE217" i="2" s="1"/>
  <c r="BI214" i="2"/>
  <c r="BH214" i="2"/>
  <c r="BG214" i="2"/>
  <c r="BF214" i="2"/>
  <c r="T214" i="2"/>
  <c r="R214" i="2"/>
  <c r="P214" i="2"/>
  <c r="BK214" i="2"/>
  <c r="J214" i="2"/>
  <c r="BE214" i="2"/>
  <c r="BI211" i="2"/>
  <c r="BH211" i="2"/>
  <c r="BG211" i="2"/>
  <c r="BF211" i="2"/>
  <c r="T211" i="2"/>
  <c r="R211" i="2"/>
  <c r="P211" i="2"/>
  <c r="BK211" i="2"/>
  <c r="J211" i="2"/>
  <c r="BE211" i="2"/>
  <c r="BI209" i="2"/>
  <c r="BH209" i="2"/>
  <c r="BG209" i="2"/>
  <c r="BF209" i="2"/>
  <c r="T209" i="2"/>
  <c r="R209" i="2"/>
  <c r="P209" i="2"/>
  <c r="BK209" i="2"/>
  <c r="J209" i="2"/>
  <c r="BE209" i="2" s="1"/>
  <c r="BI207" i="2"/>
  <c r="BH207" i="2"/>
  <c r="BG207" i="2"/>
  <c r="BF207" i="2"/>
  <c r="T207" i="2"/>
  <c r="R207" i="2"/>
  <c r="P207" i="2"/>
  <c r="BK207" i="2"/>
  <c r="J207" i="2"/>
  <c r="BE207" i="2"/>
  <c r="BI205" i="2"/>
  <c r="BH205" i="2"/>
  <c r="BG205" i="2"/>
  <c r="BF205" i="2"/>
  <c r="T205" i="2"/>
  <c r="T199" i="2" s="1"/>
  <c r="R205" i="2"/>
  <c r="R199" i="2" s="1"/>
  <c r="P205" i="2"/>
  <c r="P199" i="2" s="1"/>
  <c r="BK205" i="2"/>
  <c r="J205" i="2"/>
  <c r="BE205" i="2"/>
  <c r="BI203" i="2"/>
  <c r="BH203" i="2"/>
  <c r="BG203" i="2"/>
  <c r="BF203" i="2"/>
  <c r="T203" i="2"/>
  <c r="R203" i="2"/>
  <c r="P203" i="2"/>
  <c r="BK203" i="2"/>
  <c r="J203" i="2"/>
  <c r="BE203" i="2"/>
  <c r="BI200" i="2"/>
  <c r="BH200" i="2"/>
  <c r="BG200" i="2"/>
  <c r="BF200" i="2"/>
  <c r="T200" i="2"/>
  <c r="R200" i="2"/>
  <c r="P200" i="2"/>
  <c r="BK200" i="2"/>
  <c r="BK199" i="2" s="1"/>
  <c r="J199" i="2" s="1"/>
  <c r="J56" i="2" s="1"/>
  <c r="J200" i="2"/>
  <c r="BE200" i="2" s="1"/>
  <c r="BI198" i="2"/>
  <c r="BH198" i="2"/>
  <c r="BG198" i="2"/>
  <c r="BF198" i="2"/>
  <c r="T198" i="2"/>
  <c r="R198" i="2"/>
  <c r="P198" i="2"/>
  <c r="BK198" i="2"/>
  <c r="J198" i="2"/>
  <c r="BE198" i="2" s="1"/>
  <c r="BI197" i="2"/>
  <c r="BH197" i="2"/>
  <c r="BG197" i="2"/>
  <c r="BF197" i="2"/>
  <c r="T197" i="2"/>
  <c r="R197" i="2"/>
  <c r="R195" i="2" s="1"/>
  <c r="P197" i="2"/>
  <c r="P195" i="2" s="1"/>
  <c r="BK197" i="2"/>
  <c r="BK195" i="2" s="1"/>
  <c r="J195" i="2" s="1"/>
  <c r="J55" i="2" s="1"/>
  <c r="J197" i="2"/>
  <c r="BE197" i="2" s="1"/>
  <c r="BI196" i="2"/>
  <c r="BH196" i="2"/>
  <c r="BG196" i="2"/>
  <c r="BF196" i="2"/>
  <c r="T196" i="2"/>
  <c r="T195" i="2" s="1"/>
  <c r="R196" i="2"/>
  <c r="P196" i="2"/>
  <c r="BK196" i="2"/>
  <c r="J196" i="2"/>
  <c r="BE196" i="2" s="1"/>
  <c r="BI192" i="2"/>
  <c r="BH192" i="2"/>
  <c r="BG192" i="2"/>
  <c r="BF192" i="2"/>
  <c r="T192" i="2"/>
  <c r="R192" i="2"/>
  <c r="P192" i="2"/>
  <c r="BK192" i="2"/>
  <c r="J192" i="2"/>
  <c r="BE192" i="2"/>
  <c r="BI185" i="2"/>
  <c r="BH185" i="2"/>
  <c r="BG185" i="2"/>
  <c r="BF185" i="2"/>
  <c r="T185" i="2"/>
  <c r="R185" i="2"/>
  <c r="P185" i="2"/>
  <c r="BK185" i="2"/>
  <c r="J185" i="2"/>
  <c r="BE185" i="2"/>
  <c r="BI183" i="2"/>
  <c r="BH183" i="2"/>
  <c r="BG183" i="2"/>
  <c r="BF183" i="2"/>
  <c r="T183" i="2"/>
  <c r="R183" i="2"/>
  <c r="P183" i="2"/>
  <c r="BK183" i="2"/>
  <c r="J183" i="2"/>
  <c r="BE183" i="2"/>
  <c r="BI178" i="2"/>
  <c r="BH178" i="2"/>
  <c r="BG178" i="2"/>
  <c r="BF178" i="2"/>
  <c r="T178" i="2"/>
  <c r="R178" i="2"/>
  <c r="P178" i="2"/>
  <c r="BK178" i="2"/>
  <c r="J178" i="2"/>
  <c r="BE178" i="2"/>
  <c r="BI175" i="2"/>
  <c r="BH175" i="2"/>
  <c r="BG175" i="2"/>
  <c r="BF175" i="2"/>
  <c r="T175" i="2"/>
  <c r="R175" i="2"/>
  <c r="P175" i="2"/>
  <c r="BK175" i="2"/>
  <c r="J175" i="2"/>
  <c r="BE175" i="2"/>
  <c r="BI172" i="2"/>
  <c r="BH172" i="2"/>
  <c r="BG172" i="2"/>
  <c r="BF172" i="2"/>
  <c r="T172" i="2"/>
  <c r="R172" i="2"/>
  <c r="P172" i="2"/>
  <c r="BK172" i="2"/>
  <c r="J172" i="2"/>
  <c r="BE172" i="2" s="1"/>
  <c r="BI170" i="2"/>
  <c r="BH170" i="2"/>
  <c r="BG170" i="2"/>
  <c r="BF170" i="2"/>
  <c r="T170" i="2"/>
  <c r="R170" i="2"/>
  <c r="P170" i="2"/>
  <c r="BK170" i="2"/>
  <c r="J170" i="2"/>
  <c r="BE170" i="2" s="1"/>
  <c r="BI167" i="2"/>
  <c r="BH167" i="2"/>
  <c r="BG167" i="2"/>
  <c r="BF167" i="2"/>
  <c r="T167" i="2"/>
  <c r="R167" i="2"/>
  <c r="P167" i="2"/>
  <c r="BK167" i="2"/>
  <c r="J167" i="2"/>
  <c r="BE167" i="2" s="1"/>
  <c r="BI165" i="2"/>
  <c r="BH165" i="2"/>
  <c r="BG165" i="2"/>
  <c r="BF165" i="2"/>
  <c r="T165" i="2"/>
  <c r="R165" i="2"/>
  <c r="P165" i="2"/>
  <c r="BK165" i="2"/>
  <c r="J165" i="2"/>
  <c r="BE165" i="2"/>
  <c r="BI162" i="2"/>
  <c r="BH162" i="2"/>
  <c r="BG162" i="2"/>
  <c r="BF162" i="2"/>
  <c r="T162" i="2"/>
  <c r="R162" i="2"/>
  <c r="P162" i="2"/>
  <c r="BK162" i="2"/>
  <c r="J162" i="2"/>
  <c r="BE162" i="2"/>
  <c r="BI160" i="2"/>
  <c r="BH160" i="2"/>
  <c r="BG160" i="2"/>
  <c r="BF160" i="2"/>
  <c r="T160" i="2"/>
  <c r="R160" i="2"/>
  <c r="P160" i="2"/>
  <c r="BK160" i="2"/>
  <c r="J160" i="2"/>
  <c r="BE160" i="2" s="1"/>
  <c r="BI157" i="2"/>
  <c r="BH157" i="2"/>
  <c r="BG157" i="2"/>
  <c r="BF157" i="2"/>
  <c r="T157" i="2"/>
  <c r="R157" i="2"/>
  <c r="P157" i="2"/>
  <c r="BK157" i="2"/>
  <c r="J157" i="2"/>
  <c r="BE157" i="2"/>
  <c r="BI151" i="2"/>
  <c r="BH151" i="2"/>
  <c r="BG151" i="2"/>
  <c r="BF151" i="2"/>
  <c r="T151" i="2"/>
  <c r="R151" i="2"/>
  <c r="P151" i="2"/>
  <c r="BK151" i="2"/>
  <c r="J151" i="2"/>
  <c r="BE151" i="2"/>
  <c r="BI148" i="2"/>
  <c r="BH148" i="2"/>
  <c r="BG148" i="2"/>
  <c r="BF148" i="2"/>
  <c r="T148" i="2"/>
  <c r="R148" i="2"/>
  <c r="P148" i="2"/>
  <c r="BK148" i="2"/>
  <c r="J148" i="2"/>
  <c r="BE148" i="2"/>
  <c r="BI145" i="2"/>
  <c r="BH145" i="2"/>
  <c r="BG145" i="2"/>
  <c r="BF145" i="2"/>
  <c r="T145" i="2"/>
  <c r="R145" i="2"/>
  <c r="P145" i="2"/>
  <c r="BK145" i="2"/>
  <c r="J145" i="2"/>
  <c r="BE145" i="2"/>
  <c r="BI142" i="2"/>
  <c r="BH142" i="2"/>
  <c r="BG142" i="2"/>
  <c r="BF142" i="2"/>
  <c r="T142" i="2"/>
  <c r="R142" i="2"/>
  <c r="P142" i="2"/>
  <c r="BK142" i="2"/>
  <c r="J142" i="2"/>
  <c r="BE142" i="2"/>
  <c r="BI137" i="2"/>
  <c r="BH137" i="2"/>
  <c r="BG137" i="2"/>
  <c r="BF137" i="2"/>
  <c r="T137" i="2"/>
  <c r="R137" i="2"/>
  <c r="P137" i="2"/>
  <c r="BK137" i="2"/>
  <c r="J137" i="2"/>
  <c r="BE137" i="2"/>
  <c r="BI134" i="2"/>
  <c r="BH134" i="2"/>
  <c r="BG134" i="2"/>
  <c r="BF134" i="2"/>
  <c r="T134" i="2"/>
  <c r="R134" i="2"/>
  <c r="P134" i="2"/>
  <c r="BK134" i="2"/>
  <c r="J134" i="2"/>
  <c r="BE134" i="2" s="1"/>
  <c r="BI129" i="2"/>
  <c r="BH129" i="2"/>
  <c r="BG129" i="2"/>
  <c r="BF129" i="2"/>
  <c r="T129" i="2"/>
  <c r="R129" i="2"/>
  <c r="P129" i="2"/>
  <c r="BK129" i="2"/>
  <c r="J129" i="2"/>
  <c r="BE129" i="2" s="1"/>
  <c r="BI126" i="2"/>
  <c r="BH126" i="2"/>
  <c r="BG126" i="2"/>
  <c r="BF126" i="2"/>
  <c r="T126" i="2"/>
  <c r="R126" i="2"/>
  <c r="P126" i="2"/>
  <c r="BK126" i="2"/>
  <c r="J126" i="2"/>
  <c r="BE126" i="2" s="1"/>
  <c r="BI124" i="2"/>
  <c r="BH124" i="2"/>
  <c r="BG124" i="2"/>
  <c r="BF124" i="2"/>
  <c r="T124" i="2"/>
  <c r="R124" i="2"/>
  <c r="P124" i="2"/>
  <c r="BK124" i="2"/>
  <c r="J124" i="2"/>
  <c r="BE124" i="2"/>
  <c r="BI121" i="2"/>
  <c r="BH121" i="2"/>
  <c r="BG121" i="2"/>
  <c r="BF121" i="2"/>
  <c r="T121" i="2"/>
  <c r="R121" i="2"/>
  <c r="P121" i="2"/>
  <c r="BK121" i="2"/>
  <c r="J121" i="2"/>
  <c r="BE121" i="2"/>
  <c r="BI118" i="2"/>
  <c r="BH118" i="2"/>
  <c r="BG118" i="2"/>
  <c r="BF118" i="2"/>
  <c r="T118" i="2"/>
  <c r="R118" i="2"/>
  <c r="P118" i="2"/>
  <c r="BK118" i="2"/>
  <c r="J118" i="2"/>
  <c r="BE118" i="2" s="1"/>
  <c r="BI116" i="2"/>
  <c r="BH116" i="2"/>
  <c r="BG116" i="2"/>
  <c r="BF116" i="2"/>
  <c r="T116" i="2"/>
  <c r="R116" i="2"/>
  <c r="P116" i="2"/>
  <c r="BK116" i="2"/>
  <c r="J116" i="2"/>
  <c r="BE116" i="2"/>
  <c r="BI113" i="2"/>
  <c r="BH113" i="2"/>
  <c r="BG113" i="2"/>
  <c r="BF113" i="2"/>
  <c r="T113" i="2"/>
  <c r="R113" i="2"/>
  <c r="P113" i="2"/>
  <c r="BK113" i="2"/>
  <c r="J113" i="2"/>
  <c r="BE113" i="2"/>
  <c r="BI110" i="2"/>
  <c r="BH110" i="2"/>
  <c r="BG110" i="2"/>
  <c r="BF110" i="2"/>
  <c r="T110" i="2"/>
  <c r="R110" i="2"/>
  <c r="P110" i="2"/>
  <c r="BK110" i="2"/>
  <c r="J110" i="2"/>
  <c r="BE110" i="2"/>
  <c r="BI107" i="2"/>
  <c r="BH107" i="2"/>
  <c r="BG107" i="2"/>
  <c r="BF107" i="2"/>
  <c r="T107" i="2"/>
  <c r="R107" i="2"/>
  <c r="P107" i="2"/>
  <c r="BK107" i="2"/>
  <c r="J107" i="2"/>
  <c r="BE107" i="2"/>
  <c r="BI104" i="2"/>
  <c r="BH104" i="2"/>
  <c r="BG104" i="2"/>
  <c r="BF104" i="2"/>
  <c r="F29" i="2" s="1"/>
  <c r="BA52" i="1" s="1"/>
  <c r="BA51" i="1" s="1"/>
  <c r="T104" i="2"/>
  <c r="R104" i="2"/>
  <c r="P104" i="2"/>
  <c r="BK104" i="2"/>
  <c r="J104" i="2"/>
  <c r="BE104" i="2"/>
  <c r="BI101" i="2"/>
  <c r="BH101" i="2"/>
  <c r="BG101" i="2"/>
  <c r="BF101" i="2"/>
  <c r="T101" i="2"/>
  <c r="R101" i="2"/>
  <c r="P101" i="2"/>
  <c r="BK101" i="2"/>
  <c r="J101" i="2"/>
  <c r="BE101" i="2"/>
  <c r="BI98" i="2"/>
  <c r="BH98" i="2"/>
  <c r="BG98" i="2"/>
  <c r="F30" i="2" s="1"/>
  <c r="BB52" i="1" s="1"/>
  <c r="BB51" i="1" s="1"/>
  <c r="BF98" i="2"/>
  <c r="J29" i="2" s="1"/>
  <c r="AW52" i="1" s="1"/>
  <c r="T98" i="2"/>
  <c r="R98" i="2"/>
  <c r="P98" i="2"/>
  <c r="BK98" i="2"/>
  <c r="J98" i="2"/>
  <c r="BE98" i="2" s="1"/>
  <c r="BI95" i="2"/>
  <c r="BH95" i="2"/>
  <c r="BG95" i="2"/>
  <c r="BF95" i="2"/>
  <c r="T95" i="2"/>
  <c r="R95" i="2"/>
  <c r="P95" i="2"/>
  <c r="BK95" i="2"/>
  <c r="J95" i="2"/>
  <c r="BE95" i="2" s="1"/>
  <c r="BI92" i="2"/>
  <c r="BH92" i="2"/>
  <c r="BG92" i="2"/>
  <c r="BF92" i="2"/>
  <c r="T92" i="2"/>
  <c r="R92" i="2"/>
  <c r="P92" i="2"/>
  <c r="P87" i="2" s="1"/>
  <c r="BK92" i="2"/>
  <c r="J92" i="2"/>
  <c r="BE92" i="2" s="1"/>
  <c r="BI90" i="2"/>
  <c r="F32" i="2" s="1"/>
  <c r="BD52" i="1" s="1"/>
  <c r="BD51" i="1" s="1"/>
  <c r="W30" i="1" s="1"/>
  <c r="BH90" i="2"/>
  <c r="BG90" i="2"/>
  <c r="BF90" i="2"/>
  <c r="T90" i="2"/>
  <c r="R90" i="2"/>
  <c r="P90" i="2"/>
  <c r="BK90" i="2"/>
  <c r="J90" i="2"/>
  <c r="BE90" i="2"/>
  <c r="BI88" i="2"/>
  <c r="BH88" i="2"/>
  <c r="F31" i="2" s="1"/>
  <c r="BC52" i="1" s="1"/>
  <c r="BC51" i="1" s="1"/>
  <c r="BG88" i="2"/>
  <c r="BF88" i="2"/>
  <c r="T88" i="2"/>
  <c r="T87" i="2"/>
  <c r="T86" i="2" s="1"/>
  <c r="R88" i="2"/>
  <c r="R87" i="2" s="1"/>
  <c r="R86" i="2" s="1"/>
  <c r="P88" i="2"/>
  <c r="BK88" i="2"/>
  <c r="BK87" i="2" s="1"/>
  <c r="J88" i="2"/>
  <c r="BE88" i="2"/>
  <c r="J81" i="2"/>
  <c r="F81" i="2"/>
  <c r="F79" i="2"/>
  <c r="E77" i="2"/>
  <c r="J47" i="2"/>
  <c r="F47" i="2"/>
  <c r="F45" i="2"/>
  <c r="E43" i="2"/>
  <c r="J16" i="2"/>
  <c r="E16" i="2"/>
  <c r="F82" i="2" s="1"/>
  <c r="F48" i="2"/>
  <c r="J15" i="2"/>
  <c r="J10" i="2"/>
  <c r="J45" i="2" s="1"/>
  <c r="J79" i="2"/>
  <c r="AS51" i="1"/>
  <c r="L47" i="1"/>
  <c r="AM46" i="1"/>
  <c r="L46" i="1"/>
  <c r="AM44" i="1"/>
  <c r="L44" i="1"/>
  <c r="L42" i="1"/>
  <c r="L41" i="1"/>
  <c r="W29" i="1" l="1"/>
  <c r="AY51" i="1"/>
  <c r="W27" i="1"/>
  <c r="AW51" i="1"/>
  <c r="AK27" i="1" s="1"/>
  <c r="T284" i="2"/>
  <c r="BK278" i="2"/>
  <c r="J278" i="2" s="1"/>
  <c r="J61" i="2" s="1"/>
  <c r="J279" i="2"/>
  <c r="J62" i="2" s="1"/>
  <c r="AX51" i="1"/>
  <c r="W28" i="1"/>
  <c r="T85" i="2"/>
  <c r="P86" i="2"/>
  <c r="F28" i="2"/>
  <c r="AZ52" i="1" s="1"/>
  <c r="AZ51" i="1" s="1"/>
  <c r="BK284" i="2"/>
  <c r="J284" i="2" s="1"/>
  <c r="J63" i="2" s="1"/>
  <c r="P284" i="2"/>
  <c r="J28" i="2"/>
  <c r="AV52" i="1" s="1"/>
  <c r="AT52" i="1" s="1"/>
  <c r="BK86" i="2"/>
  <c r="J87" i="2"/>
  <c r="J54" i="2" s="1"/>
  <c r="R284" i="2"/>
  <c r="R85" i="2" s="1"/>
  <c r="P85" i="2" l="1"/>
  <c r="AU52" i="1" s="1"/>
  <c r="AU51" i="1" s="1"/>
  <c r="W26" i="1"/>
  <c r="AV51" i="1"/>
  <c r="BK85" i="2"/>
  <c r="J85" i="2" s="1"/>
  <c r="J86" i="2"/>
  <c r="J53" i="2" s="1"/>
  <c r="J52" i="2" l="1"/>
  <c r="J25" i="2"/>
  <c r="AT51" i="1"/>
  <c r="AK26" i="1"/>
  <c r="AG52" i="1" l="1"/>
  <c r="J34" i="2"/>
  <c r="AN52" i="1" l="1"/>
  <c r="AG51" i="1"/>
  <c r="AK23" i="1" l="1"/>
  <c r="AK32" i="1" s="1"/>
  <c r="AN51" i="1"/>
</calcChain>
</file>

<file path=xl/sharedStrings.xml><?xml version="1.0" encoding="utf-8"?>
<sst xmlns="http://schemas.openxmlformats.org/spreadsheetml/2006/main" count="3070" uniqueCount="817">
  <si>
    <t>Export VZ</t>
  </si>
  <si>
    <t>List obsahuje:</t>
  </si>
  <si>
    <t>1) Rekapitulace stavby</t>
  </si>
  <si>
    <t>2) Rekapitulace objektů stavby a soupisů prací</t>
  </si>
  <si>
    <t>3.0</t>
  </si>
  <si>
    <t>ZAMOK</t>
  </si>
  <si>
    <t>False</t>
  </si>
  <si>
    <t>{39cdb74a-6437-49f6-8300-c9536d63af75}</t>
  </si>
  <si>
    <t>0,01</t>
  </si>
  <si>
    <t>21</t>
  </si>
  <si>
    <t>15</t>
  </si>
  <si>
    <t>REKAPITULACE STAVBY</t>
  </si>
  <si>
    <t>v ---  níže se nacházejí doplnkové a pomocné údaje k sestavám  --- v</t>
  </si>
  <si>
    <t>Návod na vyplnění</t>
  </si>
  <si>
    <t>0,001</t>
  </si>
  <si>
    <t>Kód:</t>
  </si>
  <si>
    <t>1070_UBch_2_Dlouhych</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</si>
  <si>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</si>
  <si>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</si>
  <si>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Uherský Brod, oprava chodníků 2017 - 1. část. Na Dlouhých</t>
  </si>
  <si>
    <t>KSO:</t>
  </si>
  <si>
    <t>822 27</t>
  </si>
  <si>
    <t>CC-CZ:</t>
  </si>
  <si>
    <t>2112</t>
  </si>
  <si>
    <t>Místo:</t>
  </si>
  <si>
    <t>Uherský Brod</t>
  </si>
  <si>
    <t>Datum:</t>
  </si>
  <si>
    <t>5. 6. 2018</t>
  </si>
  <si>
    <t>Zadavatel:</t>
  </si>
  <si>
    <t>IČ:</t>
  </si>
  <si>
    <t/>
  </si>
  <si>
    <t>TSUB, Uherský Brod</t>
  </si>
  <si>
    <t>DIČ:</t>
  </si>
  <si>
    <t>Uchazeč:</t>
  </si>
  <si>
    <t>Vyplň údaj</t>
  </si>
  <si>
    <t>Projektant:</t>
  </si>
  <si>
    <t>Ing. Kunčík</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</si>
  <si>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</si>
  <si>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</si>
  <si>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</si>
  <si>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</si>
  <si>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</si>
  <si>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</si>
  <si>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</si>
  <si>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</si>
  <si>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</si>
  <si>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</si>
  <si>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</si>
  <si>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</si>
  <si>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</si>
  <si>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</si>
  <si>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</si>
  <si>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</si>
  <si>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</si>
  <si>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</si>
  <si>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</si>
  <si>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</si>
  <si>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</si>
  <si>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</si>
  <si>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</si>
  <si>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</si>
  <si>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</si>
  <si>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</si>
  <si>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</si>
  <si>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</si>
  <si>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</si>
  <si>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</si>
  <si>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</si>
  <si>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</si>
  <si>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</si>
  <si>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</si>
  <si>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</si>
  <si>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</si>
  <si>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</si>
  <si>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</si>
  <si>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</si>
  <si>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</si>
  <si>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</si>
  <si>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</si>
  <si>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</si>
  <si>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</si>
  <si>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</si>
  <si>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</si>
  <si>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</si>
  <si>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</si>
  <si>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</si>
  <si>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odst_30_30</t>
  </si>
  <si>
    <t>454,6</t>
  </si>
  <si>
    <t>2</t>
  </si>
  <si>
    <t>odst_ZDL</t>
  </si>
  <si>
    <t>8,3</t>
  </si>
  <si>
    <t>KRYCÍ LIST SOUPISU</t>
  </si>
  <si>
    <t>odst_AB_kce</t>
  </si>
  <si>
    <t>99,2</t>
  </si>
  <si>
    <t>rýha_kabel</t>
  </si>
  <si>
    <t>63</t>
  </si>
  <si>
    <t>obet_kabel</t>
  </si>
  <si>
    <t>8,4</t>
  </si>
  <si>
    <t>obsyp_kabel</t>
  </si>
  <si>
    <t>14</t>
  </si>
  <si>
    <t>zasyp_ryha_kab</t>
  </si>
  <si>
    <t>40,6</t>
  </si>
  <si>
    <t>odkop</t>
  </si>
  <si>
    <t>133,03</t>
  </si>
  <si>
    <t>new_obr_sil</t>
  </si>
  <si>
    <t>104,7</t>
  </si>
  <si>
    <t>obr_přechod</t>
  </si>
  <si>
    <t>24,24</t>
  </si>
  <si>
    <t>obr_nájezd</t>
  </si>
  <si>
    <t>35,855</t>
  </si>
  <si>
    <t>obr_standard</t>
  </si>
  <si>
    <t>45,652</t>
  </si>
  <si>
    <t>new_obr_chod</t>
  </si>
  <si>
    <t>430,4</t>
  </si>
  <si>
    <t>rýha_suma</t>
  </si>
  <si>
    <t>196,775</t>
  </si>
  <si>
    <t>humus</t>
  </si>
  <si>
    <t>575,4</t>
  </si>
  <si>
    <t>ornice</t>
  </si>
  <si>
    <t>57,54</t>
  </si>
  <si>
    <t>nasyp</t>
  </si>
  <si>
    <t>88,331</t>
  </si>
  <si>
    <t>zemina_odvoz</t>
  </si>
  <si>
    <t>241,474</t>
  </si>
  <si>
    <t>pláň</t>
  </si>
  <si>
    <t>862,15</t>
  </si>
  <si>
    <t>AB_kce</t>
  </si>
  <si>
    <t>91,9</t>
  </si>
  <si>
    <t>ZDL_slepec</t>
  </si>
  <si>
    <t>13,8</t>
  </si>
  <si>
    <t>ZDL_šedá</t>
  </si>
  <si>
    <t>488,9</t>
  </si>
  <si>
    <t>folie</t>
  </si>
  <si>
    <t>79,9</t>
  </si>
  <si>
    <t>řezání_AB</t>
  </si>
  <si>
    <t>126,8</t>
  </si>
  <si>
    <t>šd_100</t>
  </si>
  <si>
    <t>717,9</t>
  </si>
  <si>
    <t>sklad_štěrk</t>
  </si>
  <si>
    <t>182,435</t>
  </si>
  <si>
    <t>sklad_beton</t>
  </si>
  <si>
    <t>152,686</t>
  </si>
  <si>
    <t>sklad_živic</t>
  </si>
  <si>
    <t>21,824</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</si>
  <si>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</si>
  <si>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</si>
  <si>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</si>
  <si>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</si>
  <si>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</si>
  <si>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</si>
  <si>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</si>
  <si>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</si>
  <si>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</si>
  <si>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</si>
  <si>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</si>
  <si>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</si>
  <si>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</si>
  <si>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</si>
  <si>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</si>
  <si>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</si>
  <si>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</si>
  <si>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</si>
  <si>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</si>
  <si>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</si>
  <si>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</si>
  <si>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</si>
  <si>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</si>
  <si>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</si>
  <si>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</si>
  <si>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</si>
  <si>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</si>
  <si>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</si>
  <si>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</si>
  <si>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</si>
  <si>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</si>
  <si>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</si>
  <si>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</si>
  <si>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</si>
  <si>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</si>
  <si>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</si>
  <si>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</si>
  <si>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</si>
  <si>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</si>
  <si>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</si>
  <si>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</si>
  <si>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</si>
  <si>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2018 01</t>
  </si>
  <si>
    <t>4</t>
  </si>
  <si>
    <t>-1811992958</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</si>
  <si>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</si>
  <si>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</si>
  <si>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111201401</t>
  </si>
  <si>
    <t>Spálení odstraněných křovin a stromů na hromadách  průměru kmene do 100 mm pro jakoukoliv plochu</t>
  </si>
  <si>
    <t>-2092641940</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</si>
  <si>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</si>
  <si>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3</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</si>
  <si>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</si>
  <si>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</si>
  <si>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1673995043</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</si>
  <si>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</si>
  <si>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</si>
  <si>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29,3+70,9+148,9+67,5+138</t>
  </si>
  <si>
    <t>113106123</t>
  </si>
  <si>
    <t>Rozebrání dlažeb komunikací pro pěší s přemístěním hmot na skládku na vzdálenost do 3 m nebo s naložením na dopravní prostředek s ložem z kameniva nebo živice a s jakoukoliv výplní spár ručně ze zámkové dlažby</t>
  </si>
  <si>
    <t>-1848797353</t>
  </si>
  <si>
    <t>5</t>
  </si>
  <si>
    <t>113107312</t>
  </si>
  <si>
    <t>Odstranění podkladů nebo krytů strojně plochy jednotlivě do 50 m2 s přemístěním hmot na skládku na vzdálenost do 3 m nebo s naložením na dopravní prostředek z kameniva těženého, o tl. vrstvy přes 100 do 200 mm</t>
  </si>
  <si>
    <t>-69936085</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</si>
  <si>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</si>
  <si>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6</t>
  </si>
  <si>
    <t>113107322</t>
  </si>
  <si>
    <t>Odstranění podkladů nebo krytů strojně plochy jednotlivě do 50 m2 s přemístěním hmot na skládku na vzdálenost do 3 m nebo s naložením na dopravní prostředek z kameniva hrubého drceného, o tl. vrstvy přes 100 do 200 mm</t>
  </si>
  <si>
    <t>-1792037988</t>
  </si>
  <si>
    <t>7</t>
  </si>
  <si>
    <t>113107323</t>
  </si>
  <si>
    <t>Odstranění podkladů nebo krytů strojně plochy jednotlivě do 50 m2 s přemístěním hmot na skládku na vzdálenost do 3 m nebo s naložením na dopravní prostředek z kameniva hrubého drceného, o tl. vrstvy přes 200 do 300 mm</t>
  </si>
  <si>
    <t>17531081</t>
  </si>
  <si>
    <t>8</t>
  </si>
  <si>
    <t>113107342</t>
  </si>
  <si>
    <t>Odstranění podkladů nebo krytů strojně plochy jednotlivě do 50 m2 s přemístěním hmot na skládku na vzdálenost do 3 m nebo s naložením na dopravní prostředek živičných, o tl. vrstvy přes 50 do 100 mm</t>
  </si>
  <si>
    <t>1860223892</t>
  </si>
  <si>
    <t>1+7,6+2,9+2,3+2,3+63,8+19,3</t>
  </si>
  <si>
    <t>9</t>
  </si>
  <si>
    <t>113202111</t>
  </si>
  <si>
    <t>Vytrhání obrub  s vybouráním lože, s přemístěním hmot na skládku na vzdálenost do 3 m nebo s naložením na dopravní prostředek z krajníků nebo obrubníků stojatých</t>
  </si>
  <si>
    <t>m</t>
  </si>
  <si>
    <t>1361535705</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</si>
  <si>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</si>
  <si>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15,2+55,3+9,5+4,5+4,5+4+9,7+1,5</t>
  </si>
  <si>
    <t>10</t>
  </si>
  <si>
    <t>113204111</t>
  </si>
  <si>
    <t>Vytrhání obrub  s vybouráním lože, s přemístěním hmot na skládku na vzdálenost do 3 m nebo s naložením na dopravní prostředek záhonových</t>
  </si>
  <si>
    <t>129612665</t>
  </si>
  <si>
    <t>5,1+11,3+8,2+48,5+7,4+32,4+34,4+27,6+5,4+46,6+104,2</t>
  </si>
  <si>
    <t>11</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</si>
  <si>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</si>
  <si>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</si>
  <si>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-1134601182</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</si>
  <si>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</si>
  <si>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12</t>
  </si>
  <si>
    <t>120001101</t>
  </si>
  <si>
    <t>Příplatek k cenám vykopávek za ztížení vykopávky  v blízkosti inženýrských sítí nebo výbušnin v horninách jakékoliv třídy</t>
  </si>
  <si>
    <t>m3</t>
  </si>
  <si>
    <t>1367113718</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</si>
  <si>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</si>
  <si>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140*0,5*0,9</t>
  </si>
  <si>
    <t>13</t>
  </si>
  <si>
    <t>122201401</t>
  </si>
  <si>
    <t>Vykopávky v zemnících na suchu  s přehozením výkopku na vzdálenost do 3 m nebo s naložením na dopravní prostředek v hornině tř. 3 do 100 m3</t>
  </si>
  <si>
    <t>612209215</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</si>
  <si>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</si>
  <si>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humus*0,1</t>
  </si>
  <si>
    <t>M</t>
  </si>
  <si>
    <t>10364101</t>
  </si>
  <si>
    <t>zemina pro terénní úpravy - ornice</t>
  </si>
  <si>
    <t>t</t>
  </si>
  <si>
    <t>848573686</t>
  </si>
  <si>
    <t>ornice*1,7</t>
  </si>
  <si>
    <t>122201409</t>
  </si>
  <si>
    <t>Vykopávky v zemnících na suchu  s přehozením výkopku na vzdálenost do 3 m nebo s naložením na dopravní prostředek v hornině tř. 3 Příplatek k cenám za lepivost horniny tř. 3</t>
  </si>
  <si>
    <t>-292058333</t>
  </si>
  <si>
    <t>16</t>
  </si>
  <si>
    <t>122202202</t>
  </si>
  <si>
    <t>Odkopávky a prokopávky nezapažené pro silnice  s přemístěním výkopku v příčných profilech na vzdálenost do 15 m nebo s naložením na dopravní prostředek v hornině tř. 3 přes 100 do 1 000 m3</t>
  </si>
  <si>
    <t>1147527269</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</si>
  <si>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</si>
  <si>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0,15*(40+131,9+13,4+13,1+17,5+3,4+86,6+138,3)</t>
  </si>
  <si>
    <t>0,4*(24,1+39,6+40,8+43+1,9+10,9+5,7)</t>
  </si>
  <si>
    <t>Součet</t>
  </si>
  <si>
    <t>17</t>
  </si>
  <si>
    <t>122202209</t>
  </si>
  <si>
    <t>Odkopávky a prokopávky nezapažené pro silnice  s přemístěním výkopku v příčných profilech na vzdálenost do 15 m nebo s naložením na dopravní prostředek v hornině tř. 3 Příplatek k cenám za lepivost horniny tř. 3</t>
  </si>
  <si>
    <t>-757804713</t>
  </si>
  <si>
    <t>18</t>
  </si>
  <si>
    <t>132201101</t>
  </si>
  <si>
    <t>Hloubení zapažených i nezapažených rýh šířky do 600 mm  s urovnáním dna do předepsaného profilu a spádu v hornině tř. 3 do 100 m3</t>
  </si>
  <si>
    <t>-411529719</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</si>
  <si>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</si>
  <si>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(new_obr_chod+new_obr_sil)*0,5*0,5</t>
  </si>
  <si>
    <t>19</t>
  </si>
  <si>
    <t>132201109</t>
  </si>
  <si>
    <t>Hloubení zapažených i nezapažených rýh šířky do 600 mm  s urovnáním dna do předepsaného profilu a spádu v hornině tř. 3 Příplatek k cenám za lepivost horniny tř. 3</t>
  </si>
  <si>
    <t>-1629726529</t>
  </si>
  <si>
    <t>20</t>
  </si>
  <si>
    <t>162601102</t>
  </si>
  <si>
    <t>Vodorovné přemístění výkopku nebo sypaniny po suchu  na obvyklém dopravním prostředku, bez naložení výkopku, avšak se složením bez rozhrnutí z horniny tř. 1 až 4 na vzdálenost přes 4 000 do 5 000 m</t>
  </si>
  <si>
    <t>1901171138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</si>
  <si>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</si>
  <si>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ornice+nasyp*2+zemina_odvoz</t>
  </si>
  <si>
    <t>167101101</t>
  </si>
  <si>
    <t>Nakládání, skládání a překládání neulehlého výkopku nebo sypaniny  nakládání, množství do 100 m3, z hornin tř. 1 až 4</t>
  </si>
  <si>
    <t>1588788721</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</si>
  <si>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</si>
  <si>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22</t>
  </si>
  <si>
    <t>171201101</t>
  </si>
  <si>
    <t>Uložení sypaniny do násypů  s rozprostřením sypaniny ve vrstvách a s hrubým urovnáním nezhutněných z jakýchkoliv hornin</t>
  </si>
  <si>
    <t>-353391967</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</si>
  <si>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</si>
  <si>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0,5*0,5*0,5*(105,3+49,8+5,5+26,2+30,4+35,4+27,5+34,2+27,3+6,2+53,1)</t>
  </si>
  <si>
    <t>0,5*0,5*0,5*(17,9+15,3+17,8+4,3)+0,4*5,7</t>
  </si>
  <si>
    <t>0,25*(5+2,6+0,7+37,4+39,6+30,8)</t>
  </si>
  <si>
    <t>23</t>
  </si>
  <si>
    <t>171201201</t>
  </si>
  <si>
    <t>Uložení sypaniny  na skládky</t>
  </si>
  <si>
    <t>1814720577</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</si>
  <si>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</si>
  <si>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odkop-nasyp+rýha_suma</t>
  </si>
  <si>
    <t>24</t>
  </si>
  <si>
    <t>94620001</t>
  </si>
  <si>
    <t>poplatek za uložení stavebního odpadu zeminy a kamení  zatříděného kódem 170 504</t>
  </si>
  <si>
    <t>911905515</t>
  </si>
  <si>
    <t>zemina_odvoz*1,7</t>
  </si>
  <si>
    <t>25</t>
  </si>
  <si>
    <t>174101101</t>
  </si>
  <si>
    <t>Zásyp sypaninou z jakékoliv horniny  s uložením výkopku ve vrstvách se zhutněním jam, šachet, rýh nebo kolem objektů v těchto vykopávkách</t>
  </si>
  <si>
    <t>-354622311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</si>
  <si>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</si>
  <si>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rýha_kabel-obet_kabel-obsyp_kabel</t>
  </si>
  <si>
    <t>26</t>
  </si>
  <si>
    <t>58344171</t>
  </si>
  <si>
    <t>štěrkodrť frakce 0-32</t>
  </si>
  <si>
    <t>-1934161618</t>
  </si>
  <si>
    <t>zasyp_ryha_kab*2,0</t>
  </si>
  <si>
    <t>27</t>
  </si>
  <si>
    <t>175111101</t>
  </si>
  <si>
    <t>Obsypání potrubí ručně sypaninou z vhodných hornin tř. 1 až 4 nebo materiálem připraveným podél výkopu ve vzdálenosti do 3 m od jeho kraje, pro jakoukoliv hloubku výkopu a míru zhutnění bez prohození sypaniny sítem</t>
  </si>
  <si>
    <t>659008302</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</si>
  <si>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</si>
  <si>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140*0,2*0,5</t>
  </si>
  <si>
    <t>28</t>
  </si>
  <si>
    <t>58331200</t>
  </si>
  <si>
    <t>štěrkopísek netříděný zásypový materiál</t>
  </si>
  <si>
    <t>-40422630</t>
  </si>
  <si>
    <t>obsyp_kabel*2,0</t>
  </si>
  <si>
    <t>29</t>
  </si>
  <si>
    <t>181101132</t>
  </si>
  <si>
    <t>Úprava pozemku s rozpojením a přehrnutím včetně urovnání v zemině tř. 3, s přemístěním na vzdálenost přes 20 do 40 m</t>
  </si>
  <si>
    <t>670893176</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</si>
  <si>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</si>
  <si>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</si>
  <si>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30</t>
  </si>
  <si>
    <t>181301101</t>
  </si>
  <si>
    <t>Rozprostření a urovnání ornice v rovině nebo ve svahu sklonu do 1:5 při souvislé ploše do 500 m2, tl. vrstvy do 100 mm</t>
  </si>
  <si>
    <t>109287606</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</si>
  <si>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</si>
  <si>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31</t>
  </si>
  <si>
    <t>181411131</t>
  </si>
  <si>
    <t>Založení trávníku na půdě předem připravené plochy do 1000 m2 výsevem včetně utažení parkového v rovině nebo na svahu do 1:5</t>
  </si>
  <si>
    <t>-2052140215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</si>
  <si>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</si>
  <si>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15,7+24,5+62,7+10+16,5+16,3+4,7+89,2+26,2+92+27,5+69,1+27,6+5,8+1</t>
  </si>
  <si>
    <t>21,8+6,4+18+8,8+12,6+15,7+3,3</t>
  </si>
  <si>
    <t>32</t>
  </si>
  <si>
    <t>00572410</t>
  </si>
  <si>
    <t>osivo směs travní parková</t>
  </si>
  <si>
    <t>kg</t>
  </si>
  <si>
    <t>-718751403</t>
  </si>
  <si>
    <t>humus*0,05</t>
  </si>
  <si>
    <t>33</t>
  </si>
  <si>
    <t>181951102</t>
  </si>
  <si>
    <t>Úprava pláně vyrovnáním výškových rozdílů  v hornině tř. 1 až 4 se zhutněním</t>
  </si>
  <si>
    <t>-1674751594</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</si>
  <si>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</si>
  <si>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0,5*(new_obr_chod+new_obr_sil)</t>
  </si>
  <si>
    <t>11,5+63,1+3,2+3,2+2,6+7,3+1</t>
  </si>
  <si>
    <t>155,5+76,8+156,1+70+30,5</t>
  </si>
  <si>
    <t>1+0,7+0,7+0,6+1,8+1,5+1,3+1+1+1+0,7+1+0,9+0,6</t>
  </si>
  <si>
    <t>34</t>
  </si>
  <si>
    <t>182201101</t>
  </si>
  <si>
    <t>Svahování trvalých svahů do projektovaných profilů  s potřebným přemístěním výkopku při svahování násypů v jakékoliv hornině</t>
  </si>
  <si>
    <t>127026372</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</si>
  <si>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</si>
  <si>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Svislé a kompletní konstrukce</t>
  </si>
  <si>
    <t>35</t>
  </si>
  <si>
    <t>388381XR</t>
  </si>
  <si>
    <t>Kabelovod - trubky polyetylen PE 110</t>
  </si>
  <si>
    <t>-505321862</t>
  </si>
  <si>
    <t>36</t>
  </si>
  <si>
    <t>28611170</t>
  </si>
  <si>
    <t>trubka kanalizační PVC DN 110x1000 mm SN 10</t>
  </si>
  <si>
    <t>-1130973274</t>
  </si>
  <si>
    <t>37</t>
  </si>
  <si>
    <t>28613903R</t>
  </si>
  <si>
    <t>Krycí fólie - kabel</t>
  </si>
  <si>
    <t>1534897906</t>
  </si>
  <si>
    <t>Komunikace pozemní</t>
  </si>
  <si>
    <t>38</t>
  </si>
  <si>
    <t>561041111</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</si>
  <si>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</si>
  <si>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1565332696</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</si>
  <si>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</si>
  <si>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39</t>
  </si>
  <si>
    <t>58530171</t>
  </si>
  <si>
    <t>vápno nehašené CL 90-Q pro úpravu zemin bezprašné</t>
  </si>
  <si>
    <t>-2087750354</t>
  </si>
  <si>
    <t>pláň*0,3*35,4/1000</t>
  </si>
  <si>
    <t>40</t>
  </si>
  <si>
    <t>564831111</t>
  </si>
  <si>
    <t>Podklad ze štěrkodrti ŠD  s rozprostřením a zhutněním, po zhutnění tl. 100 mm</t>
  </si>
  <si>
    <t>-888786469</t>
  </si>
  <si>
    <t>new_obr_chod*0,5+ZDL_slepec+ZDL_šedá</t>
  </si>
  <si>
    <t>41</t>
  </si>
  <si>
    <t>564851111</t>
  </si>
  <si>
    <t>Podklad ze štěrkodrti ŠD  s rozprostřením a zhutněním, po zhutnění tl. 150 mm</t>
  </si>
  <si>
    <t>1799035110</t>
  </si>
  <si>
    <t>new_obr_sil*0,5+ZDL_slepec+ZDL_šedá</t>
  </si>
  <si>
    <t>42</t>
  </si>
  <si>
    <t>564861111</t>
  </si>
  <si>
    <t>Podklad ze štěrkodrti ŠD  s rozprostřením a zhutněním, po zhutnění tl. 200 mm</t>
  </si>
  <si>
    <t>148920275</t>
  </si>
  <si>
    <t>43</t>
  </si>
  <si>
    <t>565155111</t>
  </si>
  <si>
    <t>Asfaltový beton vrstva podkladní ACP 16 (obalované kamenivo střednězrnné - OKS)  s rozprostřením a zhutněním v pruhu šířky do 3 m, po zhutnění tl. 70 mm</t>
  </si>
  <si>
    <t>-242285104</t>
  </si>
  <si>
    <t xml:space="preserve">Poznámka k souboru cen:_x000D_
1. ČSN EN 13108-1 připouští pro ACP 16 pouze tl. 50 až 80 mm. </t>
  </si>
  <si>
    <t>44</t>
  </si>
  <si>
    <t>567122114</t>
  </si>
  <si>
    <t>Podklad ze směsi stmelené cementem SC bez dilatačních spár, s rozprostřením a zhutněním SC C 8/10 (KSC I), po zhutnění tl. 150 mm</t>
  </si>
  <si>
    <t>357191888</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</si>
  <si>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</si>
  <si>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45</t>
  </si>
  <si>
    <t>573191111</t>
  </si>
  <si>
    <t>Postřik infiltrační kationaktivní emulzí v množství 1,00 kg/m2</t>
  </si>
  <si>
    <t>1246611559</t>
  </si>
  <si>
    <t xml:space="preserve">Poznámka k souboru cen:_x000D_
1. V ceně nejsou započteny náklady na popř. projektem předepsané očištění vozovky, které se oceňuje cenou 938 90-8411 Očištění povrchu saponátovým roztokem části C 01 tohoto katalogu. </t>
  </si>
  <si>
    <t>46</t>
  </si>
  <si>
    <t>573211109</t>
  </si>
  <si>
    <t>Postřik spojovací PS bez posypu kamenivem z asfaltu silničního, v množství 0,50 kg/m2</t>
  </si>
  <si>
    <t>-1689019622</t>
  </si>
  <si>
    <t>47</t>
  </si>
  <si>
    <t>577144211</t>
  </si>
  <si>
    <t>Asfaltový beton vrstva obrusná ACO 11 (ABS)  s rozprostřením a se zhutněním z nemodifikovaného asfaltu v pruhu šířky do 3 m tř. II, po zhutnění tl. 50 mm</t>
  </si>
  <si>
    <t>-1102075738</t>
  </si>
  <si>
    <t xml:space="preserve">Poznámka k souboru cen:_x000D_
1. ČSN EN 13108-1 připouští pro ACO 11 pouze tl. 35 až 50 mm. </t>
  </si>
  <si>
    <t>48</t>
  </si>
  <si>
    <t>596211113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</si>
  <si>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</si>
  <si>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1628185700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</si>
  <si>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</si>
  <si>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ZDL_slepec+ZDL_šedá</t>
  </si>
  <si>
    <t>49</t>
  </si>
  <si>
    <t>59245006</t>
  </si>
  <si>
    <t>dlažba skladebná betonová základní pro nevidomé 20 x 10 x 6 cm barevná</t>
  </si>
  <si>
    <t>917837480</t>
  </si>
  <si>
    <t>ZDL_slepec*1,01</t>
  </si>
  <si>
    <t>50</t>
  </si>
  <si>
    <t>59245018</t>
  </si>
  <si>
    <t>dlažba skladebná betonová 20x10x6 cm přírodní</t>
  </si>
  <si>
    <t>-673011259</t>
  </si>
  <si>
    <t>ZDL_šedá*1,01</t>
  </si>
  <si>
    <t>Trubní vedení</t>
  </si>
  <si>
    <t>51</t>
  </si>
  <si>
    <t>899231111</t>
  </si>
  <si>
    <t>Výšková úprava uličního vstupu nebo vpusti do 200 mm  zvýšením mříže</t>
  </si>
  <si>
    <t>kus</t>
  </si>
  <si>
    <t>679526118</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</si>
  <si>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</si>
  <si>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52</t>
  </si>
  <si>
    <t>899431111</t>
  </si>
  <si>
    <t>Výšková úprava uličního vstupu nebo vpusti do 200 mm  zvýšením krycího hrnce, šoupěte nebo hydrantu bez úpravy armatur</t>
  </si>
  <si>
    <t>689495169</t>
  </si>
  <si>
    <t>53</t>
  </si>
  <si>
    <t>899623131</t>
  </si>
  <si>
    <t>Obetonování potrubí nebo zdiva stok betonem prostým v otevřeném výkopu, beton tř. C 8/10</t>
  </si>
  <si>
    <t>-181163153</t>
  </si>
  <si>
    <t xml:space="preserve">Poznámka k souboru cen:_x000D_
1. Obetonování zdiva stok ve štole se oceňuje cenami souboru cen 359 31-02 Výplň za rubem cihelného zdiva stok části A 03 tohoto katalogu. </t>
  </si>
  <si>
    <t>140*0,2*0,3</t>
  </si>
  <si>
    <t>Ostatní konstrukce a práce, bourání</t>
  </si>
  <si>
    <t>54</t>
  </si>
  <si>
    <t>916131213</t>
  </si>
  <si>
    <t>Osazení silničního obrubníku betonového se zřízením lože, s vyplněním a zatřením spár cementovou maltou stojatého s boční opěrou z betonu prostého, do lože z betonu prostého</t>
  </si>
  <si>
    <t>733655160</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</si>
  <si>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</si>
  <si>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16+54,9+9,3+4,5+4,5+4+10+1,5</t>
  </si>
  <si>
    <t>55</t>
  </si>
  <si>
    <t>59217030</t>
  </si>
  <si>
    <t>obrubník betonový silniční přechodový 100x15x15-25 cm</t>
  </si>
  <si>
    <t>548262332</t>
  </si>
  <si>
    <t>12*2*1,01</t>
  </si>
  <si>
    <t>56</t>
  </si>
  <si>
    <t>59217029</t>
  </si>
  <si>
    <t>obrubník betonový silniční nájezdový 100x15x15 cm</t>
  </si>
  <si>
    <t>-795384747</t>
  </si>
  <si>
    <t>1,01*(2+2,5+2,5+2,5+2,5+8+3,8+4,5+1,8+1,5+1,5+2,4)</t>
  </si>
  <si>
    <t>57</t>
  </si>
  <si>
    <t>59217031</t>
  </si>
  <si>
    <t>obrubník betonový silniční 100 x 15 x 25 cm</t>
  </si>
  <si>
    <t>-1036507092</t>
  </si>
  <si>
    <t>new_obr_sil*1,01-obr_nájezd-obr_přechod</t>
  </si>
  <si>
    <t>58</t>
  </si>
  <si>
    <t>916231213</t>
  </si>
  <si>
    <t>Osazení chodníkového obrubníku betonového se zřízením lože, s vyplněním a zatřením spár cementovou maltou stojatého s boční opěrou z betonu prostého, do lože z betonu prostého</t>
  </si>
  <si>
    <t>2053907912</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</si>
  <si>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</si>
  <si>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3,3+13+10+9,2+50,9+6,6+3,5+32+27,5+27,5+34,2+25,9+29,6+5,3+47,1+104,8</t>
  </si>
  <si>
    <t>59</t>
  </si>
  <si>
    <t>59217017</t>
  </si>
  <si>
    <t>obrubník betonový chodníkový 100x10x25 cm</t>
  </si>
  <si>
    <t>1856929832</t>
  </si>
  <si>
    <t>new_obr_chod*1,01</t>
  </si>
  <si>
    <t>60</t>
  </si>
  <si>
    <t>919112212</t>
  </si>
  <si>
    <t>Řezání dilatačních spár v živičném krytu  vytvoření komůrky pro těsnící zálivku šířky 10 mm, hloubky 20 mm</t>
  </si>
  <si>
    <t>226266356</t>
  </si>
  <si>
    <t xml:space="preserve">Poznámka k souboru cen:_x000D_
1. V cenách jsou započteny i náklady na vyčištění spár po řezání. </t>
  </si>
  <si>
    <t>61</t>
  </si>
  <si>
    <t>919122111</t>
  </si>
  <si>
    <t>Utěsnění dilatačních spár zálivkou za tepla  v cementobetonovém nebo živičném krytu včetně adhezního nátěru s těsnicím profilem pod zálivkou, pro komůrky šířky 10 mm, hloubky 20 mm</t>
  </si>
  <si>
    <t>507348985</t>
  </si>
  <si>
    <t xml:space="preserve">Poznámka k souboru cen:_x000D_
1. V cenách jsou započteny i náklady na vyčištění spár před těsněním a zalitím a náklady na impregnaci, těsnění a zalití spár včetně dodání hmot. </t>
  </si>
  <si>
    <t>62</t>
  </si>
  <si>
    <t>919735111</t>
  </si>
  <si>
    <t>Řezání stávajícího živičného krytu nebo podkladu  hloubky do 50 mm</t>
  </si>
  <si>
    <t>-1131729853</t>
  </si>
  <si>
    <t xml:space="preserve">Poznámka k souboru cen:_x000D_
1. V cenách jsou započteny i náklady na spotřebu vody. </t>
  </si>
  <si>
    <t>18,6+70,9+5,3+6+6+5,4+12,6+2</t>
  </si>
  <si>
    <t>997</t>
  </si>
  <si>
    <t>Přesun sutě</t>
  </si>
  <si>
    <t>997221551</t>
  </si>
  <si>
    <t>Vodorovná doprava suti  bez naložení, ale se složením a s hrubým urovnáním ze sypkých materiálů, na vzdálenost do 1 km</t>
  </si>
  <si>
    <t>-301617309</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</si>
  <si>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</si>
  <si>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64</t>
  </si>
  <si>
    <t>997221559</t>
  </si>
  <si>
    <t>Vodorovná doprava suti  bez naložení, ale se složením a s hrubým urovnáním Příplatek k ceně za každý další i započatý 1 km přes 1 km</t>
  </si>
  <si>
    <t>901093253</t>
  </si>
  <si>
    <t>356,945*4</t>
  </si>
  <si>
    <t>65</t>
  </si>
  <si>
    <t>689539681</t>
  </si>
  <si>
    <t>136,380+2,407+43,648</t>
  </si>
  <si>
    <t>66</t>
  </si>
  <si>
    <t>94620002</t>
  </si>
  <si>
    <t>poplatek za uložení stavebního odpadu betonového zatříděného kódem 170 101</t>
  </si>
  <si>
    <t>1105178837</t>
  </si>
  <si>
    <t>115,923+2,158+21,361+13,244</t>
  </si>
  <si>
    <t>67</t>
  </si>
  <si>
    <t>94620004</t>
  </si>
  <si>
    <t>poplatek za uložení stavebního odpadu z asfaltových směsí bez obsahu dehtu zatříděného kódem 170 302</t>
  </si>
  <si>
    <t>2091466143</t>
  </si>
  <si>
    <t>998</t>
  </si>
  <si>
    <t>Přesun hmot</t>
  </si>
  <si>
    <t>68</t>
  </si>
  <si>
    <t>998223011</t>
  </si>
  <si>
    <t>Přesun hmot pro pozemní komunikace s krytem dlážděným  dopravní vzdálenost do 200 m jakékoliv délky objektu</t>
  </si>
  <si>
    <t>1042303360</t>
  </si>
  <si>
    <t>PSV</t>
  </si>
  <si>
    <t>Práce a dodávky PSV</t>
  </si>
  <si>
    <t>711</t>
  </si>
  <si>
    <t>Izolace proti vodě, vlhkosti a plynům</t>
  </si>
  <si>
    <t>69</t>
  </si>
  <si>
    <t xml:space="preserve">711132101_x000D_
</t>
  </si>
  <si>
    <t>Provedení izolace proti zemní vhkosti pásy na sucho svislé AIP nebo tkaninou</t>
  </si>
  <si>
    <t>-1540642329</t>
  </si>
  <si>
    <t>0,5*(9,4+45,6+104,8)</t>
  </si>
  <si>
    <t>70</t>
  </si>
  <si>
    <t>28323024</t>
  </si>
  <si>
    <t>fólie drenážní nopová v 8mm tl 0,4mm š 0,5m</t>
  </si>
  <si>
    <t>-1662885258</t>
  </si>
  <si>
    <t>folie*1,15</t>
  </si>
  <si>
    <t>VRN</t>
  </si>
  <si>
    <t>Vedlejší rozpočtové náklady</t>
  </si>
  <si>
    <t>71</t>
  </si>
  <si>
    <t>01110300R</t>
  </si>
  <si>
    <t>Průzkumné, geodetické a projektové práce průzkumné práce geotechnický průzkum Geologický průzkum - zjištění hutnitelnosti podložní zeminy</t>
  </si>
  <si>
    <t>Kč</t>
  </si>
  <si>
    <t>1024</t>
  </si>
  <si>
    <t>1485249354</t>
  </si>
  <si>
    <t>72</t>
  </si>
  <si>
    <t>03440300R</t>
  </si>
  <si>
    <t>Mont. a demont. přechod. značení, vč. pronájmu, staveniště</t>
  </si>
  <si>
    <t>měsíc</t>
  </si>
  <si>
    <t>1845526232</t>
  </si>
  <si>
    <t>VRN1</t>
  </si>
  <si>
    <t>Průzkumné, geodetické a projektové práce</t>
  </si>
  <si>
    <t>73</t>
  </si>
  <si>
    <t>012103000</t>
  </si>
  <si>
    <t>Geodetické práce před výstavbou</t>
  </si>
  <si>
    <t>…</t>
  </si>
  <si>
    <t>1191494506</t>
  </si>
  <si>
    <t>74</t>
  </si>
  <si>
    <t>012203000</t>
  </si>
  <si>
    <t>Geodetické práce při provádění stavby</t>
  </si>
  <si>
    <t>2097473121</t>
  </si>
  <si>
    <t>75</t>
  </si>
  <si>
    <t>012303000</t>
  </si>
  <si>
    <t>Geodetické práce po výstavbě</t>
  </si>
  <si>
    <t>269909784</t>
  </si>
  <si>
    <t>76</t>
  </si>
  <si>
    <t>01320300R</t>
  </si>
  <si>
    <t>Průzkumné, geodetické a projektové práce projektové práce dokumentace stavby (výkresová a textová) Fotodokumentace stavenistě před zahájením stavebních prací</t>
  </si>
  <si>
    <t>558602780</t>
  </si>
  <si>
    <t>77</t>
  </si>
  <si>
    <t>013244000</t>
  </si>
  <si>
    <t>Dokumentace pro provádění stavby</t>
  </si>
  <si>
    <t>-1235286468</t>
  </si>
  <si>
    <t>78</t>
  </si>
  <si>
    <t>013254000</t>
  </si>
  <si>
    <t>Dokumentace skutečného provedení stavby</t>
  </si>
  <si>
    <t>-1811525880</t>
  </si>
  <si>
    <t>VRN3</t>
  </si>
  <si>
    <t>Zařízení staveniště</t>
  </si>
  <si>
    <t>79</t>
  </si>
  <si>
    <t>030001000</t>
  </si>
  <si>
    <t>573745193</t>
  </si>
  <si>
    <t>80</t>
  </si>
  <si>
    <t>034103000</t>
  </si>
  <si>
    <t>Oplocení staveniště</t>
  </si>
  <si>
    <t>-462161452</t>
  </si>
  <si>
    <t>81</t>
  </si>
  <si>
    <t>034203000</t>
  </si>
  <si>
    <t>Opatření na ochranu pozemků sousedních se staveništěm</t>
  </si>
  <si>
    <t>-1780287640</t>
  </si>
  <si>
    <t>82</t>
  </si>
  <si>
    <t>03430300R</t>
  </si>
  <si>
    <t>Zařízení staveniště zabezpečení staveniště Zabezpečení vstupů do nemovitosti sousedící se stavbou</t>
  </si>
  <si>
    <t>ks</t>
  </si>
  <si>
    <t>-918084390</t>
  </si>
  <si>
    <t>83</t>
  </si>
  <si>
    <t>039002000</t>
  </si>
  <si>
    <t>Zrušení zařízení staveniště</t>
  </si>
  <si>
    <t>1546335255</t>
  </si>
  <si>
    <t>VRN4</t>
  </si>
  <si>
    <t>Inženýrská činnost</t>
  </si>
  <si>
    <t>84</t>
  </si>
  <si>
    <t>04319400x</t>
  </si>
  <si>
    <t>Inženýrská činnost zkoušky a ostatní měření zkoušky Zkouška únosnosti zemní pláně</t>
  </si>
  <si>
    <t>Ks</t>
  </si>
  <si>
    <t>527955112</t>
  </si>
  <si>
    <t>VRN9</t>
  </si>
  <si>
    <t>Ostatní náklady</t>
  </si>
  <si>
    <t>85</t>
  </si>
  <si>
    <t>09000100R</t>
  </si>
  <si>
    <t>Základní rozdělení průvodních činností a nákladů Vytýčení inženýrských sítí před zahájením výstavby (v průběhu výstavby)</t>
  </si>
  <si>
    <t>1344631784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</si>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</sst>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5"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FF000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b/>
      <sz val="16"/>
      <name val="Trebuchet MS"/>
      <family val="2"/>
      <charset val="238"/>
    </font>
    <font>
      <sz val="8"/>
      <color rgb="FF3366FF"/>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sz val="8"/>
      <color rgb="FF00000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6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3"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1" applyFont="1" applyAlignment="1">
      <alignment horizontal="center"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23" xfId="0" applyNumberFormat="1" applyFont="1" applyBorder="1" applyAlignment="1" applyProtection="1">
      <alignment vertical="center"/>
    </xf>
    <xf numFmtId="4" fontId="27" fillId="0" borderId="24" xfId="0" applyNumberFormat="1" applyFont="1" applyBorder="1" applyAlignment="1" applyProtection="1">
      <alignment vertical="center"/>
    </xf>
    <xf numFmtId="166" fontId="27" fillId="0" borderId="24" xfId="0" applyNumberFormat="1" applyFont="1" applyBorder="1" applyAlignment="1" applyProtection="1">
      <alignment vertical="center"/>
    </xf>
    <xf numFmtId="4" fontId="27"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8" fillId="2" borderId="0" xfId="1" applyFont="1" applyFill="1" applyAlignment="1">
      <alignment vertical="center"/>
    </xf>
    <xf numFmtId="0" fontId="11" fillId="2" borderId="0" xfId="0" applyFont="1" applyFill="1" applyAlignment="1" applyProtection="1">
      <alignment vertical="center"/>
      <protection locked="0"/>
    </xf>
    <xf numFmtId="0" fontId="29"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29" fillId="0" borderId="0" xfId="0" applyFont="1" applyAlignment="1">
      <alignment horizontal="lef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5" fillId="0" borderId="28" xfId="0" applyFont="1" applyBorder="1" applyAlignment="1" applyProtection="1">
      <alignment horizontal="center" vertical="center"/>
    </xf>
    <xf numFmtId="49" fontId="35" fillId="0" borderId="28" xfId="0" applyNumberFormat="1" applyFont="1" applyBorder="1" applyAlignment="1" applyProtection="1">
      <alignment horizontal="left" vertical="center" wrapText="1"/>
    </xf>
    <xf numFmtId="0" fontId="35" fillId="0" borderId="28" xfId="0" applyFont="1" applyBorder="1" applyAlignment="1" applyProtection="1">
      <alignment horizontal="left" vertical="center" wrapText="1"/>
    </xf>
    <xf numFmtId="0" fontId="35" fillId="0" borderId="28" xfId="0" applyFont="1" applyBorder="1" applyAlignment="1" applyProtection="1">
      <alignment horizontal="center" vertical="center" wrapText="1"/>
    </xf>
    <xf numFmtId="167" fontId="35" fillId="0" borderId="28" xfId="0" applyNumberFormat="1" applyFont="1" applyBorder="1" applyAlignment="1" applyProtection="1">
      <alignment vertical="center"/>
    </xf>
    <xf numFmtId="4" fontId="35" fillId="3"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xf>
    <xf numFmtId="0" fontId="35" fillId="0" borderId="5" xfId="0" applyFont="1" applyBorder="1" applyAlignment="1">
      <alignment vertical="center"/>
    </xf>
    <xf numFmtId="0" fontId="35" fillId="3" borderId="28"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6" fillId="0" borderId="29" xfId="0" applyFont="1" applyBorder="1" applyAlignment="1" applyProtection="1">
      <alignment vertical="center" wrapText="1"/>
      <protection locked="0"/>
    </xf>
    <xf numFmtId="0" fontId="36" fillId="0" borderId="30" xfId="0" applyFont="1" applyBorder="1" applyAlignment="1" applyProtection="1">
      <alignment vertical="center" wrapText="1"/>
      <protection locked="0"/>
    </xf>
    <xf numFmtId="0" fontId="36" fillId="0" borderId="31" xfId="0" applyFont="1" applyBorder="1" applyAlignment="1" applyProtection="1">
      <alignment vertical="center" wrapText="1"/>
      <protection locked="0"/>
    </xf>
    <xf numFmtId="0" fontId="36" fillId="0" borderId="32" xfId="0" applyFont="1" applyBorder="1" applyAlignment="1" applyProtection="1">
      <alignment horizontal="center" vertical="center" wrapText="1"/>
      <protection locked="0"/>
    </xf>
    <xf numFmtId="0" fontId="36" fillId="0" borderId="33" xfId="0" applyFont="1" applyBorder="1" applyAlignment="1" applyProtection="1">
      <alignment horizontal="center" vertical="center" wrapText="1"/>
      <protection locked="0"/>
    </xf>
    <xf numFmtId="0" fontId="36" fillId="0" borderId="32" xfId="0" applyFont="1" applyBorder="1" applyAlignment="1" applyProtection="1">
      <alignment vertical="center" wrapText="1"/>
      <protection locked="0"/>
    </xf>
    <xf numFmtId="0" fontId="36" fillId="0" borderId="33" xfId="0" applyFont="1" applyBorder="1" applyAlignment="1" applyProtection="1">
      <alignment vertical="center" wrapText="1"/>
      <protection locked="0"/>
    </xf>
    <xf numFmtId="0" fontId="38" fillId="0" borderId="1" xfId="0"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9" fillId="0" borderId="32" xfId="0" applyFont="1" applyBorder="1" applyAlignment="1" applyProtection="1">
      <alignment vertical="center" wrapText="1"/>
      <protection locked="0"/>
    </xf>
    <xf numFmtId="0" fontId="39" fillId="0" borderId="1" xfId="0" applyFont="1" applyBorder="1" applyAlignment="1" applyProtection="1">
      <alignment vertical="center" wrapText="1"/>
      <protection locked="0"/>
    </xf>
    <xf numFmtId="0" fontId="39" fillId="0" borderId="1" xfId="0" applyFont="1" applyBorder="1" applyAlignment="1" applyProtection="1">
      <alignment vertical="center"/>
      <protection locked="0"/>
    </xf>
    <xf numFmtId="0" fontId="39" fillId="0" borderId="1" xfId="0" applyFont="1" applyBorder="1" applyAlignment="1" applyProtection="1">
      <alignment horizontal="left" vertical="center"/>
      <protection locked="0"/>
    </xf>
    <xf numFmtId="49" fontId="39" fillId="0" borderId="1" xfId="0" applyNumberFormat="1" applyFont="1" applyBorder="1" applyAlignment="1" applyProtection="1">
      <alignment vertical="center" wrapText="1"/>
      <protection locked="0"/>
    </xf>
    <xf numFmtId="0" fontId="36" fillId="0" borderId="35" xfId="0" applyFont="1" applyBorder="1" applyAlignment="1" applyProtection="1">
      <alignment vertical="center" wrapText="1"/>
      <protection locked="0"/>
    </xf>
    <xf numFmtId="0" fontId="40" fillId="0" borderId="34" xfId="0" applyFont="1" applyBorder="1" applyAlignment="1" applyProtection="1">
      <alignment vertical="center" wrapText="1"/>
      <protection locked="0"/>
    </xf>
    <xf numFmtId="0" fontId="36" fillId="0" borderId="36" xfId="0" applyFont="1" applyBorder="1" applyAlignment="1" applyProtection="1">
      <alignment vertical="center" wrapText="1"/>
      <protection locked="0"/>
    </xf>
    <xf numFmtId="0" fontId="36" fillId="0" borderId="1" xfId="0" applyFont="1" applyBorder="1" applyAlignment="1" applyProtection="1">
      <alignment vertical="top"/>
      <protection locked="0"/>
    </xf>
    <xf numFmtId="0" fontId="36" fillId="0" borderId="0" xfId="0" applyFont="1" applyAlignment="1" applyProtection="1">
      <alignment vertical="top"/>
      <protection locked="0"/>
    </xf>
    <xf numFmtId="0" fontId="36" fillId="0" borderId="29" xfId="0" applyFont="1" applyBorder="1" applyAlignment="1" applyProtection="1">
      <alignment horizontal="left" vertical="center"/>
      <protection locked="0"/>
    </xf>
    <xf numFmtId="0" fontId="36" fillId="0" borderId="30" xfId="0" applyFont="1" applyBorder="1" applyAlignment="1" applyProtection="1">
      <alignment horizontal="left" vertical="center"/>
      <protection locked="0"/>
    </xf>
    <xf numFmtId="0" fontId="36" fillId="0" borderId="31" xfId="0" applyFont="1" applyBorder="1" applyAlignment="1" applyProtection="1">
      <alignment horizontal="left" vertical="center"/>
      <protection locked="0"/>
    </xf>
    <xf numFmtId="0" fontId="36" fillId="0" borderId="32" xfId="0" applyFont="1" applyBorder="1" applyAlignment="1" applyProtection="1">
      <alignment horizontal="left" vertical="center"/>
      <protection locked="0"/>
    </xf>
    <xf numFmtId="0" fontId="36" fillId="0" borderId="33"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8" fillId="0" borderId="34" xfId="0" applyFont="1" applyBorder="1" applyAlignment="1" applyProtection="1">
      <alignment horizontal="center" vertical="center"/>
      <protection locked="0"/>
    </xf>
    <xf numFmtId="0" fontId="41" fillId="0" borderId="34"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39" fillId="0" borderId="0" xfId="0" applyFont="1" applyAlignment="1" applyProtection="1">
      <alignment horizontal="left" vertical="center"/>
      <protection locked="0"/>
    </xf>
    <xf numFmtId="0" fontId="39" fillId="0" borderId="1" xfId="0" applyFont="1" applyBorder="1" applyAlignment="1" applyProtection="1">
      <alignment horizontal="center" vertical="center"/>
      <protection locked="0"/>
    </xf>
    <xf numFmtId="0" fontId="39" fillId="0" borderId="32" xfId="0" applyFont="1" applyBorder="1" applyAlignment="1" applyProtection="1">
      <alignment horizontal="left" vertical="center"/>
      <protection locked="0"/>
    </xf>
    <xf numFmtId="0" fontId="39" fillId="0" borderId="1" xfId="0" applyFont="1" applyFill="1" applyBorder="1" applyAlignment="1" applyProtection="1">
      <alignment horizontal="left" vertical="center"/>
      <protection locked="0"/>
    </xf>
    <xf numFmtId="0" fontId="39" fillId="0" borderId="1" xfId="0" applyFont="1" applyFill="1" applyBorder="1" applyAlignment="1" applyProtection="1">
      <alignment horizontal="center" vertical="center"/>
      <protection locked="0"/>
    </xf>
    <xf numFmtId="0" fontId="36" fillId="0" borderId="35"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6" fillId="0" borderId="36"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6" fillId="0" borderId="1" xfId="0" applyFont="1" applyBorder="1" applyAlignment="1" applyProtection="1">
      <alignment horizontal="left" vertical="center" wrapText="1"/>
      <protection locked="0"/>
    </xf>
    <xf numFmtId="0" fontId="39" fillId="0" borderId="1" xfId="0" applyFont="1" applyBorder="1" applyAlignment="1" applyProtection="1">
      <alignment horizontal="center" vertical="center" wrapText="1"/>
      <protection locked="0"/>
    </xf>
    <xf numFmtId="0" fontId="36" fillId="0" borderId="29" xfId="0" applyFont="1" applyBorder="1" applyAlignment="1" applyProtection="1">
      <alignment horizontal="left" vertical="center" wrapText="1"/>
      <protection locked="0"/>
    </xf>
    <xf numFmtId="0" fontId="36" fillId="0" borderId="30" xfId="0" applyFont="1" applyBorder="1" applyAlignment="1" applyProtection="1">
      <alignment horizontal="left" vertical="center" wrapText="1"/>
      <protection locked="0"/>
    </xf>
    <xf numFmtId="0" fontId="36" fillId="0" borderId="31" xfId="0" applyFont="1" applyBorder="1" applyAlignment="1" applyProtection="1">
      <alignment horizontal="left" vertical="center" wrapText="1"/>
      <protection locked="0"/>
    </xf>
    <xf numFmtId="0" fontId="36" fillId="0" borderId="32" xfId="0" applyFont="1" applyBorder="1" applyAlignment="1" applyProtection="1">
      <alignment horizontal="left" vertical="center" wrapText="1"/>
      <protection locked="0"/>
    </xf>
    <xf numFmtId="0" fontId="36"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protection locked="0"/>
    </xf>
    <xf numFmtId="0" fontId="39" fillId="0" borderId="35" xfId="0" applyFont="1" applyBorder="1" applyAlignment="1" applyProtection="1">
      <alignment horizontal="left" vertical="center" wrapText="1"/>
      <protection locked="0"/>
    </xf>
    <xf numFmtId="0" fontId="39" fillId="0" borderId="34" xfId="0" applyFont="1" applyBorder="1" applyAlignment="1" applyProtection="1">
      <alignment horizontal="left" vertical="center" wrapText="1"/>
      <protection locked="0"/>
    </xf>
    <xf numFmtId="0" fontId="39" fillId="0" borderId="36" xfId="0" applyFont="1" applyBorder="1" applyAlignment="1" applyProtection="1">
      <alignment horizontal="left" vertical="center" wrapText="1"/>
      <protection locked="0"/>
    </xf>
    <xf numFmtId="0" fontId="39" fillId="0" borderId="1" xfId="0" applyFont="1" applyBorder="1" applyAlignment="1" applyProtection="1">
      <alignment horizontal="left" vertical="top"/>
      <protection locked="0"/>
    </xf>
    <xf numFmtId="0" fontId="39" fillId="0" borderId="1" xfId="0" applyFont="1" applyBorder="1" applyAlignment="1" applyProtection="1">
      <alignment horizontal="center" vertical="top"/>
      <protection locked="0"/>
    </xf>
    <xf numFmtId="0" fontId="39" fillId="0" borderId="35"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41" fillId="0" borderId="0" xfId="0" applyFont="1" applyAlignment="1" applyProtection="1">
      <alignment vertical="center"/>
      <protection locked="0"/>
    </xf>
    <xf numFmtId="0" fontId="38" fillId="0" borderId="1"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38"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9"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8" fillId="0" borderId="34" xfId="0" applyFont="1" applyBorder="1" applyAlignment="1" applyProtection="1">
      <alignment horizontal="left"/>
      <protection locked="0"/>
    </xf>
    <xf numFmtId="0" fontId="41" fillId="0" borderId="34" xfId="0" applyFont="1" applyBorder="1" applyAlignment="1" applyProtection="1">
      <protection locked="0"/>
    </xf>
    <xf numFmtId="0" fontId="36" fillId="0" borderId="32" xfId="0" applyFont="1" applyBorder="1" applyAlignment="1" applyProtection="1">
      <alignment vertical="top"/>
      <protection locked="0"/>
    </xf>
    <xf numFmtId="0" fontId="36" fillId="0" borderId="33" xfId="0" applyFont="1" applyBorder="1" applyAlignment="1" applyProtection="1">
      <alignment vertical="top"/>
      <protection locked="0"/>
    </xf>
    <xf numFmtId="0" fontId="36" fillId="0" borderId="1" xfId="0" applyFont="1" applyBorder="1" applyAlignment="1" applyProtection="1">
      <alignment horizontal="center" vertical="center"/>
      <protection locked="0"/>
    </xf>
    <xf numFmtId="0" fontId="36" fillId="0" borderId="1" xfId="0" applyFont="1" applyBorder="1" applyAlignment="1" applyProtection="1">
      <alignment horizontal="left" vertical="top"/>
      <protection locked="0"/>
    </xf>
    <xf numFmtId="0" fontId="36" fillId="0" borderId="35" xfId="0" applyFont="1" applyBorder="1" applyAlignment="1" applyProtection="1">
      <alignment vertical="top"/>
      <protection locked="0"/>
    </xf>
    <xf numFmtId="0" fontId="36" fillId="0" borderId="34" xfId="0" applyFont="1" applyBorder="1" applyAlignment="1" applyProtection="1">
      <alignment vertical="top"/>
      <protection locked="0"/>
    </xf>
    <xf numFmtId="0" fontId="36"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0" fillId="0" borderId="0" xfId="0" applyFont="1" applyAlignment="1" applyProtection="1">
      <alignment vertical="center"/>
    </xf>
    <xf numFmtId="0" fontId="28" fillId="2" borderId="0" xfId="1" applyFont="1" applyFill="1" applyAlignment="1">
      <alignment vertical="center"/>
    </xf>
    <xf numFmtId="0" fontId="39"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top"/>
      <protection locked="0"/>
    </xf>
    <xf numFmtId="0" fontId="38" fillId="0" borderId="34" xfId="0" applyFont="1" applyBorder="1" applyAlignment="1" applyProtection="1">
      <alignment horizontal="left"/>
      <protection locked="0"/>
    </xf>
    <xf numFmtId="0" fontId="37" fillId="0" borderId="1" xfId="0" applyFont="1" applyBorder="1" applyAlignment="1" applyProtection="1">
      <alignment horizontal="center" vertical="center" wrapText="1"/>
      <protection locked="0"/>
    </xf>
    <xf numFmtId="0" fontId="37" fillId="0" borderId="1" xfId="0" applyFont="1" applyBorder="1" applyAlignment="1" applyProtection="1">
      <alignment horizontal="center" vertical="center"/>
      <protection locked="0"/>
    </xf>
    <xf numFmtId="49" fontId="39" fillId="0" borderId="1" xfId="0" applyNumberFormat="1"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8"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x14ac:dyDescent="0.3">
      <c r="AR2" s="353"/>
      <c r="AS2" s="353"/>
      <c r="AT2" s="353"/>
      <c r="AU2" s="353"/>
      <c r="AV2" s="353"/>
      <c r="AW2" s="353"/>
      <c r="AX2" s="353"/>
      <c r="AY2" s="353"/>
      <c r="AZ2" s="353"/>
      <c r="BA2" s="353"/>
      <c r="BB2" s="353"/>
      <c r="BC2" s="353"/>
      <c r="BD2" s="353"/>
      <c r="BE2" s="353"/>
      <c r="BS2" s="22" t="s">
        <v>8</v>
      </c>
      <c r="BT2" s="22" t="s">
        <v>9</v>
      </c>
    </row>
    <row r="3" spans="1:74" ht="6.95" customHeight="1" x14ac:dyDescent="0.3">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x14ac:dyDescent="0.3">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x14ac:dyDescent="0.3">
      <c r="B5" s="26"/>
      <c r="C5" s="27"/>
      <c r="D5" s="32" t="s">
        <v>15</v>
      </c>
      <c r="E5" s="27"/>
      <c r="F5" s="27"/>
      <c r="G5" s="27"/>
      <c r="H5" s="27"/>
      <c r="I5" s="27"/>
      <c r="J5" s="27"/>
      <c r="K5" s="318" t="s">
        <v>16</v>
      </c>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27"/>
      <c r="AQ5" s="29"/>
      <c r="BE5" s="316" t="s">
        <v>17</v>
      </c>
      <c r="BS5" s="22" t="s">
        <v>8</v>
      </c>
    </row>
    <row r="6" spans="1:74" ht="36.950000000000003" customHeight="1" x14ac:dyDescent="0.3">
      <c r="B6" s="26"/>
      <c r="C6" s="27"/>
      <c r="D6" s="34" t="s">
        <v>18</v>
      </c>
      <c r="E6" s="27"/>
      <c r="F6" s="27"/>
      <c r="G6" s="27"/>
      <c r="H6" s="27"/>
      <c r="I6" s="27"/>
      <c r="J6" s="27"/>
      <c r="K6" s="320" t="s">
        <v>19</v>
      </c>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27"/>
      <c r="AQ6" s="29"/>
      <c r="BE6" s="317"/>
      <c r="BS6" s="22" t="s">
        <v>8</v>
      </c>
    </row>
    <row r="7" spans="1:74" ht="14.45" customHeight="1" x14ac:dyDescent="0.3">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23</v>
      </c>
      <c r="AO7" s="27"/>
      <c r="AP7" s="27"/>
      <c r="AQ7" s="29"/>
      <c r="BE7" s="317"/>
      <c r="BS7" s="22" t="s">
        <v>8</v>
      </c>
    </row>
    <row r="8" spans="1:74" ht="14.45" customHeight="1" x14ac:dyDescent="0.3">
      <c r="B8" s="26"/>
      <c r="C8" s="27"/>
      <c r="D8" s="35" t="s">
        <v>24</v>
      </c>
      <c r="E8" s="27"/>
      <c r="F8" s="27"/>
      <c r="G8" s="27"/>
      <c r="H8" s="27"/>
      <c r="I8" s="27"/>
      <c r="J8" s="27"/>
      <c r="K8" s="33" t="s">
        <v>25</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26</v>
      </c>
      <c r="AL8" s="27"/>
      <c r="AM8" s="27"/>
      <c r="AN8" s="36" t="s">
        <v>27</v>
      </c>
      <c r="AO8" s="27"/>
      <c r="AP8" s="27"/>
      <c r="AQ8" s="29"/>
      <c r="BE8" s="317"/>
      <c r="BS8" s="22" t="s">
        <v>8</v>
      </c>
    </row>
    <row r="9" spans="1:74" ht="14.45" customHeight="1" x14ac:dyDescent="0.3">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17"/>
      <c r="BS9" s="22" t="s">
        <v>8</v>
      </c>
    </row>
    <row r="10" spans="1:74" ht="14.45" customHeight="1" x14ac:dyDescent="0.3">
      <c r="B10" s="26"/>
      <c r="C10" s="27"/>
      <c r="D10" s="35" t="s">
        <v>28</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29</v>
      </c>
      <c r="AL10" s="27"/>
      <c r="AM10" s="27"/>
      <c r="AN10" s="33" t="s">
        <v>30</v>
      </c>
      <c r="AO10" s="27"/>
      <c r="AP10" s="27"/>
      <c r="AQ10" s="29"/>
      <c r="BE10" s="317"/>
      <c r="BS10" s="22" t="s">
        <v>8</v>
      </c>
    </row>
    <row r="11" spans="1:74" ht="18.399999999999999" customHeight="1" x14ac:dyDescent="0.3">
      <c r="B11" s="26"/>
      <c r="C11" s="27"/>
      <c r="D11" s="27"/>
      <c r="E11" s="33" t="s">
        <v>31</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32</v>
      </c>
      <c r="AL11" s="27"/>
      <c r="AM11" s="27"/>
      <c r="AN11" s="33" t="s">
        <v>30</v>
      </c>
      <c r="AO11" s="27"/>
      <c r="AP11" s="27"/>
      <c r="AQ11" s="29"/>
      <c r="BE11" s="317"/>
      <c r="BS11" s="22" t="s">
        <v>8</v>
      </c>
    </row>
    <row r="12" spans="1:74" ht="6.95" customHeight="1" x14ac:dyDescent="0.3">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17"/>
      <c r="BS12" s="22" t="s">
        <v>8</v>
      </c>
    </row>
    <row r="13" spans="1:74" ht="14.45" customHeight="1" x14ac:dyDescent="0.3">
      <c r="B13" s="26"/>
      <c r="C13" s="27"/>
      <c r="D13" s="35" t="s">
        <v>33</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29</v>
      </c>
      <c r="AL13" s="27"/>
      <c r="AM13" s="27"/>
      <c r="AN13" s="37" t="s">
        <v>34</v>
      </c>
      <c r="AO13" s="27"/>
      <c r="AP13" s="27"/>
      <c r="AQ13" s="29"/>
      <c r="BE13" s="317"/>
      <c r="BS13" s="22" t="s">
        <v>8</v>
      </c>
    </row>
    <row r="14" spans="1:74" x14ac:dyDescent="0.3">
      <c r="B14" s="26"/>
      <c r="C14" s="27"/>
      <c r="D14" s="27"/>
      <c r="E14" s="321" t="s">
        <v>34</v>
      </c>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5" t="s">
        <v>32</v>
      </c>
      <c r="AL14" s="27"/>
      <c r="AM14" s="27"/>
      <c r="AN14" s="37" t="s">
        <v>34</v>
      </c>
      <c r="AO14" s="27"/>
      <c r="AP14" s="27"/>
      <c r="AQ14" s="29"/>
      <c r="BE14" s="317"/>
      <c r="BS14" s="22" t="s">
        <v>8</v>
      </c>
    </row>
    <row r="15" spans="1:74" ht="6.95" customHeight="1" x14ac:dyDescent="0.3">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17"/>
      <c r="BS15" s="22" t="s">
        <v>6</v>
      </c>
    </row>
    <row r="16" spans="1:74" ht="14.45" customHeight="1" x14ac:dyDescent="0.3">
      <c r="B16" s="26"/>
      <c r="C16" s="27"/>
      <c r="D16" s="35" t="s">
        <v>35</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29</v>
      </c>
      <c r="AL16" s="27"/>
      <c r="AM16" s="27"/>
      <c r="AN16" s="33" t="s">
        <v>30</v>
      </c>
      <c r="AO16" s="27"/>
      <c r="AP16" s="27"/>
      <c r="AQ16" s="29"/>
      <c r="BE16" s="317"/>
      <c r="BS16" s="22" t="s">
        <v>6</v>
      </c>
    </row>
    <row r="17" spans="2:71" ht="18.399999999999999" customHeight="1" x14ac:dyDescent="0.3">
      <c r="B17" s="26"/>
      <c r="C17" s="27"/>
      <c r="D17" s="27"/>
      <c r="E17" s="33" t="s">
        <v>36</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32</v>
      </c>
      <c r="AL17" s="27"/>
      <c r="AM17" s="27"/>
      <c r="AN17" s="33" t="s">
        <v>30</v>
      </c>
      <c r="AO17" s="27"/>
      <c r="AP17" s="27"/>
      <c r="AQ17" s="29"/>
      <c r="BE17" s="317"/>
      <c r="BS17" s="22" t="s">
        <v>37</v>
      </c>
    </row>
    <row r="18" spans="2:71" ht="6.95" customHeight="1" x14ac:dyDescent="0.3">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17"/>
      <c r="BS18" s="22" t="s">
        <v>8</v>
      </c>
    </row>
    <row r="19" spans="2:71" ht="14.45" customHeight="1" x14ac:dyDescent="0.3">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17"/>
      <c r="BS19" s="22" t="s">
        <v>8</v>
      </c>
    </row>
    <row r="20" spans="2:71" ht="57" customHeight="1" x14ac:dyDescent="0.3">
      <c r="B20" s="26"/>
      <c r="C20" s="27"/>
      <c r="D20" s="27"/>
      <c r="E20" s="323" t="s">
        <v>39</v>
      </c>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27"/>
      <c r="AP20" s="27"/>
      <c r="AQ20" s="29"/>
      <c r="BE20" s="317"/>
      <c r="BS20" s="22" t="s">
        <v>6</v>
      </c>
    </row>
    <row r="21" spans="2:71" ht="6.95" customHeight="1" x14ac:dyDescent="0.3">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17"/>
    </row>
    <row r="22" spans="2:71" ht="6.95" customHeight="1" x14ac:dyDescent="0.3">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17"/>
    </row>
    <row r="23" spans="2:71" s="1" customFormat="1" ht="25.9" customHeight="1" x14ac:dyDescent="0.3">
      <c r="B23" s="39"/>
      <c r="C23" s="40"/>
      <c r="D23" s="41"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24">
        <f>ROUND(AG51,2)</f>
        <v>0</v>
      </c>
      <c r="AL23" s="325"/>
      <c r="AM23" s="325"/>
      <c r="AN23" s="325"/>
      <c r="AO23" s="325"/>
      <c r="AP23" s="40"/>
      <c r="AQ23" s="43"/>
      <c r="BE23" s="317"/>
    </row>
    <row r="24" spans="2:71" s="1" customFormat="1" ht="6.95" customHeight="1" x14ac:dyDescent="0.3">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17"/>
    </row>
    <row r="25" spans="2:71" s="1" customFormat="1" ht="13.5" x14ac:dyDescent="0.3">
      <c r="B25" s="39"/>
      <c r="C25" s="40"/>
      <c r="D25" s="40"/>
      <c r="E25" s="40"/>
      <c r="F25" s="40"/>
      <c r="G25" s="40"/>
      <c r="H25" s="40"/>
      <c r="I25" s="40"/>
      <c r="J25" s="40"/>
      <c r="K25" s="40"/>
      <c r="L25" s="326" t="s">
        <v>41</v>
      </c>
      <c r="M25" s="326"/>
      <c r="N25" s="326"/>
      <c r="O25" s="326"/>
      <c r="P25" s="40"/>
      <c r="Q25" s="40"/>
      <c r="R25" s="40"/>
      <c r="S25" s="40"/>
      <c r="T25" s="40"/>
      <c r="U25" s="40"/>
      <c r="V25" s="40"/>
      <c r="W25" s="326" t="s">
        <v>42</v>
      </c>
      <c r="X25" s="326"/>
      <c r="Y25" s="326"/>
      <c r="Z25" s="326"/>
      <c r="AA25" s="326"/>
      <c r="AB25" s="326"/>
      <c r="AC25" s="326"/>
      <c r="AD25" s="326"/>
      <c r="AE25" s="326"/>
      <c r="AF25" s="40"/>
      <c r="AG25" s="40"/>
      <c r="AH25" s="40"/>
      <c r="AI25" s="40"/>
      <c r="AJ25" s="40"/>
      <c r="AK25" s="326" t="s">
        <v>43</v>
      </c>
      <c r="AL25" s="326"/>
      <c r="AM25" s="326"/>
      <c r="AN25" s="326"/>
      <c r="AO25" s="326"/>
      <c r="AP25" s="40"/>
      <c r="AQ25" s="43"/>
      <c r="BE25" s="317"/>
    </row>
    <row r="26" spans="2:71" s="2" customFormat="1" ht="14.45" customHeight="1" x14ac:dyDescent="0.3">
      <c r="B26" s="45"/>
      <c r="C26" s="46"/>
      <c r="D26" s="47" t="s">
        <v>44</v>
      </c>
      <c r="E26" s="46"/>
      <c r="F26" s="47" t="s">
        <v>45</v>
      </c>
      <c r="G26" s="46"/>
      <c r="H26" s="46"/>
      <c r="I26" s="46"/>
      <c r="J26" s="46"/>
      <c r="K26" s="46"/>
      <c r="L26" s="327">
        <v>0.21</v>
      </c>
      <c r="M26" s="328"/>
      <c r="N26" s="328"/>
      <c r="O26" s="328"/>
      <c r="P26" s="46"/>
      <c r="Q26" s="46"/>
      <c r="R26" s="46"/>
      <c r="S26" s="46"/>
      <c r="T26" s="46"/>
      <c r="U26" s="46"/>
      <c r="V26" s="46"/>
      <c r="W26" s="329">
        <f>ROUND(AZ51,2)</f>
        <v>0</v>
      </c>
      <c r="X26" s="328"/>
      <c r="Y26" s="328"/>
      <c r="Z26" s="328"/>
      <c r="AA26" s="328"/>
      <c r="AB26" s="328"/>
      <c r="AC26" s="328"/>
      <c r="AD26" s="328"/>
      <c r="AE26" s="328"/>
      <c r="AF26" s="46"/>
      <c r="AG26" s="46"/>
      <c r="AH26" s="46"/>
      <c r="AI26" s="46"/>
      <c r="AJ26" s="46"/>
      <c r="AK26" s="329">
        <f>ROUND(AV51,2)</f>
        <v>0</v>
      </c>
      <c r="AL26" s="328"/>
      <c r="AM26" s="328"/>
      <c r="AN26" s="328"/>
      <c r="AO26" s="328"/>
      <c r="AP26" s="46"/>
      <c r="AQ26" s="48"/>
      <c r="BE26" s="317"/>
    </row>
    <row r="27" spans="2:71" s="2" customFormat="1" ht="14.45" customHeight="1" x14ac:dyDescent="0.3">
      <c r="B27" s="45"/>
      <c r="C27" s="46"/>
      <c r="D27" s="46"/>
      <c r="E27" s="46"/>
      <c r="F27" s="47" t="s">
        <v>46</v>
      </c>
      <c r="G27" s="46"/>
      <c r="H27" s="46"/>
      <c r="I27" s="46"/>
      <c r="J27" s="46"/>
      <c r="K27" s="46"/>
      <c r="L27" s="327">
        <v>0.15</v>
      </c>
      <c r="M27" s="328"/>
      <c r="N27" s="328"/>
      <c r="O27" s="328"/>
      <c r="P27" s="46"/>
      <c r="Q27" s="46"/>
      <c r="R27" s="46"/>
      <c r="S27" s="46"/>
      <c r="T27" s="46"/>
      <c r="U27" s="46"/>
      <c r="V27" s="46"/>
      <c r="W27" s="329">
        <f>ROUND(BA51,2)</f>
        <v>0</v>
      </c>
      <c r="X27" s="328"/>
      <c r="Y27" s="328"/>
      <c r="Z27" s="328"/>
      <c r="AA27" s="328"/>
      <c r="AB27" s="328"/>
      <c r="AC27" s="328"/>
      <c r="AD27" s="328"/>
      <c r="AE27" s="328"/>
      <c r="AF27" s="46"/>
      <c r="AG27" s="46"/>
      <c r="AH27" s="46"/>
      <c r="AI27" s="46"/>
      <c r="AJ27" s="46"/>
      <c r="AK27" s="329">
        <f>ROUND(AW51,2)</f>
        <v>0</v>
      </c>
      <c r="AL27" s="328"/>
      <c r="AM27" s="328"/>
      <c r="AN27" s="328"/>
      <c r="AO27" s="328"/>
      <c r="AP27" s="46"/>
      <c r="AQ27" s="48"/>
      <c r="BE27" s="317"/>
    </row>
    <row r="28" spans="2:71" s="2" customFormat="1" ht="14.45" hidden="1" customHeight="1" x14ac:dyDescent="0.3">
      <c r="B28" s="45"/>
      <c r="C28" s="46"/>
      <c r="D28" s="46"/>
      <c r="E28" s="46"/>
      <c r="F28" s="47" t="s">
        <v>47</v>
      </c>
      <c r="G28" s="46"/>
      <c r="H28" s="46"/>
      <c r="I28" s="46"/>
      <c r="J28" s="46"/>
      <c r="K28" s="46"/>
      <c r="L28" s="327">
        <v>0.21</v>
      </c>
      <c r="M28" s="328"/>
      <c r="N28" s="328"/>
      <c r="O28" s="328"/>
      <c r="P28" s="46"/>
      <c r="Q28" s="46"/>
      <c r="R28" s="46"/>
      <c r="S28" s="46"/>
      <c r="T28" s="46"/>
      <c r="U28" s="46"/>
      <c r="V28" s="46"/>
      <c r="W28" s="329">
        <f>ROUND(BB51,2)</f>
        <v>0</v>
      </c>
      <c r="X28" s="328"/>
      <c r="Y28" s="328"/>
      <c r="Z28" s="328"/>
      <c r="AA28" s="328"/>
      <c r="AB28" s="328"/>
      <c r="AC28" s="328"/>
      <c r="AD28" s="328"/>
      <c r="AE28" s="328"/>
      <c r="AF28" s="46"/>
      <c r="AG28" s="46"/>
      <c r="AH28" s="46"/>
      <c r="AI28" s="46"/>
      <c r="AJ28" s="46"/>
      <c r="AK28" s="329">
        <v>0</v>
      </c>
      <c r="AL28" s="328"/>
      <c r="AM28" s="328"/>
      <c r="AN28" s="328"/>
      <c r="AO28" s="328"/>
      <c r="AP28" s="46"/>
      <c r="AQ28" s="48"/>
      <c r="BE28" s="317"/>
    </row>
    <row r="29" spans="2:71" s="2" customFormat="1" ht="14.45" hidden="1" customHeight="1" x14ac:dyDescent="0.3">
      <c r="B29" s="45"/>
      <c r="C29" s="46"/>
      <c r="D29" s="46"/>
      <c r="E29" s="46"/>
      <c r="F29" s="47" t="s">
        <v>48</v>
      </c>
      <c r="G29" s="46"/>
      <c r="H29" s="46"/>
      <c r="I29" s="46"/>
      <c r="J29" s="46"/>
      <c r="K29" s="46"/>
      <c r="L29" s="327">
        <v>0.15</v>
      </c>
      <c r="M29" s="328"/>
      <c r="N29" s="328"/>
      <c r="O29" s="328"/>
      <c r="P29" s="46"/>
      <c r="Q29" s="46"/>
      <c r="R29" s="46"/>
      <c r="S29" s="46"/>
      <c r="T29" s="46"/>
      <c r="U29" s="46"/>
      <c r="V29" s="46"/>
      <c r="W29" s="329">
        <f>ROUND(BC51,2)</f>
        <v>0</v>
      </c>
      <c r="X29" s="328"/>
      <c r="Y29" s="328"/>
      <c r="Z29" s="328"/>
      <c r="AA29" s="328"/>
      <c r="AB29" s="328"/>
      <c r="AC29" s="328"/>
      <c r="AD29" s="328"/>
      <c r="AE29" s="328"/>
      <c r="AF29" s="46"/>
      <c r="AG29" s="46"/>
      <c r="AH29" s="46"/>
      <c r="AI29" s="46"/>
      <c r="AJ29" s="46"/>
      <c r="AK29" s="329">
        <v>0</v>
      </c>
      <c r="AL29" s="328"/>
      <c r="AM29" s="328"/>
      <c r="AN29" s="328"/>
      <c r="AO29" s="328"/>
      <c r="AP29" s="46"/>
      <c r="AQ29" s="48"/>
      <c r="BE29" s="317"/>
    </row>
    <row r="30" spans="2:71" s="2" customFormat="1" ht="14.45" hidden="1" customHeight="1" x14ac:dyDescent="0.3">
      <c r="B30" s="45"/>
      <c r="C30" s="46"/>
      <c r="D30" s="46"/>
      <c r="E30" s="46"/>
      <c r="F30" s="47" t="s">
        <v>49</v>
      </c>
      <c r="G30" s="46"/>
      <c r="H30" s="46"/>
      <c r="I30" s="46"/>
      <c r="J30" s="46"/>
      <c r="K30" s="46"/>
      <c r="L30" s="327">
        <v>0</v>
      </c>
      <c r="M30" s="328"/>
      <c r="N30" s="328"/>
      <c r="O30" s="328"/>
      <c r="P30" s="46"/>
      <c r="Q30" s="46"/>
      <c r="R30" s="46"/>
      <c r="S30" s="46"/>
      <c r="T30" s="46"/>
      <c r="U30" s="46"/>
      <c r="V30" s="46"/>
      <c r="W30" s="329">
        <f>ROUND(BD51,2)</f>
        <v>0</v>
      </c>
      <c r="X30" s="328"/>
      <c r="Y30" s="328"/>
      <c r="Z30" s="328"/>
      <c r="AA30" s="328"/>
      <c r="AB30" s="328"/>
      <c r="AC30" s="328"/>
      <c r="AD30" s="328"/>
      <c r="AE30" s="328"/>
      <c r="AF30" s="46"/>
      <c r="AG30" s="46"/>
      <c r="AH30" s="46"/>
      <c r="AI30" s="46"/>
      <c r="AJ30" s="46"/>
      <c r="AK30" s="329">
        <v>0</v>
      </c>
      <c r="AL30" s="328"/>
      <c r="AM30" s="328"/>
      <c r="AN30" s="328"/>
      <c r="AO30" s="328"/>
      <c r="AP30" s="46"/>
      <c r="AQ30" s="48"/>
      <c r="BE30" s="317"/>
    </row>
    <row r="31" spans="2:71" s="1" customFormat="1" ht="6.95" customHeight="1" x14ac:dyDescent="0.3">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17"/>
    </row>
    <row r="32" spans="2:71" s="1" customFormat="1" ht="25.9" customHeight="1" x14ac:dyDescent="0.3">
      <c r="B32" s="39"/>
      <c r="C32" s="49"/>
      <c r="D32" s="50" t="s">
        <v>50</v>
      </c>
      <c r="E32" s="51"/>
      <c r="F32" s="51"/>
      <c r="G32" s="51"/>
      <c r="H32" s="51"/>
      <c r="I32" s="51"/>
      <c r="J32" s="51"/>
      <c r="K32" s="51"/>
      <c r="L32" s="51"/>
      <c r="M32" s="51"/>
      <c r="N32" s="51"/>
      <c r="O32" s="51"/>
      <c r="P32" s="51"/>
      <c r="Q32" s="51"/>
      <c r="R32" s="51"/>
      <c r="S32" s="51"/>
      <c r="T32" s="52" t="s">
        <v>51</v>
      </c>
      <c r="U32" s="51"/>
      <c r="V32" s="51"/>
      <c r="W32" s="51"/>
      <c r="X32" s="330" t="s">
        <v>52</v>
      </c>
      <c r="Y32" s="331"/>
      <c r="Z32" s="331"/>
      <c r="AA32" s="331"/>
      <c r="AB32" s="331"/>
      <c r="AC32" s="51"/>
      <c r="AD32" s="51"/>
      <c r="AE32" s="51"/>
      <c r="AF32" s="51"/>
      <c r="AG32" s="51"/>
      <c r="AH32" s="51"/>
      <c r="AI32" s="51"/>
      <c r="AJ32" s="51"/>
      <c r="AK32" s="332">
        <f>SUM(AK23:AK30)</f>
        <v>0</v>
      </c>
      <c r="AL32" s="331"/>
      <c r="AM32" s="331"/>
      <c r="AN32" s="331"/>
      <c r="AO32" s="333"/>
      <c r="AP32" s="49"/>
      <c r="AQ32" s="53"/>
      <c r="BE32" s="317"/>
    </row>
    <row r="33" spans="2:56" s="1" customFormat="1" ht="6.95" customHeight="1" x14ac:dyDescent="0.3">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x14ac:dyDescent="0.3">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x14ac:dyDescent="0.3">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x14ac:dyDescent="0.3">
      <c r="B39" s="39"/>
      <c r="C39" s="60" t="s">
        <v>53</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x14ac:dyDescent="0.3">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x14ac:dyDescent="0.3">
      <c r="B41" s="62"/>
      <c r="C41" s="63" t="s">
        <v>15</v>
      </c>
      <c r="D41" s="64"/>
      <c r="E41" s="64"/>
      <c r="F41" s="64"/>
      <c r="G41" s="64"/>
      <c r="H41" s="64"/>
      <c r="I41" s="64"/>
      <c r="J41" s="64"/>
      <c r="K41" s="64"/>
      <c r="L41" s="64" t="str">
        <f>K5</f>
        <v>1070_UBch_2_Dlouhych</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x14ac:dyDescent="0.3">
      <c r="B42" s="66"/>
      <c r="C42" s="67" t="s">
        <v>18</v>
      </c>
      <c r="D42" s="68"/>
      <c r="E42" s="68"/>
      <c r="F42" s="68"/>
      <c r="G42" s="68"/>
      <c r="H42" s="68"/>
      <c r="I42" s="68"/>
      <c r="J42" s="68"/>
      <c r="K42" s="68"/>
      <c r="L42" s="334" t="str">
        <f>K6</f>
        <v>Uherský Brod, oprava chodníků 2017 - 1. část. Na Dlouhých</v>
      </c>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5"/>
      <c r="AL42" s="335"/>
      <c r="AM42" s="335"/>
      <c r="AN42" s="335"/>
      <c r="AO42" s="335"/>
      <c r="AP42" s="68"/>
      <c r="AQ42" s="68"/>
      <c r="AR42" s="69"/>
    </row>
    <row r="43" spans="2:56" s="1" customFormat="1" ht="6.95" customHeight="1" x14ac:dyDescent="0.3">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x14ac:dyDescent="0.3">
      <c r="B44" s="39"/>
      <c r="C44" s="63" t="s">
        <v>24</v>
      </c>
      <c r="D44" s="61"/>
      <c r="E44" s="61"/>
      <c r="F44" s="61"/>
      <c r="G44" s="61"/>
      <c r="H44" s="61"/>
      <c r="I44" s="61"/>
      <c r="J44" s="61"/>
      <c r="K44" s="61"/>
      <c r="L44" s="70" t="str">
        <f>IF(K8="","",K8)</f>
        <v>Uherský Brod</v>
      </c>
      <c r="M44" s="61"/>
      <c r="N44" s="61"/>
      <c r="O44" s="61"/>
      <c r="P44" s="61"/>
      <c r="Q44" s="61"/>
      <c r="R44" s="61"/>
      <c r="S44" s="61"/>
      <c r="T44" s="61"/>
      <c r="U44" s="61"/>
      <c r="V44" s="61"/>
      <c r="W44" s="61"/>
      <c r="X44" s="61"/>
      <c r="Y44" s="61"/>
      <c r="Z44" s="61"/>
      <c r="AA44" s="61"/>
      <c r="AB44" s="61"/>
      <c r="AC44" s="61"/>
      <c r="AD44" s="61"/>
      <c r="AE44" s="61"/>
      <c r="AF44" s="61"/>
      <c r="AG44" s="61"/>
      <c r="AH44" s="61"/>
      <c r="AI44" s="63" t="s">
        <v>26</v>
      </c>
      <c r="AJ44" s="61"/>
      <c r="AK44" s="61"/>
      <c r="AL44" s="61"/>
      <c r="AM44" s="336" t="str">
        <f>IF(AN8= "","",AN8)</f>
        <v>5. 6. 2018</v>
      </c>
      <c r="AN44" s="336"/>
      <c r="AO44" s="61"/>
      <c r="AP44" s="61"/>
      <c r="AQ44" s="61"/>
      <c r="AR44" s="59"/>
    </row>
    <row r="45" spans="2:56" s="1" customFormat="1" ht="6.95" customHeight="1" x14ac:dyDescent="0.3">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x14ac:dyDescent="0.3">
      <c r="B46" s="39"/>
      <c r="C46" s="63" t="s">
        <v>28</v>
      </c>
      <c r="D46" s="61"/>
      <c r="E46" s="61"/>
      <c r="F46" s="61"/>
      <c r="G46" s="61"/>
      <c r="H46" s="61"/>
      <c r="I46" s="61"/>
      <c r="J46" s="61"/>
      <c r="K46" s="61"/>
      <c r="L46" s="64" t="str">
        <f>IF(E11= "","",E11)</f>
        <v>TSUB, Uherský Brod</v>
      </c>
      <c r="M46" s="61"/>
      <c r="N46" s="61"/>
      <c r="O46" s="61"/>
      <c r="P46" s="61"/>
      <c r="Q46" s="61"/>
      <c r="R46" s="61"/>
      <c r="S46" s="61"/>
      <c r="T46" s="61"/>
      <c r="U46" s="61"/>
      <c r="V46" s="61"/>
      <c r="W46" s="61"/>
      <c r="X46" s="61"/>
      <c r="Y46" s="61"/>
      <c r="Z46" s="61"/>
      <c r="AA46" s="61"/>
      <c r="AB46" s="61"/>
      <c r="AC46" s="61"/>
      <c r="AD46" s="61"/>
      <c r="AE46" s="61"/>
      <c r="AF46" s="61"/>
      <c r="AG46" s="61"/>
      <c r="AH46" s="61"/>
      <c r="AI46" s="63" t="s">
        <v>35</v>
      </c>
      <c r="AJ46" s="61"/>
      <c r="AK46" s="61"/>
      <c r="AL46" s="61"/>
      <c r="AM46" s="337" t="str">
        <f>IF(E17="","",E17)</f>
        <v>Ing. Kunčík</v>
      </c>
      <c r="AN46" s="337"/>
      <c r="AO46" s="337"/>
      <c r="AP46" s="337"/>
      <c r="AQ46" s="61"/>
      <c r="AR46" s="59"/>
      <c r="AS46" s="338" t="s">
        <v>54</v>
      </c>
      <c r="AT46" s="339"/>
      <c r="AU46" s="72"/>
      <c r="AV46" s="72"/>
      <c r="AW46" s="72"/>
      <c r="AX46" s="72"/>
      <c r="AY46" s="72"/>
      <c r="AZ46" s="72"/>
      <c r="BA46" s="72"/>
      <c r="BB46" s="72"/>
      <c r="BC46" s="72"/>
      <c r="BD46" s="73"/>
    </row>
    <row r="47" spans="2:56" s="1" customFormat="1" x14ac:dyDescent="0.3">
      <c r="B47" s="39"/>
      <c r="C47" s="63" t="s">
        <v>33</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40"/>
      <c r="AT47" s="341"/>
      <c r="AU47" s="74"/>
      <c r="AV47" s="74"/>
      <c r="AW47" s="74"/>
      <c r="AX47" s="74"/>
      <c r="AY47" s="74"/>
      <c r="AZ47" s="74"/>
      <c r="BA47" s="74"/>
      <c r="BB47" s="74"/>
      <c r="BC47" s="74"/>
      <c r="BD47" s="75"/>
    </row>
    <row r="48" spans="2:56" s="1" customFormat="1" ht="10.9" customHeight="1" x14ac:dyDescent="0.3">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42"/>
      <c r="AT48" s="343"/>
      <c r="AU48" s="40"/>
      <c r="AV48" s="40"/>
      <c r="AW48" s="40"/>
      <c r="AX48" s="40"/>
      <c r="AY48" s="40"/>
      <c r="AZ48" s="40"/>
      <c r="BA48" s="40"/>
      <c r="BB48" s="40"/>
      <c r="BC48" s="40"/>
      <c r="BD48" s="76"/>
    </row>
    <row r="49" spans="1:90" s="1" customFormat="1" ht="29.25" customHeight="1" x14ac:dyDescent="0.3">
      <c r="B49" s="39"/>
      <c r="C49" s="344" t="s">
        <v>55</v>
      </c>
      <c r="D49" s="345"/>
      <c r="E49" s="345"/>
      <c r="F49" s="345"/>
      <c r="G49" s="345"/>
      <c r="H49" s="77"/>
      <c r="I49" s="346" t="s">
        <v>56</v>
      </c>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7" t="s">
        <v>57</v>
      </c>
      <c r="AH49" s="345"/>
      <c r="AI49" s="345"/>
      <c r="AJ49" s="345"/>
      <c r="AK49" s="345"/>
      <c r="AL49" s="345"/>
      <c r="AM49" s="345"/>
      <c r="AN49" s="346" t="s">
        <v>58</v>
      </c>
      <c r="AO49" s="345"/>
      <c r="AP49" s="345"/>
      <c r="AQ49" s="78" t="s">
        <v>59</v>
      </c>
      <c r="AR49" s="59"/>
      <c r="AS49" s="79" t="s">
        <v>60</v>
      </c>
      <c r="AT49" s="80" t="s">
        <v>61</v>
      </c>
      <c r="AU49" s="80" t="s">
        <v>62</v>
      </c>
      <c r="AV49" s="80" t="s">
        <v>63</v>
      </c>
      <c r="AW49" s="80" t="s">
        <v>64</v>
      </c>
      <c r="AX49" s="80" t="s">
        <v>65</v>
      </c>
      <c r="AY49" s="80" t="s">
        <v>66</v>
      </c>
      <c r="AZ49" s="80" t="s">
        <v>67</v>
      </c>
      <c r="BA49" s="80" t="s">
        <v>68</v>
      </c>
      <c r="BB49" s="80" t="s">
        <v>69</v>
      </c>
      <c r="BC49" s="80" t="s">
        <v>70</v>
      </c>
      <c r="BD49" s="81" t="s">
        <v>71</v>
      </c>
    </row>
    <row r="50" spans="1:90" s="1" customFormat="1" ht="10.9" customHeight="1" x14ac:dyDescent="0.3">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0" s="4" customFormat="1" ht="32.450000000000003" customHeight="1" x14ac:dyDescent="0.3">
      <c r="B51" s="66"/>
      <c r="C51" s="85" t="s">
        <v>72</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51">
        <f>ROUND(AG52,2)</f>
        <v>0</v>
      </c>
      <c r="AH51" s="351"/>
      <c r="AI51" s="351"/>
      <c r="AJ51" s="351"/>
      <c r="AK51" s="351"/>
      <c r="AL51" s="351"/>
      <c r="AM51" s="351"/>
      <c r="AN51" s="352">
        <f>SUM(AG51,AT51)</f>
        <v>0</v>
      </c>
      <c r="AO51" s="352"/>
      <c r="AP51" s="352"/>
      <c r="AQ51" s="87" t="s">
        <v>30</v>
      </c>
      <c r="AR51" s="69"/>
      <c r="AS51" s="88">
        <f>ROUND(AS52,2)</f>
        <v>0</v>
      </c>
      <c r="AT51" s="89">
        <f>ROUND(SUM(AV51:AW51),2)</f>
        <v>0</v>
      </c>
      <c r="AU51" s="90">
        <f>ROUND(AU52,5)</f>
        <v>0</v>
      </c>
      <c r="AV51" s="89">
        <f>ROUND(AZ51*L26,2)</f>
        <v>0</v>
      </c>
      <c r="AW51" s="89">
        <f>ROUND(BA51*L27,2)</f>
        <v>0</v>
      </c>
      <c r="AX51" s="89">
        <f>ROUND(BB51*L26,2)</f>
        <v>0</v>
      </c>
      <c r="AY51" s="89">
        <f>ROUND(BC51*L27,2)</f>
        <v>0</v>
      </c>
      <c r="AZ51" s="89">
        <f>ROUND(AZ52,2)</f>
        <v>0</v>
      </c>
      <c r="BA51" s="89">
        <f>ROUND(BA52,2)</f>
        <v>0</v>
      </c>
      <c r="BB51" s="89">
        <f>ROUND(BB52,2)</f>
        <v>0</v>
      </c>
      <c r="BC51" s="89">
        <f>ROUND(BC52,2)</f>
        <v>0</v>
      </c>
      <c r="BD51" s="91">
        <f>ROUND(BD52,2)</f>
        <v>0</v>
      </c>
      <c r="BS51" s="92" t="s">
        <v>73</v>
      </c>
      <c r="BT51" s="92" t="s">
        <v>74</v>
      </c>
      <c r="BV51" s="92" t="s">
        <v>75</v>
      </c>
      <c r="BW51" s="92" t="s">
        <v>7</v>
      </c>
      <c r="BX51" s="92" t="s">
        <v>76</v>
      </c>
      <c r="CL51" s="92" t="s">
        <v>21</v>
      </c>
    </row>
    <row r="52" spans="1:90" s="5" customFormat="1" ht="47.25" customHeight="1" x14ac:dyDescent="0.3">
      <c r="A52" s="93" t="s">
        <v>77</v>
      </c>
      <c r="B52" s="94"/>
      <c r="C52" s="95"/>
      <c r="D52" s="350" t="s">
        <v>16</v>
      </c>
      <c r="E52" s="350"/>
      <c r="F52" s="350"/>
      <c r="G52" s="350"/>
      <c r="H52" s="350"/>
      <c r="I52" s="96"/>
      <c r="J52" s="350" t="s">
        <v>19</v>
      </c>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48">
        <f>'1070_UBch_2_Dlouhych - Uh...'!J25</f>
        <v>0</v>
      </c>
      <c r="AH52" s="349"/>
      <c r="AI52" s="349"/>
      <c r="AJ52" s="349"/>
      <c r="AK52" s="349"/>
      <c r="AL52" s="349"/>
      <c r="AM52" s="349"/>
      <c r="AN52" s="348">
        <f>SUM(AG52,AT52)</f>
        <v>0</v>
      </c>
      <c r="AO52" s="349"/>
      <c r="AP52" s="349"/>
      <c r="AQ52" s="97" t="s">
        <v>78</v>
      </c>
      <c r="AR52" s="98"/>
      <c r="AS52" s="99">
        <v>0</v>
      </c>
      <c r="AT52" s="100">
        <f>ROUND(SUM(AV52:AW52),2)</f>
        <v>0</v>
      </c>
      <c r="AU52" s="101">
        <f>'1070_UBch_2_Dlouhych - Uh...'!P85</f>
        <v>0</v>
      </c>
      <c r="AV52" s="100">
        <f>'1070_UBch_2_Dlouhych - Uh...'!J28</f>
        <v>0</v>
      </c>
      <c r="AW52" s="100">
        <f>'1070_UBch_2_Dlouhych - Uh...'!J29</f>
        <v>0</v>
      </c>
      <c r="AX52" s="100">
        <f>'1070_UBch_2_Dlouhych - Uh...'!J30</f>
        <v>0</v>
      </c>
      <c r="AY52" s="100">
        <f>'1070_UBch_2_Dlouhych - Uh...'!J31</f>
        <v>0</v>
      </c>
      <c r="AZ52" s="100">
        <f>'1070_UBch_2_Dlouhych - Uh...'!F28</f>
        <v>0</v>
      </c>
      <c r="BA52" s="100">
        <f>'1070_UBch_2_Dlouhych - Uh...'!F29</f>
        <v>0</v>
      </c>
      <c r="BB52" s="100">
        <f>'1070_UBch_2_Dlouhych - Uh...'!F30</f>
        <v>0</v>
      </c>
      <c r="BC52" s="100">
        <f>'1070_UBch_2_Dlouhych - Uh...'!F31</f>
        <v>0</v>
      </c>
      <c r="BD52" s="102">
        <f>'1070_UBch_2_Dlouhych - Uh...'!F32</f>
        <v>0</v>
      </c>
      <c r="BT52" s="103" t="s">
        <v>79</v>
      </c>
      <c r="BU52" s="103" t="s">
        <v>80</v>
      </c>
      <c r="BV52" s="103" t="s">
        <v>75</v>
      </c>
      <c r="BW52" s="103" t="s">
        <v>7</v>
      </c>
      <c r="BX52" s="103" t="s">
        <v>76</v>
      </c>
      <c r="CL52" s="103" t="s">
        <v>21</v>
      </c>
    </row>
    <row r="53" spans="1:90" s="1" customFormat="1" ht="30" customHeight="1" x14ac:dyDescent="0.3">
      <c r="B53" s="39"/>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59"/>
    </row>
    <row r="54" spans="1:90" s="1" customFormat="1" ht="6.95" customHeight="1" x14ac:dyDescent="0.3">
      <c r="B54" s="54"/>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9"/>
    </row>
  </sheetData>
  <sheetProtection algorithmName="SHA-512" hashValue="9H3eqisaUgAIOY9kpaPB33v/0TrcuGSJ9icM+EoXZPq0w7R69IX4ywXw1wP6qB06BVyrJU6eAFiBwRmgjzq1pQ==" saltValue="+3JtsOe5udg3YTqbv+xLQc2M3O1k4q+YWML5wZrGDCfWjY1fCtgXW1/3YPfMiNqn0HSkXdQmnnvEt0bIR1BMEQ=="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1070_UBch_2_Dlouhych - Uh...'!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04"/>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105"/>
      <c r="C1" s="105"/>
      <c r="D1" s="106" t="s">
        <v>1</v>
      </c>
      <c r="E1" s="105"/>
      <c r="F1" s="107" t="s">
        <v>81</v>
      </c>
      <c r="G1" s="358" t="s">
        <v>82</v>
      </c>
      <c r="H1" s="358"/>
      <c r="I1" s="108"/>
      <c r="J1" s="107" t="s">
        <v>83</v>
      </c>
      <c r="K1" s="106" t="s">
        <v>84</v>
      </c>
      <c r="L1" s="107" t="s">
        <v>85</v>
      </c>
      <c r="M1" s="107"/>
      <c r="N1" s="107"/>
      <c r="O1" s="107"/>
      <c r="P1" s="107"/>
      <c r="Q1" s="107"/>
      <c r="R1" s="107"/>
      <c r="S1" s="107"/>
      <c r="T1" s="10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53"/>
      <c r="M2" s="353"/>
      <c r="N2" s="353"/>
      <c r="O2" s="353"/>
      <c r="P2" s="353"/>
      <c r="Q2" s="353"/>
      <c r="R2" s="353"/>
      <c r="S2" s="353"/>
      <c r="T2" s="353"/>
      <c r="U2" s="353"/>
      <c r="V2" s="353"/>
      <c r="AT2" s="22" t="s">
        <v>7</v>
      </c>
      <c r="AZ2" s="109" t="s">
        <v>86</v>
      </c>
      <c r="BA2" s="109" t="s">
        <v>30</v>
      </c>
      <c r="BB2" s="109" t="s">
        <v>30</v>
      </c>
      <c r="BC2" s="109" t="s">
        <v>87</v>
      </c>
      <c r="BD2" s="109" t="s">
        <v>88</v>
      </c>
    </row>
    <row r="3" spans="1:70" ht="6.95" customHeight="1" x14ac:dyDescent="0.3">
      <c r="B3" s="23"/>
      <c r="C3" s="24"/>
      <c r="D3" s="24"/>
      <c r="E3" s="24"/>
      <c r="F3" s="24"/>
      <c r="G3" s="24"/>
      <c r="H3" s="24"/>
      <c r="I3" s="110"/>
      <c r="J3" s="24"/>
      <c r="K3" s="25"/>
      <c r="AT3" s="22" t="s">
        <v>88</v>
      </c>
      <c r="AZ3" s="109" t="s">
        <v>89</v>
      </c>
      <c r="BA3" s="109" t="s">
        <v>30</v>
      </c>
      <c r="BB3" s="109" t="s">
        <v>30</v>
      </c>
      <c r="BC3" s="109" t="s">
        <v>90</v>
      </c>
      <c r="BD3" s="109" t="s">
        <v>88</v>
      </c>
    </row>
    <row r="4" spans="1:70" ht="36.950000000000003" customHeight="1" x14ac:dyDescent="0.3">
      <c r="B4" s="26"/>
      <c r="C4" s="27"/>
      <c r="D4" s="28" t="s">
        <v>91</v>
      </c>
      <c r="E4" s="27"/>
      <c r="F4" s="27"/>
      <c r="G4" s="27"/>
      <c r="H4" s="27"/>
      <c r="I4" s="111"/>
      <c r="J4" s="27"/>
      <c r="K4" s="29"/>
      <c r="M4" s="30" t="s">
        <v>12</v>
      </c>
      <c r="AT4" s="22" t="s">
        <v>6</v>
      </c>
      <c r="AZ4" s="109" t="s">
        <v>92</v>
      </c>
      <c r="BA4" s="109" t="s">
        <v>30</v>
      </c>
      <c r="BB4" s="109" t="s">
        <v>30</v>
      </c>
      <c r="BC4" s="109" t="s">
        <v>93</v>
      </c>
      <c r="BD4" s="109" t="s">
        <v>88</v>
      </c>
    </row>
    <row r="5" spans="1:70" ht="6.95" customHeight="1" x14ac:dyDescent="0.3">
      <c r="B5" s="26"/>
      <c r="C5" s="27"/>
      <c r="D5" s="27"/>
      <c r="E5" s="27"/>
      <c r="F5" s="27"/>
      <c r="G5" s="27"/>
      <c r="H5" s="27"/>
      <c r="I5" s="111"/>
      <c r="J5" s="27"/>
      <c r="K5" s="29"/>
      <c r="AZ5" s="109" t="s">
        <v>94</v>
      </c>
      <c r="BA5" s="109" t="s">
        <v>30</v>
      </c>
      <c r="BB5" s="109" t="s">
        <v>30</v>
      </c>
      <c r="BC5" s="109" t="s">
        <v>95</v>
      </c>
      <c r="BD5" s="109" t="s">
        <v>88</v>
      </c>
    </row>
    <row r="6" spans="1:70" s="1" customFormat="1" x14ac:dyDescent="0.3">
      <c r="B6" s="39"/>
      <c r="C6" s="40"/>
      <c r="D6" s="35" t="s">
        <v>18</v>
      </c>
      <c r="E6" s="40"/>
      <c r="F6" s="40"/>
      <c r="G6" s="40"/>
      <c r="H6" s="40"/>
      <c r="I6" s="112"/>
      <c r="J6" s="40"/>
      <c r="K6" s="43"/>
      <c r="AZ6" s="109" t="s">
        <v>96</v>
      </c>
      <c r="BA6" s="109" t="s">
        <v>30</v>
      </c>
      <c r="BB6" s="109" t="s">
        <v>30</v>
      </c>
      <c r="BC6" s="109" t="s">
        <v>97</v>
      </c>
      <c r="BD6" s="109" t="s">
        <v>88</v>
      </c>
    </row>
    <row r="7" spans="1:70" s="1" customFormat="1" ht="36.950000000000003" customHeight="1" x14ac:dyDescent="0.3">
      <c r="B7" s="39"/>
      <c r="C7" s="40"/>
      <c r="D7" s="40"/>
      <c r="E7" s="354" t="s">
        <v>19</v>
      </c>
      <c r="F7" s="355"/>
      <c r="G7" s="355"/>
      <c r="H7" s="355"/>
      <c r="I7" s="112"/>
      <c r="J7" s="40"/>
      <c r="K7" s="43"/>
      <c r="AZ7" s="109" t="s">
        <v>98</v>
      </c>
      <c r="BA7" s="109" t="s">
        <v>30</v>
      </c>
      <c r="BB7" s="109" t="s">
        <v>30</v>
      </c>
      <c r="BC7" s="109" t="s">
        <v>99</v>
      </c>
      <c r="BD7" s="109" t="s">
        <v>88</v>
      </c>
    </row>
    <row r="8" spans="1:70" s="1" customFormat="1" ht="13.5" x14ac:dyDescent="0.3">
      <c r="B8" s="39"/>
      <c r="C8" s="40"/>
      <c r="D8" s="40"/>
      <c r="E8" s="40"/>
      <c r="F8" s="40"/>
      <c r="G8" s="40"/>
      <c r="H8" s="40"/>
      <c r="I8" s="112"/>
      <c r="J8" s="40"/>
      <c r="K8" s="43"/>
      <c r="AZ8" s="109" t="s">
        <v>100</v>
      </c>
      <c r="BA8" s="109" t="s">
        <v>30</v>
      </c>
      <c r="BB8" s="109" t="s">
        <v>30</v>
      </c>
      <c r="BC8" s="109" t="s">
        <v>101</v>
      </c>
      <c r="BD8" s="109" t="s">
        <v>88</v>
      </c>
    </row>
    <row r="9" spans="1:70" s="1" customFormat="1" ht="14.45" customHeight="1" x14ac:dyDescent="0.3">
      <c r="B9" s="39"/>
      <c r="C9" s="40"/>
      <c r="D9" s="35" t="s">
        <v>20</v>
      </c>
      <c r="E9" s="40"/>
      <c r="F9" s="33" t="s">
        <v>21</v>
      </c>
      <c r="G9" s="40"/>
      <c r="H9" s="40"/>
      <c r="I9" s="113" t="s">
        <v>22</v>
      </c>
      <c r="J9" s="33" t="s">
        <v>23</v>
      </c>
      <c r="K9" s="43"/>
      <c r="AZ9" s="109" t="s">
        <v>102</v>
      </c>
      <c r="BA9" s="109" t="s">
        <v>30</v>
      </c>
      <c r="BB9" s="109" t="s">
        <v>30</v>
      </c>
      <c r="BC9" s="109" t="s">
        <v>103</v>
      </c>
      <c r="BD9" s="109" t="s">
        <v>88</v>
      </c>
    </row>
    <row r="10" spans="1:70" s="1" customFormat="1" ht="14.45" customHeight="1" x14ac:dyDescent="0.3">
      <c r="B10" s="39"/>
      <c r="C10" s="40"/>
      <c r="D10" s="35" t="s">
        <v>24</v>
      </c>
      <c r="E10" s="40"/>
      <c r="F10" s="33" t="s">
        <v>25</v>
      </c>
      <c r="G10" s="40"/>
      <c r="H10" s="40"/>
      <c r="I10" s="113" t="s">
        <v>26</v>
      </c>
      <c r="J10" s="114" t="str">
        <f>'Rekapitulace stavby'!AN8</f>
        <v>5. 6. 2018</v>
      </c>
      <c r="K10" s="43"/>
      <c r="AZ10" s="109" t="s">
        <v>104</v>
      </c>
      <c r="BA10" s="109" t="s">
        <v>30</v>
      </c>
      <c r="BB10" s="109" t="s">
        <v>30</v>
      </c>
      <c r="BC10" s="109" t="s">
        <v>105</v>
      </c>
      <c r="BD10" s="109" t="s">
        <v>88</v>
      </c>
    </row>
    <row r="11" spans="1:70" s="1" customFormat="1" ht="10.9" customHeight="1" x14ac:dyDescent="0.3">
      <c r="B11" s="39"/>
      <c r="C11" s="40"/>
      <c r="D11" s="40"/>
      <c r="E11" s="40"/>
      <c r="F11" s="40"/>
      <c r="G11" s="40"/>
      <c r="H11" s="40"/>
      <c r="I11" s="112"/>
      <c r="J11" s="40"/>
      <c r="K11" s="43"/>
      <c r="AZ11" s="109" t="s">
        <v>106</v>
      </c>
      <c r="BA11" s="109" t="s">
        <v>30</v>
      </c>
      <c r="BB11" s="109" t="s">
        <v>30</v>
      </c>
      <c r="BC11" s="109" t="s">
        <v>107</v>
      </c>
      <c r="BD11" s="109" t="s">
        <v>88</v>
      </c>
    </row>
    <row r="12" spans="1:70" s="1" customFormat="1" ht="14.45" customHeight="1" x14ac:dyDescent="0.3">
      <c r="B12" s="39"/>
      <c r="C12" s="40"/>
      <c r="D12" s="35" t="s">
        <v>28</v>
      </c>
      <c r="E12" s="40"/>
      <c r="F12" s="40"/>
      <c r="G12" s="40"/>
      <c r="H12" s="40"/>
      <c r="I12" s="113" t="s">
        <v>29</v>
      </c>
      <c r="J12" s="33" t="s">
        <v>30</v>
      </c>
      <c r="K12" s="43"/>
      <c r="AZ12" s="109" t="s">
        <v>108</v>
      </c>
      <c r="BA12" s="109" t="s">
        <v>30</v>
      </c>
      <c r="BB12" s="109" t="s">
        <v>30</v>
      </c>
      <c r="BC12" s="109" t="s">
        <v>109</v>
      </c>
      <c r="BD12" s="109" t="s">
        <v>88</v>
      </c>
    </row>
    <row r="13" spans="1:70" s="1" customFormat="1" ht="18" customHeight="1" x14ac:dyDescent="0.3">
      <c r="B13" s="39"/>
      <c r="C13" s="40"/>
      <c r="D13" s="40"/>
      <c r="E13" s="33" t="s">
        <v>31</v>
      </c>
      <c r="F13" s="40"/>
      <c r="G13" s="40"/>
      <c r="H13" s="40"/>
      <c r="I13" s="113" t="s">
        <v>32</v>
      </c>
      <c r="J13" s="33" t="s">
        <v>30</v>
      </c>
      <c r="K13" s="43"/>
      <c r="AZ13" s="109" t="s">
        <v>110</v>
      </c>
      <c r="BA13" s="109" t="s">
        <v>30</v>
      </c>
      <c r="BB13" s="109" t="s">
        <v>30</v>
      </c>
      <c r="BC13" s="109" t="s">
        <v>111</v>
      </c>
      <c r="BD13" s="109" t="s">
        <v>88</v>
      </c>
    </row>
    <row r="14" spans="1:70" s="1" customFormat="1" ht="6.95" customHeight="1" x14ac:dyDescent="0.3">
      <c r="B14" s="39"/>
      <c r="C14" s="40"/>
      <c r="D14" s="40"/>
      <c r="E14" s="40"/>
      <c r="F14" s="40"/>
      <c r="G14" s="40"/>
      <c r="H14" s="40"/>
      <c r="I14" s="112"/>
      <c r="J14" s="40"/>
      <c r="K14" s="43"/>
      <c r="AZ14" s="109" t="s">
        <v>112</v>
      </c>
      <c r="BA14" s="109" t="s">
        <v>30</v>
      </c>
      <c r="BB14" s="109" t="s">
        <v>30</v>
      </c>
      <c r="BC14" s="109" t="s">
        <v>113</v>
      </c>
      <c r="BD14" s="109" t="s">
        <v>88</v>
      </c>
    </row>
    <row r="15" spans="1:70" s="1" customFormat="1" ht="14.45" customHeight="1" x14ac:dyDescent="0.3">
      <c r="B15" s="39"/>
      <c r="C15" s="40"/>
      <c r="D15" s="35" t="s">
        <v>33</v>
      </c>
      <c r="E15" s="40"/>
      <c r="F15" s="40"/>
      <c r="G15" s="40"/>
      <c r="H15" s="40"/>
      <c r="I15" s="113" t="s">
        <v>29</v>
      </c>
      <c r="J15" s="33" t="str">
        <f>IF('Rekapitulace stavby'!AN13="Vyplň údaj","",IF('Rekapitulace stavby'!AN13="","",'Rekapitulace stavby'!AN13))</f>
        <v/>
      </c>
      <c r="K15" s="43"/>
      <c r="AZ15" s="109" t="s">
        <v>114</v>
      </c>
      <c r="BA15" s="109" t="s">
        <v>30</v>
      </c>
      <c r="BB15" s="109" t="s">
        <v>30</v>
      </c>
      <c r="BC15" s="109" t="s">
        <v>115</v>
      </c>
      <c r="BD15" s="109" t="s">
        <v>88</v>
      </c>
    </row>
    <row r="16" spans="1:70" s="1" customFormat="1" ht="18" customHeight="1" x14ac:dyDescent="0.3">
      <c r="B16" s="39"/>
      <c r="C16" s="40"/>
      <c r="D16" s="40"/>
      <c r="E16" s="33" t="str">
        <f>IF('Rekapitulace stavby'!E14="Vyplň údaj","",IF('Rekapitulace stavby'!E14="","",'Rekapitulace stavby'!E14))</f>
        <v/>
      </c>
      <c r="F16" s="40"/>
      <c r="G16" s="40"/>
      <c r="H16" s="40"/>
      <c r="I16" s="113" t="s">
        <v>32</v>
      </c>
      <c r="J16" s="33" t="str">
        <f>IF('Rekapitulace stavby'!AN14="Vyplň údaj","",IF('Rekapitulace stavby'!AN14="","",'Rekapitulace stavby'!AN14))</f>
        <v/>
      </c>
      <c r="K16" s="43"/>
      <c r="AZ16" s="109" t="s">
        <v>116</v>
      </c>
      <c r="BA16" s="109" t="s">
        <v>30</v>
      </c>
      <c r="BB16" s="109" t="s">
        <v>30</v>
      </c>
      <c r="BC16" s="109" t="s">
        <v>117</v>
      </c>
      <c r="BD16" s="109" t="s">
        <v>88</v>
      </c>
    </row>
    <row r="17" spans="2:56" s="1" customFormat="1" ht="6.95" customHeight="1" x14ac:dyDescent="0.3">
      <c r="B17" s="39"/>
      <c r="C17" s="40"/>
      <c r="D17" s="40"/>
      <c r="E17" s="40"/>
      <c r="F17" s="40"/>
      <c r="G17" s="40"/>
      <c r="H17" s="40"/>
      <c r="I17" s="112"/>
      <c r="J17" s="40"/>
      <c r="K17" s="43"/>
      <c r="AZ17" s="109" t="s">
        <v>118</v>
      </c>
      <c r="BA17" s="109" t="s">
        <v>30</v>
      </c>
      <c r="BB17" s="109" t="s">
        <v>30</v>
      </c>
      <c r="BC17" s="109" t="s">
        <v>119</v>
      </c>
      <c r="BD17" s="109" t="s">
        <v>88</v>
      </c>
    </row>
    <row r="18" spans="2:56" s="1" customFormat="1" ht="14.45" customHeight="1" x14ac:dyDescent="0.3">
      <c r="B18" s="39"/>
      <c r="C18" s="40"/>
      <c r="D18" s="35" t="s">
        <v>35</v>
      </c>
      <c r="E18" s="40"/>
      <c r="F18" s="40"/>
      <c r="G18" s="40"/>
      <c r="H18" s="40"/>
      <c r="I18" s="113" t="s">
        <v>29</v>
      </c>
      <c r="J18" s="33" t="s">
        <v>30</v>
      </c>
      <c r="K18" s="43"/>
      <c r="AZ18" s="109" t="s">
        <v>120</v>
      </c>
      <c r="BA18" s="109" t="s">
        <v>30</v>
      </c>
      <c r="BB18" s="109" t="s">
        <v>30</v>
      </c>
      <c r="BC18" s="109" t="s">
        <v>121</v>
      </c>
      <c r="BD18" s="109" t="s">
        <v>88</v>
      </c>
    </row>
    <row r="19" spans="2:56" s="1" customFormat="1" ht="18" customHeight="1" x14ac:dyDescent="0.3">
      <c r="B19" s="39"/>
      <c r="C19" s="40"/>
      <c r="D19" s="40"/>
      <c r="E19" s="33" t="s">
        <v>36</v>
      </c>
      <c r="F19" s="40"/>
      <c r="G19" s="40"/>
      <c r="H19" s="40"/>
      <c r="I19" s="113" t="s">
        <v>32</v>
      </c>
      <c r="J19" s="33" t="s">
        <v>30</v>
      </c>
      <c r="K19" s="43"/>
      <c r="AZ19" s="109" t="s">
        <v>122</v>
      </c>
      <c r="BA19" s="109" t="s">
        <v>30</v>
      </c>
      <c r="BB19" s="109" t="s">
        <v>30</v>
      </c>
      <c r="BC19" s="109" t="s">
        <v>123</v>
      </c>
      <c r="BD19" s="109" t="s">
        <v>88</v>
      </c>
    </row>
    <row r="20" spans="2:56" s="1" customFormat="1" ht="6.95" customHeight="1" x14ac:dyDescent="0.3">
      <c r="B20" s="39"/>
      <c r="C20" s="40"/>
      <c r="D20" s="40"/>
      <c r="E20" s="40"/>
      <c r="F20" s="40"/>
      <c r="G20" s="40"/>
      <c r="H20" s="40"/>
      <c r="I20" s="112"/>
      <c r="J20" s="40"/>
      <c r="K20" s="43"/>
      <c r="AZ20" s="109" t="s">
        <v>124</v>
      </c>
      <c r="BA20" s="109" t="s">
        <v>30</v>
      </c>
      <c r="BB20" s="109" t="s">
        <v>30</v>
      </c>
      <c r="BC20" s="109" t="s">
        <v>125</v>
      </c>
      <c r="BD20" s="109" t="s">
        <v>88</v>
      </c>
    </row>
    <row r="21" spans="2:56" s="1" customFormat="1" ht="14.45" customHeight="1" x14ac:dyDescent="0.3">
      <c r="B21" s="39"/>
      <c r="C21" s="40"/>
      <c r="D21" s="35" t="s">
        <v>38</v>
      </c>
      <c r="E21" s="40"/>
      <c r="F21" s="40"/>
      <c r="G21" s="40"/>
      <c r="H21" s="40"/>
      <c r="I21" s="112"/>
      <c r="J21" s="40"/>
      <c r="K21" s="43"/>
      <c r="AZ21" s="109" t="s">
        <v>126</v>
      </c>
      <c r="BA21" s="109" t="s">
        <v>30</v>
      </c>
      <c r="BB21" s="109" t="s">
        <v>30</v>
      </c>
      <c r="BC21" s="109" t="s">
        <v>127</v>
      </c>
      <c r="BD21" s="109" t="s">
        <v>88</v>
      </c>
    </row>
    <row r="22" spans="2:56" s="6" customFormat="1" ht="71.25" customHeight="1" x14ac:dyDescent="0.3">
      <c r="B22" s="115"/>
      <c r="C22" s="116"/>
      <c r="D22" s="116"/>
      <c r="E22" s="323" t="s">
        <v>39</v>
      </c>
      <c r="F22" s="323"/>
      <c r="G22" s="323"/>
      <c r="H22" s="323"/>
      <c r="I22" s="117"/>
      <c r="J22" s="116"/>
      <c r="K22" s="118"/>
      <c r="AZ22" s="119" t="s">
        <v>128</v>
      </c>
      <c r="BA22" s="119" t="s">
        <v>30</v>
      </c>
      <c r="BB22" s="119" t="s">
        <v>30</v>
      </c>
      <c r="BC22" s="119" t="s">
        <v>129</v>
      </c>
      <c r="BD22" s="119" t="s">
        <v>88</v>
      </c>
    </row>
    <row r="23" spans="2:56" s="1" customFormat="1" ht="6.95" customHeight="1" x14ac:dyDescent="0.3">
      <c r="B23" s="39"/>
      <c r="C23" s="40"/>
      <c r="D23" s="40"/>
      <c r="E23" s="40"/>
      <c r="F23" s="40"/>
      <c r="G23" s="40"/>
      <c r="H23" s="40"/>
      <c r="I23" s="112"/>
      <c r="J23" s="40"/>
      <c r="K23" s="43"/>
      <c r="AZ23" s="109" t="s">
        <v>130</v>
      </c>
      <c r="BA23" s="109" t="s">
        <v>30</v>
      </c>
      <c r="BB23" s="109" t="s">
        <v>30</v>
      </c>
      <c r="BC23" s="109" t="s">
        <v>131</v>
      </c>
      <c r="BD23" s="109" t="s">
        <v>88</v>
      </c>
    </row>
    <row r="24" spans="2:56" s="1" customFormat="1" ht="6.95" customHeight="1" x14ac:dyDescent="0.3">
      <c r="B24" s="39"/>
      <c r="C24" s="40"/>
      <c r="D24" s="83"/>
      <c r="E24" s="83"/>
      <c r="F24" s="83"/>
      <c r="G24" s="83"/>
      <c r="H24" s="83"/>
      <c r="I24" s="120"/>
      <c r="J24" s="83"/>
      <c r="K24" s="121"/>
      <c r="AZ24" s="109" t="s">
        <v>132</v>
      </c>
      <c r="BA24" s="109" t="s">
        <v>30</v>
      </c>
      <c r="BB24" s="109" t="s">
        <v>30</v>
      </c>
      <c r="BC24" s="109" t="s">
        <v>133</v>
      </c>
      <c r="BD24" s="109" t="s">
        <v>88</v>
      </c>
    </row>
    <row r="25" spans="2:56" s="1" customFormat="1" ht="25.35" customHeight="1" x14ac:dyDescent="0.3">
      <c r="B25" s="39"/>
      <c r="C25" s="40"/>
      <c r="D25" s="122" t="s">
        <v>40</v>
      </c>
      <c r="E25" s="40"/>
      <c r="F25" s="40"/>
      <c r="G25" s="40"/>
      <c r="H25" s="40"/>
      <c r="I25" s="112"/>
      <c r="J25" s="123">
        <f>ROUND(J85,2)</f>
        <v>0</v>
      </c>
      <c r="K25" s="43"/>
      <c r="AZ25" s="109" t="s">
        <v>134</v>
      </c>
      <c r="BA25" s="109" t="s">
        <v>30</v>
      </c>
      <c r="BB25" s="109" t="s">
        <v>30</v>
      </c>
      <c r="BC25" s="109" t="s">
        <v>135</v>
      </c>
      <c r="BD25" s="109" t="s">
        <v>88</v>
      </c>
    </row>
    <row r="26" spans="2:56" s="1" customFormat="1" ht="6.95" customHeight="1" x14ac:dyDescent="0.3">
      <c r="B26" s="39"/>
      <c r="C26" s="40"/>
      <c r="D26" s="83"/>
      <c r="E26" s="83"/>
      <c r="F26" s="83"/>
      <c r="G26" s="83"/>
      <c r="H26" s="83"/>
      <c r="I26" s="120"/>
      <c r="J26" s="83"/>
      <c r="K26" s="121"/>
      <c r="AZ26" s="109" t="s">
        <v>136</v>
      </c>
      <c r="BA26" s="109" t="s">
        <v>30</v>
      </c>
      <c r="BB26" s="109" t="s">
        <v>30</v>
      </c>
      <c r="BC26" s="109" t="s">
        <v>137</v>
      </c>
      <c r="BD26" s="109" t="s">
        <v>88</v>
      </c>
    </row>
    <row r="27" spans="2:56" s="1" customFormat="1" ht="14.45" customHeight="1" x14ac:dyDescent="0.3">
      <c r="B27" s="39"/>
      <c r="C27" s="40"/>
      <c r="D27" s="40"/>
      <c r="E27" s="40"/>
      <c r="F27" s="44" t="s">
        <v>42</v>
      </c>
      <c r="G27" s="40"/>
      <c r="H27" s="40"/>
      <c r="I27" s="124" t="s">
        <v>41</v>
      </c>
      <c r="J27" s="44" t="s">
        <v>43</v>
      </c>
      <c r="K27" s="43"/>
      <c r="AZ27" s="109" t="s">
        <v>138</v>
      </c>
      <c r="BA27" s="109" t="s">
        <v>30</v>
      </c>
      <c r="BB27" s="109" t="s">
        <v>30</v>
      </c>
      <c r="BC27" s="109" t="s">
        <v>139</v>
      </c>
      <c r="BD27" s="109" t="s">
        <v>88</v>
      </c>
    </row>
    <row r="28" spans="2:56" s="1" customFormat="1" ht="14.45" customHeight="1" x14ac:dyDescent="0.3">
      <c r="B28" s="39"/>
      <c r="C28" s="40"/>
      <c r="D28" s="47" t="s">
        <v>44</v>
      </c>
      <c r="E28" s="47" t="s">
        <v>45</v>
      </c>
      <c r="F28" s="125">
        <f>ROUND(SUM(BE85:BE303), 2)</f>
        <v>0</v>
      </c>
      <c r="G28" s="40"/>
      <c r="H28" s="40"/>
      <c r="I28" s="126">
        <v>0.21</v>
      </c>
      <c r="J28" s="125">
        <f>ROUND(ROUND((SUM(BE85:BE303)), 2)*I28, 2)</f>
        <v>0</v>
      </c>
      <c r="K28" s="43"/>
      <c r="AZ28" s="109" t="s">
        <v>140</v>
      </c>
      <c r="BA28" s="109" t="s">
        <v>30</v>
      </c>
      <c r="BB28" s="109" t="s">
        <v>30</v>
      </c>
      <c r="BC28" s="109" t="s">
        <v>141</v>
      </c>
      <c r="BD28" s="109" t="s">
        <v>88</v>
      </c>
    </row>
    <row r="29" spans="2:56" s="1" customFormat="1" ht="14.45" customHeight="1" x14ac:dyDescent="0.3">
      <c r="B29" s="39"/>
      <c r="C29" s="40"/>
      <c r="D29" s="40"/>
      <c r="E29" s="47" t="s">
        <v>46</v>
      </c>
      <c r="F29" s="125">
        <f>ROUND(SUM(BF85:BF303), 2)</f>
        <v>0</v>
      </c>
      <c r="G29" s="40"/>
      <c r="H29" s="40"/>
      <c r="I29" s="126">
        <v>0.15</v>
      </c>
      <c r="J29" s="125">
        <f>ROUND(ROUND((SUM(BF85:BF303)), 2)*I29, 2)</f>
        <v>0</v>
      </c>
      <c r="K29" s="43"/>
      <c r="AZ29" s="109" t="s">
        <v>142</v>
      </c>
      <c r="BA29" s="109" t="s">
        <v>30</v>
      </c>
      <c r="BB29" s="109" t="s">
        <v>30</v>
      </c>
      <c r="BC29" s="109" t="s">
        <v>143</v>
      </c>
      <c r="BD29" s="109" t="s">
        <v>88</v>
      </c>
    </row>
    <row r="30" spans="2:56" s="1" customFormat="1" ht="14.45" hidden="1" customHeight="1" x14ac:dyDescent="0.3">
      <c r="B30" s="39"/>
      <c r="C30" s="40"/>
      <c r="D30" s="40"/>
      <c r="E30" s="47" t="s">
        <v>47</v>
      </c>
      <c r="F30" s="125">
        <f>ROUND(SUM(BG85:BG303), 2)</f>
        <v>0</v>
      </c>
      <c r="G30" s="40"/>
      <c r="H30" s="40"/>
      <c r="I30" s="126">
        <v>0.21</v>
      </c>
      <c r="J30" s="125">
        <v>0</v>
      </c>
      <c r="K30" s="43"/>
    </row>
    <row r="31" spans="2:56" s="1" customFormat="1" ht="14.45" hidden="1" customHeight="1" x14ac:dyDescent="0.3">
      <c r="B31" s="39"/>
      <c r="C31" s="40"/>
      <c r="D31" s="40"/>
      <c r="E31" s="47" t="s">
        <v>48</v>
      </c>
      <c r="F31" s="125">
        <f>ROUND(SUM(BH85:BH303), 2)</f>
        <v>0</v>
      </c>
      <c r="G31" s="40"/>
      <c r="H31" s="40"/>
      <c r="I31" s="126">
        <v>0.15</v>
      </c>
      <c r="J31" s="125">
        <v>0</v>
      </c>
      <c r="K31" s="43"/>
    </row>
    <row r="32" spans="2:56" s="1" customFormat="1" ht="14.45" hidden="1" customHeight="1" x14ac:dyDescent="0.3">
      <c r="B32" s="39"/>
      <c r="C32" s="40"/>
      <c r="D32" s="40"/>
      <c r="E32" s="47" t="s">
        <v>49</v>
      </c>
      <c r="F32" s="125">
        <f>ROUND(SUM(BI85:BI303), 2)</f>
        <v>0</v>
      </c>
      <c r="G32" s="40"/>
      <c r="H32" s="40"/>
      <c r="I32" s="126">
        <v>0</v>
      </c>
      <c r="J32" s="125">
        <v>0</v>
      </c>
      <c r="K32" s="43"/>
    </row>
    <row r="33" spans="2:11" s="1" customFormat="1" ht="6.95" customHeight="1" x14ac:dyDescent="0.3">
      <c r="B33" s="39"/>
      <c r="C33" s="40"/>
      <c r="D33" s="40"/>
      <c r="E33" s="40"/>
      <c r="F33" s="40"/>
      <c r="G33" s="40"/>
      <c r="H33" s="40"/>
      <c r="I33" s="112"/>
      <c r="J33" s="40"/>
      <c r="K33" s="43"/>
    </row>
    <row r="34" spans="2:11" s="1" customFormat="1" ht="25.35" customHeight="1" x14ac:dyDescent="0.3">
      <c r="B34" s="39"/>
      <c r="C34" s="127"/>
      <c r="D34" s="128" t="s">
        <v>50</v>
      </c>
      <c r="E34" s="77"/>
      <c r="F34" s="77"/>
      <c r="G34" s="129" t="s">
        <v>51</v>
      </c>
      <c r="H34" s="130" t="s">
        <v>52</v>
      </c>
      <c r="I34" s="131"/>
      <c r="J34" s="132">
        <f>SUM(J25:J32)</f>
        <v>0</v>
      </c>
      <c r="K34" s="133"/>
    </row>
    <row r="35" spans="2:11" s="1" customFormat="1" ht="14.45" customHeight="1" x14ac:dyDescent="0.3">
      <c r="B35" s="54"/>
      <c r="C35" s="55"/>
      <c r="D35" s="55"/>
      <c r="E35" s="55"/>
      <c r="F35" s="55"/>
      <c r="G35" s="55"/>
      <c r="H35" s="55"/>
      <c r="I35" s="134"/>
      <c r="J35" s="55"/>
      <c r="K35" s="56"/>
    </row>
    <row r="39" spans="2:11" s="1" customFormat="1" ht="6.95" customHeight="1" x14ac:dyDescent="0.3">
      <c r="B39" s="135"/>
      <c r="C39" s="136"/>
      <c r="D39" s="136"/>
      <c r="E39" s="136"/>
      <c r="F39" s="136"/>
      <c r="G39" s="136"/>
      <c r="H39" s="136"/>
      <c r="I39" s="137"/>
      <c r="J39" s="136"/>
      <c r="K39" s="138"/>
    </row>
    <row r="40" spans="2:11" s="1" customFormat="1" ht="36.950000000000003" customHeight="1" x14ac:dyDescent="0.3">
      <c r="B40" s="39"/>
      <c r="C40" s="28" t="s">
        <v>144</v>
      </c>
      <c r="D40" s="40"/>
      <c r="E40" s="40"/>
      <c r="F40" s="40"/>
      <c r="G40" s="40"/>
      <c r="H40" s="40"/>
      <c r="I40" s="112"/>
      <c r="J40" s="40"/>
      <c r="K40" s="43"/>
    </row>
    <row r="41" spans="2:11" s="1" customFormat="1" ht="6.95" customHeight="1" x14ac:dyDescent="0.3">
      <c r="B41" s="39"/>
      <c r="C41" s="40"/>
      <c r="D41" s="40"/>
      <c r="E41" s="40"/>
      <c r="F41" s="40"/>
      <c r="G41" s="40"/>
      <c r="H41" s="40"/>
      <c r="I41" s="112"/>
      <c r="J41" s="40"/>
      <c r="K41" s="43"/>
    </row>
    <row r="42" spans="2:11" s="1" customFormat="1" ht="14.45" customHeight="1" x14ac:dyDescent="0.3">
      <c r="B42" s="39"/>
      <c r="C42" s="35" t="s">
        <v>18</v>
      </c>
      <c r="D42" s="40"/>
      <c r="E42" s="40"/>
      <c r="F42" s="40"/>
      <c r="G42" s="40"/>
      <c r="H42" s="40"/>
      <c r="I42" s="112"/>
      <c r="J42" s="40"/>
      <c r="K42" s="43"/>
    </row>
    <row r="43" spans="2:11" s="1" customFormat="1" ht="17.25" customHeight="1" x14ac:dyDescent="0.3">
      <c r="B43" s="39"/>
      <c r="C43" s="40"/>
      <c r="D43" s="40"/>
      <c r="E43" s="354" t="str">
        <f>E7</f>
        <v>Uherský Brod, oprava chodníků 2017 - 1. část. Na Dlouhých</v>
      </c>
      <c r="F43" s="355"/>
      <c r="G43" s="355"/>
      <c r="H43" s="355"/>
      <c r="I43" s="112"/>
      <c r="J43" s="40"/>
      <c r="K43" s="43"/>
    </row>
    <row r="44" spans="2:11" s="1" customFormat="1" ht="6.95" customHeight="1" x14ac:dyDescent="0.3">
      <c r="B44" s="39"/>
      <c r="C44" s="40"/>
      <c r="D44" s="40"/>
      <c r="E44" s="40"/>
      <c r="F44" s="40"/>
      <c r="G44" s="40"/>
      <c r="H44" s="40"/>
      <c r="I44" s="112"/>
      <c r="J44" s="40"/>
      <c r="K44" s="43"/>
    </row>
    <row r="45" spans="2:11" s="1" customFormat="1" ht="18" customHeight="1" x14ac:dyDescent="0.3">
      <c r="B45" s="39"/>
      <c r="C45" s="35" t="s">
        <v>24</v>
      </c>
      <c r="D45" s="40"/>
      <c r="E45" s="40"/>
      <c r="F45" s="33" t="str">
        <f>F10</f>
        <v>Uherský Brod</v>
      </c>
      <c r="G45" s="40"/>
      <c r="H45" s="40"/>
      <c r="I45" s="113" t="s">
        <v>26</v>
      </c>
      <c r="J45" s="114" t="str">
        <f>IF(J10="","",J10)</f>
        <v>5. 6. 2018</v>
      </c>
      <c r="K45" s="43"/>
    </row>
    <row r="46" spans="2:11" s="1" customFormat="1" ht="6.95" customHeight="1" x14ac:dyDescent="0.3">
      <c r="B46" s="39"/>
      <c r="C46" s="40"/>
      <c r="D46" s="40"/>
      <c r="E46" s="40"/>
      <c r="F46" s="40"/>
      <c r="G46" s="40"/>
      <c r="H46" s="40"/>
      <c r="I46" s="112"/>
      <c r="J46" s="40"/>
      <c r="K46" s="43"/>
    </row>
    <row r="47" spans="2:11" s="1" customFormat="1" x14ac:dyDescent="0.3">
      <c r="B47" s="39"/>
      <c r="C47" s="35" t="s">
        <v>28</v>
      </c>
      <c r="D47" s="40"/>
      <c r="E47" s="40"/>
      <c r="F47" s="33" t="str">
        <f>E13</f>
        <v>TSUB, Uherský Brod</v>
      </c>
      <c r="G47" s="40"/>
      <c r="H47" s="40"/>
      <c r="I47" s="113" t="s">
        <v>35</v>
      </c>
      <c r="J47" s="323" t="str">
        <f>E19</f>
        <v>Ing. Kunčík</v>
      </c>
      <c r="K47" s="43"/>
    </row>
    <row r="48" spans="2:11" s="1" customFormat="1" ht="14.45" customHeight="1" x14ac:dyDescent="0.3">
      <c r="B48" s="39"/>
      <c r="C48" s="35" t="s">
        <v>33</v>
      </c>
      <c r="D48" s="40"/>
      <c r="E48" s="40"/>
      <c r="F48" s="33" t="str">
        <f>IF(E16="","",E16)</f>
        <v/>
      </c>
      <c r="G48" s="40"/>
      <c r="H48" s="40"/>
      <c r="I48" s="112"/>
      <c r="J48" s="356"/>
      <c r="K48" s="43"/>
    </row>
    <row r="49" spans="2:47" s="1" customFormat="1" ht="10.35" customHeight="1" x14ac:dyDescent="0.3">
      <c r="B49" s="39"/>
      <c r="C49" s="40"/>
      <c r="D49" s="40"/>
      <c r="E49" s="40"/>
      <c r="F49" s="40"/>
      <c r="G49" s="40"/>
      <c r="H49" s="40"/>
      <c r="I49" s="112"/>
      <c r="J49" s="40"/>
      <c r="K49" s="43"/>
    </row>
    <row r="50" spans="2:47" s="1" customFormat="1" ht="29.25" customHeight="1" x14ac:dyDescent="0.3">
      <c r="B50" s="39"/>
      <c r="C50" s="139" t="s">
        <v>145</v>
      </c>
      <c r="D50" s="127"/>
      <c r="E50" s="127"/>
      <c r="F50" s="127"/>
      <c r="G50" s="127"/>
      <c r="H50" s="127"/>
      <c r="I50" s="140"/>
      <c r="J50" s="141" t="s">
        <v>146</v>
      </c>
      <c r="K50" s="142"/>
    </row>
    <row r="51" spans="2:47" s="1" customFormat="1" ht="10.35" customHeight="1" x14ac:dyDescent="0.3">
      <c r="B51" s="39"/>
      <c r="C51" s="40"/>
      <c r="D51" s="40"/>
      <c r="E51" s="40"/>
      <c r="F51" s="40"/>
      <c r="G51" s="40"/>
      <c r="H51" s="40"/>
      <c r="I51" s="112"/>
      <c r="J51" s="40"/>
      <c r="K51" s="43"/>
    </row>
    <row r="52" spans="2:47" s="1" customFormat="1" ht="29.25" customHeight="1" x14ac:dyDescent="0.3">
      <c r="B52" s="39"/>
      <c r="C52" s="143" t="s">
        <v>147</v>
      </c>
      <c r="D52" s="40"/>
      <c r="E52" s="40"/>
      <c r="F52" s="40"/>
      <c r="G52" s="40"/>
      <c r="H52" s="40"/>
      <c r="I52" s="112"/>
      <c r="J52" s="123">
        <f>J85</f>
        <v>0</v>
      </c>
      <c r="K52" s="43"/>
      <c r="AU52" s="22" t="s">
        <v>148</v>
      </c>
    </row>
    <row r="53" spans="2:47" s="7" customFormat="1" ht="24.95" customHeight="1" x14ac:dyDescent="0.3">
      <c r="B53" s="144"/>
      <c r="C53" s="145"/>
      <c r="D53" s="146" t="s">
        <v>149</v>
      </c>
      <c r="E53" s="147"/>
      <c r="F53" s="147"/>
      <c r="G53" s="147"/>
      <c r="H53" s="147"/>
      <c r="I53" s="148"/>
      <c r="J53" s="149">
        <f>J86</f>
        <v>0</v>
      </c>
      <c r="K53" s="150"/>
    </row>
    <row r="54" spans="2:47" s="8" customFormat="1" ht="19.899999999999999" customHeight="1" x14ac:dyDescent="0.3">
      <c r="B54" s="151"/>
      <c r="C54" s="152"/>
      <c r="D54" s="153" t="s">
        <v>150</v>
      </c>
      <c r="E54" s="154"/>
      <c r="F54" s="154"/>
      <c r="G54" s="154"/>
      <c r="H54" s="154"/>
      <c r="I54" s="155"/>
      <c r="J54" s="156">
        <f>J87</f>
        <v>0</v>
      </c>
      <c r="K54" s="157"/>
    </row>
    <row r="55" spans="2:47" s="8" customFormat="1" ht="19.899999999999999" customHeight="1" x14ac:dyDescent="0.3">
      <c r="B55" s="151"/>
      <c r="C55" s="152"/>
      <c r="D55" s="153" t="s">
        <v>151</v>
      </c>
      <c r="E55" s="154"/>
      <c r="F55" s="154"/>
      <c r="G55" s="154"/>
      <c r="H55" s="154"/>
      <c r="I55" s="155"/>
      <c r="J55" s="156">
        <f>J195</f>
        <v>0</v>
      </c>
      <c r="K55" s="157"/>
    </row>
    <row r="56" spans="2:47" s="8" customFormat="1" ht="19.899999999999999" customHeight="1" x14ac:dyDescent="0.3">
      <c r="B56" s="151"/>
      <c r="C56" s="152"/>
      <c r="D56" s="153" t="s">
        <v>152</v>
      </c>
      <c r="E56" s="154"/>
      <c r="F56" s="154"/>
      <c r="G56" s="154"/>
      <c r="H56" s="154"/>
      <c r="I56" s="155"/>
      <c r="J56" s="156">
        <f>J199</f>
        <v>0</v>
      </c>
      <c r="K56" s="157"/>
    </row>
    <row r="57" spans="2:47" s="8" customFormat="1" ht="19.899999999999999" customHeight="1" x14ac:dyDescent="0.3">
      <c r="B57" s="151"/>
      <c r="C57" s="152"/>
      <c r="D57" s="153" t="s">
        <v>153</v>
      </c>
      <c r="E57" s="154"/>
      <c r="F57" s="154"/>
      <c r="G57" s="154"/>
      <c r="H57" s="154"/>
      <c r="I57" s="155"/>
      <c r="J57" s="156">
        <f>J232</f>
        <v>0</v>
      </c>
      <c r="K57" s="157"/>
    </row>
    <row r="58" spans="2:47" s="8" customFormat="1" ht="19.899999999999999" customHeight="1" x14ac:dyDescent="0.3">
      <c r="B58" s="151"/>
      <c r="C58" s="152"/>
      <c r="D58" s="153" t="s">
        <v>154</v>
      </c>
      <c r="E58" s="154"/>
      <c r="F58" s="154"/>
      <c r="G58" s="154"/>
      <c r="H58" s="154"/>
      <c r="I58" s="155"/>
      <c r="J58" s="156">
        <f>J240</f>
        <v>0</v>
      </c>
      <c r="K58" s="157"/>
    </row>
    <row r="59" spans="2:47" s="8" customFormat="1" ht="19.899999999999999" customHeight="1" x14ac:dyDescent="0.3">
      <c r="B59" s="151"/>
      <c r="C59" s="152"/>
      <c r="D59" s="153" t="s">
        <v>155</v>
      </c>
      <c r="E59" s="154"/>
      <c r="F59" s="154"/>
      <c r="G59" s="154"/>
      <c r="H59" s="154"/>
      <c r="I59" s="155"/>
      <c r="J59" s="156">
        <f>J264</f>
        <v>0</v>
      </c>
      <c r="K59" s="157"/>
    </row>
    <row r="60" spans="2:47" s="8" customFormat="1" ht="19.899999999999999" customHeight="1" x14ac:dyDescent="0.3">
      <c r="B60" s="151"/>
      <c r="C60" s="152"/>
      <c r="D60" s="153" t="s">
        <v>156</v>
      </c>
      <c r="E60" s="154"/>
      <c r="F60" s="154"/>
      <c r="G60" s="154"/>
      <c r="H60" s="154"/>
      <c r="I60" s="155"/>
      <c r="J60" s="156">
        <f>J276</f>
        <v>0</v>
      </c>
      <c r="K60" s="157"/>
    </row>
    <row r="61" spans="2:47" s="7" customFormat="1" ht="24.95" customHeight="1" x14ac:dyDescent="0.3">
      <c r="B61" s="144"/>
      <c r="C61" s="145"/>
      <c r="D61" s="146" t="s">
        <v>157</v>
      </c>
      <c r="E61" s="147"/>
      <c r="F61" s="147"/>
      <c r="G61" s="147"/>
      <c r="H61" s="147"/>
      <c r="I61" s="148"/>
      <c r="J61" s="149">
        <f>J278</f>
        <v>0</v>
      </c>
      <c r="K61" s="150"/>
    </row>
    <row r="62" spans="2:47" s="8" customFormat="1" ht="19.899999999999999" customHeight="1" x14ac:dyDescent="0.3">
      <c r="B62" s="151"/>
      <c r="C62" s="152"/>
      <c r="D62" s="153" t="s">
        <v>158</v>
      </c>
      <c r="E62" s="154"/>
      <c r="F62" s="154"/>
      <c r="G62" s="154"/>
      <c r="H62" s="154"/>
      <c r="I62" s="155"/>
      <c r="J62" s="156">
        <f>J279</f>
        <v>0</v>
      </c>
      <c r="K62" s="157"/>
    </row>
    <row r="63" spans="2:47" s="7" customFormat="1" ht="24.95" customHeight="1" x14ac:dyDescent="0.3">
      <c r="B63" s="144"/>
      <c r="C63" s="145"/>
      <c r="D63" s="146" t="s">
        <v>159</v>
      </c>
      <c r="E63" s="147"/>
      <c r="F63" s="147"/>
      <c r="G63" s="147"/>
      <c r="H63" s="147"/>
      <c r="I63" s="148"/>
      <c r="J63" s="149">
        <f>J284</f>
        <v>0</v>
      </c>
      <c r="K63" s="150"/>
    </row>
    <row r="64" spans="2:47" s="8" customFormat="1" ht="19.899999999999999" customHeight="1" x14ac:dyDescent="0.3">
      <c r="B64" s="151"/>
      <c r="C64" s="152"/>
      <c r="D64" s="153" t="s">
        <v>160</v>
      </c>
      <c r="E64" s="154"/>
      <c r="F64" s="154"/>
      <c r="G64" s="154"/>
      <c r="H64" s="154"/>
      <c r="I64" s="155"/>
      <c r="J64" s="156">
        <f>J287</f>
        <v>0</v>
      </c>
      <c r="K64" s="157"/>
    </row>
    <row r="65" spans="2:12" s="8" customFormat="1" ht="19.899999999999999" customHeight="1" x14ac:dyDescent="0.3">
      <c r="B65" s="151"/>
      <c r="C65" s="152"/>
      <c r="D65" s="153" t="s">
        <v>161</v>
      </c>
      <c r="E65" s="154"/>
      <c r="F65" s="154"/>
      <c r="G65" s="154"/>
      <c r="H65" s="154"/>
      <c r="I65" s="155"/>
      <c r="J65" s="156">
        <f>J294</f>
        <v>0</v>
      </c>
      <c r="K65" s="157"/>
    </row>
    <row r="66" spans="2:12" s="8" customFormat="1" ht="19.899999999999999" customHeight="1" x14ac:dyDescent="0.3">
      <c r="B66" s="151"/>
      <c r="C66" s="152"/>
      <c r="D66" s="153" t="s">
        <v>162</v>
      </c>
      <c r="E66" s="154"/>
      <c r="F66" s="154"/>
      <c r="G66" s="154"/>
      <c r="H66" s="154"/>
      <c r="I66" s="155"/>
      <c r="J66" s="156">
        <f>J300</f>
        <v>0</v>
      </c>
      <c r="K66" s="157"/>
    </row>
    <row r="67" spans="2:12" s="8" customFormat="1" ht="19.899999999999999" customHeight="1" x14ac:dyDescent="0.3">
      <c r="B67" s="151"/>
      <c r="C67" s="152"/>
      <c r="D67" s="153" t="s">
        <v>163</v>
      </c>
      <c r="E67" s="154"/>
      <c r="F67" s="154"/>
      <c r="G67" s="154"/>
      <c r="H67" s="154"/>
      <c r="I67" s="155"/>
      <c r="J67" s="156">
        <f>J302</f>
        <v>0</v>
      </c>
      <c r="K67" s="157"/>
    </row>
    <row r="68" spans="2:12" s="1" customFormat="1" ht="21.75" customHeight="1" x14ac:dyDescent="0.3">
      <c r="B68" s="39"/>
      <c r="C68" s="40"/>
      <c r="D68" s="40"/>
      <c r="E68" s="40"/>
      <c r="F68" s="40"/>
      <c r="G68" s="40"/>
      <c r="H68" s="40"/>
      <c r="I68" s="112"/>
      <c r="J68" s="40"/>
      <c r="K68" s="43"/>
    </row>
    <row r="69" spans="2:12" s="1" customFormat="1" ht="6.95" customHeight="1" x14ac:dyDescent="0.3">
      <c r="B69" s="54"/>
      <c r="C69" s="55"/>
      <c r="D69" s="55"/>
      <c r="E69" s="55"/>
      <c r="F69" s="55"/>
      <c r="G69" s="55"/>
      <c r="H69" s="55"/>
      <c r="I69" s="134"/>
      <c r="J69" s="55"/>
      <c r="K69" s="56"/>
    </row>
    <row r="73" spans="2:12" s="1" customFormat="1" ht="6.95" customHeight="1" x14ac:dyDescent="0.3">
      <c r="B73" s="57"/>
      <c r="C73" s="58"/>
      <c r="D73" s="58"/>
      <c r="E73" s="58"/>
      <c r="F73" s="58"/>
      <c r="G73" s="58"/>
      <c r="H73" s="58"/>
      <c r="I73" s="137"/>
      <c r="J73" s="58"/>
      <c r="K73" s="58"/>
      <c r="L73" s="59"/>
    </row>
    <row r="74" spans="2:12" s="1" customFormat="1" ht="36.950000000000003" customHeight="1" x14ac:dyDescent="0.3">
      <c r="B74" s="39"/>
      <c r="C74" s="60" t="s">
        <v>164</v>
      </c>
      <c r="D74" s="61"/>
      <c r="E74" s="61"/>
      <c r="F74" s="61"/>
      <c r="G74" s="61"/>
      <c r="H74" s="61"/>
      <c r="I74" s="158"/>
      <c r="J74" s="61"/>
      <c r="K74" s="61"/>
      <c r="L74" s="59"/>
    </row>
    <row r="75" spans="2:12" s="1" customFormat="1" ht="6.95" customHeight="1" x14ac:dyDescent="0.3">
      <c r="B75" s="39"/>
      <c r="C75" s="61"/>
      <c r="D75" s="61"/>
      <c r="E75" s="61"/>
      <c r="F75" s="61"/>
      <c r="G75" s="61"/>
      <c r="H75" s="61"/>
      <c r="I75" s="158"/>
      <c r="J75" s="61"/>
      <c r="K75" s="61"/>
      <c r="L75" s="59"/>
    </row>
    <row r="76" spans="2:12" s="1" customFormat="1" ht="14.45" customHeight="1" x14ac:dyDescent="0.3">
      <c r="B76" s="39"/>
      <c r="C76" s="63" t="s">
        <v>18</v>
      </c>
      <c r="D76" s="61"/>
      <c r="E76" s="61"/>
      <c r="F76" s="61"/>
      <c r="G76" s="61"/>
      <c r="H76" s="61"/>
      <c r="I76" s="158"/>
      <c r="J76" s="61"/>
      <c r="K76" s="61"/>
      <c r="L76" s="59"/>
    </row>
    <row r="77" spans="2:12" s="1" customFormat="1" ht="17.25" customHeight="1" x14ac:dyDescent="0.3">
      <c r="B77" s="39"/>
      <c r="C77" s="61"/>
      <c r="D77" s="61"/>
      <c r="E77" s="334" t="str">
        <f>E7</f>
        <v>Uherský Brod, oprava chodníků 2017 - 1. část. Na Dlouhých</v>
      </c>
      <c r="F77" s="357"/>
      <c r="G77" s="357"/>
      <c r="H77" s="357"/>
      <c r="I77" s="158"/>
      <c r="J77" s="61"/>
      <c r="K77" s="61"/>
      <c r="L77" s="59"/>
    </row>
    <row r="78" spans="2:12" s="1" customFormat="1" ht="6.95" customHeight="1" x14ac:dyDescent="0.3">
      <c r="B78" s="39"/>
      <c r="C78" s="61"/>
      <c r="D78" s="61"/>
      <c r="E78" s="61"/>
      <c r="F78" s="61"/>
      <c r="G78" s="61"/>
      <c r="H78" s="61"/>
      <c r="I78" s="158"/>
      <c r="J78" s="61"/>
      <c r="K78" s="61"/>
      <c r="L78" s="59"/>
    </row>
    <row r="79" spans="2:12" s="1" customFormat="1" ht="18" customHeight="1" x14ac:dyDescent="0.3">
      <c r="B79" s="39"/>
      <c r="C79" s="63" t="s">
        <v>24</v>
      </c>
      <c r="D79" s="61"/>
      <c r="E79" s="61"/>
      <c r="F79" s="159" t="str">
        <f>F10</f>
        <v>Uherský Brod</v>
      </c>
      <c r="G79" s="61"/>
      <c r="H79" s="61"/>
      <c r="I79" s="160" t="s">
        <v>26</v>
      </c>
      <c r="J79" s="71" t="str">
        <f>IF(J10="","",J10)</f>
        <v>5. 6. 2018</v>
      </c>
      <c r="K79" s="61"/>
      <c r="L79" s="59"/>
    </row>
    <row r="80" spans="2:12" s="1" customFormat="1" ht="6.95" customHeight="1" x14ac:dyDescent="0.3">
      <c r="B80" s="39"/>
      <c r="C80" s="61"/>
      <c r="D80" s="61"/>
      <c r="E80" s="61"/>
      <c r="F80" s="61"/>
      <c r="G80" s="61"/>
      <c r="H80" s="61"/>
      <c r="I80" s="158"/>
      <c r="J80" s="61"/>
      <c r="K80" s="61"/>
      <c r="L80" s="59"/>
    </row>
    <row r="81" spans="2:65" s="1" customFormat="1" x14ac:dyDescent="0.3">
      <c r="B81" s="39"/>
      <c r="C81" s="63" t="s">
        <v>28</v>
      </c>
      <c r="D81" s="61"/>
      <c r="E81" s="61"/>
      <c r="F81" s="159" t="str">
        <f>E13</f>
        <v>TSUB, Uherský Brod</v>
      </c>
      <c r="G81" s="61"/>
      <c r="H81" s="61"/>
      <c r="I81" s="160" t="s">
        <v>35</v>
      </c>
      <c r="J81" s="159" t="str">
        <f>E19</f>
        <v>Ing. Kunčík</v>
      </c>
      <c r="K81" s="61"/>
      <c r="L81" s="59"/>
    </row>
    <row r="82" spans="2:65" s="1" customFormat="1" ht="14.45" customHeight="1" x14ac:dyDescent="0.3">
      <c r="B82" s="39"/>
      <c r="C82" s="63" t="s">
        <v>33</v>
      </c>
      <c r="D82" s="61"/>
      <c r="E82" s="61"/>
      <c r="F82" s="159" t="str">
        <f>IF(E16="","",E16)</f>
        <v/>
      </c>
      <c r="G82" s="61"/>
      <c r="H82" s="61"/>
      <c r="I82" s="158"/>
      <c r="J82" s="61"/>
      <c r="K82" s="61"/>
      <c r="L82" s="59"/>
    </row>
    <row r="83" spans="2:65" s="1" customFormat="1" ht="10.35" customHeight="1" x14ac:dyDescent="0.3">
      <c r="B83" s="39"/>
      <c r="C83" s="61"/>
      <c r="D83" s="61"/>
      <c r="E83" s="61"/>
      <c r="F83" s="61"/>
      <c r="G83" s="61"/>
      <c r="H83" s="61"/>
      <c r="I83" s="158"/>
      <c r="J83" s="61"/>
      <c r="K83" s="61"/>
      <c r="L83" s="59"/>
    </row>
    <row r="84" spans="2:65" s="9" customFormat="1" ht="29.25" customHeight="1" x14ac:dyDescent="0.3">
      <c r="B84" s="161"/>
      <c r="C84" s="162" t="s">
        <v>165</v>
      </c>
      <c r="D84" s="163" t="s">
        <v>59</v>
      </c>
      <c r="E84" s="163" t="s">
        <v>55</v>
      </c>
      <c r="F84" s="163" t="s">
        <v>166</v>
      </c>
      <c r="G84" s="163" t="s">
        <v>167</v>
      </c>
      <c r="H84" s="163" t="s">
        <v>168</v>
      </c>
      <c r="I84" s="164" t="s">
        <v>169</v>
      </c>
      <c r="J84" s="163" t="s">
        <v>146</v>
      </c>
      <c r="K84" s="165" t="s">
        <v>170</v>
      </c>
      <c r="L84" s="166"/>
      <c r="M84" s="79" t="s">
        <v>171</v>
      </c>
      <c r="N84" s="80" t="s">
        <v>44</v>
      </c>
      <c r="O84" s="80" t="s">
        <v>172</v>
      </c>
      <c r="P84" s="80" t="s">
        <v>173</v>
      </c>
      <c r="Q84" s="80" t="s">
        <v>174</v>
      </c>
      <c r="R84" s="80" t="s">
        <v>175</v>
      </c>
      <c r="S84" s="80" t="s">
        <v>176</v>
      </c>
      <c r="T84" s="81" t="s">
        <v>177</v>
      </c>
    </row>
    <row r="85" spans="2:65" s="1" customFormat="1" ht="29.25" customHeight="1" x14ac:dyDescent="0.35">
      <c r="B85" s="39"/>
      <c r="C85" s="85" t="s">
        <v>147</v>
      </c>
      <c r="D85" s="61"/>
      <c r="E85" s="61"/>
      <c r="F85" s="61"/>
      <c r="G85" s="61"/>
      <c r="H85" s="61"/>
      <c r="I85" s="158"/>
      <c r="J85" s="167">
        <f>BK85</f>
        <v>0</v>
      </c>
      <c r="K85" s="61"/>
      <c r="L85" s="59"/>
      <c r="M85" s="82"/>
      <c r="N85" s="83"/>
      <c r="O85" s="83"/>
      <c r="P85" s="168">
        <f>P86+P278+P284</f>
        <v>0</v>
      </c>
      <c r="Q85" s="83"/>
      <c r="R85" s="168">
        <f>R86+R278+R284</f>
        <v>437.94897649999996</v>
      </c>
      <c r="S85" s="83"/>
      <c r="T85" s="169">
        <f>T86+T278+T284</f>
        <v>356.94500000000005</v>
      </c>
      <c r="AT85" s="22" t="s">
        <v>73</v>
      </c>
      <c r="AU85" s="22" t="s">
        <v>148</v>
      </c>
      <c r="BK85" s="170">
        <f>BK86+BK278+BK284</f>
        <v>0</v>
      </c>
    </row>
    <row r="86" spans="2:65" s="10" customFormat="1" ht="37.35" customHeight="1" x14ac:dyDescent="0.35">
      <c r="B86" s="171"/>
      <c r="C86" s="172"/>
      <c r="D86" s="173" t="s">
        <v>73</v>
      </c>
      <c r="E86" s="174" t="s">
        <v>178</v>
      </c>
      <c r="F86" s="174" t="s">
        <v>179</v>
      </c>
      <c r="G86" s="172"/>
      <c r="H86" s="172"/>
      <c r="I86" s="175"/>
      <c r="J86" s="176">
        <f>BK86</f>
        <v>0</v>
      </c>
      <c r="K86" s="172"/>
      <c r="L86" s="177"/>
      <c r="M86" s="178"/>
      <c r="N86" s="179"/>
      <c r="O86" s="179"/>
      <c r="P86" s="180">
        <f>P87+P195+P199+P232+P240+P264+P276</f>
        <v>0</v>
      </c>
      <c r="Q86" s="179"/>
      <c r="R86" s="180">
        <f>R87+R195+R199+R232+R240+R264+R276</f>
        <v>437.91222249999998</v>
      </c>
      <c r="S86" s="179"/>
      <c r="T86" s="181">
        <f>T87+T195+T199+T232+T240+T264+T276</f>
        <v>356.94500000000005</v>
      </c>
      <c r="AR86" s="182" t="s">
        <v>79</v>
      </c>
      <c r="AT86" s="183" t="s">
        <v>73</v>
      </c>
      <c r="AU86" s="183" t="s">
        <v>74</v>
      </c>
      <c r="AY86" s="182" t="s">
        <v>180</v>
      </c>
      <c r="BK86" s="184">
        <f>BK87+BK195+BK199+BK232+BK240+BK264+BK276</f>
        <v>0</v>
      </c>
    </row>
    <row r="87" spans="2:65" s="10" customFormat="1" ht="19.899999999999999" customHeight="1" x14ac:dyDescent="0.3">
      <c r="B87" s="171"/>
      <c r="C87" s="172"/>
      <c r="D87" s="173" t="s">
        <v>73</v>
      </c>
      <c r="E87" s="185" t="s">
        <v>79</v>
      </c>
      <c r="F87" s="185" t="s">
        <v>181</v>
      </c>
      <c r="G87" s="172"/>
      <c r="H87" s="172"/>
      <c r="I87" s="175"/>
      <c r="J87" s="186">
        <f>BK87</f>
        <v>0</v>
      </c>
      <c r="K87" s="172"/>
      <c r="L87" s="177"/>
      <c r="M87" s="178"/>
      <c r="N87" s="179"/>
      <c r="O87" s="179"/>
      <c r="P87" s="180">
        <f>SUM(P88:P194)</f>
        <v>0</v>
      </c>
      <c r="Q87" s="179"/>
      <c r="R87" s="180">
        <f>SUM(R88:R194)</f>
        <v>212.21691000000001</v>
      </c>
      <c r="S87" s="179"/>
      <c r="T87" s="181">
        <f>SUM(T88:T194)</f>
        <v>356.94500000000005</v>
      </c>
      <c r="AR87" s="182" t="s">
        <v>79</v>
      </c>
      <c r="AT87" s="183" t="s">
        <v>73</v>
      </c>
      <c r="AU87" s="183" t="s">
        <v>79</v>
      </c>
      <c r="AY87" s="182" t="s">
        <v>180</v>
      </c>
      <c r="BK87" s="184">
        <f>SUM(BK88:BK194)</f>
        <v>0</v>
      </c>
    </row>
    <row r="88" spans="2:65" s="1" customFormat="1" ht="25.5" customHeight="1" x14ac:dyDescent="0.3">
      <c r="B88" s="39"/>
      <c r="C88" s="187" t="s">
        <v>79</v>
      </c>
      <c r="D88" s="187" t="s">
        <v>182</v>
      </c>
      <c r="E88" s="188" t="s">
        <v>183</v>
      </c>
      <c r="F88" s="189" t="s">
        <v>184</v>
      </c>
      <c r="G88" s="190" t="s">
        <v>185</v>
      </c>
      <c r="H88" s="191">
        <v>23</v>
      </c>
      <c r="I88" s="192"/>
      <c r="J88" s="193">
        <f>ROUND(I88*H88,2)</f>
        <v>0</v>
      </c>
      <c r="K88" s="189" t="s">
        <v>186</v>
      </c>
      <c r="L88" s="59"/>
      <c r="M88" s="194" t="s">
        <v>30</v>
      </c>
      <c r="N88" s="195" t="s">
        <v>45</v>
      </c>
      <c r="O88" s="40"/>
      <c r="P88" s="196">
        <f>O88*H88</f>
        <v>0</v>
      </c>
      <c r="Q88" s="196">
        <v>0</v>
      </c>
      <c r="R88" s="196">
        <f>Q88*H88</f>
        <v>0</v>
      </c>
      <c r="S88" s="196">
        <v>0</v>
      </c>
      <c r="T88" s="197">
        <f>S88*H88</f>
        <v>0</v>
      </c>
      <c r="AR88" s="22" t="s">
        <v>187</v>
      </c>
      <c r="AT88" s="22" t="s">
        <v>182</v>
      </c>
      <c r="AU88" s="22" t="s">
        <v>88</v>
      </c>
      <c r="AY88" s="22" t="s">
        <v>180</v>
      </c>
      <c r="BE88" s="198">
        <f>IF(N88="základní",J88,0)</f>
        <v>0</v>
      </c>
      <c r="BF88" s="198">
        <f>IF(N88="snížená",J88,0)</f>
        <v>0</v>
      </c>
      <c r="BG88" s="198">
        <f>IF(N88="zákl. přenesená",J88,0)</f>
        <v>0</v>
      </c>
      <c r="BH88" s="198">
        <f>IF(N88="sníž. přenesená",J88,0)</f>
        <v>0</v>
      </c>
      <c r="BI88" s="198">
        <f>IF(N88="nulová",J88,0)</f>
        <v>0</v>
      </c>
      <c r="BJ88" s="22" t="s">
        <v>79</v>
      </c>
      <c r="BK88" s="198">
        <f>ROUND(I88*H88,2)</f>
        <v>0</v>
      </c>
      <c r="BL88" s="22" t="s">
        <v>187</v>
      </c>
      <c r="BM88" s="22" t="s">
        <v>188</v>
      </c>
    </row>
    <row r="89" spans="2:65" s="1" customFormat="1" ht="148.5" x14ac:dyDescent="0.3">
      <c r="B89" s="39"/>
      <c r="C89" s="61"/>
      <c r="D89" s="199" t="s">
        <v>189</v>
      </c>
      <c r="E89" s="61"/>
      <c r="F89" s="200" t="s">
        <v>190</v>
      </c>
      <c r="G89" s="61"/>
      <c r="H89" s="61"/>
      <c r="I89" s="158"/>
      <c r="J89" s="61"/>
      <c r="K89" s="61"/>
      <c r="L89" s="59"/>
      <c r="M89" s="201"/>
      <c r="N89" s="40"/>
      <c r="O89" s="40"/>
      <c r="P89" s="40"/>
      <c r="Q89" s="40"/>
      <c r="R89" s="40"/>
      <c r="S89" s="40"/>
      <c r="T89" s="76"/>
      <c r="AT89" s="22" t="s">
        <v>189</v>
      </c>
      <c r="AU89" s="22" t="s">
        <v>88</v>
      </c>
    </row>
    <row r="90" spans="2:65" s="1" customFormat="1" ht="25.5" customHeight="1" x14ac:dyDescent="0.3">
      <c r="B90" s="39"/>
      <c r="C90" s="187" t="s">
        <v>88</v>
      </c>
      <c r="D90" s="187" t="s">
        <v>182</v>
      </c>
      <c r="E90" s="188" t="s">
        <v>191</v>
      </c>
      <c r="F90" s="189" t="s">
        <v>192</v>
      </c>
      <c r="G90" s="190" t="s">
        <v>185</v>
      </c>
      <c r="H90" s="191">
        <v>23</v>
      </c>
      <c r="I90" s="192"/>
      <c r="J90" s="193">
        <f>ROUND(I90*H90,2)</f>
        <v>0</v>
      </c>
      <c r="K90" s="189" t="s">
        <v>186</v>
      </c>
      <c r="L90" s="59"/>
      <c r="M90" s="194" t="s">
        <v>30</v>
      </c>
      <c r="N90" s="195" t="s">
        <v>45</v>
      </c>
      <c r="O90" s="40"/>
      <c r="P90" s="196">
        <f>O90*H90</f>
        <v>0</v>
      </c>
      <c r="Q90" s="196">
        <v>1.8000000000000001E-4</v>
      </c>
      <c r="R90" s="196">
        <f>Q90*H90</f>
        <v>4.1400000000000005E-3</v>
      </c>
      <c r="S90" s="196">
        <v>0</v>
      </c>
      <c r="T90" s="197">
        <f>S90*H90</f>
        <v>0</v>
      </c>
      <c r="AR90" s="22" t="s">
        <v>187</v>
      </c>
      <c r="AT90" s="22" t="s">
        <v>182</v>
      </c>
      <c r="AU90" s="22" t="s">
        <v>88</v>
      </c>
      <c r="AY90" s="22" t="s">
        <v>180</v>
      </c>
      <c r="BE90" s="198">
        <f>IF(N90="základní",J90,0)</f>
        <v>0</v>
      </c>
      <c r="BF90" s="198">
        <f>IF(N90="snížená",J90,0)</f>
        <v>0</v>
      </c>
      <c r="BG90" s="198">
        <f>IF(N90="zákl. přenesená",J90,0)</f>
        <v>0</v>
      </c>
      <c r="BH90" s="198">
        <f>IF(N90="sníž. přenesená",J90,0)</f>
        <v>0</v>
      </c>
      <c r="BI90" s="198">
        <f>IF(N90="nulová",J90,0)</f>
        <v>0</v>
      </c>
      <c r="BJ90" s="22" t="s">
        <v>79</v>
      </c>
      <c r="BK90" s="198">
        <f>ROUND(I90*H90,2)</f>
        <v>0</v>
      </c>
      <c r="BL90" s="22" t="s">
        <v>187</v>
      </c>
      <c r="BM90" s="22" t="s">
        <v>193</v>
      </c>
    </row>
    <row r="91" spans="2:65" s="1" customFormat="1" ht="67.5" x14ac:dyDescent="0.3">
      <c r="B91" s="39"/>
      <c r="C91" s="61"/>
      <c r="D91" s="199" t="s">
        <v>189</v>
      </c>
      <c r="E91" s="61"/>
      <c r="F91" s="200" t="s">
        <v>194</v>
      </c>
      <c r="G91" s="61"/>
      <c r="H91" s="61"/>
      <c r="I91" s="158"/>
      <c r="J91" s="61"/>
      <c r="K91" s="61"/>
      <c r="L91" s="59"/>
      <c r="M91" s="201"/>
      <c r="N91" s="40"/>
      <c r="O91" s="40"/>
      <c r="P91" s="40"/>
      <c r="Q91" s="40"/>
      <c r="R91" s="40"/>
      <c r="S91" s="40"/>
      <c r="T91" s="76"/>
      <c r="AT91" s="22" t="s">
        <v>189</v>
      </c>
      <c r="AU91" s="22" t="s">
        <v>88</v>
      </c>
    </row>
    <row r="92" spans="2:65" s="1" customFormat="1" ht="51" customHeight="1" x14ac:dyDescent="0.3">
      <c r="B92" s="39"/>
      <c r="C92" s="187" t="s">
        <v>195</v>
      </c>
      <c r="D92" s="187" t="s">
        <v>182</v>
      </c>
      <c r="E92" s="188" t="s">
        <v>196</v>
      </c>
      <c r="F92" s="189" t="s">
        <v>197</v>
      </c>
      <c r="G92" s="190" t="s">
        <v>185</v>
      </c>
      <c r="H92" s="191">
        <v>454.6</v>
      </c>
      <c r="I92" s="192"/>
      <c r="J92" s="193">
        <f>ROUND(I92*H92,2)</f>
        <v>0</v>
      </c>
      <c r="K92" s="189" t="s">
        <v>186</v>
      </c>
      <c r="L92" s="59"/>
      <c r="M92" s="194" t="s">
        <v>30</v>
      </c>
      <c r="N92" s="195" t="s">
        <v>45</v>
      </c>
      <c r="O92" s="40"/>
      <c r="P92" s="196">
        <f>O92*H92</f>
        <v>0</v>
      </c>
      <c r="Q92" s="196">
        <v>0</v>
      </c>
      <c r="R92" s="196">
        <f>Q92*H92</f>
        <v>0</v>
      </c>
      <c r="S92" s="196">
        <v>0.255</v>
      </c>
      <c r="T92" s="197">
        <f>S92*H92</f>
        <v>115.923</v>
      </c>
      <c r="AR92" s="22" t="s">
        <v>187</v>
      </c>
      <c r="AT92" s="22" t="s">
        <v>182</v>
      </c>
      <c r="AU92" s="22" t="s">
        <v>88</v>
      </c>
      <c r="AY92" s="22" t="s">
        <v>180</v>
      </c>
      <c r="BE92" s="198">
        <f>IF(N92="základní",J92,0)</f>
        <v>0</v>
      </c>
      <c r="BF92" s="198">
        <f>IF(N92="snížená",J92,0)</f>
        <v>0</v>
      </c>
      <c r="BG92" s="198">
        <f>IF(N92="zákl. přenesená",J92,0)</f>
        <v>0</v>
      </c>
      <c r="BH92" s="198">
        <f>IF(N92="sníž. přenesená",J92,0)</f>
        <v>0</v>
      </c>
      <c r="BI92" s="198">
        <f>IF(N92="nulová",J92,0)</f>
        <v>0</v>
      </c>
      <c r="BJ92" s="22" t="s">
        <v>79</v>
      </c>
      <c r="BK92" s="198">
        <f>ROUND(I92*H92,2)</f>
        <v>0</v>
      </c>
      <c r="BL92" s="22" t="s">
        <v>187</v>
      </c>
      <c r="BM92" s="22" t="s">
        <v>198</v>
      </c>
    </row>
    <row r="93" spans="2:65" s="1" customFormat="1" ht="148.5" x14ac:dyDescent="0.3">
      <c r="B93" s="39"/>
      <c r="C93" s="61"/>
      <c r="D93" s="199" t="s">
        <v>189</v>
      </c>
      <c r="E93" s="61"/>
      <c r="F93" s="200" t="s">
        <v>199</v>
      </c>
      <c r="G93" s="61"/>
      <c r="H93" s="61"/>
      <c r="I93" s="158"/>
      <c r="J93" s="61"/>
      <c r="K93" s="61"/>
      <c r="L93" s="59"/>
      <c r="M93" s="201"/>
      <c r="N93" s="40"/>
      <c r="O93" s="40"/>
      <c r="P93" s="40"/>
      <c r="Q93" s="40"/>
      <c r="R93" s="40"/>
      <c r="S93" s="40"/>
      <c r="T93" s="76"/>
      <c r="AT93" s="22" t="s">
        <v>189</v>
      </c>
      <c r="AU93" s="22" t="s">
        <v>88</v>
      </c>
    </row>
    <row r="94" spans="2:65" s="11" customFormat="1" ht="13.5" x14ac:dyDescent="0.3">
      <c r="B94" s="202"/>
      <c r="C94" s="203"/>
      <c r="D94" s="199" t="s">
        <v>200</v>
      </c>
      <c r="E94" s="204" t="s">
        <v>86</v>
      </c>
      <c r="F94" s="205" t="s">
        <v>201</v>
      </c>
      <c r="G94" s="203"/>
      <c r="H94" s="206">
        <v>454.6</v>
      </c>
      <c r="I94" s="207"/>
      <c r="J94" s="203"/>
      <c r="K94" s="203"/>
      <c r="L94" s="208"/>
      <c r="M94" s="209"/>
      <c r="N94" s="210"/>
      <c r="O94" s="210"/>
      <c r="P94" s="210"/>
      <c r="Q94" s="210"/>
      <c r="R94" s="210"/>
      <c r="S94" s="210"/>
      <c r="T94" s="211"/>
      <c r="AT94" s="212" t="s">
        <v>200</v>
      </c>
      <c r="AU94" s="212" t="s">
        <v>88</v>
      </c>
      <c r="AV94" s="11" t="s">
        <v>88</v>
      </c>
      <c r="AW94" s="11" t="s">
        <v>37</v>
      </c>
      <c r="AX94" s="11" t="s">
        <v>79</v>
      </c>
      <c r="AY94" s="212" t="s">
        <v>180</v>
      </c>
    </row>
    <row r="95" spans="2:65" s="1" customFormat="1" ht="38.25" customHeight="1" x14ac:dyDescent="0.3">
      <c r="B95" s="39"/>
      <c r="C95" s="187" t="s">
        <v>187</v>
      </c>
      <c r="D95" s="187" t="s">
        <v>182</v>
      </c>
      <c r="E95" s="188" t="s">
        <v>202</v>
      </c>
      <c r="F95" s="189" t="s">
        <v>203</v>
      </c>
      <c r="G95" s="190" t="s">
        <v>185</v>
      </c>
      <c r="H95" s="191">
        <v>8.3000000000000007</v>
      </c>
      <c r="I95" s="192"/>
      <c r="J95" s="193">
        <f>ROUND(I95*H95,2)</f>
        <v>0</v>
      </c>
      <c r="K95" s="189" t="s">
        <v>186</v>
      </c>
      <c r="L95" s="59"/>
      <c r="M95" s="194" t="s">
        <v>30</v>
      </c>
      <c r="N95" s="195" t="s">
        <v>45</v>
      </c>
      <c r="O95" s="40"/>
      <c r="P95" s="196">
        <f>O95*H95</f>
        <v>0</v>
      </c>
      <c r="Q95" s="196">
        <v>0</v>
      </c>
      <c r="R95" s="196">
        <f>Q95*H95</f>
        <v>0</v>
      </c>
      <c r="S95" s="196">
        <v>0.26</v>
      </c>
      <c r="T95" s="197">
        <f>S95*H95</f>
        <v>2.1580000000000004</v>
      </c>
      <c r="AR95" s="22" t="s">
        <v>187</v>
      </c>
      <c r="AT95" s="22" t="s">
        <v>182</v>
      </c>
      <c r="AU95" s="22" t="s">
        <v>88</v>
      </c>
      <c r="AY95" s="22" t="s">
        <v>180</v>
      </c>
      <c r="BE95" s="198">
        <f>IF(N95="základní",J95,0)</f>
        <v>0</v>
      </c>
      <c r="BF95" s="198">
        <f>IF(N95="snížená",J95,0)</f>
        <v>0</v>
      </c>
      <c r="BG95" s="198">
        <f>IF(N95="zákl. přenesená",J95,0)</f>
        <v>0</v>
      </c>
      <c r="BH95" s="198">
        <f>IF(N95="sníž. přenesená",J95,0)</f>
        <v>0</v>
      </c>
      <c r="BI95" s="198">
        <f>IF(N95="nulová",J95,0)</f>
        <v>0</v>
      </c>
      <c r="BJ95" s="22" t="s">
        <v>79</v>
      </c>
      <c r="BK95" s="198">
        <f>ROUND(I95*H95,2)</f>
        <v>0</v>
      </c>
      <c r="BL95" s="22" t="s">
        <v>187</v>
      </c>
      <c r="BM95" s="22" t="s">
        <v>204</v>
      </c>
    </row>
    <row r="96" spans="2:65" s="1" customFormat="1" ht="148.5" x14ac:dyDescent="0.3">
      <c r="B96" s="39"/>
      <c r="C96" s="61"/>
      <c r="D96" s="199" t="s">
        <v>189</v>
      </c>
      <c r="E96" s="61"/>
      <c r="F96" s="200" t="s">
        <v>199</v>
      </c>
      <c r="G96" s="61"/>
      <c r="H96" s="61"/>
      <c r="I96" s="158"/>
      <c r="J96" s="61"/>
      <c r="K96" s="61"/>
      <c r="L96" s="59"/>
      <c r="M96" s="201"/>
      <c r="N96" s="40"/>
      <c r="O96" s="40"/>
      <c r="P96" s="40"/>
      <c r="Q96" s="40"/>
      <c r="R96" s="40"/>
      <c r="S96" s="40"/>
      <c r="T96" s="76"/>
      <c r="AT96" s="22" t="s">
        <v>189</v>
      </c>
      <c r="AU96" s="22" t="s">
        <v>88</v>
      </c>
    </row>
    <row r="97" spans="2:65" s="11" customFormat="1" ht="13.5" x14ac:dyDescent="0.3">
      <c r="B97" s="202"/>
      <c r="C97" s="203"/>
      <c r="D97" s="199" t="s">
        <v>200</v>
      </c>
      <c r="E97" s="204" t="s">
        <v>89</v>
      </c>
      <c r="F97" s="205" t="s">
        <v>90</v>
      </c>
      <c r="G97" s="203"/>
      <c r="H97" s="206">
        <v>8.3000000000000007</v>
      </c>
      <c r="I97" s="207"/>
      <c r="J97" s="203"/>
      <c r="K97" s="203"/>
      <c r="L97" s="208"/>
      <c r="M97" s="209"/>
      <c r="N97" s="210"/>
      <c r="O97" s="210"/>
      <c r="P97" s="210"/>
      <c r="Q97" s="210"/>
      <c r="R97" s="210"/>
      <c r="S97" s="210"/>
      <c r="T97" s="211"/>
      <c r="AT97" s="212" t="s">
        <v>200</v>
      </c>
      <c r="AU97" s="212" t="s">
        <v>88</v>
      </c>
      <c r="AV97" s="11" t="s">
        <v>88</v>
      </c>
      <c r="AW97" s="11" t="s">
        <v>37</v>
      </c>
      <c r="AX97" s="11" t="s">
        <v>79</v>
      </c>
      <c r="AY97" s="212" t="s">
        <v>180</v>
      </c>
    </row>
    <row r="98" spans="2:65" s="1" customFormat="1" ht="38.25" customHeight="1" x14ac:dyDescent="0.3">
      <c r="B98" s="39"/>
      <c r="C98" s="187" t="s">
        <v>205</v>
      </c>
      <c r="D98" s="187" t="s">
        <v>182</v>
      </c>
      <c r="E98" s="188" t="s">
        <v>206</v>
      </c>
      <c r="F98" s="189" t="s">
        <v>207</v>
      </c>
      <c r="G98" s="190" t="s">
        <v>185</v>
      </c>
      <c r="H98" s="191">
        <v>454.6</v>
      </c>
      <c r="I98" s="192"/>
      <c r="J98" s="193">
        <f>ROUND(I98*H98,2)</f>
        <v>0</v>
      </c>
      <c r="K98" s="189" t="s">
        <v>186</v>
      </c>
      <c r="L98" s="59"/>
      <c r="M98" s="194" t="s">
        <v>30</v>
      </c>
      <c r="N98" s="195" t="s">
        <v>45</v>
      </c>
      <c r="O98" s="40"/>
      <c r="P98" s="196">
        <f>O98*H98</f>
        <v>0</v>
      </c>
      <c r="Q98" s="196">
        <v>0</v>
      </c>
      <c r="R98" s="196">
        <f>Q98*H98</f>
        <v>0</v>
      </c>
      <c r="S98" s="196">
        <v>0.3</v>
      </c>
      <c r="T98" s="197">
        <f>S98*H98</f>
        <v>136.38</v>
      </c>
      <c r="AR98" s="22" t="s">
        <v>187</v>
      </c>
      <c r="AT98" s="22" t="s">
        <v>182</v>
      </c>
      <c r="AU98" s="22" t="s">
        <v>88</v>
      </c>
      <c r="AY98" s="22" t="s">
        <v>180</v>
      </c>
      <c r="BE98" s="198">
        <f>IF(N98="základní",J98,0)</f>
        <v>0</v>
      </c>
      <c r="BF98" s="198">
        <f>IF(N98="snížená",J98,0)</f>
        <v>0</v>
      </c>
      <c r="BG98" s="198">
        <f>IF(N98="zákl. přenesená",J98,0)</f>
        <v>0</v>
      </c>
      <c r="BH98" s="198">
        <f>IF(N98="sníž. přenesená",J98,0)</f>
        <v>0</v>
      </c>
      <c r="BI98" s="198">
        <f>IF(N98="nulová",J98,0)</f>
        <v>0</v>
      </c>
      <c r="BJ98" s="22" t="s">
        <v>79</v>
      </c>
      <c r="BK98" s="198">
        <f>ROUND(I98*H98,2)</f>
        <v>0</v>
      </c>
      <c r="BL98" s="22" t="s">
        <v>187</v>
      </c>
      <c r="BM98" s="22" t="s">
        <v>208</v>
      </c>
    </row>
    <row r="99" spans="2:65" s="1" customFormat="1" ht="243" x14ac:dyDescent="0.3">
      <c r="B99" s="39"/>
      <c r="C99" s="61"/>
      <c r="D99" s="199" t="s">
        <v>189</v>
      </c>
      <c r="E99" s="61"/>
      <c r="F99" s="200" t="s">
        <v>209</v>
      </c>
      <c r="G99" s="61"/>
      <c r="H99" s="61"/>
      <c r="I99" s="158"/>
      <c r="J99" s="61"/>
      <c r="K99" s="61"/>
      <c r="L99" s="59"/>
      <c r="M99" s="201"/>
      <c r="N99" s="40"/>
      <c r="O99" s="40"/>
      <c r="P99" s="40"/>
      <c r="Q99" s="40"/>
      <c r="R99" s="40"/>
      <c r="S99" s="40"/>
      <c r="T99" s="76"/>
      <c r="AT99" s="22" t="s">
        <v>189</v>
      </c>
      <c r="AU99" s="22" t="s">
        <v>88</v>
      </c>
    </row>
    <row r="100" spans="2:65" s="11" customFormat="1" ht="13.5" x14ac:dyDescent="0.3">
      <c r="B100" s="202"/>
      <c r="C100" s="203"/>
      <c r="D100" s="199" t="s">
        <v>200</v>
      </c>
      <c r="E100" s="204" t="s">
        <v>30</v>
      </c>
      <c r="F100" s="205" t="s">
        <v>86</v>
      </c>
      <c r="G100" s="203"/>
      <c r="H100" s="206">
        <v>454.6</v>
      </c>
      <c r="I100" s="207"/>
      <c r="J100" s="203"/>
      <c r="K100" s="203"/>
      <c r="L100" s="208"/>
      <c r="M100" s="209"/>
      <c r="N100" s="210"/>
      <c r="O100" s="210"/>
      <c r="P100" s="210"/>
      <c r="Q100" s="210"/>
      <c r="R100" s="210"/>
      <c r="S100" s="210"/>
      <c r="T100" s="211"/>
      <c r="AT100" s="212" t="s">
        <v>200</v>
      </c>
      <c r="AU100" s="212" t="s">
        <v>88</v>
      </c>
      <c r="AV100" s="11" t="s">
        <v>88</v>
      </c>
      <c r="AW100" s="11" t="s">
        <v>37</v>
      </c>
      <c r="AX100" s="11" t="s">
        <v>79</v>
      </c>
      <c r="AY100" s="212" t="s">
        <v>180</v>
      </c>
    </row>
    <row r="101" spans="2:65" s="1" customFormat="1" ht="51" customHeight="1" x14ac:dyDescent="0.3">
      <c r="B101" s="39"/>
      <c r="C101" s="187" t="s">
        <v>210</v>
      </c>
      <c r="D101" s="187" t="s">
        <v>182</v>
      </c>
      <c r="E101" s="188" t="s">
        <v>211</v>
      </c>
      <c r="F101" s="189" t="s">
        <v>212</v>
      </c>
      <c r="G101" s="190" t="s">
        <v>185</v>
      </c>
      <c r="H101" s="191">
        <v>8.3000000000000007</v>
      </c>
      <c r="I101" s="192"/>
      <c r="J101" s="193">
        <f>ROUND(I101*H101,2)</f>
        <v>0</v>
      </c>
      <c r="K101" s="189" t="s">
        <v>186</v>
      </c>
      <c r="L101" s="59"/>
      <c r="M101" s="194" t="s">
        <v>30</v>
      </c>
      <c r="N101" s="195" t="s">
        <v>45</v>
      </c>
      <c r="O101" s="40"/>
      <c r="P101" s="196">
        <f>O101*H101</f>
        <v>0</v>
      </c>
      <c r="Q101" s="196">
        <v>0</v>
      </c>
      <c r="R101" s="196">
        <f>Q101*H101</f>
        <v>0</v>
      </c>
      <c r="S101" s="196">
        <v>0.28999999999999998</v>
      </c>
      <c r="T101" s="197">
        <f>S101*H101</f>
        <v>2.407</v>
      </c>
      <c r="AR101" s="22" t="s">
        <v>187</v>
      </c>
      <c r="AT101" s="22" t="s">
        <v>182</v>
      </c>
      <c r="AU101" s="22" t="s">
        <v>88</v>
      </c>
      <c r="AY101" s="22" t="s">
        <v>180</v>
      </c>
      <c r="BE101" s="198">
        <f>IF(N101="základní",J101,0)</f>
        <v>0</v>
      </c>
      <c r="BF101" s="198">
        <f>IF(N101="snížená",J101,0)</f>
        <v>0</v>
      </c>
      <c r="BG101" s="198">
        <f>IF(N101="zákl. přenesená",J101,0)</f>
        <v>0</v>
      </c>
      <c r="BH101" s="198">
        <f>IF(N101="sníž. přenesená",J101,0)</f>
        <v>0</v>
      </c>
      <c r="BI101" s="198">
        <f>IF(N101="nulová",J101,0)</f>
        <v>0</v>
      </c>
      <c r="BJ101" s="22" t="s">
        <v>79</v>
      </c>
      <c r="BK101" s="198">
        <f>ROUND(I101*H101,2)</f>
        <v>0</v>
      </c>
      <c r="BL101" s="22" t="s">
        <v>187</v>
      </c>
      <c r="BM101" s="22" t="s">
        <v>213</v>
      </c>
    </row>
    <row r="102" spans="2:65" s="1" customFormat="1" ht="243" x14ac:dyDescent="0.3">
      <c r="B102" s="39"/>
      <c r="C102" s="61"/>
      <c r="D102" s="199" t="s">
        <v>189</v>
      </c>
      <c r="E102" s="61"/>
      <c r="F102" s="200" t="s">
        <v>209</v>
      </c>
      <c r="G102" s="61"/>
      <c r="H102" s="61"/>
      <c r="I102" s="158"/>
      <c r="J102" s="61"/>
      <c r="K102" s="61"/>
      <c r="L102" s="59"/>
      <c r="M102" s="201"/>
      <c r="N102" s="40"/>
      <c r="O102" s="40"/>
      <c r="P102" s="40"/>
      <c r="Q102" s="40"/>
      <c r="R102" s="40"/>
      <c r="S102" s="40"/>
      <c r="T102" s="76"/>
      <c r="AT102" s="22" t="s">
        <v>189</v>
      </c>
      <c r="AU102" s="22" t="s">
        <v>88</v>
      </c>
    </row>
    <row r="103" spans="2:65" s="11" customFormat="1" ht="13.5" x14ac:dyDescent="0.3">
      <c r="B103" s="202"/>
      <c r="C103" s="203"/>
      <c r="D103" s="199" t="s">
        <v>200</v>
      </c>
      <c r="E103" s="204" t="s">
        <v>30</v>
      </c>
      <c r="F103" s="205" t="s">
        <v>89</v>
      </c>
      <c r="G103" s="203"/>
      <c r="H103" s="206">
        <v>8.3000000000000007</v>
      </c>
      <c r="I103" s="207"/>
      <c r="J103" s="203"/>
      <c r="K103" s="203"/>
      <c r="L103" s="208"/>
      <c r="M103" s="209"/>
      <c r="N103" s="210"/>
      <c r="O103" s="210"/>
      <c r="P103" s="210"/>
      <c r="Q103" s="210"/>
      <c r="R103" s="210"/>
      <c r="S103" s="210"/>
      <c r="T103" s="211"/>
      <c r="AT103" s="212" t="s">
        <v>200</v>
      </c>
      <c r="AU103" s="212" t="s">
        <v>88</v>
      </c>
      <c r="AV103" s="11" t="s">
        <v>88</v>
      </c>
      <c r="AW103" s="11" t="s">
        <v>37</v>
      </c>
      <c r="AX103" s="11" t="s">
        <v>79</v>
      </c>
      <c r="AY103" s="212" t="s">
        <v>180</v>
      </c>
    </row>
    <row r="104" spans="2:65" s="1" customFormat="1" ht="51" customHeight="1" x14ac:dyDescent="0.3">
      <c r="B104" s="39"/>
      <c r="C104" s="187" t="s">
        <v>214</v>
      </c>
      <c r="D104" s="187" t="s">
        <v>182</v>
      </c>
      <c r="E104" s="188" t="s">
        <v>215</v>
      </c>
      <c r="F104" s="189" t="s">
        <v>216</v>
      </c>
      <c r="G104" s="190" t="s">
        <v>185</v>
      </c>
      <c r="H104" s="191">
        <v>99.2</v>
      </c>
      <c r="I104" s="192"/>
      <c r="J104" s="193">
        <f>ROUND(I104*H104,2)</f>
        <v>0</v>
      </c>
      <c r="K104" s="189" t="s">
        <v>186</v>
      </c>
      <c r="L104" s="59"/>
      <c r="M104" s="194" t="s">
        <v>30</v>
      </c>
      <c r="N104" s="195" t="s">
        <v>45</v>
      </c>
      <c r="O104" s="40"/>
      <c r="P104" s="196">
        <f>O104*H104</f>
        <v>0</v>
      </c>
      <c r="Q104" s="196">
        <v>0</v>
      </c>
      <c r="R104" s="196">
        <f>Q104*H104</f>
        <v>0</v>
      </c>
      <c r="S104" s="196">
        <v>0.44</v>
      </c>
      <c r="T104" s="197">
        <f>S104*H104</f>
        <v>43.648000000000003</v>
      </c>
      <c r="AR104" s="22" t="s">
        <v>187</v>
      </c>
      <c r="AT104" s="22" t="s">
        <v>182</v>
      </c>
      <c r="AU104" s="22" t="s">
        <v>88</v>
      </c>
      <c r="AY104" s="22" t="s">
        <v>180</v>
      </c>
      <c r="BE104" s="198">
        <f>IF(N104="základní",J104,0)</f>
        <v>0</v>
      </c>
      <c r="BF104" s="198">
        <f>IF(N104="snížená",J104,0)</f>
        <v>0</v>
      </c>
      <c r="BG104" s="198">
        <f>IF(N104="zákl. přenesená",J104,0)</f>
        <v>0</v>
      </c>
      <c r="BH104" s="198">
        <f>IF(N104="sníž. přenesená",J104,0)</f>
        <v>0</v>
      </c>
      <c r="BI104" s="198">
        <f>IF(N104="nulová",J104,0)</f>
        <v>0</v>
      </c>
      <c r="BJ104" s="22" t="s">
        <v>79</v>
      </c>
      <c r="BK104" s="198">
        <f>ROUND(I104*H104,2)</f>
        <v>0</v>
      </c>
      <c r="BL104" s="22" t="s">
        <v>187</v>
      </c>
      <c r="BM104" s="22" t="s">
        <v>217</v>
      </c>
    </row>
    <row r="105" spans="2:65" s="1" customFormat="1" ht="243" x14ac:dyDescent="0.3">
      <c r="B105" s="39"/>
      <c r="C105" s="61"/>
      <c r="D105" s="199" t="s">
        <v>189</v>
      </c>
      <c r="E105" s="61"/>
      <c r="F105" s="200" t="s">
        <v>209</v>
      </c>
      <c r="G105" s="61"/>
      <c r="H105" s="61"/>
      <c r="I105" s="158"/>
      <c r="J105" s="61"/>
      <c r="K105" s="61"/>
      <c r="L105" s="59"/>
      <c r="M105" s="201"/>
      <c r="N105" s="40"/>
      <c r="O105" s="40"/>
      <c r="P105" s="40"/>
      <c r="Q105" s="40"/>
      <c r="R105" s="40"/>
      <c r="S105" s="40"/>
      <c r="T105" s="76"/>
      <c r="AT105" s="22" t="s">
        <v>189</v>
      </c>
      <c r="AU105" s="22" t="s">
        <v>88</v>
      </c>
    </row>
    <row r="106" spans="2:65" s="11" customFormat="1" ht="13.5" x14ac:dyDescent="0.3">
      <c r="B106" s="202"/>
      <c r="C106" s="203"/>
      <c r="D106" s="199" t="s">
        <v>200</v>
      </c>
      <c r="E106" s="204" t="s">
        <v>30</v>
      </c>
      <c r="F106" s="205" t="s">
        <v>92</v>
      </c>
      <c r="G106" s="203"/>
      <c r="H106" s="206">
        <v>99.2</v>
      </c>
      <c r="I106" s="207"/>
      <c r="J106" s="203"/>
      <c r="K106" s="203"/>
      <c r="L106" s="208"/>
      <c r="M106" s="209"/>
      <c r="N106" s="210"/>
      <c r="O106" s="210"/>
      <c r="P106" s="210"/>
      <c r="Q106" s="210"/>
      <c r="R106" s="210"/>
      <c r="S106" s="210"/>
      <c r="T106" s="211"/>
      <c r="AT106" s="212" t="s">
        <v>200</v>
      </c>
      <c r="AU106" s="212" t="s">
        <v>88</v>
      </c>
      <c r="AV106" s="11" t="s">
        <v>88</v>
      </c>
      <c r="AW106" s="11" t="s">
        <v>37</v>
      </c>
      <c r="AX106" s="11" t="s">
        <v>79</v>
      </c>
      <c r="AY106" s="212" t="s">
        <v>180</v>
      </c>
    </row>
    <row r="107" spans="2:65" s="1" customFormat="1" ht="38.25" customHeight="1" x14ac:dyDescent="0.3">
      <c r="B107" s="39"/>
      <c r="C107" s="187" t="s">
        <v>218</v>
      </c>
      <c r="D107" s="187" t="s">
        <v>182</v>
      </c>
      <c r="E107" s="188" t="s">
        <v>219</v>
      </c>
      <c r="F107" s="189" t="s">
        <v>220</v>
      </c>
      <c r="G107" s="190" t="s">
        <v>185</v>
      </c>
      <c r="H107" s="191">
        <v>99.2</v>
      </c>
      <c r="I107" s="192"/>
      <c r="J107" s="193">
        <f>ROUND(I107*H107,2)</f>
        <v>0</v>
      </c>
      <c r="K107" s="189" t="s">
        <v>186</v>
      </c>
      <c r="L107" s="59"/>
      <c r="M107" s="194" t="s">
        <v>30</v>
      </c>
      <c r="N107" s="195" t="s">
        <v>45</v>
      </c>
      <c r="O107" s="40"/>
      <c r="P107" s="196">
        <f>O107*H107</f>
        <v>0</v>
      </c>
      <c r="Q107" s="196">
        <v>0</v>
      </c>
      <c r="R107" s="196">
        <f>Q107*H107</f>
        <v>0</v>
      </c>
      <c r="S107" s="196">
        <v>0.22</v>
      </c>
      <c r="T107" s="197">
        <f>S107*H107</f>
        <v>21.824000000000002</v>
      </c>
      <c r="AR107" s="22" t="s">
        <v>187</v>
      </c>
      <c r="AT107" s="22" t="s">
        <v>182</v>
      </c>
      <c r="AU107" s="22" t="s">
        <v>88</v>
      </c>
      <c r="AY107" s="22" t="s">
        <v>180</v>
      </c>
      <c r="BE107" s="198">
        <f>IF(N107="základní",J107,0)</f>
        <v>0</v>
      </c>
      <c r="BF107" s="198">
        <f>IF(N107="snížená",J107,0)</f>
        <v>0</v>
      </c>
      <c r="BG107" s="198">
        <f>IF(N107="zákl. přenesená",J107,0)</f>
        <v>0</v>
      </c>
      <c r="BH107" s="198">
        <f>IF(N107="sníž. přenesená",J107,0)</f>
        <v>0</v>
      </c>
      <c r="BI107" s="198">
        <f>IF(N107="nulová",J107,0)</f>
        <v>0</v>
      </c>
      <c r="BJ107" s="22" t="s">
        <v>79</v>
      </c>
      <c r="BK107" s="198">
        <f>ROUND(I107*H107,2)</f>
        <v>0</v>
      </c>
      <c r="BL107" s="22" t="s">
        <v>187</v>
      </c>
      <c r="BM107" s="22" t="s">
        <v>221</v>
      </c>
    </row>
    <row r="108" spans="2:65" s="1" customFormat="1" ht="243" x14ac:dyDescent="0.3">
      <c r="B108" s="39"/>
      <c r="C108" s="61"/>
      <c r="D108" s="199" t="s">
        <v>189</v>
      </c>
      <c r="E108" s="61"/>
      <c r="F108" s="200" t="s">
        <v>209</v>
      </c>
      <c r="G108" s="61"/>
      <c r="H108" s="61"/>
      <c r="I108" s="158"/>
      <c r="J108" s="61"/>
      <c r="K108" s="61"/>
      <c r="L108" s="59"/>
      <c r="M108" s="201"/>
      <c r="N108" s="40"/>
      <c r="O108" s="40"/>
      <c r="P108" s="40"/>
      <c r="Q108" s="40"/>
      <c r="R108" s="40"/>
      <c r="S108" s="40"/>
      <c r="T108" s="76"/>
      <c r="AT108" s="22" t="s">
        <v>189</v>
      </c>
      <c r="AU108" s="22" t="s">
        <v>88</v>
      </c>
    </row>
    <row r="109" spans="2:65" s="11" customFormat="1" ht="13.5" x14ac:dyDescent="0.3">
      <c r="B109" s="202"/>
      <c r="C109" s="203"/>
      <c r="D109" s="199" t="s">
        <v>200</v>
      </c>
      <c r="E109" s="204" t="s">
        <v>92</v>
      </c>
      <c r="F109" s="205" t="s">
        <v>222</v>
      </c>
      <c r="G109" s="203"/>
      <c r="H109" s="206">
        <v>99.2</v>
      </c>
      <c r="I109" s="207"/>
      <c r="J109" s="203"/>
      <c r="K109" s="203"/>
      <c r="L109" s="208"/>
      <c r="M109" s="209"/>
      <c r="N109" s="210"/>
      <c r="O109" s="210"/>
      <c r="P109" s="210"/>
      <c r="Q109" s="210"/>
      <c r="R109" s="210"/>
      <c r="S109" s="210"/>
      <c r="T109" s="211"/>
      <c r="AT109" s="212" t="s">
        <v>200</v>
      </c>
      <c r="AU109" s="212" t="s">
        <v>88</v>
      </c>
      <c r="AV109" s="11" t="s">
        <v>88</v>
      </c>
      <c r="AW109" s="11" t="s">
        <v>37</v>
      </c>
      <c r="AX109" s="11" t="s">
        <v>79</v>
      </c>
      <c r="AY109" s="212" t="s">
        <v>180</v>
      </c>
    </row>
    <row r="110" spans="2:65" s="1" customFormat="1" ht="38.25" customHeight="1" x14ac:dyDescent="0.3">
      <c r="B110" s="39"/>
      <c r="C110" s="187" t="s">
        <v>223</v>
      </c>
      <c r="D110" s="187" t="s">
        <v>182</v>
      </c>
      <c r="E110" s="188" t="s">
        <v>224</v>
      </c>
      <c r="F110" s="189" t="s">
        <v>225</v>
      </c>
      <c r="G110" s="190" t="s">
        <v>226</v>
      </c>
      <c r="H110" s="191">
        <v>104.2</v>
      </c>
      <c r="I110" s="192"/>
      <c r="J110" s="193">
        <f>ROUND(I110*H110,2)</f>
        <v>0</v>
      </c>
      <c r="K110" s="189" t="s">
        <v>186</v>
      </c>
      <c r="L110" s="59"/>
      <c r="M110" s="194" t="s">
        <v>30</v>
      </c>
      <c r="N110" s="195" t="s">
        <v>45</v>
      </c>
      <c r="O110" s="40"/>
      <c r="P110" s="196">
        <f>O110*H110</f>
        <v>0</v>
      </c>
      <c r="Q110" s="196">
        <v>0</v>
      </c>
      <c r="R110" s="196">
        <f>Q110*H110</f>
        <v>0</v>
      </c>
      <c r="S110" s="196">
        <v>0.20499999999999999</v>
      </c>
      <c r="T110" s="197">
        <f>S110*H110</f>
        <v>21.361000000000001</v>
      </c>
      <c r="AR110" s="22" t="s">
        <v>187</v>
      </c>
      <c r="AT110" s="22" t="s">
        <v>182</v>
      </c>
      <c r="AU110" s="22" t="s">
        <v>88</v>
      </c>
      <c r="AY110" s="22" t="s">
        <v>180</v>
      </c>
      <c r="BE110" s="198">
        <f>IF(N110="základní",J110,0)</f>
        <v>0</v>
      </c>
      <c r="BF110" s="198">
        <f>IF(N110="snížená",J110,0)</f>
        <v>0</v>
      </c>
      <c r="BG110" s="198">
        <f>IF(N110="zákl. přenesená",J110,0)</f>
        <v>0</v>
      </c>
      <c r="BH110" s="198">
        <f>IF(N110="sníž. přenesená",J110,0)</f>
        <v>0</v>
      </c>
      <c r="BI110" s="198">
        <f>IF(N110="nulová",J110,0)</f>
        <v>0</v>
      </c>
      <c r="BJ110" s="22" t="s">
        <v>79</v>
      </c>
      <c r="BK110" s="198">
        <f>ROUND(I110*H110,2)</f>
        <v>0</v>
      </c>
      <c r="BL110" s="22" t="s">
        <v>187</v>
      </c>
      <c r="BM110" s="22" t="s">
        <v>227</v>
      </c>
    </row>
    <row r="111" spans="2:65" s="1" customFormat="1" ht="148.5" x14ac:dyDescent="0.3">
      <c r="B111" s="39"/>
      <c r="C111" s="61"/>
      <c r="D111" s="199" t="s">
        <v>189</v>
      </c>
      <c r="E111" s="61"/>
      <c r="F111" s="200" t="s">
        <v>228</v>
      </c>
      <c r="G111" s="61"/>
      <c r="H111" s="61"/>
      <c r="I111" s="158"/>
      <c r="J111" s="61"/>
      <c r="K111" s="61"/>
      <c r="L111" s="59"/>
      <c r="M111" s="201"/>
      <c r="N111" s="40"/>
      <c r="O111" s="40"/>
      <c r="P111" s="40"/>
      <c r="Q111" s="40"/>
      <c r="R111" s="40"/>
      <c r="S111" s="40"/>
      <c r="T111" s="76"/>
      <c r="AT111" s="22" t="s">
        <v>189</v>
      </c>
      <c r="AU111" s="22" t="s">
        <v>88</v>
      </c>
    </row>
    <row r="112" spans="2:65" s="11" customFormat="1" ht="13.5" x14ac:dyDescent="0.3">
      <c r="B112" s="202"/>
      <c r="C112" s="203"/>
      <c r="D112" s="199" t="s">
        <v>200</v>
      </c>
      <c r="E112" s="204" t="s">
        <v>30</v>
      </c>
      <c r="F112" s="205" t="s">
        <v>229</v>
      </c>
      <c r="G112" s="203"/>
      <c r="H112" s="206">
        <v>104.2</v>
      </c>
      <c r="I112" s="207"/>
      <c r="J112" s="203"/>
      <c r="K112" s="203"/>
      <c r="L112" s="208"/>
      <c r="M112" s="209"/>
      <c r="N112" s="210"/>
      <c r="O112" s="210"/>
      <c r="P112" s="210"/>
      <c r="Q112" s="210"/>
      <c r="R112" s="210"/>
      <c r="S112" s="210"/>
      <c r="T112" s="211"/>
      <c r="AT112" s="212" t="s">
        <v>200</v>
      </c>
      <c r="AU112" s="212" t="s">
        <v>88</v>
      </c>
      <c r="AV112" s="11" t="s">
        <v>88</v>
      </c>
      <c r="AW112" s="11" t="s">
        <v>37</v>
      </c>
      <c r="AX112" s="11" t="s">
        <v>79</v>
      </c>
      <c r="AY112" s="212" t="s">
        <v>180</v>
      </c>
    </row>
    <row r="113" spans="2:65" s="1" customFormat="1" ht="25.5" customHeight="1" x14ac:dyDescent="0.3">
      <c r="B113" s="39"/>
      <c r="C113" s="187" t="s">
        <v>230</v>
      </c>
      <c r="D113" s="187" t="s">
        <v>182</v>
      </c>
      <c r="E113" s="188" t="s">
        <v>231</v>
      </c>
      <c r="F113" s="189" t="s">
        <v>232</v>
      </c>
      <c r="G113" s="190" t="s">
        <v>226</v>
      </c>
      <c r="H113" s="191">
        <v>331.1</v>
      </c>
      <c r="I113" s="192"/>
      <c r="J113" s="193">
        <f>ROUND(I113*H113,2)</f>
        <v>0</v>
      </c>
      <c r="K113" s="189" t="s">
        <v>186</v>
      </c>
      <c r="L113" s="59"/>
      <c r="M113" s="194" t="s">
        <v>30</v>
      </c>
      <c r="N113" s="195" t="s">
        <v>45</v>
      </c>
      <c r="O113" s="40"/>
      <c r="P113" s="196">
        <f>O113*H113</f>
        <v>0</v>
      </c>
      <c r="Q113" s="196">
        <v>0</v>
      </c>
      <c r="R113" s="196">
        <f>Q113*H113</f>
        <v>0</v>
      </c>
      <c r="S113" s="196">
        <v>0.04</v>
      </c>
      <c r="T113" s="197">
        <f>S113*H113</f>
        <v>13.244000000000002</v>
      </c>
      <c r="AR113" s="22" t="s">
        <v>187</v>
      </c>
      <c r="AT113" s="22" t="s">
        <v>182</v>
      </c>
      <c r="AU113" s="22" t="s">
        <v>88</v>
      </c>
      <c r="AY113" s="22" t="s">
        <v>180</v>
      </c>
      <c r="BE113" s="198">
        <f>IF(N113="základní",J113,0)</f>
        <v>0</v>
      </c>
      <c r="BF113" s="198">
        <f>IF(N113="snížená",J113,0)</f>
        <v>0</v>
      </c>
      <c r="BG113" s="198">
        <f>IF(N113="zákl. přenesená",J113,0)</f>
        <v>0</v>
      </c>
      <c r="BH113" s="198">
        <f>IF(N113="sníž. přenesená",J113,0)</f>
        <v>0</v>
      </c>
      <c r="BI113" s="198">
        <f>IF(N113="nulová",J113,0)</f>
        <v>0</v>
      </c>
      <c r="BJ113" s="22" t="s">
        <v>79</v>
      </c>
      <c r="BK113" s="198">
        <f>ROUND(I113*H113,2)</f>
        <v>0</v>
      </c>
      <c r="BL113" s="22" t="s">
        <v>187</v>
      </c>
      <c r="BM113" s="22" t="s">
        <v>233</v>
      </c>
    </row>
    <row r="114" spans="2:65" s="1" customFormat="1" ht="148.5" x14ac:dyDescent="0.3">
      <c r="B114" s="39"/>
      <c r="C114" s="61"/>
      <c r="D114" s="199" t="s">
        <v>189</v>
      </c>
      <c r="E114" s="61"/>
      <c r="F114" s="200" t="s">
        <v>228</v>
      </c>
      <c r="G114" s="61"/>
      <c r="H114" s="61"/>
      <c r="I114" s="158"/>
      <c r="J114" s="61"/>
      <c r="K114" s="61"/>
      <c r="L114" s="59"/>
      <c r="M114" s="201"/>
      <c r="N114" s="40"/>
      <c r="O114" s="40"/>
      <c r="P114" s="40"/>
      <c r="Q114" s="40"/>
      <c r="R114" s="40"/>
      <c r="S114" s="40"/>
      <c r="T114" s="76"/>
      <c r="AT114" s="22" t="s">
        <v>189</v>
      </c>
      <c r="AU114" s="22" t="s">
        <v>88</v>
      </c>
    </row>
    <row r="115" spans="2:65" s="11" customFormat="1" ht="13.5" x14ac:dyDescent="0.3">
      <c r="B115" s="202"/>
      <c r="C115" s="203"/>
      <c r="D115" s="199" t="s">
        <v>200</v>
      </c>
      <c r="E115" s="204" t="s">
        <v>30</v>
      </c>
      <c r="F115" s="205" t="s">
        <v>234</v>
      </c>
      <c r="G115" s="203"/>
      <c r="H115" s="206">
        <v>331.1</v>
      </c>
      <c r="I115" s="207"/>
      <c r="J115" s="203"/>
      <c r="K115" s="203"/>
      <c r="L115" s="208"/>
      <c r="M115" s="209"/>
      <c r="N115" s="210"/>
      <c r="O115" s="210"/>
      <c r="P115" s="210"/>
      <c r="Q115" s="210"/>
      <c r="R115" s="210"/>
      <c r="S115" s="210"/>
      <c r="T115" s="211"/>
      <c r="AT115" s="212" t="s">
        <v>200</v>
      </c>
      <c r="AU115" s="212" t="s">
        <v>88</v>
      </c>
      <c r="AV115" s="11" t="s">
        <v>88</v>
      </c>
      <c r="AW115" s="11" t="s">
        <v>37</v>
      </c>
      <c r="AX115" s="11" t="s">
        <v>79</v>
      </c>
      <c r="AY115" s="212" t="s">
        <v>180</v>
      </c>
    </row>
    <row r="116" spans="2:65" s="1" customFormat="1" ht="63.75" customHeight="1" x14ac:dyDescent="0.3">
      <c r="B116" s="39"/>
      <c r="C116" s="187" t="s">
        <v>235</v>
      </c>
      <c r="D116" s="187" t="s">
        <v>182</v>
      </c>
      <c r="E116" s="188" t="s">
        <v>236</v>
      </c>
      <c r="F116" s="189" t="s">
        <v>237</v>
      </c>
      <c r="G116" s="190" t="s">
        <v>226</v>
      </c>
      <c r="H116" s="191">
        <v>140</v>
      </c>
      <c r="I116" s="192"/>
      <c r="J116" s="193">
        <f>ROUND(I116*H116,2)</f>
        <v>0</v>
      </c>
      <c r="K116" s="189" t="s">
        <v>186</v>
      </c>
      <c r="L116" s="59"/>
      <c r="M116" s="194" t="s">
        <v>30</v>
      </c>
      <c r="N116" s="195" t="s">
        <v>45</v>
      </c>
      <c r="O116" s="40"/>
      <c r="P116" s="196">
        <f>O116*H116</f>
        <v>0</v>
      </c>
      <c r="Q116" s="196">
        <v>3.6900000000000002E-2</v>
      </c>
      <c r="R116" s="196">
        <f>Q116*H116</f>
        <v>5.1660000000000004</v>
      </c>
      <c r="S116" s="196">
        <v>0</v>
      </c>
      <c r="T116" s="197">
        <f>S116*H116</f>
        <v>0</v>
      </c>
      <c r="AR116" s="22" t="s">
        <v>187</v>
      </c>
      <c r="AT116" s="22" t="s">
        <v>182</v>
      </c>
      <c r="AU116" s="22" t="s">
        <v>88</v>
      </c>
      <c r="AY116" s="22" t="s">
        <v>180</v>
      </c>
      <c r="BE116" s="198">
        <f>IF(N116="základní",J116,0)</f>
        <v>0</v>
      </c>
      <c r="BF116" s="198">
        <f>IF(N116="snížená",J116,0)</f>
        <v>0</v>
      </c>
      <c r="BG116" s="198">
        <f>IF(N116="zákl. přenesená",J116,0)</f>
        <v>0</v>
      </c>
      <c r="BH116" s="198">
        <f>IF(N116="sníž. přenesená",J116,0)</f>
        <v>0</v>
      </c>
      <c r="BI116" s="198">
        <f>IF(N116="nulová",J116,0)</f>
        <v>0</v>
      </c>
      <c r="BJ116" s="22" t="s">
        <v>79</v>
      </c>
      <c r="BK116" s="198">
        <f>ROUND(I116*H116,2)</f>
        <v>0</v>
      </c>
      <c r="BL116" s="22" t="s">
        <v>187</v>
      </c>
      <c r="BM116" s="22" t="s">
        <v>238</v>
      </c>
    </row>
    <row r="117" spans="2:65" s="1" customFormat="1" ht="81" x14ac:dyDescent="0.3">
      <c r="B117" s="39"/>
      <c r="C117" s="61"/>
      <c r="D117" s="199" t="s">
        <v>189</v>
      </c>
      <c r="E117" s="61"/>
      <c r="F117" s="200" t="s">
        <v>239</v>
      </c>
      <c r="G117" s="61"/>
      <c r="H117" s="61"/>
      <c r="I117" s="158"/>
      <c r="J117" s="61"/>
      <c r="K117" s="61"/>
      <c r="L117" s="59"/>
      <c r="M117" s="201"/>
      <c r="N117" s="40"/>
      <c r="O117" s="40"/>
      <c r="P117" s="40"/>
      <c r="Q117" s="40"/>
      <c r="R117" s="40"/>
      <c r="S117" s="40"/>
      <c r="T117" s="76"/>
      <c r="AT117" s="22" t="s">
        <v>189</v>
      </c>
      <c r="AU117" s="22" t="s">
        <v>88</v>
      </c>
    </row>
    <row r="118" spans="2:65" s="1" customFormat="1" ht="25.5" customHeight="1" x14ac:dyDescent="0.3">
      <c r="B118" s="39"/>
      <c r="C118" s="187" t="s">
        <v>240</v>
      </c>
      <c r="D118" s="187" t="s">
        <v>182</v>
      </c>
      <c r="E118" s="188" t="s">
        <v>241</v>
      </c>
      <c r="F118" s="189" t="s">
        <v>242</v>
      </c>
      <c r="G118" s="190" t="s">
        <v>243</v>
      </c>
      <c r="H118" s="191">
        <v>63</v>
      </c>
      <c r="I118" s="192"/>
      <c r="J118" s="193">
        <f>ROUND(I118*H118,2)</f>
        <v>0</v>
      </c>
      <c r="K118" s="189" t="s">
        <v>186</v>
      </c>
      <c r="L118" s="59"/>
      <c r="M118" s="194" t="s">
        <v>30</v>
      </c>
      <c r="N118" s="195" t="s">
        <v>45</v>
      </c>
      <c r="O118" s="40"/>
      <c r="P118" s="196">
        <f>O118*H118</f>
        <v>0</v>
      </c>
      <c r="Q118" s="196">
        <v>0</v>
      </c>
      <c r="R118" s="196">
        <f>Q118*H118</f>
        <v>0</v>
      </c>
      <c r="S118" s="196">
        <v>0</v>
      </c>
      <c r="T118" s="197">
        <f>S118*H118</f>
        <v>0</v>
      </c>
      <c r="AR118" s="22" t="s">
        <v>187</v>
      </c>
      <c r="AT118" s="22" t="s">
        <v>182</v>
      </c>
      <c r="AU118" s="22" t="s">
        <v>88</v>
      </c>
      <c r="AY118" s="22" t="s">
        <v>180</v>
      </c>
      <c r="BE118" s="198">
        <f>IF(N118="základní",J118,0)</f>
        <v>0</v>
      </c>
      <c r="BF118" s="198">
        <f>IF(N118="snížená",J118,0)</f>
        <v>0</v>
      </c>
      <c r="BG118" s="198">
        <f>IF(N118="zákl. přenesená",J118,0)</f>
        <v>0</v>
      </c>
      <c r="BH118" s="198">
        <f>IF(N118="sníž. přenesená",J118,0)</f>
        <v>0</v>
      </c>
      <c r="BI118" s="198">
        <f>IF(N118="nulová",J118,0)</f>
        <v>0</v>
      </c>
      <c r="BJ118" s="22" t="s">
        <v>79</v>
      </c>
      <c r="BK118" s="198">
        <f>ROUND(I118*H118,2)</f>
        <v>0</v>
      </c>
      <c r="BL118" s="22" t="s">
        <v>187</v>
      </c>
      <c r="BM118" s="22" t="s">
        <v>244</v>
      </c>
    </row>
    <row r="119" spans="2:65" s="1" customFormat="1" ht="378" x14ac:dyDescent="0.3">
      <c r="B119" s="39"/>
      <c r="C119" s="61"/>
      <c r="D119" s="199" t="s">
        <v>189</v>
      </c>
      <c r="E119" s="61"/>
      <c r="F119" s="200" t="s">
        <v>245</v>
      </c>
      <c r="G119" s="61"/>
      <c r="H119" s="61"/>
      <c r="I119" s="158"/>
      <c r="J119" s="61"/>
      <c r="K119" s="61"/>
      <c r="L119" s="59"/>
      <c r="M119" s="201"/>
      <c r="N119" s="40"/>
      <c r="O119" s="40"/>
      <c r="P119" s="40"/>
      <c r="Q119" s="40"/>
      <c r="R119" s="40"/>
      <c r="S119" s="40"/>
      <c r="T119" s="76"/>
      <c r="AT119" s="22" t="s">
        <v>189</v>
      </c>
      <c r="AU119" s="22" t="s">
        <v>88</v>
      </c>
    </row>
    <row r="120" spans="2:65" s="11" customFormat="1" ht="13.5" x14ac:dyDescent="0.3">
      <c r="B120" s="202"/>
      <c r="C120" s="203"/>
      <c r="D120" s="199" t="s">
        <v>200</v>
      </c>
      <c r="E120" s="204" t="s">
        <v>94</v>
      </c>
      <c r="F120" s="205" t="s">
        <v>246</v>
      </c>
      <c r="G120" s="203"/>
      <c r="H120" s="206">
        <v>63</v>
      </c>
      <c r="I120" s="207"/>
      <c r="J120" s="203"/>
      <c r="K120" s="203"/>
      <c r="L120" s="208"/>
      <c r="M120" s="209"/>
      <c r="N120" s="210"/>
      <c r="O120" s="210"/>
      <c r="P120" s="210"/>
      <c r="Q120" s="210"/>
      <c r="R120" s="210"/>
      <c r="S120" s="210"/>
      <c r="T120" s="211"/>
      <c r="AT120" s="212" t="s">
        <v>200</v>
      </c>
      <c r="AU120" s="212" t="s">
        <v>88</v>
      </c>
      <c r="AV120" s="11" t="s">
        <v>88</v>
      </c>
      <c r="AW120" s="11" t="s">
        <v>37</v>
      </c>
      <c r="AX120" s="11" t="s">
        <v>79</v>
      </c>
      <c r="AY120" s="212" t="s">
        <v>180</v>
      </c>
    </row>
    <row r="121" spans="2:65" s="1" customFormat="1" ht="25.5" customHeight="1" x14ac:dyDescent="0.3">
      <c r="B121" s="39"/>
      <c r="C121" s="187" t="s">
        <v>247</v>
      </c>
      <c r="D121" s="187" t="s">
        <v>182</v>
      </c>
      <c r="E121" s="188" t="s">
        <v>248</v>
      </c>
      <c r="F121" s="189" t="s">
        <v>249</v>
      </c>
      <c r="G121" s="190" t="s">
        <v>243</v>
      </c>
      <c r="H121" s="191">
        <v>57.54</v>
      </c>
      <c r="I121" s="192"/>
      <c r="J121" s="193">
        <f>ROUND(I121*H121,2)</f>
        <v>0</v>
      </c>
      <c r="K121" s="189" t="s">
        <v>186</v>
      </c>
      <c r="L121" s="59"/>
      <c r="M121" s="194" t="s">
        <v>30</v>
      </c>
      <c r="N121" s="195" t="s">
        <v>45</v>
      </c>
      <c r="O121" s="40"/>
      <c r="P121" s="196">
        <f>O121*H121</f>
        <v>0</v>
      </c>
      <c r="Q121" s="196">
        <v>0</v>
      </c>
      <c r="R121" s="196">
        <f>Q121*H121</f>
        <v>0</v>
      </c>
      <c r="S121" s="196">
        <v>0</v>
      </c>
      <c r="T121" s="197">
        <f>S121*H121</f>
        <v>0</v>
      </c>
      <c r="AR121" s="22" t="s">
        <v>187</v>
      </c>
      <c r="AT121" s="22" t="s">
        <v>182</v>
      </c>
      <c r="AU121" s="22" t="s">
        <v>88</v>
      </c>
      <c r="AY121" s="22" t="s">
        <v>180</v>
      </c>
      <c r="BE121" s="198">
        <f>IF(N121="základní",J121,0)</f>
        <v>0</v>
      </c>
      <c r="BF121" s="198">
        <f>IF(N121="snížená",J121,0)</f>
        <v>0</v>
      </c>
      <c r="BG121" s="198">
        <f>IF(N121="zákl. přenesená",J121,0)</f>
        <v>0</v>
      </c>
      <c r="BH121" s="198">
        <f>IF(N121="sníž. přenesená",J121,0)</f>
        <v>0</v>
      </c>
      <c r="BI121" s="198">
        <f>IF(N121="nulová",J121,0)</f>
        <v>0</v>
      </c>
      <c r="BJ121" s="22" t="s">
        <v>79</v>
      </c>
      <c r="BK121" s="198">
        <f>ROUND(I121*H121,2)</f>
        <v>0</v>
      </c>
      <c r="BL121" s="22" t="s">
        <v>187</v>
      </c>
      <c r="BM121" s="22" t="s">
        <v>250</v>
      </c>
    </row>
    <row r="122" spans="2:65" s="1" customFormat="1" ht="108" x14ac:dyDescent="0.3">
      <c r="B122" s="39"/>
      <c r="C122" s="61"/>
      <c r="D122" s="199" t="s">
        <v>189</v>
      </c>
      <c r="E122" s="61"/>
      <c r="F122" s="200" t="s">
        <v>251</v>
      </c>
      <c r="G122" s="61"/>
      <c r="H122" s="61"/>
      <c r="I122" s="158"/>
      <c r="J122" s="61"/>
      <c r="K122" s="61"/>
      <c r="L122" s="59"/>
      <c r="M122" s="201"/>
      <c r="N122" s="40"/>
      <c r="O122" s="40"/>
      <c r="P122" s="40"/>
      <c r="Q122" s="40"/>
      <c r="R122" s="40"/>
      <c r="S122" s="40"/>
      <c r="T122" s="76"/>
      <c r="AT122" s="22" t="s">
        <v>189</v>
      </c>
      <c r="AU122" s="22" t="s">
        <v>88</v>
      </c>
    </row>
    <row r="123" spans="2:65" s="11" customFormat="1" ht="13.5" x14ac:dyDescent="0.3">
      <c r="B123" s="202"/>
      <c r="C123" s="203"/>
      <c r="D123" s="199" t="s">
        <v>200</v>
      </c>
      <c r="E123" s="204" t="s">
        <v>118</v>
      </c>
      <c r="F123" s="205" t="s">
        <v>252</v>
      </c>
      <c r="G123" s="203"/>
      <c r="H123" s="206">
        <v>57.54</v>
      </c>
      <c r="I123" s="207"/>
      <c r="J123" s="203"/>
      <c r="K123" s="203"/>
      <c r="L123" s="208"/>
      <c r="M123" s="209"/>
      <c r="N123" s="210"/>
      <c r="O123" s="210"/>
      <c r="P123" s="210"/>
      <c r="Q123" s="210"/>
      <c r="R123" s="210"/>
      <c r="S123" s="210"/>
      <c r="T123" s="211"/>
      <c r="AT123" s="212" t="s">
        <v>200</v>
      </c>
      <c r="AU123" s="212" t="s">
        <v>88</v>
      </c>
      <c r="AV123" s="11" t="s">
        <v>88</v>
      </c>
      <c r="AW123" s="11" t="s">
        <v>37</v>
      </c>
      <c r="AX123" s="11" t="s">
        <v>79</v>
      </c>
      <c r="AY123" s="212" t="s">
        <v>180</v>
      </c>
    </row>
    <row r="124" spans="2:65" s="1" customFormat="1" ht="16.5" customHeight="1" x14ac:dyDescent="0.3">
      <c r="B124" s="39"/>
      <c r="C124" s="213" t="s">
        <v>99</v>
      </c>
      <c r="D124" s="213" t="s">
        <v>253</v>
      </c>
      <c r="E124" s="214" t="s">
        <v>254</v>
      </c>
      <c r="F124" s="215" t="s">
        <v>255</v>
      </c>
      <c r="G124" s="216" t="s">
        <v>256</v>
      </c>
      <c r="H124" s="217">
        <v>97.817999999999998</v>
      </c>
      <c r="I124" s="218"/>
      <c r="J124" s="219">
        <f>ROUND(I124*H124,2)</f>
        <v>0</v>
      </c>
      <c r="K124" s="215" t="s">
        <v>186</v>
      </c>
      <c r="L124" s="220"/>
      <c r="M124" s="221" t="s">
        <v>30</v>
      </c>
      <c r="N124" s="222" t="s">
        <v>45</v>
      </c>
      <c r="O124" s="40"/>
      <c r="P124" s="196">
        <f>O124*H124</f>
        <v>0</v>
      </c>
      <c r="Q124" s="196">
        <v>1</v>
      </c>
      <c r="R124" s="196">
        <f>Q124*H124</f>
        <v>97.817999999999998</v>
      </c>
      <c r="S124" s="196">
        <v>0</v>
      </c>
      <c r="T124" s="197">
        <f>S124*H124</f>
        <v>0</v>
      </c>
      <c r="AR124" s="22" t="s">
        <v>218</v>
      </c>
      <c r="AT124" s="22" t="s">
        <v>253</v>
      </c>
      <c r="AU124" s="22" t="s">
        <v>88</v>
      </c>
      <c r="AY124" s="22" t="s">
        <v>180</v>
      </c>
      <c r="BE124" s="198">
        <f>IF(N124="základní",J124,0)</f>
        <v>0</v>
      </c>
      <c r="BF124" s="198">
        <f>IF(N124="snížená",J124,0)</f>
        <v>0</v>
      </c>
      <c r="BG124" s="198">
        <f>IF(N124="zákl. přenesená",J124,0)</f>
        <v>0</v>
      </c>
      <c r="BH124" s="198">
        <f>IF(N124="sníž. přenesená",J124,0)</f>
        <v>0</v>
      </c>
      <c r="BI124" s="198">
        <f>IF(N124="nulová",J124,0)</f>
        <v>0</v>
      </c>
      <c r="BJ124" s="22" t="s">
        <v>79</v>
      </c>
      <c r="BK124" s="198">
        <f>ROUND(I124*H124,2)</f>
        <v>0</v>
      </c>
      <c r="BL124" s="22" t="s">
        <v>187</v>
      </c>
      <c r="BM124" s="22" t="s">
        <v>257</v>
      </c>
    </row>
    <row r="125" spans="2:65" s="11" customFormat="1" ht="13.5" x14ac:dyDescent="0.3">
      <c r="B125" s="202"/>
      <c r="C125" s="203"/>
      <c r="D125" s="199" t="s">
        <v>200</v>
      </c>
      <c r="E125" s="204" t="s">
        <v>30</v>
      </c>
      <c r="F125" s="205" t="s">
        <v>258</v>
      </c>
      <c r="G125" s="203"/>
      <c r="H125" s="206">
        <v>97.817999999999998</v>
      </c>
      <c r="I125" s="207"/>
      <c r="J125" s="203"/>
      <c r="K125" s="203"/>
      <c r="L125" s="208"/>
      <c r="M125" s="209"/>
      <c r="N125" s="210"/>
      <c r="O125" s="210"/>
      <c r="P125" s="210"/>
      <c r="Q125" s="210"/>
      <c r="R125" s="210"/>
      <c r="S125" s="210"/>
      <c r="T125" s="211"/>
      <c r="AT125" s="212" t="s">
        <v>200</v>
      </c>
      <c r="AU125" s="212" t="s">
        <v>88</v>
      </c>
      <c r="AV125" s="11" t="s">
        <v>88</v>
      </c>
      <c r="AW125" s="11" t="s">
        <v>37</v>
      </c>
      <c r="AX125" s="11" t="s">
        <v>79</v>
      </c>
      <c r="AY125" s="212" t="s">
        <v>180</v>
      </c>
    </row>
    <row r="126" spans="2:65" s="1" customFormat="1" ht="38.25" customHeight="1" x14ac:dyDescent="0.3">
      <c r="B126" s="39"/>
      <c r="C126" s="187" t="s">
        <v>10</v>
      </c>
      <c r="D126" s="187" t="s">
        <v>182</v>
      </c>
      <c r="E126" s="188" t="s">
        <v>259</v>
      </c>
      <c r="F126" s="189" t="s">
        <v>260</v>
      </c>
      <c r="G126" s="190" t="s">
        <v>243</v>
      </c>
      <c r="H126" s="191">
        <v>57.54</v>
      </c>
      <c r="I126" s="192"/>
      <c r="J126" s="193">
        <f>ROUND(I126*H126,2)</f>
        <v>0</v>
      </c>
      <c r="K126" s="189" t="s">
        <v>186</v>
      </c>
      <c r="L126" s="59"/>
      <c r="M126" s="194" t="s">
        <v>30</v>
      </c>
      <c r="N126" s="195" t="s">
        <v>45</v>
      </c>
      <c r="O126" s="40"/>
      <c r="P126" s="196">
        <f>O126*H126</f>
        <v>0</v>
      </c>
      <c r="Q126" s="196">
        <v>0</v>
      </c>
      <c r="R126" s="196">
        <f>Q126*H126</f>
        <v>0</v>
      </c>
      <c r="S126" s="196">
        <v>0</v>
      </c>
      <c r="T126" s="197">
        <f>S126*H126</f>
        <v>0</v>
      </c>
      <c r="AR126" s="22" t="s">
        <v>187</v>
      </c>
      <c r="AT126" s="22" t="s">
        <v>182</v>
      </c>
      <c r="AU126" s="22" t="s">
        <v>88</v>
      </c>
      <c r="AY126" s="22" t="s">
        <v>180</v>
      </c>
      <c r="BE126" s="198">
        <f>IF(N126="základní",J126,0)</f>
        <v>0</v>
      </c>
      <c r="BF126" s="198">
        <f>IF(N126="snížená",J126,0)</f>
        <v>0</v>
      </c>
      <c r="BG126" s="198">
        <f>IF(N126="zákl. přenesená",J126,0)</f>
        <v>0</v>
      </c>
      <c r="BH126" s="198">
        <f>IF(N126="sníž. přenesená",J126,0)</f>
        <v>0</v>
      </c>
      <c r="BI126" s="198">
        <f>IF(N126="nulová",J126,0)</f>
        <v>0</v>
      </c>
      <c r="BJ126" s="22" t="s">
        <v>79</v>
      </c>
      <c r="BK126" s="198">
        <f>ROUND(I126*H126,2)</f>
        <v>0</v>
      </c>
      <c r="BL126" s="22" t="s">
        <v>187</v>
      </c>
      <c r="BM126" s="22" t="s">
        <v>261</v>
      </c>
    </row>
    <row r="127" spans="2:65" s="1" customFormat="1" ht="108" x14ac:dyDescent="0.3">
      <c r="B127" s="39"/>
      <c r="C127" s="61"/>
      <c r="D127" s="199" t="s">
        <v>189</v>
      </c>
      <c r="E127" s="61"/>
      <c r="F127" s="200" t="s">
        <v>251</v>
      </c>
      <c r="G127" s="61"/>
      <c r="H127" s="61"/>
      <c r="I127" s="158"/>
      <c r="J127" s="61"/>
      <c r="K127" s="61"/>
      <c r="L127" s="59"/>
      <c r="M127" s="201"/>
      <c r="N127" s="40"/>
      <c r="O127" s="40"/>
      <c r="P127" s="40"/>
      <c r="Q127" s="40"/>
      <c r="R127" s="40"/>
      <c r="S127" s="40"/>
      <c r="T127" s="76"/>
      <c r="AT127" s="22" t="s">
        <v>189</v>
      </c>
      <c r="AU127" s="22" t="s">
        <v>88</v>
      </c>
    </row>
    <row r="128" spans="2:65" s="11" customFormat="1" ht="13.5" x14ac:dyDescent="0.3">
      <c r="B128" s="202"/>
      <c r="C128" s="203"/>
      <c r="D128" s="199" t="s">
        <v>200</v>
      </c>
      <c r="E128" s="204" t="s">
        <v>30</v>
      </c>
      <c r="F128" s="205" t="s">
        <v>118</v>
      </c>
      <c r="G128" s="203"/>
      <c r="H128" s="206">
        <v>57.54</v>
      </c>
      <c r="I128" s="207"/>
      <c r="J128" s="203"/>
      <c r="K128" s="203"/>
      <c r="L128" s="208"/>
      <c r="M128" s="209"/>
      <c r="N128" s="210"/>
      <c r="O128" s="210"/>
      <c r="P128" s="210"/>
      <c r="Q128" s="210"/>
      <c r="R128" s="210"/>
      <c r="S128" s="210"/>
      <c r="T128" s="211"/>
      <c r="AT128" s="212" t="s">
        <v>200</v>
      </c>
      <c r="AU128" s="212" t="s">
        <v>88</v>
      </c>
      <c r="AV128" s="11" t="s">
        <v>88</v>
      </c>
      <c r="AW128" s="11" t="s">
        <v>37</v>
      </c>
      <c r="AX128" s="11" t="s">
        <v>79</v>
      </c>
      <c r="AY128" s="212" t="s">
        <v>180</v>
      </c>
    </row>
    <row r="129" spans="2:65" s="1" customFormat="1" ht="38.25" customHeight="1" x14ac:dyDescent="0.3">
      <c r="B129" s="39"/>
      <c r="C129" s="187" t="s">
        <v>262</v>
      </c>
      <c r="D129" s="187" t="s">
        <v>182</v>
      </c>
      <c r="E129" s="188" t="s">
        <v>263</v>
      </c>
      <c r="F129" s="189" t="s">
        <v>264</v>
      </c>
      <c r="G129" s="190" t="s">
        <v>243</v>
      </c>
      <c r="H129" s="191">
        <v>133.03</v>
      </c>
      <c r="I129" s="192"/>
      <c r="J129" s="193">
        <f>ROUND(I129*H129,2)</f>
        <v>0</v>
      </c>
      <c r="K129" s="189" t="s">
        <v>186</v>
      </c>
      <c r="L129" s="59"/>
      <c r="M129" s="194" t="s">
        <v>30</v>
      </c>
      <c r="N129" s="195" t="s">
        <v>45</v>
      </c>
      <c r="O129" s="40"/>
      <c r="P129" s="196">
        <f>O129*H129</f>
        <v>0</v>
      </c>
      <c r="Q129" s="196">
        <v>0</v>
      </c>
      <c r="R129" s="196">
        <f>Q129*H129</f>
        <v>0</v>
      </c>
      <c r="S129" s="196">
        <v>0</v>
      </c>
      <c r="T129" s="197">
        <f>S129*H129</f>
        <v>0</v>
      </c>
      <c r="AR129" s="22" t="s">
        <v>187</v>
      </c>
      <c r="AT129" s="22" t="s">
        <v>182</v>
      </c>
      <c r="AU129" s="22" t="s">
        <v>88</v>
      </c>
      <c r="AY129" s="22" t="s">
        <v>180</v>
      </c>
      <c r="BE129" s="198">
        <f>IF(N129="základní",J129,0)</f>
        <v>0</v>
      </c>
      <c r="BF129" s="198">
        <f>IF(N129="snížená",J129,0)</f>
        <v>0</v>
      </c>
      <c r="BG129" s="198">
        <f>IF(N129="zákl. přenesená",J129,0)</f>
        <v>0</v>
      </c>
      <c r="BH129" s="198">
        <f>IF(N129="sníž. přenesená",J129,0)</f>
        <v>0</v>
      </c>
      <c r="BI129" s="198">
        <f>IF(N129="nulová",J129,0)</f>
        <v>0</v>
      </c>
      <c r="BJ129" s="22" t="s">
        <v>79</v>
      </c>
      <c r="BK129" s="198">
        <f>ROUND(I129*H129,2)</f>
        <v>0</v>
      </c>
      <c r="BL129" s="22" t="s">
        <v>187</v>
      </c>
      <c r="BM129" s="22" t="s">
        <v>265</v>
      </c>
    </row>
    <row r="130" spans="2:65" s="1" customFormat="1" ht="270" x14ac:dyDescent="0.3">
      <c r="B130" s="39"/>
      <c r="C130" s="61"/>
      <c r="D130" s="199" t="s">
        <v>189</v>
      </c>
      <c r="E130" s="61"/>
      <c r="F130" s="200" t="s">
        <v>266</v>
      </c>
      <c r="G130" s="61"/>
      <c r="H130" s="61"/>
      <c r="I130" s="158"/>
      <c r="J130" s="61"/>
      <c r="K130" s="61"/>
      <c r="L130" s="59"/>
      <c r="M130" s="201"/>
      <c r="N130" s="40"/>
      <c r="O130" s="40"/>
      <c r="P130" s="40"/>
      <c r="Q130" s="40"/>
      <c r="R130" s="40"/>
      <c r="S130" s="40"/>
      <c r="T130" s="76"/>
      <c r="AT130" s="22" t="s">
        <v>189</v>
      </c>
      <c r="AU130" s="22" t="s">
        <v>88</v>
      </c>
    </row>
    <row r="131" spans="2:65" s="11" customFormat="1" ht="13.5" x14ac:dyDescent="0.3">
      <c r="B131" s="202"/>
      <c r="C131" s="203"/>
      <c r="D131" s="199" t="s">
        <v>200</v>
      </c>
      <c r="E131" s="204" t="s">
        <v>30</v>
      </c>
      <c r="F131" s="205" t="s">
        <v>267</v>
      </c>
      <c r="G131" s="203"/>
      <c r="H131" s="206">
        <v>66.63</v>
      </c>
      <c r="I131" s="207"/>
      <c r="J131" s="203"/>
      <c r="K131" s="203"/>
      <c r="L131" s="208"/>
      <c r="M131" s="209"/>
      <c r="N131" s="210"/>
      <c r="O131" s="210"/>
      <c r="P131" s="210"/>
      <c r="Q131" s="210"/>
      <c r="R131" s="210"/>
      <c r="S131" s="210"/>
      <c r="T131" s="211"/>
      <c r="AT131" s="212" t="s">
        <v>200</v>
      </c>
      <c r="AU131" s="212" t="s">
        <v>88</v>
      </c>
      <c r="AV131" s="11" t="s">
        <v>88</v>
      </c>
      <c r="AW131" s="11" t="s">
        <v>37</v>
      </c>
      <c r="AX131" s="11" t="s">
        <v>74</v>
      </c>
      <c r="AY131" s="212" t="s">
        <v>180</v>
      </c>
    </row>
    <row r="132" spans="2:65" s="11" customFormat="1" ht="13.5" x14ac:dyDescent="0.3">
      <c r="B132" s="202"/>
      <c r="C132" s="203"/>
      <c r="D132" s="199" t="s">
        <v>200</v>
      </c>
      <c r="E132" s="204" t="s">
        <v>30</v>
      </c>
      <c r="F132" s="205" t="s">
        <v>268</v>
      </c>
      <c r="G132" s="203"/>
      <c r="H132" s="206">
        <v>66.400000000000006</v>
      </c>
      <c r="I132" s="207"/>
      <c r="J132" s="203"/>
      <c r="K132" s="203"/>
      <c r="L132" s="208"/>
      <c r="M132" s="209"/>
      <c r="N132" s="210"/>
      <c r="O132" s="210"/>
      <c r="P132" s="210"/>
      <c r="Q132" s="210"/>
      <c r="R132" s="210"/>
      <c r="S132" s="210"/>
      <c r="T132" s="211"/>
      <c r="AT132" s="212" t="s">
        <v>200</v>
      </c>
      <c r="AU132" s="212" t="s">
        <v>88</v>
      </c>
      <c r="AV132" s="11" t="s">
        <v>88</v>
      </c>
      <c r="AW132" s="11" t="s">
        <v>37</v>
      </c>
      <c r="AX132" s="11" t="s">
        <v>74</v>
      </c>
      <c r="AY132" s="212" t="s">
        <v>180</v>
      </c>
    </row>
    <row r="133" spans="2:65" s="12" customFormat="1" ht="13.5" x14ac:dyDescent="0.3">
      <c r="B133" s="223"/>
      <c r="C133" s="224"/>
      <c r="D133" s="199" t="s">
        <v>200</v>
      </c>
      <c r="E133" s="225" t="s">
        <v>102</v>
      </c>
      <c r="F133" s="226" t="s">
        <v>269</v>
      </c>
      <c r="G133" s="224"/>
      <c r="H133" s="227">
        <v>133.03</v>
      </c>
      <c r="I133" s="228"/>
      <c r="J133" s="224"/>
      <c r="K133" s="224"/>
      <c r="L133" s="229"/>
      <c r="M133" s="230"/>
      <c r="N133" s="231"/>
      <c r="O133" s="231"/>
      <c r="P133" s="231"/>
      <c r="Q133" s="231"/>
      <c r="R133" s="231"/>
      <c r="S133" s="231"/>
      <c r="T133" s="232"/>
      <c r="AT133" s="233" t="s">
        <v>200</v>
      </c>
      <c r="AU133" s="233" t="s">
        <v>88</v>
      </c>
      <c r="AV133" s="12" t="s">
        <v>187</v>
      </c>
      <c r="AW133" s="12" t="s">
        <v>37</v>
      </c>
      <c r="AX133" s="12" t="s">
        <v>79</v>
      </c>
      <c r="AY133" s="233" t="s">
        <v>180</v>
      </c>
    </row>
    <row r="134" spans="2:65" s="1" customFormat="1" ht="38.25" customHeight="1" x14ac:dyDescent="0.3">
      <c r="B134" s="39"/>
      <c r="C134" s="187" t="s">
        <v>270</v>
      </c>
      <c r="D134" s="187" t="s">
        <v>182</v>
      </c>
      <c r="E134" s="188" t="s">
        <v>271</v>
      </c>
      <c r="F134" s="189" t="s">
        <v>272</v>
      </c>
      <c r="G134" s="190" t="s">
        <v>243</v>
      </c>
      <c r="H134" s="191">
        <v>133.03</v>
      </c>
      <c r="I134" s="192"/>
      <c r="J134" s="193">
        <f>ROUND(I134*H134,2)</f>
        <v>0</v>
      </c>
      <c r="K134" s="189" t="s">
        <v>186</v>
      </c>
      <c r="L134" s="59"/>
      <c r="M134" s="194" t="s">
        <v>30</v>
      </c>
      <c r="N134" s="195" t="s">
        <v>45</v>
      </c>
      <c r="O134" s="40"/>
      <c r="P134" s="196">
        <f>O134*H134</f>
        <v>0</v>
      </c>
      <c r="Q134" s="196">
        <v>0</v>
      </c>
      <c r="R134" s="196">
        <f>Q134*H134</f>
        <v>0</v>
      </c>
      <c r="S134" s="196">
        <v>0</v>
      </c>
      <c r="T134" s="197">
        <f>S134*H134</f>
        <v>0</v>
      </c>
      <c r="AR134" s="22" t="s">
        <v>187</v>
      </c>
      <c r="AT134" s="22" t="s">
        <v>182</v>
      </c>
      <c r="AU134" s="22" t="s">
        <v>88</v>
      </c>
      <c r="AY134" s="22" t="s">
        <v>180</v>
      </c>
      <c r="BE134" s="198">
        <f>IF(N134="základní",J134,0)</f>
        <v>0</v>
      </c>
      <c r="BF134" s="198">
        <f>IF(N134="snížená",J134,0)</f>
        <v>0</v>
      </c>
      <c r="BG134" s="198">
        <f>IF(N134="zákl. přenesená",J134,0)</f>
        <v>0</v>
      </c>
      <c r="BH134" s="198">
        <f>IF(N134="sníž. přenesená",J134,0)</f>
        <v>0</v>
      </c>
      <c r="BI134" s="198">
        <f>IF(N134="nulová",J134,0)</f>
        <v>0</v>
      </c>
      <c r="BJ134" s="22" t="s">
        <v>79</v>
      </c>
      <c r="BK134" s="198">
        <f>ROUND(I134*H134,2)</f>
        <v>0</v>
      </c>
      <c r="BL134" s="22" t="s">
        <v>187</v>
      </c>
      <c r="BM134" s="22" t="s">
        <v>273</v>
      </c>
    </row>
    <row r="135" spans="2:65" s="1" customFormat="1" ht="270" x14ac:dyDescent="0.3">
      <c r="B135" s="39"/>
      <c r="C135" s="61"/>
      <c r="D135" s="199" t="s">
        <v>189</v>
      </c>
      <c r="E135" s="61"/>
      <c r="F135" s="200" t="s">
        <v>266</v>
      </c>
      <c r="G135" s="61"/>
      <c r="H135" s="61"/>
      <c r="I135" s="158"/>
      <c r="J135" s="61"/>
      <c r="K135" s="61"/>
      <c r="L135" s="59"/>
      <c r="M135" s="201"/>
      <c r="N135" s="40"/>
      <c r="O135" s="40"/>
      <c r="P135" s="40"/>
      <c r="Q135" s="40"/>
      <c r="R135" s="40"/>
      <c r="S135" s="40"/>
      <c r="T135" s="76"/>
      <c r="AT135" s="22" t="s">
        <v>189</v>
      </c>
      <c r="AU135" s="22" t="s">
        <v>88</v>
      </c>
    </row>
    <row r="136" spans="2:65" s="11" customFormat="1" ht="13.5" x14ac:dyDescent="0.3">
      <c r="B136" s="202"/>
      <c r="C136" s="203"/>
      <c r="D136" s="199" t="s">
        <v>200</v>
      </c>
      <c r="E136" s="204" t="s">
        <v>30</v>
      </c>
      <c r="F136" s="205" t="s">
        <v>102</v>
      </c>
      <c r="G136" s="203"/>
      <c r="H136" s="206">
        <v>133.03</v>
      </c>
      <c r="I136" s="207"/>
      <c r="J136" s="203"/>
      <c r="K136" s="203"/>
      <c r="L136" s="208"/>
      <c r="M136" s="209"/>
      <c r="N136" s="210"/>
      <c r="O136" s="210"/>
      <c r="P136" s="210"/>
      <c r="Q136" s="210"/>
      <c r="R136" s="210"/>
      <c r="S136" s="210"/>
      <c r="T136" s="211"/>
      <c r="AT136" s="212" t="s">
        <v>200</v>
      </c>
      <c r="AU136" s="212" t="s">
        <v>88</v>
      </c>
      <c r="AV136" s="11" t="s">
        <v>88</v>
      </c>
      <c r="AW136" s="11" t="s">
        <v>37</v>
      </c>
      <c r="AX136" s="11" t="s">
        <v>79</v>
      </c>
      <c r="AY136" s="212" t="s">
        <v>180</v>
      </c>
    </row>
    <row r="137" spans="2:65" s="1" customFormat="1" ht="25.5" customHeight="1" x14ac:dyDescent="0.3">
      <c r="B137" s="39"/>
      <c r="C137" s="187" t="s">
        <v>274</v>
      </c>
      <c r="D137" s="187" t="s">
        <v>182</v>
      </c>
      <c r="E137" s="188" t="s">
        <v>275</v>
      </c>
      <c r="F137" s="189" t="s">
        <v>276</v>
      </c>
      <c r="G137" s="190" t="s">
        <v>243</v>
      </c>
      <c r="H137" s="191">
        <v>196.77500000000001</v>
      </c>
      <c r="I137" s="192"/>
      <c r="J137" s="193">
        <f>ROUND(I137*H137,2)</f>
        <v>0</v>
      </c>
      <c r="K137" s="189" t="s">
        <v>186</v>
      </c>
      <c r="L137" s="59"/>
      <c r="M137" s="194" t="s">
        <v>30</v>
      </c>
      <c r="N137" s="195" t="s">
        <v>45</v>
      </c>
      <c r="O137" s="40"/>
      <c r="P137" s="196">
        <f>O137*H137</f>
        <v>0</v>
      </c>
      <c r="Q137" s="196">
        <v>0</v>
      </c>
      <c r="R137" s="196">
        <f>Q137*H137</f>
        <v>0</v>
      </c>
      <c r="S137" s="196">
        <v>0</v>
      </c>
      <c r="T137" s="197">
        <f>S137*H137</f>
        <v>0</v>
      </c>
      <c r="AR137" s="22" t="s">
        <v>187</v>
      </c>
      <c r="AT137" s="22" t="s">
        <v>182</v>
      </c>
      <c r="AU137" s="22" t="s">
        <v>88</v>
      </c>
      <c r="AY137" s="22" t="s">
        <v>180</v>
      </c>
      <c r="BE137" s="198">
        <f>IF(N137="základní",J137,0)</f>
        <v>0</v>
      </c>
      <c r="BF137" s="198">
        <f>IF(N137="snížená",J137,0)</f>
        <v>0</v>
      </c>
      <c r="BG137" s="198">
        <f>IF(N137="zákl. přenesená",J137,0)</f>
        <v>0</v>
      </c>
      <c r="BH137" s="198">
        <f>IF(N137="sníž. přenesená",J137,0)</f>
        <v>0</v>
      </c>
      <c r="BI137" s="198">
        <f>IF(N137="nulová",J137,0)</f>
        <v>0</v>
      </c>
      <c r="BJ137" s="22" t="s">
        <v>79</v>
      </c>
      <c r="BK137" s="198">
        <f>ROUND(I137*H137,2)</f>
        <v>0</v>
      </c>
      <c r="BL137" s="22" t="s">
        <v>187</v>
      </c>
      <c r="BM137" s="22" t="s">
        <v>277</v>
      </c>
    </row>
    <row r="138" spans="2:65" s="1" customFormat="1" ht="94.5" x14ac:dyDescent="0.3">
      <c r="B138" s="39"/>
      <c r="C138" s="61"/>
      <c r="D138" s="199" t="s">
        <v>189</v>
      </c>
      <c r="E138" s="61"/>
      <c r="F138" s="200" t="s">
        <v>278</v>
      </c>
      <c r="G138" s="61"/>
      <c r="H138" s="61"/>
      <c r="I138" s="158"/>
      <c r="J138" s="61"/>
      <c r="K138" s="61"/>
      <c r="L138" s="59"/>
      <c r="M138" s="201"/>
      <c r="N138" s="40"/>
      <c r="O138" s="40"/>
      <c r="P138" s="40"/>
      <c r="Q138" s="40"/>
      <c r="R138" s="40"/>
      <c r="S138" s="40"/>
      <c r="T138" s="76"/>
      <c r="AT138" s="22" t="s">
        <v>189</v>
      </c>
      <c r="AU138" s="22" t="s">
        <v>88</v>
      </c>
    </row>
    <row r="139" spans="2:65" s="11" customFormat="1" ht="13.5" x14ac:dyDescent="0.3">
      <c r="B139" s="202"/>
      <c r="C139" s="203"/>
      <c r="D139" s="199" t="s">
        <v>200</v>
      </c>
      <c r="E139" s="204" t="s">
        <v>30</v>
      </c>
      <c r="F139" s="205" t="s">
        <v>279</v>
      </c>
      <c r="G139" s="203"/>
      <c r="H139" s="206">
        <v>133.77500000000001</v>
      </c>
      <c r="I139" s="207"/>
      <c r="J139" s="203"/>
      <c r="K139" s="203"/>
      <c r="L139" s="208"/>
      <c r="M139" s="209"/>
      <c r="N139" s="210"/>
      <c r="O139" s="210"/>
      <c r="P139" s="210"/>
      <c r="Q139" s="210"/>
      <c r="R139" s="210"/>
      <c r="S139" s="210"/>
      <c r="T139" s="211"/>
      <c r="AT139" s="212" t="s">
        <v>200</v>
      </c>
      <c r="AU139" s="212" t="s">
        <v>88</v>
      </c>
      <c r="AV139" s="11" t="s">
        <v>88</v>
      </c>
      <c r="AW139" s="11" t="s">
        <v>37</v>
      </c>
      <c r="AX139" s="11" t="s">
        <v>74</v>
      </c>
      <c r="AY139" s="212" t="s">
        <v>180</v>
      </c>
    </row>
    <row r="140" spans="2:65" s="11" customFormat="1" ht="13.5" x14ac:dyDescent="0.3">
      <c r="B140" s="202"/>
      <c r="C140" s="203"/>
      <c r="D140" s="199" t="s">
        <v>200</v>
      </c>
      <c r="E140" s="204" t="s">
        <v>30</v>
      </c>
      <c r="F140" s="205" t="s">
        <v>94</v>
      </c>
      <c r="G140" s="203"/>
      <c r="H140" s="206">
        <v>63</v>
      </c>
      <c r="I140" s="207"/>
      <c r="J140" s="203"/>
      <c r="K140" s="203"/>
      <c r="L140" s="208"/>
      <c r="M140" s="209"/>
      <c r="N140" s="210"/>
      <c r="O140" s="210"/>
      <c r="P140" s="210"/>
      <c r="Q140" s="210"/>
      <c r="R140" s="210"/>
      <c r="S140" s="210"/>
      <c r="T140" s="211"/>
      <c r="AT140" s="212" t="s">
        <v>200</v>
      </c>
      <c r="AU140" s="212" t="s">
        <v>88</v>
      </c>
      <c r="AV140" s="11" t="s">
        <v>88</v>
      </c>
      <c r="AW140" s="11" t="s">
        <v>37</v>
      </c>
      <c r="AX140" s="11" t="s">
        <v>74</v>
      </c>
      <c r="AY140" s="212" t="s">
        <v>180</v>
      </c>
    </row>
    <row r="141" spans="2:65" s="12" customFormat="1" ht="13.5" x14ac:dyDescent="0.3">
      <c r="B141" s="223"/>
      <c r="C141" s="224"/>
      <c r="D141" s="199" t="s">
        <v>200</v>
      </c>
      <c r="E141" s="225" t="s">
        <v>114</v>
      </c>
      <c r="F141" s="226" t="s">
        <v>269</v>
      </c>
      <c r="G141" s="224"/>
      <c r="H141" s="227">
        <v>196.77500000000001</v>
      </c>
      <c r="I141" s="228"/>
      <c r="J141" s="224"/>
      <c r="K141" s="224"/>
      <c r="L141" s="229"/>
      <c r="M141" s="230"/>
      <c r="N141" s="231"/>
      <c r="O141" s="231"/>
      <c r="P141" s="231"/>
      <c r="Q141" s="231"/>
      <c r="R141" s="231"/>
      <c r="S141" s="231"/>
      <c r="T141" s="232"/>
      <c r="AT141" s="233" t="s">
        <v>200</v>
      </c>
      <c r="AU141" s="233" t="s">
        <v>88</v>
      </c>
      <c r="AV141" s="12" t="s">
        <v>187</v>
      </c>
      <c r="AW141" s="12" t="s">
        <v>37</v>
      </c>
      <c r="AX141" s="12" t="s">
        <v>79</v>
      </c>
      <c r="AY141" s="233" t="s">
        <v>180</v>
      </c>
    </row>
    <row r="142" spans="2:65" s="1" customFormat="1" ht="38.25" customHeight="1" x14ac:dyDescent="0.3">
      <c r="B142" s="39"/>
      <c r="C142" s="187" t="s">
        <v>280</v>
      </c>
      <c r="D142" s="187" t="s">
        <v>182</v>
      </c>
      <c r="E142" s="188" t="s">
        <v>281</v>
      </c>
      <c r="F142" s="189" t="s">
        <v>282</v>
      </c>
      <c r="G142" s="190" t="s">
        <v>243</v>
      </c>
      <c r="H142" s="191">
        <v>196.77500000000001</v>
      </c>
      <c r="I142" s="192"/>
      <c r="J142" s="193">
        <f>ROUND(I142*H142,2)</f>
        <v>0</v>
      </c>
      <c r="K142" s="189" t="s">
        <v>186</v>
      </c>
      <c r="L142" s="59"/>
      <c r="M142" s="194" t="s">
        <v>30</v>
      </c>
      <c r="N142" s="195" t="s">
        <v>45</v>
      </c>
      <c r="O142" s="40"/>
      <c r="P142" s="196">
        <f>O142*H142</f>
        <v>0</v>
      </c>
      <c r="Q142" s="196">
        <v>0</v>
      </c>
      <c r="R142" s="196">
        <f>Q142*H142</f>
        <v>0</v>
      </c>
      <c r="S142" s="196">
        <v>0</v>
      </c>
      <c r="T142" s="197">
        <f>S142*H142</f>
        <v>0</v>
      </c>
      <c r="AR142" s="22" t="s">
        <v>187</v>
      </c>
      <c r="AT142" s="22" t="s">
        <v>182</v>
      </c>
      <c r="AU142" s="22" t="s">
        <v>88</v>
      </c>
      <c r="AY142" s="22" t="s">
        <v>180</v>
      </c>
      <c r="BE142" s="198">
        <f>IF(N142="základní",J142,0)</f>
        <v>0</v>
      </c>
      <c r="BF142" s="198">
        <f>IF(N142="snížená",J142,0)</f>
        <v>0</v>
      </c>
      <c r="BG142" s="198">
        <f>IF(N142="zákl. přenesená",J142,0)</f>
        <v>0</v>
      </c>
      <c r="BH142" s="198">
        <f>IF(N142="sníž. přenesená",J142,0)</f>
        <v>0</v>
      </c>
      <c r="BI142" s="198">
        <f>IF(N142="nulová",J142,0)</f>
        <v>0</v>
      </c>
      <c r="BJ142" s="22" t="s">
        <v>79</v>
      </c>
      <c r="BK142" s="198">
        <f>ROUND(I142*H142,2)</f>
        <v>0</v>
      </c>
      <c r="BL142" s="22" t="s">
        <v>187</v>
      </c>
      <c r="BM142" s="22" t="s">
        <v>283</v>
      </c>
    </row>
    <row r="143" spans="2:65" s="1" customFormat="1" ht="94.5" x14ac:dyDescent="0.3">
      <c r="B143" s="39"/>
      <c r="C143" s="61"/>
      <c r="D143" s="199" t="s">
        <v>189</v>
      </c>
      <c r="E143" s="61"/>
      <c r="F143" s="200" t="s">
        <v>278</v>
      </c>
      <c r="G143" s="61"/>
      <c r="H143" s="61"/>
      <c r="I143" s="158"/>
      <c r="J143" s="61"/>
      <c r="K143" s="61"/>
      <c r="L143" s="59"/>
      <c r="M143" s="201"/>
      <c r="N143" s="40"/>
      <c r="O143" s="40"/>
      <c r="P143" s="40"/>
      <c r="Q143" s="40"/>
      <c r="R143" s="40"/>
      <c r="S143" s="40"/>
      <c r="T143" s="76"/>
      <c r="AT143" s="22" t="s">
        <v>189</v>
      </c>
      <c r="AU143" s="22" t="s">
        <v>88</v>
      </c>
    </row>
    <row r="144" spans="2:65" s="11" customFormat="1" ht="13.5" x14ac:dyDescent="0.3">
      <c r="B144" s="202"/>
      <c r="C144" s="203"/>
      <c r="D144" s="199" t="s">
        <v>200</v>
      </c>
      <c r="E144" s="204" t="s">
        <v>30</v>
      </c>
      <c r="F144" s="205" t="s">
        <v>114</v>
      </c>
      <c r="G144" s="203"/>
      <c r="H144" s="206">
        <v>196.77500000000001</v>
      </c>
      <c r="I144" s="207"/>
      <c r="J144" s="203"/>
      <c r="K144" s="203"/>
      <c r="L144" s="208"/>
      <c r="M144" s="209"/>
      <c r="N144" s="210"/>
      <c r="O144" s="210"/>
      <c r="P144" s="210"/>
      <c r="Q144" s="210"/>
      <c r="R144" s="210"/>
      <c r="S144" s="210"/>
      <c r="T144" s="211"/>
      <c r="AT144" s="212" t="s">
        <v>200</v>
      </c>
      <c r="AU144" s="212" t="s">
        <v>88</v>
      </c>
      <c r="AV144" s="11" t="s">
        <v>88</v>
      </c>
      <c r="AW144" s="11" t="s">
        <v>37</v>
      </c>
      <c r="AX144" s="11" t="s">
        <v>79</v>
      </c>
      <c r="AY144" s="212" t="s">
        <v>180</v>
      </c>
    </row>
    <row r="145" spans="2:65" s="1" customFormat="1" ht="38.25" customHeight="1" x14ac:dyDescent="0.3">
      <c r="B145" s="39"/>
      <c r="C145" s="187" t="s">
        <v>284</v>
      </c>
      <c r="D145" s="187" t="s">
        <v>182</v>
      </c>
      <c r="E145" s="188" t="s">
        <v>285</v>
      </c>
      <c r="F145" s="189" t="s">
        <v>286</v>
      </c>
      <c r="G145" s="190" t="s">
        <v>243</v>
      </c>
      <c r="H145" s="191">
        <v>475.67599999999999</v>
      </c>
      <c r="I145" s="192"/>
      <c r="J145" s="193">
        <f>ROUND(I145*H145,2)</f>
        <v>0</v>
      </c>
      <c r="K145" s="189" t="s">
        <v>186</v>
      </c>
      <c r="L145" s="59"/>
      <c r="M145" s="194" t="s">
        <v>30</v>
      </c>
      <c r="N145" s="195" t="s">
        <v>45</v>
      </c>
      <c r="O145" s="40"/>
      <c r="P145" s="196">
        <f>O145*H145</f>
        <v>0</v>
      </c>
      <c r="Q145" s="196">
        <v>0</v>
      </c>
      <c r="R145" s="196">
        <f>Q145*H145</f>
        <v>0</v>
      </c>
      <c r="S145" s="196">
        <v>0</v>
      </c>
      <c r="T145" s="197">
        <f>S145*H145</f>
        <v>0</v>
      </c>
      <c r="AR145" s="22" t="s">
        <v>187</v>
      </c>
      <c r="AT145" s="22" t="s">
        <v>182</v>
      </c>
      <c r="AU145" s="22" t="s">
        <v>88</v>
      </c>
      <c r="AY145" s="22" t="s">
        <v>180</v>
      </c>
      <c r="BE145" s="198">
        <f>IF(N145="základní",J145,0)</f>
        <v>0</v>
      </c>
      <c r="BF145" s="198">
        <f>IF(N145="snížená",J145,0)</f>
        <v>0</v>
      </c>
      <c r="BG145" s="198">
        <f>IF(N145="zákl. přenesená",J145,0)</f>
        <v>0</v>
      </c>
      <c r="BH145" s="198">
        <f>IF(N145="sníž. přenesená",J145,0)</f>
        <v>0</v>
      </c>
      <c r="BI145" s="198">
        <f>IF(N145="nulová",J145,0)</f>
        <v>0</v>
      </c>
      <c r="BJ145" s="22" t="s">
        <v>79</v>
      </c>
      <c r="BK145" s="198">
        <f>ROUND(I145*H145,2)</f>
        <v>0</v>
      </c>
      <c r="BL145" s="22" t="s">
        <v>187</v>
      </c>
      <c r="BM145" s="22" t="s">
        <v>287</v>
      </c>
    </row>
    <row r="146" spans="2:65" s="1" customFormat="1" ht="189" x14ac:dyDescent="0.3">
      <c r="B146" s="39"/>
      <c r="C146" s="61"/>
      <c r="D146" s="199" t="s">
        <v>189</v>
      </c>
      <c r="E146" s="61"/>
      <c r="F146" s="200" t="s">
        <v>288</v>
      </c>
      <c r="G146" s="61"/>
      <c r="H146" s="61"/>
      <c r="I146" s="158"/>
      <c r="J146" s="61"/>
      <c r="K146" s="61"/>
      <c r="L146" s="59"/>
      <c r="M146" s="201"/>
      <c r="N146" s="40"/>
      <c r="O146" s="40"/>
      <c r="P146" s="40"/>
      <c r="Q146" s="40"/>
      <c r="R146" s="40"/>
      <c r="S146" s="40"/>
      <c r="T146" s="76"/>
      <c r="AT146" s="22" t="s">
        <v>189</v>
      </c>
      <c r="AU146" s="22" t="s">
        <v>88</v>
      </c>
    </row>
    <row r="147" spans="2:65" s="11" customFormat="1" ht="13.5" x14ac:dyDescent="0.3">
      <c r="B147" s="202"/>
      <c r="C147" s="203"/>
      <c r="D147" s="199" t="s">
        <v>200</v>
      </c>
      <c r="E147" s="204" t="s">
        <v>30</v>
      </c>
      <c r="F147" s="205" t="s">
        <v>289</v>
      </c>
      <c r="G147" s="203"/>
      <c r="H147" s="206">
        <v>475.67599999999999</v>
      </c>
      <c r="I147" s="207"/>
      <c r="J147" s="203"/>
      <c r="K147" s="203"/>
      <c r="L147" s="208"/>
      <c r="M147" s="209"/>
      <c r="N147" s="210"/>
      <c r="O147" s="210"/>
      <c r="P147" s="210"/>
      <c r="Q147" s="210"/>
      <c r="R147" s="210"/>
      <c r="S147" s="210"/>
      <c r="T147" s="211"/>
      <c r="AT147" s="212" t="s">
        <v>200</v>
      </c>
      <c r="AU147" s="212" t="s">
        <v>88</v>
      </c>
      <c r="AV147" s="11" t="s">
        <v>88</v>
      </c>
      <c r="AW147" s="11" t="s">
        <v>37</v>
      </c>
      <c r="AX147" s="11" t="s">
        <v>79</v>
      </c>
      <c r="AY147" s="212" t="s">
        <v>180</v>
      </c>
    </row>
    <row r="148" spans="2:65" s="1" customFormat="1" ht="25.5" customHeight="1" x14ac:dyDescent="0.3">
      <c r="B148" s="39"/>
      <c r="C148" s="187" t="s">
        <v>9</v>
      </c>
      <c r="D148" s="187" t="s">
        <v>182</v>
      </c>
      <c r="E148" s="188" t="s">
        <v>290</v>
      </c>
      <c r="F148" s="189" t="s">
        <v>291</v>
      </c>
      <c r="G148" s="190" t="s">
        <v>243</v>
      </c>
      <c r="H148" s="191">
        <v>88.331000000000003</v>
      </c>
      <c r="I148" s="192"/>
      <c r="J148" s="193">
        <f>ROUND(I148*H148,2)</f>
        <v>0</v>
      </c>
      <c r="K148" s="189" t="s">
        <v>186</v>
      </c>
      <c r="L148" s="59"/>
      <c r="M148" s="194" t="s">
        <v>30</v>
      </c>
      <c r="N148" s="195" t="s">
        <v>45</v>
      </c>
      <c r="O148" s="40"/>
      <c r="P148" s="196">
        <f>O148*H148</f>
        <v>0</v>
      </c>
      <c r="Q148" s="196">
        <v>0</v>
      </c>
      <c r="R148" s="196">
        <f>Q148*H148</f>
        <v>0</v>
      </c>
      <c r="S148" s="196">
        <v>0</v>
      </c>
      <c r="T148" s="197">
        <f>S148*H148</f>
        <v>0</v>
      </c>
      <c r="AR148" s="22" t="s">
        <v>187</v>
      </c>
      <c r="AT148" s="22" t="s">
        <v>182</v>
      </c>
      <c r="AU148" s="22" t="s">
        <v>88</v>
      </c>
      <c r="AY148" s="22" t="s">
        <v>180</v>
      </c>
      <c r="BE148" s="198">
        <f>IF(N148="základní",J148,0)</f>
        <v>0</v>
      </c>
      <c r="BF148" s="198">
        <f>IF(N148="snížená",J148,0)</f>
        <v>0</v>
      </c>
      <c r="BG148" s="198">
        <f>IF(N148="zákl. přenesená",J148,0)</f>
        <v>0</v>
      </c>
      <c r="BH148" s="198">
        <f>IF(N148="sníž. přenesená",J148,0)</f>
        <v>0</v>
      </c>
      <c r="BI148" s="198">
        <f>IF(N148="nulová",J148,0)</f>
        <v>0</v>
      </c>
      <c r="BJ148" s="22" t="s">
        <v>79</v>
      </c>
      <c r="BK148" s="198">
        <f>ROUND(I148*H148,2)</f>
        <v>0</v>
      </c>
      <c r="BL148" s="22" t="s">
        <v>187</v>
      </c>
      <c r="BM148" s="22" t="s">
        <v>292</v>
      </c>
    </row>
    <row r="149" spans="2:65" s="1" customFormat="1" ht="148.5" x14ac:dyDescent="0.3">
      <c r="B149" s="39"/>
      <c r="C149" s="61"/>
      <c r="D149" s="199" t="s">
        <v>189</v>
      </c>
      <c r="E149" s="61"/>
      <c r="F149" s="200" t="s">
        <v>293</v>
      </c>
      <c r="G149" s="61"/>
      <c r="H149" s="61"/>
      <c r="I149" s="158"/>
      <c r="J149" s="61"/>
      <c r="K149" s="61"/>
      <c r="L149" s="59"/>
      <c r="M149" s="201"/>
      <c r="N149" s="40"/>
      <c r="O149" s="40"/>
      <c r="P149" s="40"/>
      <c r="Q149" s="40"/>
      <c r="R149" s="40"/>
      <c r="S149" s="40"/>
      <c r="T149" s="76"/>
      <c r="AT149" s="22" t="s">
        <v>189</v>
      </c>
      <c r="AU149" s="22" t="s">
        <v>88</v>
      </c>
    </row>
    <row r="150" spans="2:65" s="11" customFormat="1" ht="13.5" x14ac:dyDescent="0.3">
      <c r="B150" s="202"/>
      <c r="C150" s="203"/>
      <c r="D150" s="199" t="s">
        <v>200</v>
      </c>
      <c r="E150" s="204" t="s">
        <v>30</v>
      </c>
      <c r="F150" s="205" t="s">
        <v>120</v>
      </c>
      <c r="G150" s="203"/>
      <c r="H150" s="206">
        <v>88.331000000000003</v>
      </c>
      <c r="I150" s="207"/>
      <c r="J150" s="203"/>
      <c r="K150" s="203"/>
      <c r="L150" s="208"/>
      <c r="M150" s="209"/>
      <c r="N150" s="210"/>
      <c r="O150" s="210"/>
      <c r="P150" s="210"/>
      <c r="Q150" s="210"/>
      <c r="R150" s="210"/>
      <c r="S150" s="210"/>
      <c r="T150" s="211"/>
      <c r="AT150" s="212" t="s">
        <v>200</v>
      </c>
      <c r="AU150" s="212" t="s">
        <v>88</v>
      </c>
      <c r="AV150" s="11" t="s">
        <v>88</v>
      </c>
      <c r="AW150" s="11" t="s">
        <v>37</v>
      </c>
      <c r="AX150" s="11" t="s">
        <v>79</v>
      </c>
      <c r="AY150" s="212" t="s">
        <v>180</v>
      </c>
    </row>
    <row r="151" spans="2:65" s="1" customFormat="1" ht="25.5" customHeight="1" x14ac:dyDescent="0.3">
      <c r="B151" s="39"/>
      <c r="C151" s="187" t="s">
        <v>294</v>
      </c>
      <c r="D151" s="187" t="s">
        <v>182</v>
      </c>
      <c r="E151" s="188" t="s">
        <v>295</v>
      </c>
      <c r="F151" s="189" t="s">
        <v>296</v>
      </c>
      <c r="G151" s="190" t="s">
        <v>243</v>
      </c>
      <c r="H151" s="191">
        <v>88.331000000000003</v>
      </c>
      <c r="I151" s="192"/>
      <c r="J151" s="193">
        <f>ROUND(I151*H151,2)</f>
        <v>0</v>
      </c>
      <c r="K151" s="189" t="s">
        <v>186</v>
      </c>
      <c r="L151" s="59"/>
      <c r="M151" s="194" t="s">
        <v>30</v>
      </c>
      <c r="N151" s="195" t="s">
        <v>45</v>
      </c>
      <c r="O151" s="40"/>
      <c r="P151" s="196">
        <f>O151*H151</f>
        <v>0</v>
      </c>
      <c r="Q151" s="196">
        <v>0</v>
      </c>
      <c r="R151" s="196">
        <f>Q151*H151</f>
        <v>0</v>
      </c>
      <c r="S151" s="196">
        <v>0</v>
      </c>
      <c r="T151" s="197">
        <f>S151*H151</f>
        <v>0</v>
      </c>
      <c r="AR151" s="22" t="s">
        <v>187</v>
      </c>
      <c r="AT151" s="22" t="s">
        <v>182</v>
      </c>
      <c r="AU151" s="22" t="s">
        <v>88</v>
      </c>
      <c r="AY151" s="22" t="s">
        <v>180</v>
      </c>
      <c r="BE151" s="198">
        <f>IF(N151="základní",J151,0)</f>
        <v>0</v>
      </c>
      <c r="BF151" s="198">
        <f>IF(N151="snížená",J151,0)</f>
        <v>0</v>
      </c>
      <c r="BG151" s="198">
        <f>IF(N151="zákl. přenesená",J151,0)</f>
        <v>0</v>
      </c>
      <c r="BH151" s="198">
        <f>IF(N151="sníž. přenesená",J151,0)</f>
        <v>0</v>
      </c>
      <c r="BI151" s="198">
        <f>IF(N151="nulová",J151,0)</f>
        <v>0</v>
      </c>
      <c r="BJ151" s="22" t="s">
        <v>79</v>
      </c>
      <c r="BK151" s="198">
        <f>ROUND(I151*H151,2)</f>
        <v>0</v>
      </c>
      <c r="BL151" s="22" t="s">
        <v>187</v>
      </c>
      <c r="BM151" s="22" t="s">
        <v>297</v>
      </c>
    </row>
    <row r="152" spans="2:65" s="1" customFormat="1" ht="409.5" x14ac:dyDescent="0.3">
      <c r="B152" s="39"/>
      <c r="C152" s="61"/>
      <c r="D152" s="199" t="s">
        <v>189</v>
      </c>
      <c r="E152" s="61"/>
      <c r="F152" s="200" t="s">
        <v>298</v>
      </c>
      <c r="G152" s="61"/>
      <c r="H152" s="61"/>
      <c r="I152" s="158"/>
      <c r="J152" s="61"/>
      <c r="K152" s="61"/>
      <c r="L152" s="59"/>
      <c r="M152" s="201"/>
      <c r="N152" s="40"/>
      <c r="O152" s="40"/>
      <c r="P152" s="40"/>
      <c r="Q152" s="40"/>
      <c r="R152" s="40"/>
      <c r="S152" s="40"/>
      <c r="T152" s="76"/>
      <c r="AT152" s="22" t="s">
        <v>189</v>
      </c>
      <c r="AU152" s="22" t="s">
        <v>88</v>
      </c>
    </row>
    <row r="153" spans="2:65" s="11" customFormat="1" ht="13.5" x14ac:dyDescent="0.3">
      <c r="B153" s="202"/>
      <c r="C153" s="203"/>
      <c r="D153" s="199" t="s">
        <v>200</v>
      </c>
      <c r="E153" s="204" t="s">
        <v>30</v>
      </c>
      <c r="F153" s="205" t="s">
        <v>299</v>
      </c>
      <c r="G153" s="203"/>
      <c r="H153" s="206">
        <v>50.113</v>
      </c>
      <c r="I153" s="207"/>
      <c r="J153" s="203"/>
      <c r="K153" s="203"/>
      <c r="L153" s="208"/>
      <c r="M153" s="209"/>
      <c r="N153" s="210"/>
      <c r="O153" s="210"/>
      <c r="P153" s="210"/>
      <c r="Q153" s="210"/>
      <c r="R153" s="210"/>
      <c r="S153" s="210"/>
      <c r="T153" s="211"/>
      <c r="AT153" s="212" t="s">
        <v>200</v>
      </c>
      <c r="AU153" s="212" t="s">
        <v>88</v>
      </c>
      <c r="AV153" s="11" t="s">
        <v>88</v>
      </c>
      <c r="AW153" s="11" t="s">
        <v>37</v>
      </c>
      <c r="AX153" s="11" t="s">
        <v>74</v>
      </c>
      <c r="AY153" s="212" t="s">
        <v>180</v>
      </c>
    </row>
    <row r="154" spans="2:65" s="11" customFormat="1" ht="13.5" x14ac:dyDescent="0.3">
      <c r="B154" s="202"/>
      <c r="C154" s="203"/>
      <c r="D154" s="199" t="s">
        <v>200</v>
      </c>
      <c r="E154" s="204" t="s">
        <v>30</v>
      </c>
      <c r="F154" s="205" t="s">
        <v>300</v>
      </c>
      <c r="G154" s="203"/>
      <c r="H154" s="206">
        <v>9.1929999999999996</v>
      </c>
      <c r="I154" s="207"/>
      <c r="J154" s="203"/>
      <c r="K154" s="203"/>
      <c r="L154" s="208"/>
      <c r="M154" s="209"/>
      <c r="N154" s="210"/>
      <c r="O154" s="210"/>
      <c r="P154" s="210"/>
      <c r="Q154" s="210"/>
      <c r="R154" s="210"/>
      <c r="S154" s="210"/>
      <c r="T154" s="211"/>
      <c r="AT154" s="212" t="s">
        <v>200</v>
      </c>
      <c r="AU154" s="212" t="s">
        <v>88</v>
      </c>
      <c r="AV154" s="11" t="s">
        <v>88</v>
      </c>
      <c r="AW154" s="11" t="s">
        <v>37</v>
      </c>
      <c r="AX154" s="11" t="s">
        <v>74</v>
      </c>
      <c r="AY154" s="212" t="s">
        <v>180</v>
      </c>
    </row>
    <row r="155" spans="2:65" s="11" customFormat="1" ht="13.5" x14ac:dyDescent="0.3">
      <c r="B155" s="202"/>
      <c r="C155" s="203"/>
      <c r="D155" s="199" t="s">
        <v>200</v>
      </c>
      <c r="E155" s="204" t="s">
        <v>30</v>
      </c>
      <c r="F155" s="205" t="s">
        <v>301</v>
      </c>
      <c r="G155" s="203"/>
      <c r="H155" s="206">
        <v>29.024999999999999</v>
      </c>
      <c r="I155" s="207"/>
      <c r="J155" s="203"/>
      <c r="K155" s="203"/>
      <c r="L155" s="208"/>
      <c r="M155" s="209"/>
      <c r="N155" s="210"/>
      <c r="O155" s="210"/>
      <c r="P155" s="210"/>
      <c r="Q155" s="210"/>
      <c r="R155" s="210"/>
      <c r="S155" s="210"/>
      <c r="T155" s="211"/>
      <c r="AT155" s="212" t="s">
        <v>200</v>
      </c>
      <c r="AU155" s="212" t="s">
        <v>88</v>
      </c>
      <c r="AV155" s="11" t="s">
        <v>88</v>
      </c>
      <c r="AW155" s="11" t="s">
        <v>37</v>
      </c>
      <c r="AX155" s="11" t="s">
        <v>74</v>
      </c>
      <c r="AY155" s="212" t="s">
        <v>180</v>
      </c>
    </row>
    <row r="156" spans="2:65" s="12" customFormat="1" ht="13.5" x14ac:dyDescent="0.3">
      <c r="B156" s="223"/>
      <c r="C156" s="224"/>
      <c r="D156" s="199" t="s">
        <v>200</v>
      </c>
      <c r="E156" s="225" t="s">
        <v>120</v>
      </c>
      <c r="F156" s="226" t="s">
        <v>269</v>
      </c>
      <c r="G156" s="224"/>
      <c r="H156" s="227">
        <v>88.331000000000003</v>
      </c>
      <c r="I156" s="228"/>
      <c r="J156" s="224"/>
      <c r="K156" s="224"/>
      <c r="L156" s="229"/>
      <c r="M156" s="230"/>
      <c r="N156" s="231"/>
      <c r="O156" s="231"/>
      <c r="P156" s="231"/>
      <c r="Q156" s="231"/>
      <c r="R156" s="231"/>
      <c r="S156" s="231"/>
      <c r="T156" s="232"/>
      <c r="AT156" s="233" t="s">
        <v>200</v>
      </c>
      <c r="AU156" s="233" t="s">
        <v>88</v>
      </c>
      <c r="AV156" s="12" t="s">
        <v>187</v>
      </c>
      <c r="AW156" s="12" t="s">
        <v>37</v>
      </c>
      <c r="AX156" s="12" t="s">
        <v>79</v>
      </c>
      <c r="AY156" s="233" t="s">
        <v>180</v>
      </c>
    </row>
    <row r="157" spans="2:65" s="1" customFormat="1" ht="16.5" customHeight="1" x14ac:dyDescent="0.3">
      <c r="B157" s="39"/>
      <c r="C157" s="187" t="s">
        <v>302</v>
      </c>
      <c r="D157" s="187" t="s">
        <v>182</v>
      </c>
      <c r="E157" s="188" t="s">
        <v>303</v>
      </c>
      <c r="F157" s="189" t="s">
        <v>304</v>
      </c>
      <c r="G157" s="190" t="s">
        <v>243</v>
      </c>
      <c r="H157" s="191">
        <v>241.47399999999999</v>
      </c>
      <c r="I157" s="192"/>
      <c r="J157" s="193">
        <f>ROUND(I157*H157,2)</f>
        <v>0</v>
      </c>
      <c r="K157" s="189" t="s">
        <v>186</v>
      </c>
      <c r="L157" s="59"/>
      <c r="M157" s="194" t="s">
        <v>30</v>
      </c>
      <c r="N157" s="195" t="s">
        <v>45</v>
      </c>
      <c r="O157" s="40"/>
      <c r="P157" s="196">
        <f>O157*H157</f>
        <v>0</v>
      </c>
      <c r="Q157" s="196">
        <v>0</v>
      </c>
      <c r="R157" s="196">
        <f>Q157*H157</f>
        <v>0</v>
      </c>
      <c r="S157" s="196">
        <v>0</v>
      </c>
      <c r="T157" s="197">
        <f>S157*H157</f>
        <v>0</v>
      </c>
      <c r="AR157" s="22" t="s">
        <v>187</v>
      </c>
      <c r="AT157" s="22" t="s">
        <v>182</v>
      </c>
      <c r="AU157" s="22" t="s">
        <v>88</v>
      </c>
      <c r="AY157" s="22" t="s">
        <v>180</v>
      </c>
      <c r="BE157" s="198">
        <f>IF(N157="základní",J157,0)</f>
        <v>0</v>
      </c>
      <c r="BF157" s="198">
        <f>IF(N157="snížená",J157,0)</f>
        <v>0</v>
      </c>
      <c r="BG157" s="198">
        <f>IF(N157="zákl. přenesená",J157,0)</f>
        <v>0</v>
      </c>
      <c r="BH157" s="198">
        <f>IF(N157="sníž. přenesená",J157,0)</f>
        <v>0</v>
      </c>
      <c r="BI157" s="198">
        <f>IF(N157="nulová",J157,0)</f>
        <v>0</v>
      </c>
      <c r="BJ157" s="22" t="s">
        <v>79</v>
      </c>
      <c r="BK157" s="198">
        <f>ROUND(I157*H157,2)</f>
        <v>0</v>
      </c>
      <c r="BL157" s="22" t="s">
        <v>187</v>
      </c>
      <c r="BM157" s="22" t="s">
        <v>305</v>
      </c>
    </row>
    <row r="158" spans="2:65" s="1" customFormat="1" ht="283.5" x14ac:dyDescent="0.3">
      <c r="B158" s="39"/>
      <c r="C158" s="61"/>
      <c r="D158" s="199" t="s">
        <v>189</v>
      </c>
      <c r="E158" s="61"/>
      <c r="F158" s="200" t="s">
        <v>306</v>
      </c>
      <c r="G158" s="61"/>
      <c r="H158" s="61"/>
      <c r="I158" s="158"/>
      <c r="J158" s="61"/>
      <c r="K158" s="61"/>
      <c r="L158" s="59"/>
      <c r="M158" s="201"/>
      <c r="N158" s="40"/>
      <c r="O158" s="40"/>
      <c r="P158" s="40"/>
      <c r="Q158" s="40"/>
      <c r="R158" s="40"/>
      <c r="S158" s="40"/>
      <c r="T158" s="76"/>
      <c r="AT158" s="22" t="s">
        <v>189</v>
      </c>
      <c r="AU158" s="22" t="s">
        <v>88</v>
      </c>
    </row>
    <row r="159" spans="2:65" s="11" customFormat="1" ht="13.5" x14ac:dyDescent="0.3">
      <c r="B159" s="202"/>
      <c r="C159" s="203"/>
      <c r="D159" s="199" t="s">
        <v>200</v>
      </c>
      <c r="E159" s="204" t="s">
        <v>122</v>
      </c>
      <c r="F159" s="205" t="s">
        <v>307</v>
      </c>
      <c r="G159" s="203"/>
      <c r="H159" s="206">
        <v>241.47399999999999</v>
      </c>
      <c r="I159" s="207"/>
      <c r="J159" s="203"/>
      <c r="K159" s="203"/>
      <c r="L159" s="208"/>
      <c r="M159" s="209"/>
      <c r="N159" s="210"/>
      <c r="O159" s="210"/>
      <c r="P159" s="210"/>
      <c r="Q159" s="210"/>
      <c r="R159" s="210"/>
      <c r="S159" s="210"/>
      <c r="T159" s="211"/>
      <c r="AT159" s="212" t="s">
        <v>200</v>
      </c>
      <c r="AU159" s="212" t="s">
        <v>88</v>
      </c>
      <c r="AV159" s="11" t="s">
        <v>88</v>
      </c>
      <c r="AW159" s="11" t="s">
        <v>37</v>
      </c>
      <c r="AX159" s="11" t="s">
        <v>79</v>
      </c>
      <c r="AY159" s="212" t="s">
        <v>180</v>
      </c>
    </row>
    <row r="160" spans="2:65" s="1" customFormat="1" ht="25.5" customHeight="1" x14ac:dyDescent="0.3">
      <c r="B160" s="39"/>
      <c r="C160" s="213" t="s">
        <v>308</v>
      </c>
      <c r="D160" s="213" t="s">
        <v>253</v>
      </c>
      <c r="E160" s="214" t="s">
        <v>309</v>
      </c>
      <c r="F160" s="215" t="s">
        <v>310</v>
      </c>
      <c r="G160" s="216" t="s">
        <v>256</v>
      </c>
      <c r="H160" s="217">
        <v>410.50599999999997</v>
      </c>
      <c r="I160" s="218"/>
      <c r="J160" s="219">
        <f>ROUND(I160*H160,2)</f>
        <v>0</v>
      </c>
      <c r="K160" s="215" t="s">
        <v>186</v>
      </c>
      <c r="L160" s="220"/>
      <c r="M160" s="221" t="s">
        <v>30</v>
      </c>
      <c r="N160" s="222" t="s">
        <v>45</v>
      </c>
      <c r="O160" s="40"/>
      <c r="P160" s="196">
        <f>O160*H160</f>
        <v>0</v>
      </c>
      <c r="Q160" s="196">
        <v>0</v>
      </c>
      <c r="R160" s="196">
        <f>Q160*H160</f>
        <v>0</v>
      </c>
      <c r="S160" s="196">
        <v>0</v>
      </c>
      <c r="T160" s="197">
        <f>S160*H160</f>
        <v>0</v>
      </c>
      <c r="AR160" s="22" t="s">
        <v>218</v>
      </c>
      <c r="AT160" s="22" t="s">
        <v>253</v>
      </c>
      <c r="AU160" s="22" t="s">
        <v>88</v>
      </c>
      <c r="AY160" s="22" t="s">
        <v>180</v>
      </c>
      <c r="BE160" s="198">
        <f>IF(N160="základní",J160,0)</f>
        <v>0</v>
      </c>
      <c r="BF160" s="198">
        <f>IF(N160="snížená",J160,0)</f>
        <v>0</v>
      </c>
      <c r="BG160" s="198">
        <f>IF(N160="zákl. přenesená",J160,0)</f>
        <v>0</v>
      </c>
      <c r="BH160" s="198">
        <f>IF(N160="sníž. přenesená",J160,0)</f>
        <v>0</v>
      </c>
      <c r="BI160" s="198">
        <f>IF(N160="nulová",J160,0)</f>
        <v>0</v>
      </c>
      <c r="BJ160" s="22" t="s">
        <v>79</v>
      </c>
      <c r="BK160" s="198">
        <f>ROUND(I160*H160,2)</f>
        <v>0</v>
      </c>
      <c r="BL160" s="22" t="s">
        <v>187</v>
      </c>
      <c r="BM160" s="22" t="s">
        <v>311</v>
      </c>
    </row>
    <row r="161" spans="2:65" s="11" customFormat="1" ht="13.5" x14ac:dyDescent="0.3">
      <c r="B161" s="202"/>
      <c r="C161" s="203"/>
      <c r="D161" s="199" t="s">
        <v>200</v>
      </c>
      <c r="E161" s="204" t="s">
        <v>30</v>
      </c>
      <c r="F161" s="205" t="s">
        <v>312</v>
      </c>
      <c r="G161" s="203"/>
      <c r="H161" s="206">
        <v>410.50599999999997</v>
      </c>
      <c r="I161" s="207"/>
      <c r="J161" s="203"/>
      <c r="K161" s="203"/>
      <c r="L161" s="208"/>
      <c r="M161" s="209"/>
      <c r="N161" s="210"/>
      <c r="O161" s="210"/>
      <c r="P161" s="210"/>
      <c r="Q161" s="210"/>
      <c r="R161" s="210"/>
      <c r="S161" s="210"/>
      <c r="T161" s="211"/>
      <c r="AT161" s="212" t="s">
        <v>200</v>
      </c>
      <c r="AU161" s="212" t="s">
        <v>88</v>
      </c>
      <c r="AV161" s="11" t="s">
        <v>88</v>
      </c>
      <c r="AW161" s="11" t="s">
        <v>37</v>
      </c>
      <c r="AX161" s="11" t="s">
        <v>79</v>
      </c>
      <c r="AY161" s="212" t="s">
        <v>180</v>
      </c>
    </row>
    <row r="162" spans="2:65" s="1" customFormat="1" ht="25.5" customHeight="1" x14ac:dyDescent="0.3">
      <c r="B162" s="39"/>
      <c r="C162" s="187" t="s">
        <v>313</v>
      </c>
      <c r="D162" s="187" t="s">
        <v>182</v>
      </c>
      <c r="E162" s="188" t="s">
        <v>314</v>
      </c>
      <c r="F162" s="189" t="s">
        <v>315</v>
      </c>
      <c r="G162" s="190" t="s">
        <v>243</v>
      </c>
      <c r="H162" s="191">
        <v>40.6</v>
      </c>
      <c r="I162" s="192"/>
      <c r="J162" s="193">
        <f>ROUND(I162*H162,2)</f>
        <v>0</v>
      </c>
      <c r="K162" s="189" t="s">
        <v>186</v>
      </c>
      <c r="L162" s="59"/>
      <c r="M162" s="194" t="s">
        <v>30</v>
      </c>
      <c r="N162" s="195" t="s">
        <v>45</v>
      </c>
      <c r="O162" s="40"/>
      <c r="P162" s="196">
        <f>O162*H162</f>
        <v>0</v>
      </c>
      <c r="Q162" s="196">
        <v>0</v>
      </c>
      <c r="R162" s="196">
        <f>Q162*H162</f>
        <v>0</v>
      </c>
      <c r="S162" s="196">
        <v>0</v>
      </c>
      <c r="T162" s="197">
        <f>S162*H162</f>
        <v>0</v>
      </c>
      <c r="AR162" s="22" t="s">
        <v>187</v>
      </c>
      <c r="AT162" s="22" t="s">
        <v>182</v>
      </c>
      <c r="AU162" s="22" t="s">
        <v>88</v>
      </c>
      <c r="AY162" s="22" t="s">
        <v>180</v>
      </c>
      <c r="BE162" s="198">
        <f>IF(N162="základní",J162,0)</f>
        <v>0</v>
      </c>
      <c r="BF162" s="198">
        <f>IF(N162="snížená",J162,0)</f>
        <v>0</v>
      </c>
      <c r="BG162" s="198">
        <f>IF(N162="zákl. přenesená",J162,0)</f>
        <v>0</v>
      </c>
      <c r="BH162" s="198">
        <f>IF(N162="sníž. přenesená",J162,0)</f>
        <v>0</v>
      </c>
      <c r="BI162" s="198">
        <f>IF(N162="nulová",J162,0)</f>
        <v>0</v>
      </c>
      <c r="BJ162" s="22" t="s">
        <v>79</v>
      </c>
      <c r="BK162" s="198">
        <f>ROUND(I162*H162,2)</f>
        <v>0</v>
      </c>
      <c r="BL162" s="22" t="s">
        <v>187</v>
      </c>
      <c r="BM162" s="22" t="s">
        <v>316</v>
      </c>
    </row>
    <row r="163" spans="2:65" s="1" customFormat="1" ht="409.5" x14ac:dyDescent="0.3">
      <c r="B163" s="39"/>
      <c r="C163" s="61"/>
      <c r="D163" s="199" t="s">
        <v>189</v>
      </c>
      <c r="E163" s="61"/>
      <c r="F163" s="200" t="s">
        <v>317</v>
      </c>
      <c r="G163" s="61"/>
      <c r="H163" s="61"/>
      <c r="I163" s="158"/>
      <c r="J163" s="61"/>
      <c r="K163" s="61"/>
      <c r="L163" s="59"/>
      <c r="M163" s="201"/>
      <c r="N163" s="40"/>
      <c r="O163" s="40"/>
      <c r="P163" s="40"/>
      <c r="Q163" s="40"/>
      <c r="R163" s="40"/>
      <c r="S163" s="40"/>
      <c r="T163" s="76"/>
      <c r="AT163" s="22" t="s">
        <v>189</v>
      </c>
      <c r="AU163" s="22" t="s">
        <v>88</v>
      </c>
    </row>
    <row r="164" spans="2:65" s="11" customFormat="1" ht="13.5" x14ac:dyDescent="0.3">
      <c r="B164" s="202"/>
      <c r="C164" s="203"/>
      <c r="D164" s="199" t="s">
        <v>200</v>
      </c>
      <c r="E164" s="204" t="s">
        <v>100</v>
      </c>
      <c r="F164" s="205" t="s">
        <v>318</v>
      </c>
      <c r="G164" s="203"/>
      <c r="H164" s="206">
        <v>40.6</v>
      </c>
      <c r="I164" s="207"/>
      <c r="J164" s="203"/>
      <c r="K164" s="203"/>
      <c r="L164" s="208"/>
      <c r="M164" s="209"/>
      <c r="N164" s="210"/>
      <c r="O164" s="210"/>
      <c r="P164" s="210"/>
      <c r="Q164" s="210"/>
      <c r="R164" s="210"/>
      <c r="S164" s="210"/>
      <c r="T164" s="211"/>
      <c r="AT164" s="212" t="s">
        <v>200</v>
      </c>
      <c r="AU164" s="212" t="s">
        <v>88</v>
      </c>
      <c r="AV164" s="11" t="s">
        <v>88</v>
      </c>
      <c r="AW164" s="11" t="s">
        <v>37</v>
      </c>
      <c r="AX164" s="11" t="s">
        <v>79</v>
      </c>
      <c r="AY164" s="212" t="s">
        <v>180</v>
      </c>
    </row>
    <row r="165" spans="2:65" s="1" customFormat="1" ht="16.5" customHeight="1" x14ac:dyDescent="0.3">
      <c r="B165" s="39"/>
      <c r="C165" s="213" t="s">
        <v>319</v>
      </c>
      <c r="D165" s="213" t="s">
        <v>253</v>
      </c>
      <c r="E165" s="214" t="s">
        <v>320</v>
      </c>
      <c r="F165" s="215" t="s">
        <v>321</v>
      </c>
      <c r="G165" s="216" t="s">
        <v>256</v>
      </c>
      <c r="H165" s="217">
        <v>81.2</v>
      </c>
      <c r="I165" s="218"/>
      <c r="J165" s="219">
        <f>ROUND(I165*H165,2)</f>
        <v>0</v>
      </c>
      <c r="K165" s="215" t="s">
        <v>186</v>
      </c>
      <c r="L165" s="220"/>
      <c r="M165" s="221" t="s">
        <v>30</v>
      </c>
      <c r="N165" s="222" t="s">
        <v>45</v>
      </c>
      <c r="O165" s="40"/>
      <c r="P165" s="196">
        <f>O165*H165</f>
        <v>0</v>
      </c>
      <c r="Q165" s="196">
        <v>1</v>
      </c>
      <c r="R165" s="196">
        <f>Q165*H165</f>
        <v>81.2</v>
      </c>
      <c r="S165" s="196">
        <v>0</v>
      </c>
      <c r="T165" s="197">
        <f>S165*H165</f>
        <v>0</v>
      </c>
      <c r="AR165" s="22" t="s">
        <v>218</v>
      </c>
      <c r="AT165" s="22" t="s">
        <v>253</v>
      </c>
      <c r="AU165" s="22" t="s">
        <v>88</v>
      </c>
      <c r="AY165" s="22" t="s">
        <v>180</v>
      </c>
      <c r="BE165" s="198">
        <f>IF(N165="základní",J165,0)</f>
        <v>0</v>
      </c>
      <c r="BF165" s="198">
        <f>IF(N165="snížená",J165,0)</f>
        <v>0</v>
      </c>
      <c r="BG165" s="198">
        <f>IF(N165="zákl. přenesená",J165,0)</f>
        <v>0</v>
      </c>
      <c r="BH165" s="198">
        <f>IF(N165="sníž. přenesená",J165,0)</f>
        <v>0</v>
      </c>
      <c r="BI165" s="198">
        <f>IF(N165="nulová",J165,0)</f>
        <v>0</v>
      </c>
      <c r="BJ165" s="22" t="s">
        <v>79</v>
      </c>
      <c r="BK165" s="198">
        <f>ROUND(I165*H165,2)</f>
        <v>0</v>
      </c>
      <c r="BL165" s="22" t="s">
        <v>187</v>
      </c>
      <c r="BM165" s="22" t="s">
        <v>322</v>
      </c>
    </row>
    <row r="166" spans="2:65" s="11" customFormat="1" ht="13.5" x14ac:dyDescent="0.3">
      <c r="B166" s="202"/>
      <c r="C166" s="203"/>
      <c r="D166" s="199" t="s">
        <v>200</v>
      </c>
      <c r="E166" s="204" t="s">
        <v>30</v>
      </c>
      <c r="F166" s="205" t="s">
        <v>323</v>
      </c>
      <c r="G166" s="203"/>
      <c r="H166" s="206">
        <v>81.2</v>
      </c>
      <c r="I166" s="207"/>
      <c r="J166" s="203"/>
      <c r="K166" s="203"/>
      <c r="L166" s="208"/>
      <c r="M166" s="209"/>
      <c r="N166" s="210"/>
      <c r="O166" s="210"/>
      <c r="P166" s="210"/>
      <c r="Q166" s="210"/>
      <c r="R166" s="210"/>
      <c r="S166" s="210"/>
      <c r="T166" s="211"/>
      <c r="AT166" s="212" t="s">
        <v>200</v>
      </c>
      <c r="AU166" s="212" t="s">
        <v>88</v>
      </c>
      <c r="AV166" s="11" t="s">
        <v>88</v>
      </c>
      <c r="AW166" s="11" t="s">
        <v>37</v>
      </c>
      <c r="AX166" s="11" t="s">
        <v>79</v>
      </c>
      <c r="AY166" s="212" t="s">
        <v>180</v>
      </c>
    </row>
    <row r="167" spans="2:65" s="1" customFormat="1" ht="38.25" customHeight="1" x14ac:dyDescent="0.3">
      <c r="B167" s="39"/>
      <c r="C167" s="187" t="s">
        <v>324</v>
      </c>
      <c r="D167" s="187" t="s">
        <v>182</v>
      </c>
      <c r="E167" s="188" t="s">
        <v>325</v>
      </c>
      <c r="F167" s="189" t="s">
        <v>326</v>
      </c>
      <c r="G167" s="190" t="s">
        <v>243</v>
      </c>
      <c r="H167" s="191">
        <v>14</v>
      </c>
      <c r="I167" s="192"/>
      <c r="J167" s="193">
        <f>ROUND(I167*H167,2)</f>
        <v>0</v>
      </c>
      <c r="K167" s="189" t="s">
        <v>186</v>
      </c>
      <c r="L167" s="59"/>
      <c r="M167" s="194" t="s">
        <v>30</v>
      </c>
      <c r="N167" s="195" t="s">
        <v>45</v>
      </c>
      <c r="O167" s="40"/>
      <c r="P167" s="196">
        <f>O167*H167</f>
        <v>0</v>
      </c>
      <c r="Q167" s="196">
        <v>0</v>
      </c>
      <c r="R167" s="196">
        <f>Q167*H167</f>
        <v>0</v>
      </c>
      <c r="S167" s="196">
        <v>0</v>
      </c>
      <c r="T167" s="197">
        <f>S167*H167</f>
        <v>0</v>
      </c>
      <c r="AR167" s="22" t="s">
        <v>187</v>
      </c>
      <c r="AT167" s="22" t="s">
        <v>182</v>
      </c>
      <c r="AU167" s="22" t="s">
        <v>88</v>
      </c>
      <c r="AY167" s="22" t="s">
        <v>180</v>
      </c>
      <c r="BE167" s="198">
        <f>IF(N167="základní",J167,0)</f>
        <v>0</v>
      </c>
      <c r="BF167" s="198">
        <f>IF(N167="snížená",J167,0)</f>
        <v>0</v>
      </c>
      <c r="BG167" s="198">
        <f>IF(N167="zákl. přenesená",J167,0)</f>
        <v>0</v>
      </c>
      <c r="BH167" s="198">
        <f>IF(N167="sníž. přenesená",J167,0)</f>
        <v>0</v>
      </c>
      <c r="BI167" s="198">
        <f>IF(N167="nulová",J167,0)</f>
        <v>0</v>
      </c>
      <c r="BJ167" s="22" t="s">
        <v>79</v>
      </c>
      <c r="BK167" s="198">
        <f>ROUND(I167*H167,2)</f>
        <v>0</v>
      </c>
      <c r="BL167" s="22" t="s">
        <v>187</v>
      </c>
      <c r="BM167" s="22" t="s">
        <v>327</v>
      </c>
    </row>
    <row r="168" spans="2:65" s="1" customFormat="1" ht="94.5" x14ac:dyDescent="0.3">
      <c r="B168" s="39"/>
      <c r="C168" s="61"/>
      <c r="D168" s="199" t="s">
        <v>189</v>
      </c>
      <c r="E168" s="61"/>
      <c r="F168" s="200" t="s">
        <v>328</v>
      </c>
      <c r="G168" s="61"/>
      <c r="H168" s="61"/>
      <c r="I168" s="158"/>
      <c r="J168" s="61"/>
      <c r="K168" s="61"/>
      <c r="L168" s="59"/>
      <c r="M168" s="201"/>
      <c r="N168" s="40"/>
      <c r="O168" s="40"/>
      <c r="P168" s="40"/>
      <c r="Q168" s="40"/>
      <c r="R168" s="40"/>
      <c r="S168" s="40"/>
      <c r="T168" s="76"/>
      <c r="AT168" s="22" t="s">
        <v>189</v>
      </c>
      <c r="AU168" s="22" t="s">
        <v>88</v>
      </c>
    </row>
    <row r="169" spans="2:65" s="11" customFormat="1" ht="13.5" x14ac:dyDescent="0.3">
      <c r="B169" s="202"/>
      <c r="C169" s="203"/>
      <c r="D169" s="199" t="s">
        <v>200</v>
      </c>
      <c r="E169" s="204" t="s">
        <v>98</v>
      </c>
      <c r="F169" s="205" t="s">
        <v>329</v>
      </c>
      <c r="G169" s="203"/>
      <c r="H169" s="206">
        <v>14</v>
      </c>
      <c r="I169" s="207"/>
      <c r="J169" s="203"/>
      <c r="K169" s="203"/>
      <c r="L169" s="208"/>
      <c r="M169" s="209"/>
      <c r="N169" s="210"/>
      <c r="O169" s="210"/>
      <c r="P169" s="210"/>
      <c r="Q169" s="210"/>
      <c r="R169" s="210"/>
      <c r="S169" s="210"/>
      <c r="T169" s="211"/>
      <c r="AT169" s="212" t="s">
        <v>200</v>
      </c>
      <c r="AU169" s="212" t="s">
        <v>88</v>
      </c>
      <c r="AV169" s="11" t="s">
        <v>88</v>
      </c>
      <c r="AW169" s="11" t="s">
        <v>37</v>
      </c>
      <c r="AX169" s="11" t="s">
        <v>79</v>
      </c>
      <c r="AY169" s="212" t="s">
        <v>180</v>
      </c>
    </row>
    <row r="170" spans="2:65" s="1" customFormat="1" ht="16.5" customHeight="1" x14ac:dyDescent="0.3">
      <c r="B170" s="39"/>
      <c r="C170" s="213" t="s">
        <v>330</v>
      </c>
      <c r="D170" s="213" t="s">
        <v>253</v>
      </c>
      <c r="E170" s="214" t="s">
        <v>331</v>
      </c>
      <c r="F170" s="215" t="s">
        <v>332</v>
      </c>
      <c r="G170" s="216" t="s">
        <v>256</v>
      </c>
      <c r="H170" s="217">
        <v>28</v>
      </c>
      <c r="I170" s="218"/>
      <c r="J170" s="219">
        <f>ROUND(I170*H170,2)</f>
        <v>0</v>
      </c>
      <c r="K170" s="215" t="s">
        <v>186</v>
      </c>
      <c r="L170" s="220"/>
      <c r="M170" s="221" t="s">
        <v>30</v>
      </c>
      <c r="N170" s="222" t="s">
        <v>45</v>
      </c>
      <c r="O170" s="40"/>
      <c r="P170" s="196">
        <f>O170*H170</f>
        <v>0</v>
      </c>
      <c r="Q170" s="196">
        <v>1</v>
      </c>
      <c r="R170" s="196">
        <f>Q170*H170</f>
        <v>28</v>
      </c>
      <c r="S170" s="196">
        <v>0</v>
      </c>
      <c r="T170" s="197">
        <f>S170*H170</f>
        <v>0</v>
      </c>
      <c r="AR170" s="22" t="s">
        <v>218</v>
      </c>
      <c r="AT170" s="22" t="s">
        <v>253</v>
      </c>
      <c r="AU170" s="22" t="s">
        <v>88</v>
      </c>
      <c r="AY170" s="22" t="s">
        <v>180</v>
      </c>
      <c r="BE170" s="198">
        <f>IF(N170="základní",J170,0)</f>
        <v>0</v>
      </c>
      <c r="BF170" s="198">
        <f>IF(N170="snížená",J170,0)</f>
        <v>0</v>
      </c>
      <c r="BG170" s="198">
        <f>IF(N170="zákl. přenesená",J170,0)</f>
        <v>0</v>
      </c>
      <c r="BH170" s="198">
        <f>IF(N170="sníž. přenesená",J170,0)</f>
        <v>0</v>
      </c>
      <c r="BI170" s="198">
        <f>IF(N170="nulová",J170,0)</f>
        <v>0</v>
      </c>
      <c r="BJ170" s="22" t="s">
        <v>79</v>
      </c>
      <c r="BK170" s="198">
        <f>ROUND(I170*H170,2)</f>
        <v>0</v>
      </c>
      <c r="BL170" s="22" t="s">
        <v>187</v>
      </c>
      <c r="BM170" s="22" t="s">
        <v>333</v>
      </c>
    </row>
    <row r="171" spans="2:65" s="11" customFormat="1" ht="13.5" x14ac:dyDescent="0.3">
      <c r="B171" s="202"/>
      <c r="C171" s="203"/>
      <c r="D171" s="199" t="s">
        <v>200</v>
      </c>
      <c r="E171" s="204" t="s">
        <v>30</v>
      </c>
      <c r="F171" s="205" t="s">
        <v>334</v>
      </c>
      <c r="G171" s="203"/>
      <c r="H171" s="206">
        <v>28</v>
      </c>
      <c r="I171" s="207"/>
      <c r="J171" s="203"/>
      <c r="K171" s="203"/>
      <c r="L171" s="208"/>
      <c r="M171" s="209"/>
      <c r="N171" s="210"/>
      <c r="O171" s="210"/>
      <c r="P171" s="210"/>
      <c r="Q171" s="210"/>
      <c r="R171" s="210"/>
      <c r="S171" s="210"/>
      <c r="T171" s="211"/>
      <c r="AT171" s="212" t="s">
        <v>200</v>
      </c>
      <c r="AU171" s="212" t="s">
        <v>88</v>
      </c>
      <c r="AV171" s="11" t="s">
        <v>88</v>
      </c>
      <c r="AW171" s="11" t="s">
        <v>37</v>
      </c>
      <c r="AX171" s="11" t="s">
        <v>79</v>
      </c>
      <c r="AY171" s="212" t="s">
        <v>180</v>
      </c>
    </row>
    <row r="172" spans="2:65" s="1" customFormat="1" ht="25.5" customHeight="1" x14ac:dyDescent="0.3">
      <c r="B172" s="39"/>
      <c r="C172" s="187" t="s">
        <v>335</v>
      </c>
      <c r="D172" s="187" t="s">
        <v>182</v>
      </c>
      <c r="E172" s="188" t="s">
        <v>336</v>
      </c>
      <c r="F172" s="189" t="s">
        <v>337</v>
      </c>
      <c r="G172" s="190" t="s">
        <v>243</v>
      </c>
      <c r="H172" s="191">
        <v>115.08</v>
      </c>
      <c r="I172" s="192"/>
      <c r="J172" s="193">
        <f>ROUND(I172*H172,2)</f>
        <v>0</v>
      </c>
      <c r="K172" s="189" t="s">
        <v>186</v>
      </c>
      <c r="L172" s="59"/>
      <c r="M172" s="194" t="s">
        <v>30</v>
      </c>
      <c r="N172" s="195" t="s">
        <v>45</v>
      </c>
      <c r="O172" s="40"/>
      <c r="P172" s="196">
        <f>O172*H172</f>
        <v>0</v>
      </c>
      <c r="Q172" s="196">
        <v>0</v>
      </c>
      <c r="R172" s="196">
        <f>Q172*H172</f>
        <v>0</v>
      </c>
      <c r="S172" s="196">
        <v>0</v>
      </c>
      <c r="T172" s="197">
        <f>S172*H172</f>
        <v>0</v>
      </c>
      <c r="AR172" s="22" t="s">
        <v>187</v>
      </c>
      <c r="AT172" s="22" t="s">
        <v>182</v>
      </c>
      <c r="AU172" s="22" t="s">
        <v>88</v>
      </c>
      <c r="AY172" s="22" t="s">
        <v>180</v>
      </c>
      <c r="BE172" s="198">
        <f>IF(N172="základní",J172,0)</f>
        <v>0</v>
      </c>
      <c r="BF172" s="198">
        <f>IF(N172="snížená",J172,0)</f>
        <v>0</v>
      </c>
      <c r="BG172" s="198">
        <f>IF(N172="zákl. přenesená",J172,0)</f>
        <v>0</v>
      </c>
      <c r="BH172" s="198">
        <f>IF(N172="sníž. přenesená",J172,0)</f>
        <v>0</v>
      </c>
      <c r="BI172" s="198">
        <f>IF(N172="nulová",J172,0)</f>
        <v>0</v>
      </c>
      <c r="BJ172" s="22" t="s">
        <v>79</v>
      </c>
      <c r="BK172" s="198">
        <f>ROUND(I172*H172,2)</f>
        <v>0</v>
      </c>
      <c r="BL172" s="22" t="s">
        <v>187</v>
      </c>
      <c r="BM172" s="22" t="s">
        <v>338</v>
      </c>
    </row>
    <row r="173" spans="2:65" s="1" customFormat="1" ht="81" x14ac:dyDescent="0.3">
      <c r="B173" s="39"/>
      <c r="C173" s="61"/>
      <c r="D173" s="199" t="s">
        <v>189</v>
      </c>
      <c r="E173" s="61"/>
      <c r="F173" s="200" t="s">
        <v>339</v>
      </c>
      <c r="G173" s="61"/>
      <c r="H173" s="61"/>
      <c r="I173" s="158"/>
      <c r="J173" s="61"/>
      <c r="K173" s="61"/>
      <c r="L173" s="59"/>
      <c r="M173" s="201"/>
      <c r="N173" s="40"/>
      <c r="O173" s="40"/>
      <c r="P173" s="40"/>
      <c r="Q173" s="40"/>
      <c r="R173" s="40"/>
      <c r="S173" s="40"/>
      <c r="T173" s="76"/>
      <c r="AT173" s="22" t="s">
        <v>189</v>
      </c>
      <c r="AU173" s="22" t="s">
        <v>88</v>
      </c>
    </row>
    <row r="174" spans="2:65" s="11" customFormat="1" ht="13.5" x14ac:dyDescent="0.3">
      <c r="B174" s="202"/>
      <c r="C174" s="203"/>
      <c r="D174" s="199" t="s">
        <v>200</v>
      </c>
      <c r="E174" s="204" t="s">
        <v>30</v>
      </c>
      <c r="F174" s="205" t="s">
        <v>340</v>
      </c>
      <c r="G174" s="203"/>
      <c r="H174" s="206">
        <v>115.08</v>
      </c>
      <c r="I174" s="207"/>
      <c r="J174" s="203"/>
      <c r="K174" s="203"/>
      <c r="L174" s="208"/>
      <c r="M174" s="209"/>
      <c r="N174" s="210"/>
      <c r="O174" s="210"/>
      <c r="P174" s="210"/>
      <c r="Q174" s="210"/>
      <c r="R174" s="210"/>
      <c r="S174" s="210"/>
      <c r="T174" s="211"/>
      <c r="AT174" s="212" t="s">
        <v>200</v>
      </c>
      <c r="AU174" s="212" t="s">
        <v>88</v>
      </c>
      <c r="AV174" s="11" t="s">
        <v>88</v>
      </c>
      <c r="AW174" s="11" t="s">
        <v>37</v>
      </c>
      <c r="AX174" s="11" t="s">
        <v>79</v>
      </c>
      <c r="AY174" s="212" t="s">
        <v>180</v>
      </c>
    </row>
    <row r="175" spans="2:65" s="1" customFormat="1" ht="25.5" customHeight="1" x14ac:dyDescent="0.3">
      <c r="B175" s="39"/>
      <c r="C175" s="187" t="s">
        <v>341</v>
      </c>
      <c r="D175" s="187" t="s">
        <v>182</v>
      </c>
      <c r="E175" s="188" t="s">
        <v>342</v>
      </c>
      <c r="F175" s="189" t="s">
        <v>343</v>
      </c>
      <c r="G175" s="190" t="s">
        <v>185</v>
      </c>
      <c r="H175" s="191">
        <v>575.4</v>
      </c>
      <c r="I175" s="192"/>
      <c r="J175" s="193">
        <f>ROUND(I175*H175,2)</f>
        <v>0</v>
      </c>
      <c r="K175" s="189" t="s">
        <v>186</v>
      </c>
      <c r="L175" s="59"/>
      <c r="M175" s="194" t="s">
        <v>30</v>
      </c>
      <c r="N175" s="195" t="s">
        <v>45</v>
      </c>
      <c r="O175" s="40"/>
      <c r="P175" s="196">
        <f>O175*H175</f>
        <v>0</v>
      </c>
      <c r="Q175" s="196">
        <v>0</v>
      </c>
      <c r="R175" s="196">
        <f>Q175*H175</f>
        <v>0</v>
      </c>
      <c r="S175" s="196">
        <v>0</v>
      </c>
      <c r="T175" s="197">
        <f>S175*H175</f>
        <v>0</v>
      </c>
      <c r="AR175" s="22" t="s">
        <v>187</v>
      </c>
      <c r="AT175" s="22" t="s">
        <v>182</v>
      </c>
      <c r="AU175" s="22" t="s">
        <v>88</v>
      </c>
      <c r="AY175" s="22" t="s">
        <v>180</v>
      </c>
      <c r="BE175" s="198">
        <f>IF(N175="základní",J175,0)</f>
        <v>0</v>
      </c>
      <c r="BF175" s="198">
        <f>IF(N175="snížená",J175,0)</f>
        <v>0</v>
      </c>
      <c r="BG175" s="198">
        <f>IF(N175="zákl. přenesená",J175,0)</f>
        <v>0</v>
      </c>
      <c r="BH175" s="198">
        <f>IF(N175="sníž. přenesená",J175,0)</f>
        <v>0</v>
      </c>
      <c r="BI175" s="198">
        <f>IF(N175="nulová",J175,0)</f>
        <v>0</v>
      </c>
      <c r="BJ175" s="22" t="s">
        <v>79</v>
      </c>
      <c r="BK175" s="198">
        <f>ROUND(I175*H175,2)</f>
        <v>0</v>
      </c>
      <c r="BL175" s="22" t="s">
        <v>187</v>
      </c>
      <c r="BM175" s="22" t="s">
        <v>344</v>
      </c>
    </row>
    <row r="176" spans="2:65" s="1" customFormat="1" ht="121.5" x14ac:dyDescent="0.3">
      <c r="B176" s="39"/>
      <c r="C176" s="61"/>
      <c r="D176" s="199" t="s">
        <v>189</v>
      </c>
      <c r="E176" s="61"/>
      <c r="F176" s="200" t="s">
        <v>345</v>
      </c>
      <c r="G176" s="61"/>
      <c r="H176" s="61"/>
      <c r="I176" s="158"/>
      <c r="J176" s="61"/>
      <c r="K176" s="61"/>
      <c r="L176" s="59"/>
      <c r="M176" s="201"/>
      <c r="N176" s="40"/>
      <c r="O176" s="40"/>
      <c r="P176" s="40"/>
      <c r="Q176" s="40"/>
      <c r="R176" s="40"/>
      <c r="S176" s="40"/>
      <c r="T176" s="76"/>
      <c r="AT176" s="22" t="s">
        <v>189</v>
      </c>
      <c r="AU176" s="22" t="s">
        <v>88</v>
      </c>
    </row>
    <row r="177" spans="2:65" s="11" customFormat="1" ht="13.5" x14ac:dyDescent="0.3">
      <c r="B177" s="202"/>
      <c r="C177" s="203"/>
      <c r="D177" s="199" t="s">
        <v>200</v>
      </c>
      <c r="E177" s="204" t="s">
        <v>30</v>
      </c>
      <c r="F177" s="205" t="s">
        <v>116</v>
      </c>
      <c r="G177" s="203"/>
      <c r="H177" s="206">
        <v>575.4</v>
      </c>
      <c r="I177" s="207"/>
      <c r="J177" s="203"/>
      <c r="K177" s="203"/>
      <c r="L177" s="208"/>
      <c r="M177" s="209"/>
      <c r="N177" s="210"/>
      <c r="O177" s="210"/>
      <c r="P177" s="210"/>
      <c r="Q177" s="210"/>
      <c r="R177" s="210"/>
      <c r="S177" s="210"/>
      <c r="T177" s="211"/>
      <c r="AT177" s="212" t="s">
        <v>200</v>
      </c>
      <c r="AU177" s="212" t="s">
        <v>88</v>
      </c>
      <c r="AV177" s="11" t="s">
        <v>88</v>
      </c>
      <c r="AW177" s="11" t="s">
        <v>37</v>
      </c>
      <c r="AX177" s="11" t="s">
        <v>79</v>
      </c>
      <c r="AY177" s="212" t="s">
        <v>180</v>
      </c>
    </row>
    <row r="178" spans="2:65" s="1" customFormat="1" ht="25.5" customHeight="1" x14ac:dyDescent="0.3">
      <c r="B178" s="39"/>
      <c r="C178" s="187" t="s">
        <v>346</v>
      </c>
      <c r="D178" s="187" t="s">
        <v>182</v>
      </c>
      <c r="E178" s="188" t="s">
        <v>347</v>
      </c>
      <c r="F178" s="189" t="s">
        <v>348</v>
      </c>
      <c r="G178" s="190" t="s">
        <v>185</v>
      </c>
      <c r="H178" s="191">
        <v>575.4</v>
      </c>
      <c r="I178" s="192"/>
      <c r="J178" s="193">
        <f>ROUND(I178*H178,2)</f>
        <v>0</v>
      </c>
      <c r="K178" s="189" t="s">
        <v>186</v>
      </c>
      <c r="L178" s="59"/>
      <c r="M178" s="194" t="s">
        <v>30</v>
      </c>
      <c r="N178" s="195" t="s">
        <v>45</v>
      </c>
      <c r="O178" s="40"/>
      <c r="P178" s="196">
        <f>O178*H178</f>
        <v>0</v>
      </c>
      <c r="Q178" s="196">
        <v>0</v>
      </c>
      <c r="R178" s="196">
        <f>Q178*H178</f>
        <v>0</v>
      </c>
      <c r="S178" s="196">
        <v>0</v>
      </c>
      <c r="T178" s="197">
        <f>S178*H178</f>
        <v>0</v>
      </c>
      <c r="AR178" s="22" t="s">
        <v>187</v>
      </c>
      <c r="AT178" s="22" t="s">
        <v>182</v>
      </c>
      <c r="AU178" s="22" t="s">
        <v>88</v>
      </c>
      <c r="AY178" s="22" t="s">
        <v>180</v>
      </c>
      <c r="BE178" s="198">
        <f>IF(N178="základní",J178,0)</f>
        <v>0</v>
      </c>
      <c r="BF178" s="198">
        <f>IF(N178="snížená",J178,0)</f>
        <v>0</v>
      </c>
      <c r="BG178" s="198">
        <f>IF(N178="zákl. přenesená",J178,0)</f>
        <v>0</v>
      </c>
      <c r="BH178" s="198">
        <f>IF(N178="sníž. přenesená",J178,0)</f>
        <v>0</v>
      </c>
      <c r="BI178" s="198">
        <f>IF(N178="nulová",J178,0)</f>
        <v>0</v>
      </c>
      <c r="BJ178" s="22" t="s">
        <v>79</v>
      </c>
      <c r="BK178" s="198">
        <f>ROUND(I178*H178,2)</f>
        <v>0</v>
      </c>
      <c r="BL178" s="22" t="s">
        <v>187</v>
      </c>
      <c r="BM178" s="22" t="s">
        <v>349</v>
      </c>
    </row>
    <row r="179" spans="2:65" s="1" customFormat="1" ht="121.5" x14ac:dyDescent="0.3">
      <c r="B179" s="39"/>
      <c r="C179" s="61"/>
      <c r="D179" s="199" t="s">
        <v>189</v>
      </c>
      <c r="E179" s="61"/>
      <c r="F179" s="200" t="s">
        <v>350</v>
      </c>
      <c r="G179" s="61"/>
      <c r="H179" s="61"/>
      <c r="I179" s="158"/>
      <c r="J179" s="61"/>
      <c r="K179" s="61"/>
      <c r="L179" s="59"/>
      <c r="M179" s="201"/>
      <c r="N179" s="40"/>
      <c r="O179" s="40"/>
      <c r="P179" s="40"/>
      <c r="Q179" s="40"/>
      <c r="R179" s="40"/>
      <c r="S179" s="40"/>
      <c r="T179" s="76"/>
      <c r="AT179" s="22" t="s">
        <v>189</v>
      </c>
      <c r="AU179" s="22" t="s">
        <v>88</v>
      </c>
    </row>
    <row r="180" spans="2:65" s="11" customFormat="1" ht="13.5" x14ac:dyDescent="0.3">
      <c r="B180" s="202"/>
      <c r="C180" s="203"/>
      <c r="D180" s="199" t="s">
        <v>200</v>
      </c>
      <c r="E180" s="204" t="s">
        <v>30</v>
      </c>
      <c r="F180" s="205" t="s">
        <v>351</v>
      </c>
      <c r="G180" s="203"/>
      <c r="H180" s="206">
        <v>488.8</v>
      </c>
      <c r="I180" s="207"/>
      <c r="J180" s="203"/>
      <c r="K180" s="203"/>
      <c r="L180" s="208"/>
      <c r="M180" s="209"/>
      <c r="N180" s="210"/>
      <c r="O180" s="210"/>
      <c r="P180" s="210"/>
      <c r="Q180" s="210"/>
      <c r="R180" s="210"/>
      <c r="S180" s="210"/>
      <c r="T180" s="211"/>
      <c r="AT180" s="212" t="s">
        <v>200</v>
      </c>
      <c r="AU180" s="212" t="s">
        <v>88</v>
      </c>
      <c r="AV180" s="11" t="s">
        <v>88</v>
      </c>
      <c r="AW180" s="11" t="s">
        <v>37</v>
      </c>
      <c r="AX180" s="11" t="s">
        <v>74</v>
      </c>
      <c r="AY180" s="212" t="s">
        <v>180</v>
      </c>
    </row>
    <row r="181" spans="2:65" s="11" customFormat="1" ht="13.5" x14ac:dyDescent="0.3">
      <c r="B181" s="202"/>
      <c r="C181" s="203"/>
      <c r="D181" s="199" t="s">
        <v>200</v>
      </c>
      <c r="E181" s="204" t="s">
        <v>30</v>
      </c>
      <c r="F181" s="205" t="s">
        <v>352</v>
      </c>
      <c r="G181" s="203"/>
      <c r="H181" s="206">
        <v>86.6</v>
      </c>
      <c r="I181" s="207"/>
      <c r="J181" s="203"/>
      <c r="K181" s="203"/>
      <c r="L181" s="208"/>
      <c r="M181" s="209"/>
      <c r="N181" s="210"/>
      <c r="O181" s="210"/>
      <c r="P181" s="210"/>
      <c r="Q181" s="210"/>
      <c r="R181" s="210"/>
      <c r="S181" s="210"/>
      <c r="T181" s="211"/>
      <c r="AT181" s="212" t="s">
        <v>200</v>
      </c>
      <c r="AU181" s="212" t="s">
        <v>88</v>
      </c>
      <c r="AV181" s="11" t="s">
        <v>88</v>
      </c>
      <c r="AW181" s="11" t="s">
        <v>37</v>
      </c>
      <c r="AX181" s="11" t="s">
        <v>74</v>
      </c>
      <c r="AY181" s="212" t="s">
        <v>180</v>
      </c>
    </row>
    <row r="182" spans="2:65" s="12" customFormat="1" ht="13.5" x14ac:dyDescent="0.3">
      <c r="B182" s="223"/>
      <c r="C182" s="224"/>
      <c r="D182" s="199" t="s">
        <v>200</v>
      </c>
      <c r="E182" s="225" t="s">
        <v>116</v>
      </c>
      <c r="F182" s="226" t="s">
        <v>269</v>
      </c>
      <c r="G182" s="224"/>
      <c r="H182" s="227">
        <v>575.4</v>
      </c>
      <c r="I182" s="228"/>
      <c r="J182" s="224"/>
      <c r="K182" s="224"/>
      <c r="L182" s="229"/>
      <c r="M182" s="230"/>
      <c r="N182" s="231"/>
      <c r="O182" s="231"/>
      <c r="P182" s="231"/>
      <c r="Q182" s="231"/>
      <c r="R182" s="231"/>
      <c r="S182" s="231"/>
      <c r="T182" s="232"/>
      <c r="AT182" s="233" t="s">
        <v>200</v>
      </c>
      <c r="AU182" s="233" t="s">
        <v>88</v>
      </c>
      <c r="AV182" s="12" t="s">
        <v>187</v>
      </c>
      <c r="AW182" s="12" t="s">
        <v>37</v>
      </c>
      <c r="AX182" s="12" t="s">
        <v>79</v>
      </c>
      <c r="AY182" s="233" t="s">
        <v>180</v>
      </c>
    </row>
    <row r="183" spans="2:65" s="1" customFormat="1" ht="16.5" customHeight="1" x14ac:dyDescent="0.3">
      <c r="B183" s="39"/>
      <c r="C183" s="213" t="s">
        <v>353</v>
      </c>
      <c r="D183" s="213" t="s">
        <v>253</v>
      </c>
      <c r="E183" s="214" t="s">
        <v>354</v>
      </c>
      <c r="F183" s="215" t="s">
        <v>355</v>
      </c>
      <c r="G183" s="216" t="s">
        <v>356</v>
      </c>
      <c r="H183" s="217">
        <v>28.77</v>
      </c>
      <c r="I183" s="218"/>
      <c r="J183" s="219">
        <f>ROUND(I183*H183,2)</f>
        <v>0</v>
      </c>
      <c r="K183" s="215" t="s">
        <v>186</v>
      </c>
      <c r="L183" s="220"/>
      <c r="M183" s="221" t="s">
        <v>30</v>
      </c>
      <c r="N183" s="222" t="s">
        <v>45</v>
      </c>
      <c r="O183" s="40"/>
      <c r="P183" s="196">
        <f>O183*H183</f>
        <v>0</v>
      </c>
      <c r="Q183" s="196">
        <v>1E-3</v>
      </c>
      <c r="R183" s="196">
        <f>Q183*H183</f>
        <v>2.877E-2</v>
      </c>
      <c r="S183" s="196">
        <v>0</v>
      </c>
      <c r="T183" s="197">
        <f>S183*H183</f>
        <v>0</v>
      </c>
      <c r="AR183" s="22" t="s">
        <v>218</v>
      </c>
      <c r="AT183" s="22" t="s">
        <v>253</v>
      </c>
      <c r="AU183" s="22" t="s">
        <v>88</v>
      </c>
      <c r="AY183" s="22" t="s">
        <v>180</v>
      </c>
      <c r="BE183" s="198">
        <f>IF(N183="základní",J183,0)</f>
        <v>0</v>
      </c>
      <c r="BF183" s="198">
        <f>IF(N183="snížená",J183,0)</f>
        <v>0</v>
      </c>
      <c r="BG183" s="198">
        <f>IF(N183="zákl. přenesená",J183,0)</f>
        <v>0</v>
      </c>
      <c r="BH183" s="198">
        <f>IF(N183="sníž. přenesená",J183,0)</f>
        <v>0</v>
      </c>
      <c r="BI183" s="198">
        <f>IF(N183="nulová",J183,0)</f>
        <v>0</v>
      </c>
      <c r="BJ183" s="22" t="s">
        <v>79</v>
      </c>
      <c r="BK183" s="198">
        <f>ROUND(I183*H183,2)</f>
        <v>0</v>
      </c>
      <c r="BL183" s="22" t="s">
        <v>187</v>
      </c>
      <c r="BM183" s="22" t="s">
        <v>357</v>
      </c>
    </row>
    <row r="184" spans="2:65" s="11" customFormat="1" ht="13.5" x14ac:dyDescent="0.3">
      <c r="B184" s="202"/>
      <c r="C184" s="203"/>
      <c r="D184" s="199" t="s">
        <v>200</v>
      </c>
      <c r="E184" s="204" t="s">
        <v>30</v>
      </c>
      <c r="F184" s="205" t="s">
        <v>358</v>
      </c>
      <c r="G184" s="203"/>
      <c r="H184" s="206">
        <v>28.77</v>
      </c>
      <c r="I184" s="207"/>
      <c r="J184" s="203"/>
      <c r="K184" s="203"/>
      <c r="L184" s="208"/>
      <c r="M184" s="209"/>
      <c r="N184" s="210"/>
      <c r="O184" s="210"/>
      <c r="P184" s="210"/>
      <c r="Q184" s="210"/>
      <c r="R184" s="210"/>
      <c r="S184" s="210"/>
      <c r="T184" s="211"/>
      <c r="AT184" s="212" t="s">
        <v>200</v>
      </c>
      <c r="AU184" s="212" t="s">
        <v>88</v>
      </c>
      <c r="AV184" s="11" t="s">
        <v>88</v>
      </c>
      <c r="AW184" s="11" t="s">
        <v>37</v>
      </c>
      <c r="AX184" s="11" t="s">
        <v>79</v>
      </c>
      <c r="AY184" s="212" t="s">
        <v>180</v>
      </c>
    </row>
    <row r="185" spans="2:65" s="1" customFormat="1" ht="25.5" customHeight="1" x14ac:dyDescent="0.3">
      <c r="B185" s="39"/>
      <c r="C185" s="187" t="s">
        <v>359</v>
      </c>
      <c r="D185" s="187" t="s">
        <v>182</v>
      </c>
      <c r="E185" s="188" t="s">
        <v>360</v>
      </c>
      <c r="F185" s="189" t="s">
        <v>361</v>
      </c>
      <c r="G185" s="190" t="s">
        <v>185</v>
      </c>
      <c r="H185" s="191">
        <v>862.15</v>
      </c>
      <c r="I185" s="192"/>
      <c r="J185" s="193">
        <f>ROUND(I185*H185,2)</f>
        <v>0</v>
      </c>
      <c r="K185" s="189" t="s">
        <v>186</v>
      </c>
      <c r="L185" s="59"/>
      <c r="M185" s="194" t="s">
        <v>30</v>
      </c>
      <c r="N185" s="195" t="s">
        <v>45</v>
      </c>
      <c r="O185" s="40"/>
      <c r="P185" s="196">
        <f>O185*H185</f>
        <v>0</v>
      </c>
      <c r="Q185" s="196">
        <v>0</v>
      </c>
      <c r="R185" s="196">
        <f>Q185*H185</f>
        <v>0</v>
      </c>
      <c r="S185" s="196">
        <v>0</v>
      </c>
      <c r="T185" s="197">
        <f>S185*H185</f>
        <v>0</v>
      </c>
      <c r="AR185" s="22" t="s">
        <v>187</v>
      </c>
      <c r="AT185" s="22" t="s">
        <v>182</v>
      </c>
      <c r="AU185" s="22" t="s">
        <v>88</v>
      </c>
      <c r="AY185" s="22" t="s">
        <v>180</v>
      </c>
      <c r="BE185" s="198">
        <f>IF(N185="základní",J185,0)</f>
        <v>0</v>
      </c>
      <c r="BF185" s="198">
        <f>IF(N185="snížená",J185,0)</f>
        <v>0</v>
      </c>
      <c r="BG185" s="198">
        <f>IF(N185="zákl. přenesená",J185,0)</f>
        <v>0</v>
      </c>
      <c r="BH185" s="198">
        <f>IF(N185="sníž. přenesená",J185,0)</f>
        <v>0</v>
      </c>
      <c r="BI185" s="198">
        <f>IF(N185="nulová",J185,0)</f>
        <v>0</v>
      </c>
      <c r="BJ185" s="22" t="s">
        <v>79</v>
      </c>
      <c r="BK185" s="198">
        <f>ROUND(I185*H185,2)</f>
        <v>0</v>
      </c>
      <c r="BL185" s="22" t="s">
        <v>187</v>
      </c>
      <c r="BM185" s="22" t="s">
        <v>362</v>
      </c>
    </row>
    <row r="186" spans="2:65" s="1" customFormat="1" ht="162" x14ac:dyDescent="0.3">
      <c r="B186" s="39"/>
      <c r="C186" s="61"/>
      <c r="D186" s="199" t="s">
        <v>189</v>
      </c>
      <c r="E186" s="61"/>
      <c r="F186" s="200" t="s">
        <v>363</v>
      </c>
      <c r="G186" s="61"/>
      <c r="H186" s="61"/>
      <c r="I186" s="158"/>
      <c r="J186" s="61"/>
      <c r="K186" s="61"/>
      <c r="L186" s="59"/>
      <c r="M186" s="201"/>
      <c r="N186" s="40"/>
      <c r="O186" s="40"/>
      <c r="P186" s="40"/>
      <c r="Q186" s="40"/>
      <c r="R186" s="40"/>
      <c r="S186" s="40"/>
      <c r="T186" s="76"/>
      <c r="AT186" s="22" t="s">
        <v>189</v>
      </c>
      <c r="AU186" s="22" t="s">
        <v>88</v>
      </c>
    </row>
    <row r="187" spans="2:65" s="11" customFormat="1" ht="13.5" x14ac:dyDescent="0.3">
      <c r="B187" s="202"/>
      <c r="C187" s="203"/>
      <c r="D187" s="199" t="s">
        <v>200</v>
      </c>
      <c r="E187" s="204" t="s">
        <v>30</v>
      </c>
      <c r="F187" s="205" t="s">
        <v>364</v>
      </c>
      <c r="G187" s="203"/>
      <c r="H187" s="206">
        <v>267.55</v>
      </c>
      <c r="I187" s="207"/>
      <c r="J187" s="203"/>
      <c r="K187" s="203"/>
      <c r="L187" s="208"/>
      <c r="M187" s="209"/>
      <c r="N187" s="210"/>
      <c r="O187" s="210"/>
      <c r="P187" s="210"/>
      <c r="Q187" s="210"/>
      <c r="R187" s="210"/>
      <c r="S187" s="210"/>
      <c r="T187" s="211"/>
      <c r="AT187" s="212" t="s">
        <v>200</v>
      </c>
      <c r="AU187" s="212" t="s">
        <v>88</v>
      </c>
      <c r="AV187" s="11" t="s">
        <v>88</v>
      </c>
      <c r="AW187" s="11" t="s">
        <v>37</v>
      </c>
      <c r="AX187" s="11" t="s">
        <v>74</v>
      </c>
      <c r="AY187" s="212" t="s">
        <v>180</v>
      </c>
    </row>
    <row r="188" spans="2:65" s="11" customFormat="1" ht="13.5" x14ac:dyDescent="0.3">
      <c r="B188" s="202"/>
      <c r="C188" s="203"/>
      <c r="D188" s="199" t="s">
        <v>200</v>
      </c>
      <c r="E188" s="204" t="s">
        <v>126</v>
      </c>
      <c r="F188" s="205" t="s">
        <v>365</v>
      </c>
      <c r="G188" s="203"/>
      <c r="H188" s="206">
        <v>91.9</v>
      </c>
      <c r="I188" s="207"/>
      <c r="J188" s="203"/>
      <c r="K188" s="203"/>
      <c r="L188" s="208"/>
      <c r="M188" s="209"/>
      <c r="N188" s="210"/>
      <c r="O188" s="210"/>
      <c r="P188" s="210"/>
      <c r="Q188" s="210"/>
      <c r="R188" s="210"/>
      <c r="S188" s="210"/>
      <c r="T188" s="211"/>
      <c r="AT188" s="212" t="s">
        <v>200</v>
      </c>
      <c r="AU188" s="212" t="s">
        <v>88</v>
      </c>
      <c r="AV188" s="11" t="s">
        <v>88</v>
      </c>
      <c r="AW188" s="11" t="s">
        <v>37</v>
      </c>
      <c r="AX188" s="11" t="s">
        <v>74</v>
      </c>
      <c r="AY188" s="212" t="s">
        <v>180</v>
      </c>
    </row>
    <row r="189" spans="2:65" s="11" customFormat="1" ht="13.5" x14ac:dyDescent="0.3">
      <c r="B189" s="202"/>
      <c r="C189" s="203"/>
      <c r="D189" s="199" t="s">
        <v>200</v>
      </c>
      <c r="E189" s="204" t="s">
        <v>130</v>
      </c>
      <c r="F189" s="205" t="s">
        <v>366</v>
      </c>
      <c r="G189" s="203"/>
      <c r="H189" s="206">
        <v>488.9</v>
      </c>
      <c r="I189" s="207"/>
      <c r="J189" s="203"/>
      <c r="K189" s="203"/>
      <c r="L189" s="208"/>
      <c r="M189" s="209"/>
      <c r="N189" s="210"/>
      <c r="O189" s="210"/>
      <c r="P189" s="210"/>
      <c r="Q189" s="210"/>
      <c r="R189" s="210"/>
      <c r="S189" s="210"/>
      <c r="T189" s="211"/>
      <c r="AT189" s="212" t="s">
        <v>200</v>
      </c>
      <c r="AU189" s="212" t="s">
        <v>88</v>
      </c>
      <c r="AV189" s="11" t="s">
        <v>88</v>
      </c>
      <c r="AW189" s="11" t="s">
        <v>37</v>
      </c>
      <c r="AX189" s="11" t="s">
        <v>74</v>
      </c>
      <c r="AY189" s="212" t="s">
        <v>180</v>
      </c>
    </row>
    <row r="190" spans="2:65" s="11" customFormat="1" ht="13.5" x14ac:dyDescent="0.3">
      <c r="B190" s="202"/>
      <c r="C190" s="203"/>
      <c r="D190" s="199" t="s">
        <v>200</v>
      </c>
      <c r="E190" s="204" t="s">
        <v>128</v>
      </c>
      <c r="F190" s="205" t="s">
        <v>367</v>
      </c>
      <c r="G190" s="203"/>
      <c r="H190" s="206">
        <v>13.8</v>
      </c>
      <c r="I190" s="207"/>
      <c r="J190" s="203"/>
      <c r="K190" s="203"/>
      <c r="L190" s="208"/>
      <c r="M190" s="209"/>
      <c r="N190" s="210"/>
      <c r="O190" s="210"/>
      <c r="P190" s="210"/>
      <c r="Q190" s="210"/>
      <c r="R190" s="210"/>
      <c r="S190" s="210"/>
      <c r="T190" s="211"/>
      <c r="AT190" s="212" t="s">
        <v>200</v>
      </c>
      <c r="AU190" s="212" t="s">
        <v>88</v>
      </c>
      <c r="AV190" s="11" t="s">
        <v>88</v>
      </c>
      <c r="AW190" s="11" t="s">
        <v>37</v>
      </c>
      <c r="AX190" s="11" t="s">
        <v>74</v>
      </c>
      <c r="AY190" s="212" t="s">
        <v>180</v>
      </c>
    </row>
    <row r="191" spans="2:65" s="12" customFormat="1" ht="13.5" x14ac:dyDescent="0.3">
      <c r="B191" s="223"/>
      <c r="C191" s="224"/>
      <c r="D191" s="199" t="s">
        <v>200</v>
      </c>
      <c r="E191" s="225" t="s">
        <v>124</v>
      </c>
      <c r="F191" s="226" t="s">
        <v>269</v>
      </c>
      <c r="G191" s="224"/>
      <c r="H191" s="227">
        <v>862.15</v>
      </c>
      <c r="I191" s="228"/>
      <c r="J191" s="224"/>
      <c r="K191" s="224"/>
      <c r="L191" s="229"/>
      <c r="M191" s="230"/>
      <c r="N191" s="231"/>
      <c r="O191" s="231"/>
      <c r="P191" s="231"/>
      <c r="Q191" s="231"/>
      <c r="R191" s="231"/>
      <c r="S191" s="231"/>
      <c r="T191" s="232"/>
      <c r="AT191" s="233" t="s">
        <v>200</v>
      </c>
      <c r="AU191" s="233" t="s">
        <v>88</v>
      </c>
      <c r="AV191" s="12" t="s">
        <v>187</v>
      </c>
      <c r="AW191" s="12" t="s">
        <v>37</v>
      </c>
      <c r="AX191" s="12" t="s">
        <v>79</v>
      </c>
      <c r="AY191" s="233" t="s">
        <v>180</v>
      </c>
    </row>
    <row r="192" spans="2:65" s="1" customFormat="1" ht="25.5" customHeight="1" x14ac:dyDescent="0.3">
      <c r="B192" s="39"/>
      <c r="C192" s="187" t="s">
        <v>368</v>
      </c>
      <c r="D192" s="187" t="s">
        <v>182</v>
      </c>
      <c r="E192" s="188" t="s">
        <v>369</v>
      </c>
      <c r="F192" s="189" t="s">
        <v>370</v>
      </c>
      <c r="G192" s="190" t="s">
        <v>185</v>
      </c>
      <c r="H192" s="191">
        <v>575.4</v>
      </c>
      <c r="I192" s="192"/>
      <c r="J192" s="193">
        <f>ROUND(I192*H192,2)</f>
        <v>0</v>
      </c>
      <c r="K192" s="189" t="s">
        <v>186</v>
      </c>
      <c r="L192" s="59"/>
      <c r="M192" s="194" t="s">
        <v>30</v>
      </c>
      <c r="N192" s="195" t="s">
        <v>45</v>
      </c>
      <c r="O192" s="40"/>
      <c r="P192" s="196">
        <f>O192*H192</f>
        <v>0</v>
      </c>
      <c r="Q192" s="196">
        <v>0</v>
      </c>
      <c r="R192" s="196">
        <f>Q192*H192</f>
        <v>0</v>
      </c>
      <c r="S192" s="196">
        <v>0</v>
      </c>
      <c r="T192" s="197">
        <f>S192*H192</f>
        <v>0</v>
      </c>
      <c r="AR192" s="22" t="s">
        <v>187</v>
      </c>
      <c r="AT192" s="22" t="s">
        <v>182</v>
      </c>
      <c r="AU192" s="22" t="s">
        <v>88</v>
      </c>
      <c r="AY192" s="22" t="s">
        <v>180</v>
      </c>
      <c r="BE192" s="198">
        <f>IF(N192="základní",J192,0)</f>
        <v>0</v>
      </c>
      <c r="BF192" s="198">
        <f>IF(N192="snížená",J192,0)</f>
        <v>0</v>
      </c>
      <c r="BG192" s="198">
        <f>IF(N192="zákl. přenesená",J192,0)</f>
        <v>0</v>
      </c>
      <c r="BH192" s="198">
        <f>IF(N192="sníž. přenesená",J192,0)</f>
        <v>0</v>
      </c>
      <c r="BI192" s="198">
        <f>IF(N192="nulová",J192,0)</f>
        <v>0</v>
      </c>
      <c r="BJ192" s="22" t="s">
        <v>79</v>
      </c>
      <c r="BK192" s="198">
        <f>ROUND(I192*H192,2)</f>
        <v>0</v>
      </c>
      <c r="BL192" s="22" t="s">
        <v>187</v>
      </c>
      <c r="BM192" s="22" t="s">
        <v>371</v>
      </c>
    </row>
    <row r="193" spans="2:65" s="1" customFormat="1" ht="121.5" x14ac:dyDescent="0.3">
      <c r="B193" s="39"/>
      <c r="C193" s="61"/>
      <c r="D193" s="199" t="s">
        <v>189</v>
      </c>
      <c r="E193" s="61"/>
      <c r="F193" s="200" t="s">
        <v>372</v>
      </c>
      <c r="G193" s="61"/>
      <c r="H193" s="61"/>
      <c r="I193" s="158"/>
      <c r="J193" s="61"/>
      <c r="K193" s="61"/>
      <c r="L193" s="59"/>
      <c r="M193" s="201"/>
      <c r="N193" s="40"/>
      <c r="O193" s="40"/>
      <c r="P193" s="40"/>
      <c r="Q193" s="40"/>
      <c r="R193" s="40"/>
      <c r="S193" s="40"/>
      <c r="T193" s="76"/>
      <c r="AT193" s="22" t="s">
        <v>189</v>
      </c>
      <c r="AU193" s="22" t="s">
        <v>88</v>
      </c>
    </row>
    <row r="194" spans="2:65" s="11" customFormat="1" ht="13.5" x14ac:dyDescent="0.3">
      <c r="B194" s="202"/>
      <c r="C194" s="203"/>
      <c r="D194" s="199" t="s">
        <v>200</v>
      </c>
      <c r="E194" s="204" t="s">
        <v>30</v>
      </c>
      <c r="F194" s="205" t="s">
        <v>116</v>
      </c>
      <c r="G194" s="203"/>
      <c r="H194" s="206">
        <v>575.4</v>
      </c>
      <c r="I194" s="207"/>
      <c r="J194" s="203"/>
      <c r="K194" s="203"/>
      <c r="L194" s="208"/>
      <c r="M194" s="209"/>
      <c r="N194" s="210"/>
      <c r="O194" s="210"/>
      <c r="P194" s="210"/>
      <c r="Q194" s="210"/>
      <c r="R194" s="210"/>
      <c r="S194" s="210"/>
      <c r="T194" s="211"/>
      <c r="AT194" s="212" t="s">
        <v>200</v>
      </c>
      <c r="AU194" s="212" t="s">
        <v>88</v>
      </c>
      <c r="AV194" s="11" t="s">
        <v>88</v>
      </c>
      <c r="AW194" s="11" t="s">
        <v>37</v>
      </c>
      <c r="AX194" s="11" t="s">
        <v>79</v>
      </c>
      <c r="AY194" s="212" t="s">
        <v>180</v>
      </c>
    </row>
    <row r="195" spans="2:65" s="10" customFormat="1" ht="29.85" customHeight="1" x14ac:dyDescent="0.3">
      <c r="B195" s="171"/>
      <c r="C195" s="172"/>
      <c r="D195" s="173" t="s">
        <v>73</v>
      </c>
      <c r="E195" s="185" t="s">
        <v>195</v>
      </c>
      <c r="F195" s="185" t="s">
        <v>373</v>
      </c>
      <c r="G195" s="172"/>
      <c r="H195" s="172"/>
      <c r="I195" s="175"/>
      <c r="J195" s="186">
        <f>BK195</f>
        <v>0</v>
      </c>
      <c r="K195" s="172"/>
      <c r="L195" s="177"/>
      <c r="M195" s="178"/>
      <c r="N195" s="179"/>
      <c r="O195" s="179"/>
      <c r="P195" s="180">
        <f>SUM(P196:P198)</f>
        <v>0</v>
      </c>
      <c r="Q195" s="179"/>
      <c r="R195" s="180">
        <f>SUM(R196:R198)</f>
        <v>1.4882</v>
      </c>
      <c r="S195" s="179"/>
      <c r="T195" s="181">
        <f>SUM(T196:T198)</f>
        <v>0</v>
      </c>
      <c r="AR195" s="182" t="s">
        <v>79</v>
      </c>
      <c r="AT195" s="183" t="s">
        <v>73</v>
      </c>
      <c r="AU195" s="183" t="s">
        <v>79</v>
      </c>
      <c r="AY195" s="182" t="s">
        <v>180</v>
      </c>
      <c r="BK195" s="184">
        <f>SUM(BK196:BK198)</f>
        <v>0</v>
      </c>
    </row>
    <row r="196" spans="2:65" s="1" customFormat="1" ht="16.5" customHeight="1" x14ac:dyDescent="0.3">
      <c r="B196" s="39"/>
      <c r="C196" s="187" t="s">
        <v>374</v>
      </c>
      <c r="D196" s="187" t="s">
        <v>182</v>
      </c>
      <c r="E196" s="188" t="s">
        <v>375</v>
      </c>
      <c r="F196" s="189" t="s">
        <v>376</v>
      </c>
      <c r="G196" s="190" t="s">
        <v>226</v>
      </c>
      <c r="H196" s="191">
        <v>205</v>
      </c>
      <c r="I196" s="192"/>
      <c r="J196" s="193">
        <f>ROUND(I196*H196,2)</f>
        <v>0</v>
      </c>
      <c r="K196" s="189" t="s">
        <v>30</v>
      </c>
      <c r="L196" s="59"/>
      <c r="M196" s="194" t="s">
        <v>30</v>
      </c>
      <c r="N196" s="195" t="s">
        <v>45</v>
      </c>
      <c r="O196" s="40"/>
      <c r="P196" s="196">
        <f>O196*H196</f>
        <v>0</v>
      </c>
      <c r="Q196" s="196">
        <v>0</v>
      </c>
      <c r="R196" s="196">
        <f>Q196*H196</f>
        <v>0</v>
      </c>
      <c r="S196" s="196">
        <v>0</v>
      </c>
      <c r="T196" s="197">
        <f>S196*H196</f>
        <v>0</v>
      </c>
      <c r="AR196" s="22" t="s">
        <v>187</v>
      </c>
      <c r="AT196" s="22" t="s">
        <v>182</v>
      </c>
      <c r="AU196" s="22" t="s">
        <v>88</v>
      </c>
      <c r="AY196" s="22" t="s">
        <v>180</v>
      </c>
      <c r="BE196" s="198">
        <f>IF(N196="základní",J196,0)</f>
        <v>0</v>
      </c>
      <c r="BF196" s="198">
        <f>IF(N196="snížená",J196,0)</f>
        <v>0</v>
      </c>
      <c r="BG196" s="198">
        <f>IF(N196="zákl. přenesená",J196,0)</f>
        <v>0</v>
      </c>
      <c r="BH196" s="198">
        <f>IF(N196="sníž. přenesená",J196,0)</f>
        <v>0</v>
      </c>
      <c r="BI196" s="198">
        <f>IF(N196="nulová",J196,0)</f>
        <v>0</v>
      </c>
      <c r="BJ196" s="22" t="s">
        <v>79</v>
      </c>
      <c r="BK196" s="198">
        <f>ROUND(I196*H196,2)</f>
        <v>0</v>
      </c>
      <c r="BL196" s="22" t="s">
        <v>187</v>
      </c>
      <c r="BM196" s="22" t="s">
        <v>377</v>
      </c>
    </row>
    <row r="197" spans="2:65" s="1" customFormat="1" ht="16.5" customHeight="1" x14ac:dyDescent="0.3">
      <c r="B197" s="39"/>
      <c r="C197" s="213" t="s">
        <v>378</v>
      </c>
      <c r="D197" s="213" t="s">
        <v>253</v>
      </c>
      <c r="E197" s="214" t="s">
        <v>379</v>
      </c>
      <c r="F197" s="215" t="s">
        <v>380</v>
      </c>
      <c r="G197" s="216" t="s">
        <v>226</v>
      </c>
      <c r="H197" s="217">
        <v>205</v>
      </c>
      <c r="I197" s="218"/>
      <c r="J197" s="219">
        <f>ROUND(I197*H197,2)</f>
        <v>0</v>
      </c>
      <c r="K197" s="215" t="s">
        <v>186</v>
      </c>
      <c r="L197" s="220"/>
      <c r="M197" s="221" t="s">
        <v>30</v>
      </c>
      <c r="N197" s="222" t="s">
        <v>45</v>
      </c>
      <c r="O197" s="40"/>
      <c r="P197" s="196">
        <f>O197*H197</f>
        <v>0</v>
      </c>
      <c r="Q197" s="196">
        <v>1.4E-3</v>
      </c>
      <c r="R197" s="196">
        <f>Q197*H197</f>
        <v>0.28699999999999998</v>
      </c>
      <c r="S197" s="196">
        <v>0</v>
      </c>
      <c r="T197" s="197">
        <f>S197*H197</f>
        <v>0</v>
      </c>
      <c r="AR197" s="22" t="s">
        <v>218</v>
      </c>
      <c r="AT197" s="22" t="s">
        <v>253</v>
      </c>
      <c r="AU197" s="22" t="s">
        <v>88</v>
      </c>
      <c r="AY197" s="22" t="s">
        <v>180</v>
      </c>
      <c r="BE197" s="198">
        <f>IF(N197="základní",J197,0)</f>
        <v>0</v>
      </c>
      <c r="BF197" s="198">
        <f>IF(N197="snížená",J197,0)</f>
        <v>0</v>
      </c>
      <c r="BG197" s="198">
        <f>IF(N197="zákl. přenesená",J197,0)</f>
        <v>0</v>
      </c>
      <c r="BH197" s="198">
        <f>IF(N197="sníž. přenesená",J197,0)</f>
        <v>0</v>
      </c>
      <c r="BI197" s="198">
        <f>IF(N197="nulová",J197,0)</f>
        <v>0</v>
      </c>
      <c r="BJ197" s="22" t="s">
        <v>79</v>
      </c>
      <c r="BK197" s="198">
        <f>ROUND(I197*H197,2)</f>
        <v>0</v>
      </c>
      <c r="BL197" s="22" t="s">
        <v>187</v>
      </c>
      <c r="BM197" s="22" t="s">
        <v>381</v>
      </c>
    </row>
    <row r="198" spans="2:65" s="1" customFormat="1" ht="16.5" customHeight="1" x14ac:dyDescent="0.3">
      <c r="B198" s="39"/>
      <c r="C198" s="213" t="s">
        <v>382</v>
      </c>
      <c r="D198" s="213" t="s">
        <v>253</v>
      </c>
      <c r="E198" s="214" t="s">
        <v>383</v>
      </c>
      <c r="F198" s="215" t="s">
        <v>384</v>
      </c>
      <c r="G198" s="216" t="s">
        <v>226</v>
      </c>
      <c r="H198" s="217">
        <v>140</v>
      </c>
      <c r="I198" s="218"/>
      <c r="J198" s="219">
        <f>ROUND(I198*H198,2)</f>
        <v>0</v>
      </c>
      <c r="K198" s="215" t="s">
        <v>30</v>
      </c>
      <c r="L198" s="220"/>
      <c r="M198" s="221" t="s">
        <v>30</v>
      </c>
      <c r="N198" s="222" t="s">
        <v>45</v>
      </c>
      <c r="O198" s="40"/>
      <c r="P198" s="196">
        <f>O198*H198</f>
        <v>0</v>
      </c>
      <c r="Q198" s="196">
        <v>8.5800000000000008E-3</v>
      </c>
      <c r="R198" s="196">
        <f>Q198*H198</f>
        <v>1.2012</v>
      </c>
      <c r="S198" s="196">
        <v>0</v>
      </c>
      <c r="T198" s="197">
        <f>S198*H198</f>
        <v>0</v>
      </c>
      <c r="AR198" s="22" t="s">
        <v>218</v>
      </c>
      <c r="AT198" s="22" t="s">
        <v>253</v>
      </c>
      <c r="AU198" s="22" t="s">
        <v>88</v>
      </c>
      <c r="AY198" s="22" t="s">
        <v>180</v>
      </c>
      <c r="BE198" s="198">
        <f>IF(N198="základní",J198,0)</f>
        <v>0</v>
      </c>
      <c r="BF198" s="198">
        <f>IF(N198="snížená",J198,0)</f>
        <v>0</v>
      </c>
      <c r="BG198" s="198">
        <f>IF(N198="zákl. přenesená",J198,0)</f>
        <v>0</v>
      </c>
      <c r="BH198" s="198">
        <f>IF(N198="sníž. přenesená",J198,0)</f>
        <v>0</v>
      </c>
      <c r="BI198" s="198">
        <f>IF(N198="nulová",J198,0)</f>
        <v>0</v>
      </c>
      <c r="BJ198" s="22" t="s">
        <v>79</v>
      </c>
      <c r="BK198" s="198">
        <f>ROUND(I198*H198,2)</f>
        <v>0</v>
      </c>
      <c r="BL198" s="22" t="s">
        <v>187</v>
      </c>
      <c r="BM198" s="22" t="s">
        <v>385</v>
      </c>
    </row>
    <row r="199" spans="2:65" s="10" customFormat="1" ht="29.85" customHeight="1" x14ac:dyDescent="0.3">
      <c r="B199" s="171"/>
      <c r="C199" s="172"/>
      <c r="D199" s="173" t="s">
        <v>73</v>
      </c>
      <c r="E199" s="185" t="s">
        <v>205</v>
      </c>
      <c r="F199" s="185" t="s">
        <v>386</v>
      </c>
      <c r="G199" s="172"/>
      <c r="H199" s="172"/>
      <c r="I199" s="175"/>
      <c r="J199" s="186">
        <f>BK199</f>
        <v>0</v>
      </c>
      <c r="K199" s="172"/>
      <c r="L199" s="177"/>
      <c r="M199" s="178"/>
      <c r="N199" s="179"/>
      <c r="O199" s="179"/>
      <c r="P199" s="180">
        <f>SUM(P200:P231)</f>
        <v>0</v>
      </c>
      <c r="Q199" s="179"/>
      <c r="R199" s="180">
        <f>SUM(R200:R231)</f>
        <v>118.020712</v>
      </c>
      <c r="S199" s="179"/>
      <c r="T199" s="181">
        <f>SUM(T200:T231)</f>
        <v>0</v>
      </c>
      <c r="AR199" s="182" t="s">
        <v>79</v>
      </c>
      <c r="AT199" s="183" t="s">
        <v>73</v>
      </c>
      <c r="AU199" s="183" t="s">
        <v>79</v>
      </c>
      <c r="AY199" s="182" t="s">
        <v>180</v>
      </c>
      <c r="BK199" s="184">
        <f>SUM(BK200:BK231)</f>
        <v>0</v>
      </c>
    </row>
    <row r="200" spans="2:65" s="1" customFormat="1" ht="51" customHeight="1" x14ac:dyDescent="0.3">
      <c r="B200" s="39"/>
      <c r="C200" s="187" t="s">
        <v>387</v>
      </c>
      <c r="D200" s="187" t="s">
        <v>182</v>
      </c>
      <c r="E200" s="188" t="s">
        <v>388</v>
      </c>
      <c r="F200" s="189" t="s">
        <v>389</v>
      </c>
      <c r="G200" s="190" t="s">
        <v>185</v>
      </c>
      <c r="H200" s="191">
        <v>862.15</v>
      </c>
      <c r="I200" s="192"/>
      <c r="J200" s="193">
        <f>ROUND(I200*H200,2)</f>
        <v>0</v>
      </c>
      <c r="K200" s="189" t="s">
        <v>186</v>
      </c>
      <c r="L200" s="59"/>
      <c r="M200" s="194" t="s">
        <v>30</v>
      </c>
      <c r="N200" s="195" t="s">
        <v>45</v>
      </c>
      <c r="O200" s="40"/>
      <c r="P200" s="196">
        <f>O200*H200</f>
        <v>0</v>
      </c>
      <c r="Q200" s="196">
        <v>0</v>
      </c>
      <c r="R200" s="196">
        <f>Q200*H200</f>
        <v>0</v>
      </c>
      <c r="S200" s="196">
        <v>0</v>
      </c>
      <c r="T200" s="197">
        <f>S200*H200</f>
        <v>0</v>
      </c>
      <c r="AR200" s="22" t="s">
        <v>187</v>
      </c>
      <c r="AT200" s="22" t="s">
        <v>182</v>
      </c>
      <c r="AU200" s="22" t="s">
        <v>88</v>
      </c>
      <c r="AY200" s="22" t="s">
        <v>180</v>
      </c>
      <c r="BE200" s="198">
        <f>IF(N200="základní",J200,0)</f>
        <v>0</v>
      </c>
      <c r="BF200" s="198">
        <f>IF(N200="snížená",J200,0)</f>
        <v>0</v>
      </c>
      <c r="BG200" s="198">
        <f>IF(N200="zákl. přenesená",J200,0)</f>
        <v>0</v>
      </c>
      <c r="BH200" s="198">
        <f>IF(N200="sníž. přenesená",J200,0)</f>
        <v>0</v>
      </c>
      <c r="BI200" s="198">
        <f>IF(N200="nulová",J200,0)</f>
        <v>0</v>
      </c>
      <c r="BJ200" s="22" t="s">
        <v>79</v>
      </c>
      <c r="BK200" s="198">
        <f>ROUND(I200*H200,2)</f>
        <v>0</v>
      </c>
      <c r="BL200" s="22" t="s">
        <v>187</v>
      </c>
      <c r="BM200" s="22" t="s">
        <v>390</v>
      </c>
    </row>
    <row r="201" spans="2:65" s="1" customFormat="1" ht="243" x14ac:dyDescent="0.3">
      <c r="B201" s="39"/>
      <c r="C201" s="61"/>
      <c r="D201" s="199" t="s">
        <v>189</v>
      </c>
      <c r="E201" s="61"/>
      <c r="F201" s="200" t="s">
        <v>391</v>
      </c>
      <c r="G201" s="61"/>
      <c r="H201" s="61"/>
      <c r="I201" s="158"/>
      <c r="J201" s="61"/>
      <c r="K201" s="61"/>
      <c r="L201" s="59"/>
      <c r="M201" s="201"/>
      <c r="N201" s="40"/>
      <c r="O201" s="40"/>
      <c r="P201" s="40"/>
      <c r="Q201" s="40"/>
      <c r="R201" s="40"/>
      <c r="S201" s="40"/>
      <c r="T201" s="76"/>
      <c r="AT201" s="22" t="s">
        <v>189</v>
      </c>
      <c r="AU201" s="22" t="s">
        <v>88</v>
      </c>
    </row>
    <row r="202" spans="2:65" s="11" customFormat="1" ht="13.5" x14ac:dyDescent="0.3">
      <c r="B202" s="202"/>
      <c r="C202" s="203"/>
      <c r="D202" s="199" t="s">
        <v>200</v>
      </c>
      <c r="E202" s="204" t="s">
        <v>30</v>
      </c>
      <c r="F202" s="205" t="s">
        <v>124</v>
      </c>
      <c r="G202" s="203"/>
      <c r="H202" s="206">
        <v>862.15</v>
      </c>
      <c r="I202" s="207"/>
      <c r="J202" s="203"/>
      <c r="K202" s="203"/>
      <c r="L202" s="208"/>
      <c r="M202" s="209"/>
      <c r="N202" s="210"/>
      <c r="O202" s="210"/>
      <c r="P202" s="210"/>
      <c r="Q202" s="210"/>
      <c r="R202" s="210"/>
      <c r="S202" s="210"/>
      <c r="T202" s="211"/>
      <c r="AT202" s="212" t="s">
        <v>200</v>
      </c>
      <c r="AU202" s="212" t="s">
        <v>88</v>
      </c>
      <c r="AV202" s="11" t="s">
        <v>88</v>
      </c>
      <c r="AW202" s="11" t="s">
        <v>37</v>
      </c>
      <c r="AX202" s="11" t="s">
        <v>79</v>
      </c>
      <c r="AY202" s="212" t="s">
        <v>180</v>
      </c>
    </row>
    <row r="203" spans="2:65" s="1" customFormat="1" ht="16.5" customHeight="1" x14ac:dyDescent="0.3">
      <c r="B203" s="39"/>
      <c r="C203" s="213" t="s">
        <v>392</v>
      </c>
      <c r="D203" s="213" t="s">
        <v>253</v>
      </c>
      <c r="E203" s="214" t="s">
        <v>393</v>
      </c>
      <c r="F203" s="215" t="s">
        <v>394</v>
      </c>
      <c r="G203" s="216" t="s">
        <v>256</v>
      </c>
      <c r="H203" s="217">
        <v>9.1560000000000006</v>
      </c>
      <c r="I203" s="218"/>
      <c r="J203" s="219">
        <f>ROUND(I203*H203,2)</f>
        <v>0</v>
      </c>
      <c r="K203" s="215" t="s">
        <v>186</v>
      </c>
      <c r="L203" s="220"/>
      <c r="M203" s="221" t="s">
        <v>30</v>
      </c>
      <c r="N203" s="222" t="s">
        <v>45</v>
      </c>
      <c r="O203" s="40"/>
      <c r="P203" s="196">
        <f>O203*H203</f>
        <v>0</v>
      </c>
      <c r="Q203" s="196">
        <v>1</v>
      </c>
      <c r="R203" s="196">
        <f>Q203*H203</f>
        <v>9.1560000000000006</v>
      </c>
      <c r="S203" s="196">
        <v>0</v>
      </c>
      <c r="T203" s="197">
        <f>S203*H203</f>
        <v>0</v>
      </c>
      <c r="AR203" s="22" t="s">
        <v>218</v>
      </c>
      <c r="AT203" s="22" t="s">
        <v>253</v>
      </c>
      <c r="AU203" s="22" t="s">
        <v>88</v>
      </c>
      <c r="AY203" s="22" t="s">
        <v>180</v>
      </c>
      <c r="BE203" s="198">
        <f>IF(N203="základní",J203,0)</f>
        <v>0</v>
      </c>
      <c r="BF203" s="198">
        <f>IF(N203="snížená",J203,0)</f>
        <v>0</v>
      </c>
      <c r="BG203" s="198">
        <f>IF(N203="zákl. přenesená",J203,0)</f>
        <v>0</v>
      </c>
      <c r="BH203" s="198">
        <f>IF(N203="sníž. přenesená",J203,0)</f>
        <v>0</v>
      </c>
      <c r="BI203" s="198">
        <f>IF(N203="nulová",J203,0)</f>
        <v>0</v>
      </c>
      <c r="BJ203" s="22" t="s">
        <v>79</v>
      </c>
      <c r="BK203" s="198">
        <f>ROUND(I203*H203,2)</f>
        <v>0</v>
      </c>
      <c r="BL203" s="22" t="s">
        <v>187</v>
      </c>
      <c r="BM203" s="22" t="s">
        <v>395</v>
      </c>
    </row>
    <row r="204" spans="2:65" s="11" customFormat="1" ht="13.5" x14ac:dyDescent="0.3">
      <c r="B204" s="202"/>
      <c r="C204" s="203"/>
      <c r="D204" s="199" t="s">
        <v>200</v>
      </c>
      <c r="E204" s="204" t="s">
        <v>30</v>
      </c>
      <c r="F204" s="205" t="s">
        <v>396</v>
      </c>
      <c r="G204" s="203"/>
      <c r="H204" s="206">
        <v>9.1560000000000006</v>
      </c>
      <c r="I204" s="207"/>
      <c r="J204" s="203"/>
      <c r="K204" s="203"/>
      <c r="L204" s="208"/>
      <c r="M204" s="209"/>
      <c r="N204" s="210"/>
      <c r="O204" s="210"/>
      <c r="P204" s="210"/>
      <c r="Q204" s="210"/>
      <c r="R204" s="210"/>
      <c r="S204" s="210"/>
      <c r="T204" s="211"/>
      <c r="AT204" s="212" t="s">
        <v>200</v>
      </c>
      <c r="AU204" s="212" t="s">
        <v>88</v>
      </c>
      <c r="AV204" s="11" t="s">
        <v>88</v>
      </c>
      <c r="AW204" s="11" t="s">
        <v>37</v>
      </c>
      <c r="AX204" s="11" t="s">
        <v>79</v>
      </c>
      <c r="AY204" s="212" t="s">
        <v>180</v>
      </c>
    </row>
    <row r="205" spans="2:65" s="1" customFormat="1" ht="25.5" customHeight="1" x14ac:dyDescent="0.3">
      <c r="B205" s="39"/>
      <c r="C205" s="187" t="s">
        <v>397</v>
      </c>
      <c r="D205" s="187" t="s">
        <v>182</v>
      </c>
      <c r="E205" s="188" t="s">
        <v>398</v>
      </c>
      <c r="F205" s="189" t="s">
        <v>399</v>
      </c>
      <c r="G205" s="190" t="s">
        <v>185</v>
      </c>
      <c r="H205" s="191">
        <v>717.9</v>
      </c>
      <c r="I205" s="192"/>
      <c r="J205" s="193">
        <f>ROUND(I205*H205,2)</f>
        <v>0</v>
      </c>
      <c r="K205" s="189" t="s">
        <v>186</v>
      </c>
      <c r="L205" s="59"/>
      <c r="M205" s="194" t="s">
        <v>30</v>
      </c>
      <c r="N205" s="195" t="s">
        <v>45</v>
      </c>
      <c r="O205" s="40"/>
      <c r="P205" s="196">
        <f>O205*H205</f>
        <v>0</v>
      </c>
      <c r="Q205" s="196">
        <v>0</v>
      </c>
      <c r="R205" s="196">
        <f>Q205*H205</f>
        <v>0</v>
      </c>
      <c r="S205" s="196">
        <v>0</v>
      </c>
      <c r="T205" s="197">
        <f>S205*H205</f>
        <v>0</v>
      </c>
      <c r="AR205" s="22" t="s">
        <v>187</v>
      </c>
      <c r="AT205" s="22" t="s">
        <v>182</v>
      </c>
      <c r="AU205" s="22" t="s">
        <v>88</v>
      </c>
      <c r="AY205" s="22" t="s">
        <v>180</v>
      </c>
      <c r="BE205" s="198">
        <f>IF(N205="základní",J205,0)</f>
        <v>0</v>
      </c>
      <c r="BF205" s="198">
        <f>IF(N205="snížená",J205,0)</f>
        <v>0</v>
      </c>
      <c r="BG205" s="198">
        <f>IF(N205="zákl. přenesená",J205,0)</f>
        <v>0</v>
      </c>
      <c r="BH205" s="198">
        <f>IF(N205="sníž. přenesená",J205,0)</f>
        <v>0</v>
      </c>
      <c r="BI205" s="198">
        <f>IF(N205="nulová",J205,0)</f>
        <v>0</v>
      </c>
      <c r="BJ205" s="22" t="s">
        <v>79</v>
      </c>
      <c r="BK205" s="198">
        <f>ROUND(I205*H205,2)</f>
        <v>0</v>
      </c>
      <c r="BL205" s="22" t="s">
        <v>187</v>
      </c>
      <c r="BM205" s="22" t="s">
        <v>400</v>
      </c>
    </row>
    <row r="206" spans="2:65" s="11" customFormat="1" ht="13.5" x14ac:dyDescent="0.3">
      <c r="B206" s="202"/>
      <c r="C206" s="203"/>
      <c r="D206" s="199" t="s">
        <v>200</v>
      </c>
      <c r="E206" s="204" t="s">
        <v>136</v>
      </c>
      <c r="F206" s="205" t="s">
        <v>401</v>
      </c>
      <c r="G206" s="203"/>
      <c r="H206" s="206">
        <v>717.9</v>
      </c>
      <c r="I206" s="207"/>
      <c r="J206" s="203"/>
      <c r="K206" s="203"/>
      <c r="L206" s="208"/>
      <c r="M206" s="209"/>
      <c r="N206" s="210"/>
      <c r="O206" s="210"/>
      <c r="P206" s="210"/>
      <c r="Q206" s="210"/>
      <c r="R206" s="210"/>
      <c r="S206" s="210"/>
      <c r="T206" s="211"/>
      <c r="AT206" s="212" t="s">
        <v>200</v>
      </c>
      <c r="AU206" s="212" t="s">
        <v>88</v>
      </c>
      <c r="AV206" s="11" t="s">
        <v>88</v>
      </c>
      <c r="AW206" s="11" t="s">
        <v>37</v>
      </c>
      <c r="AX206" s="11" t="s">
        <v>79</v>
      </c>
      <c r="AY206" s="212" t="s">
        <v>180</v>
      </c>
    </row>
    <row r="207" spans="2:65" s="1" customFormat="1" ht="25.5" customHeight="1" x14ac:dyDescent="0.3">
      <c r="B207" s="39"/>
      <c r="C207" s="187" t="s">
        <v>402</v>
      </c>
      <c r="D207" s="187" t="s">
        <v>182</v>
      </c>
      <c r="E207" s="188" t="s">
        <v>403</v>
      </c>
      <c r="F207" s="189" t="s">
        <v>404</v>
      </c>
      <c r="G207" s="190" t="s">
        <v>185</v>
      </c>
      <c r="H207" s="191">
        <v>555.04999999999995</v>
      </c>
      <c r="I207" s="192"/>
      <c r="J207" s="193">
        <f>ROUND(I207*H207,2)</f>
        <v>0</v>
      </c>
      <c r="K207" s="189" t="s">
        <v>186</v>
      </c>
      <c r="L207" s="59"/>
      <c r="M207" s="194" t="s">
        <v>30</v>
      </c>
      <c r="N207" s="195" t="s">
        <v>45</v>
      </c>
      <c r="O207" s="40"/>
      <c r="P207" s="196">
        <f>O207*H207</f>
        <v>0</v>
      </c>
      <c r="Q207" s="196">
        <v>0</v>
      </c>
      <c r="R207" s="196">
        <f>Q207*H207</f>
        <v>0</v>
      </c>
      <c r="S207" s="196">
        <v>0</v>
      </c>
      <c r="T207" s="197">
        <f>S207*H207</f>
        <v>0</v>
      </c>
      <c r="AR207" s="22" t="s">
        <v>187</v>
      </c>
      <c r="AT207" s="22" t="s">
        <v>182</v>
      </c>
      <c r="AU207" s="22" t="s">
        <v>88</v>
      </c>
      <c r="AY207" s="22" t="s">
        <v>180</v>
      </c>
      <c r="BE207" s="198">
        <f>IF(N207="základní",J207,0)</f>
        <v>0</v>
      </c>
      <c r="BF207" s="198">
        <f>IF(N207="snížená",J207,0)</f>
        <v>0</v>
      </c>
      <c r="BG207" s="198">
        <f>IF(N207="zákl. přenesená",J207,0)</f>
        <v>0</v>
      </c>
      <c r="BH207" s="198">
        <f>IF(N207="sníž. přenesená",J207,0)</f>
        <v>0</v>
      </c>
      <c r="BI207" s="198">
        <f>IF(N207="nulová",J207,0)</f>
        <v>0</v>
      </c>
      <c r="BJ207" s="22" t="s">
        <v>79</v>
      </c>
      <c r="BK207" s="198">
        <f>ROUND(I207*H207,2)</f>
        <v>0</v>
      </c>
      <c r="BL207" s="22" t="s">
        <v>187</v>
      </c>
      <c r="BM207" s="22" t="s">
        <v>405</v>
      </c>
    </row>
    <row r="208" spans="2:65" s="11" customFormat="1" ht="13.5" x14ac:dyDescent="0.3">
      <c r="B208" s="202"/>
      <c r="C208" s="203"/>
      <c r="D208" s="199" t="s">
        <v>200</v>
      </c>
      <c r="E208" s="204" t="s">
        <v>30</v>
      </c>
      <c r="F208" s="205" t="s">
        <v>406</v>
      </c>
      <c r="G208" s="203"/>
      <c r="H208" s="206">
        <v>555.04999999999995</v>
      </c>
      <c r="I208" s="207"/>
      <c r="J208" s="203"/>
      <c r="K208" s="203"/>
      <c r="L208" s="208"/>
      <c r="M208" s="209"/>
      <c r="N208" s="210"/>
      <c r="O208" s="210"/>
      <c r="P208" s="210"/>
      <c r="Q208" s="210"/>
      <c r="R208" s="210"/>
      <c r="S208" s="210"/>
      <c r="T208" s="211"/>
      <c r="AT208" s="212" t="s">
        <v>200</v>
      </c>
      <c r="AU208" s="212" t="s">
        <v>88</v>
      </c>
      <c r="AV208" s="11" t="s">
        <v>88</v>
      </c>
      <c r="AW208" s="11" t="s">
        <v>37</v>
      </c>
      <c r="AX208" s="11" t="s">
        <v>79</v>
      </c>
      <c r="AY208" s="212" t="s">
        <v>180</v>
      </c>
    </row>
    <row r="209" spans="2:65" s="1" customFormat="1" ht="25.5" customHeight="1" x14ac:dyDescent="0.3">
      <c r="B209" s="39"/>
      <c r="C209" s="187" t="s">
        <v>407</v>
      </c>
      <c r="D209" s="187" t="s">
        <v>182</v>
      </c>
      <c r="E209" s="188" t="s">
        <v>408</v>
      </c>
      <c r="F209" s="189" t="s">
        <v>409</v>
      </c>
      <c r="G209" s="190" t="s">
        <v>185</v>
      </c>
      <c r="H209" s="191">
        <v>91.9</v>
      </c>
      <c r="I209" s="192"/>
      <c r="J209" s="193">
        <f>ROUND(I209*H209,2)</f>
        <v>0</v>
      </c>
      <c r="K209" s="189" t="s">
        <v>186</v>
      </c>
      <c r="L209" s="59"/>
      <c r="M209" s="194" t="s">
        <v>30</v>
      </c>
      <c r="N209" s="195" t="s">
        <v>45</v>
      </c>
      <c r="O209" s="40"/>
      <c r="P209" s="196">
        <f>O209*H209</f>
        <v>0</v>
      </c>
      <c r="Q209" s="196">
        <v>0</v>
      </c>
      <c r="R209" s="196">
        <f>Q209*H209</f>
        <v>0</v>
      </c>
      <c r="S209" s="196">
        <v>0</v>
      </c>
      <c r="T209" s="197">
        <f>S209*H209</f>
        <v>0</v>
      </c>
      <c r="AR209" s="22" t="s">
        <v>187</v>
      </c>
      <c r="AT209" s="22" t="s">
        <v>182</v>
      </c>
      <c r="AU209" s="22" t="s">
        <v>88</v>
      </c>
      <c r="AY209" s="22" t="s">
        <v>180</v>
      </c>
      <c r="BE209" s="198">
        <f>IF(N209="základní",J209,0)</f>
        <v>0</v>
      </c>
      <c r="BF209" s="198">
        <f>IF(N209="snížená",J209,0)</f>
        <v>0</v>
      </c>
      <c r="BG209" s="198">
        <f>IF(N209="zákl. přenesená",J209,0)</f>
        <v>0</v>
      </c>
      <c r="BH209" s="198">
        <f>IF(N209="sníž. přenesená",J209,0)</f>
        <v>0</v>
      </c>
      <c r="BI209" s="198">
        <f>IF(N209="nulová",J209,0)</f>
        <v>0</v>
      </c>
      <c r="BJ209" s="22" t="s">
        <v>79</v>
      </c>
      <c r="BK209" s="198">
        <f>ROUND(I209*H209,2)</f>
        <v>0</v>
      </c>
      <c r="BL209" s="22" t="s">
        <v>187</v>
      </c>
      <c r="BM209" s="22" t="s">
        <v>410</v>
      </c>
    </row>
    <row r="210" spans="2:65" s="11" customFormat="1" ht="13.5" x14ac:dyDescent="0.3">
      <c r="B210" s="202"/>
      <c r="C210" s="203"/>
      <c r="D210" s="199" t="s">
        <v>200</v>
      </c>
      <c r="E210" s="204" t="s">
        <v>30</v>
      </c>
      <c r="F210" s="205" t="s">
        <v>126</v>
      </c>
      <c r="G210" s="203"/>
      <c r="H210" s="206">
        <v>91.9</v>
      </c>
      <c r="I210" s="207"/>
      <c r="J210" s="203"/>
      <c r="K210" s="203"/>
      <c r="L210" s="208"/>
      <c r="M210" s="209"/>
      <c r="N210" s="210"/>
      <c r="O210" s="210"/>
      <c r="P210" s="210"/>
      <c r="Q210" s="210"/>
      <c r="R210" s="210"/>
      <c r="S210" s="210"/>
      <c r="T210" s="211"/>
      <c r="AT210" s="212" t="s">
        <v>200</v>
      </c>
      <c r="AU210" s="212" t="s">
        <v>88</v>
      </c>
      <c r="AV210" s="11" t="s">
        <v>88</v>
      </c>
      <c r="AW210" s="11" t="s">
        <v>37</v>
      </c>
      <c r="AX210" s="11" t="s">
        <v>79</v>
      </c>
      <c r="AY210" s="212" t="s">
        <v>180</v>
      </c>
    </row>
    <row r="211" spans="2:65" s="1" customFormat="1" ht="38.25" customHeight="1" x14ac:dyDescent="0.3">
      <c r="B211" s="39"/>
      <c r="C211" s="187" t="s">
        <v>411</v>
      </c>
      <c r="D211" s="187" t="s">
        <v>182</v>
      </c>
      <c r="E211" s="188" t="s">
        <v>412</v>
      </c>
      <c r="F211" s="189" t="s">
        <v>413</v>
      </c>
      <c r="G211" s="190" t="s">
        <v>185</v>
      </c>
      <c r="H211" s="191">
        <v>91.9</v>
      </c>
      <c r="I211" s="192"/>
      <c r="J211" s="193">
        <f>ROUND(I211*H211,2)</f>
        <v>0</v>
      </c>
      <c r="K211" s="189" t="s">
        <v>186</v>
      </c>
      <c r="L211" s="59"/>
      <c r="M211" s="194" t="s">
        <v>30</v>
      </c>
      <c r="N211" s="195" t="s">
        <v>45</v>
      </c>
      <c r="O211" s="40"/>
      <c r="P211" s="196">
        <f>O211*H211</f>
        <v>0</v>
      </c>
      <c r="Q211" s="196">
        <v>0</v>
      </c>
      <c r="R211" s="196">
        <f>Q211*H211</f>
        <v>0</v>
      </c>
      <c r="S211" s="196">
        <v>0</v>
      </c>
      <c r="T211" s="197">
        <f>S211*H211</f>
        <v>0</v>
      </c>
      <c r="AR211" s="22" t="s">
        <v>187</v>
      </c>
      <c r="AT211" s="22" t="s">
        <v>182</v>
      </c>
      <c r="AU211" s="22" t="s">
        <v>88</v>
      </c>
      <c r="AY211" s="22" t="s">
        <v>180</v>
      </c>
      <c r="BE211" s="198">
        <f>IF(N211="základní",J211,0)</f>
        <v>0</v>
      </c>
      <c r="BF211" s="198">
        <f>IF(N211="snížená",J211,0)</f>
        <v>0</v>
      </c>
      <c r="BG211" s="198">
        <f>IF(N211="zákl. přenesená",J211,0)</f>
        <v>0</v>
      </c>
      <c r="BH211" s="198">
        <f>IF(N211="sníž. přenesená",J211,0)</f>
        <v>0</v>
      </c>
      <c r="BI211" s="198">
        <f>IF(N211="nulová",J211,0)</f>
        <v>0</v>
      </c>
      <c r="BJ211" s="22" t="s">
        <v>79</v>
      </c>
      <c r="BK211" s="198">
        <f>ROUND(I211*H211,2)</f>
        <v>0</v>
      </c>
      <c r="BL211" s="22" t="s">
        <v>187</v>
      </c>
      <c r="BM211" s="22" t="s">
        <v>414</v>
      </c>
    </row>
    <row r="212" spans="2:65" s="1" customFormat="1" ht="27" x14ac:dyDescent="0.3">
      <c r="B212" s="39"/>
      <c r="C212" s="61"/>
      <c r="D212" s="199" t="s">
        <v>189</v>
      </c>
      <c r="E212" s="61"/>
      <c r="F212" s="200" t="s">
        <v>415</v>
      </c>
      <c r="G212" s="61"/>
      <c r="H212" s="61"/>
      <c r="I212" s="158"/>
      <c r="J212" s="61"/>
      <c r="K212" s="61"/>
      <c r="L212" s="59"/>
      <c r="M212" s="201"/>
      <c r="N212" s="40"/>
      <c r="O212" s="40"/>
      <c r="P212" s="40"/>
      <c r="Q212" s="40"/>
      <c r="R212" s="40"/>
      <c r="S212" s="40"/>
      <c r="T212" s="76"/>
      <c r="AT212" s="22" t="s">
        <v>189</v>
      </c>
      <c r="AU212" s="22" t="s">
        <v>88</v>
      </c>
    </row>
    <row r="213" spans="2:65" s="11" customFormat="1" ht="13.5" x14ac:dyDescent="0.3">
      <c r="B213" s="202"/>
      <c r="C213" s="203"/>
      <c r="D213" s="199" t="s">
        <v>200</v>
      </c>
      <c r="E213" s="204" t="s">
        <v>30</v>
      </c>
      <c r="F213" s="205" t="s">
        <v>126</v>
      </c>
      <c r="G213" s="203"/>
      <c r="H213" s="206">
        <v>91.9</v>
      </c>
      <c r="I213" s="207"/>
      <c r="J213" s="203"/>
      <c r="K213" s="203"/>
      <c r="L213" s="208"/>
      <c r="M213" s="209"/>
      <c r="N213" s="210"/>
      <c r="O213" s="210"/>
      <c r="P213" s="210"/>
      <c r="Q213" s="210"/>
      <c r="R213" s="210"/>
      <c r="S213" s="210"/>
      <c r="T213" s="211"/>
      <c r="AT213" s="212" t="s">
        <v>200</v>
      </c>
      <c r="AU213" s="212" t="s">
        <v>88</v>
      </c>
      <c r="AV213" s="11" t="s">
        <v>88</v>
      </c>
      <c r="AW213" s="11" t="s">
        <v>37</v>
      </c>
      <c r="AX213" s="11" t="s">
        <v>79</v>
      </c>
      <c r="AY213" s="212" t="s">
        <v>180</v>
      </c>
    </row>
    <row r="214" spans="2:65" s="1" customFormat="1" ht="25.5" customHeight="1" x14ac:dyDescent="0.3">
      <c r="B214" s="39"/>
      <c r="C214" s="187" t="s">
        <v>416</v>
      </c>
      <c r="D214" s="187" t="s">
        <v>182</v>
      </c>
      <c r="E214" s="188" t="s">
        <v>417</v>
      </c>
      <c r="F214" s="189" t="s">
        <v>418</v>
      </c>
      <c r="G214" s="190" t="s">
        <v>185</v>
      </c>
      <c r="H214" s="191">
        <v>91.9</v>
      </c>
      <c r="I214" s="192"/>
      <c r="J214" s="193">
        <f>ROUND(I214*H214,2)</f>
        <v>0</v>
      </c>
      <c r="K214" s="189" t="s">
        <v>186</v>
      </c>
      <c r="L214" s="59"/>
      <c r="M214" s="194" t="s">
        <v>30</v>
      </c>
      <c r="N214" s="195" t="s">
        <v>45</v>
      </c>
      <c r="O214" s="40"/>
      <c r="P214" s="196">
        <f>O214*H214</f>
        <v>0</v>
      </c>
      <c r="Q214" s="196">
        <v>0</v>
      </c>
      <c r="R214" s="196">
        <f>Q214*H214</f>
        <v>0</v>
      </c>
      <c r="S214" s="196">
        <v>0</v>
      </c>
      <c r="T214" s="197">
        <f>S214*H214</f>
        <v>0</v>
      </c>
      <c r="AR214" s="22" t="s">
        <v>187</v>
      </c>
      <c r="AT214" s="22" t="s">
        <v>182</v>
      </c>
      <c r="AU214" s="22" t="s">
        <v>88</v>
      </c>
      <c r="AY214" s="22" t="s">
        <v>180</v>
      </c>
      <c r="BE214" s="198">
        <f>IF(N214="základní",J214,0)</f>
        <v>0</v>
      </c>
      <c r="BF214" s="198">
        <f>IF(N214="snížená",J214,0)</f>
        <v>0</v>
      </c>
      <c r="BG214" s="198">
        <f>IF(N214="zákl. přenesená",J214,0)</f>
        <v>0</v>
      </c>
      <c r="BH214" s="198">
        <f>IF(N214="sníž. přenesená",J214,0)</f>
        <v>0</v>
      </c>
      <c r="BI214" s="198">
        <f>IF(N214="nulová",J214,0)</f>
        <v>0</v>
      </c>
      <c r="BJ214" s="22" t="s">
        <v>79</v>
      </c>
      <c r="BK214" s="198">
        <f>ROUND(I214*H214,2)</f>
        <v>0</v>
      </c>
      <c r="BL214" s="22" t="s">
        <v>187</v>
      </c>
      <c r="BM214" s="22" t="s">
        <v>419</v>
      </c>
    </row>
    <row r="215" spans="2:65" s="1" customFormat="1" ht="94.5" x14ac:dyDescent="0.3">
      <c r="B215" s="39"/>
      <c r="C215" s="61"/>
      <c r="D215" s="199" t="s">
        <v>189</v>
      </c>
      <c r="E215" s="61"/>
      <c r="F215" s="200" t="s">
        <v>420</v>
      </c>
      <c r="G215" s="61"/>
      <c r="H215" s="61"/>
      <c r="I215" s="158"/>
      <c r="J215" s="61"/>
      <c r="K215" s="61"/>
      <c r="L215" s="59"/>
      <c r="M215" s="201"/>
      <c r="N215" s="40"/>
      <c r="O215" s="40"/>
      <c r="P215" s="40"/>
      <c r="Q215" s="40"/>
      <c r="R215" s="40"/>
      <c r="S215" s="40"/>
      <c r="T215" s="76"/>
      <c r="AT215" s="22" t="s">
        <v>189</v>
      </c>
      <c r="AU215" s="22" t="s">
        <v>88</v>
      </c>
    </row>
    <row r="216" spans="2:65" s="11" customFormat="1" ht="13.5" x14ac:dyDescent="0.3">
      <c r="B216" s="202"/>
      <c r="C216" s="203"/>
      <c r="D216" s="199" t="s">
        <v>200</v>
      </c>
      <c r="E216" s="204" t="s">
        <v>30</v>
      </c>
      <c r="F216" s="205" t="s">
        <v>126</v>
      </c>
      <c r="G216" s="203"/>
      <c r="H216" s="206">
        <v>91.9</v>
      </c>
      <c r="I216" s="207"/>
      <c r="J216" s="203"/>
      <c r="K216" s="203"/>
      <c r="L216" s="208"/>
      <c r="M216" s="209"/>
      <c r="N216" s="210"/>
      <c r="O216" s="210"/>
      <c r="P216" s="210"/>
      <c r="Q216" s="210"/>
      <c r="R216" s="210"/>
      <c r="S216" s="210"/>
      <c r="T216" s="211"/>
      <c r="AT216" s="212" t="s">
        <v>200</v>
      </c>
      <c r="AU216" s="212" t="s">
        <v>88</v>
      </c>
      <c r="AV216" s="11" t="s">
        <v>88</v>
      </c>
      <c r="AW216" s="11" t="s">
        <v>37</v>
      </c>
      <c r="AX216" s="11" t="s">
        <v>79</v>
      </c>
      <c r="AY216" s="212" t="s">
        <v>180</v>
      </c>
    </row>
    <row r="217" spans="2:65" s="1" customFormat="1" ht="16.5" customHeight="1" x14ac:dyDescent="0.3">
      <c r="B217" s="39"/>
      <c r="C217" s="187" t="s">
        <v>421</v>
      </c>
      <c r="D217" s="187" t="s">
        <v>182</v>
      </c>
      <c r="E217" s="188" t="s">
        <v>422</v>
      </c>
      <c r="F217" s="189" t="s">
        <v>423</v>
      </c>
      <c r="G217" s="190" t="s">
        <v>185</v>
      </c>
      <c r="H217" s="191">
        <v>91.9</v>
      </c>
      <c r="I217" s="192"/>
      <c r="J217" s="193">
        <f>ROUND(I217*H217,2)</f>
        <v>0</v>
      </c>
      <c r="K217" s="189" t="s">
        <v>186</v>
      </c>
      <c r="L217" s="59"/>
      <c r="M217" s="194" t="s">
        <v>30</v>
      </c>
      <c r="N217" s="195" t="s">
        <v>45</v>
      </c>
      <c r="O217" s="40"/>
      <c r="P217" s="196">
        <f>O217*H217</f>
        <v>0</v>
      </c>
      <c r="Q217" s="196">
        <v>0</v>
      </c>
      <c r="R217" s="196">
        <f>Q217*H217</f>
        <v>0</v>
      </c>
      <c r="S217" s="196">
        <v>0</v>
      </c>
      <c r="T217" s="197">
        <f>S217*H217</f>
        <v>0</v>
      </c>
      <c r="AR217" s="22" t="s">
        <v>187</v>
      </c>
      <c r="AT217" s="22" t="s">
        <v>182</v>
      </c>
      <c r="AU217" s="22" t="s">
        <v>88</v>
      </c>
      <c r="AY217" s="22" t="s">
        <v>180</v>
      </c>
      <c r="BE217" s="198">
        <f>IF(N217="základní",J217,0)</f>
        <v>0</v>
      </c>
      <c r="BF217" s="198">
        <f>IF(N217="snížená",J217,0)</f>
        <v>0</v>
      </c>
      <c r="BG217" s="198">
        <f>IF(N217="zákl. přenesená",J217,0)</f>
        <v>0</v>
      </c>
      <c r="BH217" s="198">
        <f>IF(N217="sníž. přenesená",J217,0)</f>
        <v>0</v>
      </c>
      <c r="BI217" s="198">
        <f>IF(N217="nulová",J217,0)</f>
        <v>0</v>
      </c>
      <c r="BJ217" s="22" t="s">
        <v>79</v>
      </c>
      <c r="BK217" s="198">
        <f>ROUND(I217*H217,2)</f>
        <v>0</v>
      </c>
      <c r="BL217" s="22" t="s">
        <v>187</v>
      </c>
      <c r="BM217" s="22" t="s">
        <v>424</v>
      </c>
    </row>
    <row r="218" spans="2:65" s="1" customFormat="1" ht="40.5" x14ac:dyDescent="0.3">
      <c r="B218" s="39"/>
      <c r="C218" s="61"/>
      <c r="D218" s="199" t="s">
        <v>189</v>
      </c>
      <c r="E218" s="61"/>
      <c r="F218" s="200" t="s">
        <v>425</v>
      </c>
      <c r="G218" s="61"/>
      <c r="H218" s="61"/>
      <c r="I218" s="158"/>
      <c r="J218" s="61"/>
      <c r="K218" s="61"/>
      <c r="L218" s="59"/>
      <c r="M218" s="201"/>
      <c r="N218" s="40"/>
      <c r="O218" s="40"/>
      <c r="P218" s="40"/>
      <c r="Q218" s="40"/>
      <c r="R218" s="40"/>
      <c r="S218" s="40"/>
      <c r="T218" s="76"/>
      <c r="AT218" s="22" t="s">
        <v>189</v>
      </c>
      <c r="AU218" s="22" t="s">
        <v>88</v>
      </c>
    </row>
    <row r="219" spans="2:65" s="11" customFormat="1" ht="13.5" x14ac:dyDescent="0.3">
      <c r="B219" s="202"/>
      <c r="C219" s="203"/>
      <c r="D219" s="199" t="s">
        <v>200</v>
      </c>
      <c r="E219" s="204" t="s">
        <v>30</v>
      </c>
      <c r="F219" s="205" t="s">
        <v>126</v>
      </c>
      <c r="G219" s="203"/>
      <c r="H219" s="206">
        <v>91.9</v>
      </c>
      <c r="I219" s="207"/>
      <c r="J219" s="203"/>
      <c r="K219" s="203"/>
      <c r="L219" s="208"/>
      <c r="M219" s="209"/>
      <c r="N219" s="210"/>
      <c r="O219" s="210"/>
      <c r="P219" s="210"/>
      <c r="Q219" s="210"/>
      <c r="R219" s="210"/>
      <c r="S219" s="210"/>
      <c r="T219" s="211"/>
      <c r="AT219" s="212" t="s">
        <v>200</v>
      </c>
      <c r="AU219" s="212" t="s">
        <v>88</v>
      </c>
      <c r="AV219" s="11" t="s">
        <v>88</v>
      </c>
      <c r="AW219" s="11" t="s">
        <v>37</v>
      </c>
      <c r="AX219" s="11" t="s">
        <v>79</v>
      </c>
      <c r="AY219" s="212" t="s">
        <v>180</v>
      </c>
    </row>
    <row r="220" spans="2:65" s="1" customFormat="1" ht="25.5" customHeight="1" x14ac:dyDescent="0.3">
      <c r="B220" s="39"/>
      <c r="C220" s="187" t="s">
        <v>426</v>
      </c>
      <c r="D220" s="187" t="s">
        <v>182</v>
      </c>
      <c r="E220" s="188" t="s">
        <v>427</v>
      </c>
      <c r="F220" s="189" t="s">
        <v>428</v>
      </c>
      <c r="G220" s="190" t="s">
        <v>185</v>
      </c>
      <c r="H220" s="191">
        <v>91.9</v>
      </c>
      <c r="I220" s="192"/>
      <c r="J220" s="193">
        <f>ROUND(I220*H220,2)</f>
        <v>0</v>
      </c>
      <c r="K220" s="189" t="s">
        <v>186</v>
      </c>
      <c r="L220" s="59"/>
      <c r="M220" s="194" t="s">
        <v>30</v>
      </c>
      <c r="N220" s="195" t="s">
        <v>45</v>
      </c>
      <c r="O220" s="40"/>
      <c r="P220" s="196">
        <f>O220*H220</f>
        <v>0</v>
      </c>
      <c r="Q220" s="196">
        <v>0</v>
      </c>
      <c r="R220" s="196">
        <f>Q220*H220</f>
        <v>0</v>
      </c>
      <c r="S220" s="196">
        <v>0</v>
      </c>
      <c r="T220" s="197">
        <f>S220*H220</f>
        <v>0</v>
      </c>
      <c r="AR220" s="22" t="s">
        <v>187</v>
      </c>
      <c r="AT220" s="22" t="s">
        <v>182</v>
      </c>
      <c r="AU220" s="22" t="s">
        <v>88</v>
      </c>
      <c r="AY220" s="22" t="s">
        <v>180</v>
      </c>
      <c r="BE220" s="198">
        <f>IF(N220="základní",J220,0)</f>
        <v>0</v>
      </c>
      <c r="BF220" s="198">
        <f>IF(N220="snížená",J220,0)</f>
        <v>0</v>
      </c>
      <c r="BG220" s="198">
        <f>IF(N220="zákl. přenesená",J220,0)</f>
        <v>0</v>
      </c>
      <c r="BH220" s="198">
        <f>IF(N220="sníž. přenesená",J220,0)</f>
        <v>0</v>
      </c>
      <c r="BI220" s="198">
        <f>IF(N220="nulová",J220,0)</f>
        <v>0</v>
      </c>
      <c r="BJ220" s="22" t="s">
        <v>79</v>
      </c>
      <c r="BK220" s="198">
        <f>ROUND(I220*H220,2)</f>
        <v>0</v>
      </c>
      <c r="BL220" s="22" t="s">
        <v>187</v>
      </c>
      <c r="BM220" s="22" t="s">
        <v>429</v>
      </c>
    </row>
    <row r="221" spans="2:65" s="11" customFormat="1" ht="13.5" x14ac:dyDescent="0.3">
      <c r="B221" s="202"/>
      <c r="C221" s="203"/>
      <c r="D221" s="199" t="s">
        <v>200</v>
      </c>
      <c r="E221" s="204" t="s">
        <v>30</v>
      </c>
      <c r="F221" s="205" t="s">
        <v>126</v>
      </c>
      <c r="G221" s="203"/>
      <c r="H221" s="206">
        <v>91.9</v>
      </c>
      <c r="I221" s="207"/>
      <c r="J221" s="203"/>
      <c r="K221" s="203"/>
      <c r="L221" s="208"/>
      <c r="M221" s="209"/>
      <c r="N221" s="210"/>
      <c r="O221" s="210"/>
      <c r="P221" s="210"/>
      <c r="Q221" s="210"/>
      <c r="R221" s="210"/>
      <c r="S221" s="210"/>
      <c r="T221" s="211"/>
      <c r="AT221" s="212" t="s">
        <v>200</v>
      </c>
      <c r="AU221" s="212" t="s">
        <v>88</v>
      </c>
      <c r="AV221" s="11" t="s">
        <v>88</v>
      </c>
      <c r="AW221" s="11" t="s">
        <v>37</v>
      </c>
      <c r="AX221" s="11" t="s">
        <v>79</v>
      </c>
      <c r="AY221" s="212" t="s">
        <v>180</v>
      </c>
    </row>
    <row r="222" spans="2:65" s="1" customFormat="1" ht="38.25" customHeight="1" x14ac:dyDescent="0.3">
      <c r="B222" s="39"/>
      <c r="C222" s="187" t="s">
        <v>430</v>
      </c>
      <c r="D222" s="187" t="s">
        <v>182</v>
      </c>
      <c r="E222" s="188" t="s">
        <v>431</v>
      </c>
      <c r="F222" s="189" t="s">
        <v>432</v>
      </c>
      <c r="G222" s="190" t="s">
        <v>185</v>
      </c>
      <c r="H222" s="191">
        <v>91.9</v>
      </c>
      <c r="I222" s="192"/>
      <c r="J222" s="193">
        <f>ROUND(I222*H222,2)</f>
        <v>0</v>
      </c>
      <c r="K222" s="189" t="s">
        <v>186</v>
      </c>
      <c r="L222" s="59"/>
      <c r="M222" s="194" t="s">
        <v>30</v>
      </c>
      <c r="N222" s="195" t="s">
        <v>45</v>
      </c>
      <c r="O222" s="40"/>
      <c r="P222" s="196">
        <f>O222*H222</f>
        <v>0</v>
      </c>
      <c r="Q222" s="196">
        <v>0</v>
      </c>
      <c r="R222" s="196">
        <f>Q222*H222</f>
        <v>0</v>
      </c>
      <c r="S222" s="196">
        <v>0</v>
      </c>
      <c r="T222" s="197">
        <f>S222*H222</f>
        <v>0</v>
      </c>
      <c r="AR222" s="22" t="s">
        <v>187</v>
      </c>
      <c r="AT222" s="22" t="s">
        <v>182</v>
      </c>
      <c r="AU222" s="22" t="s">
        <v>88</v>
      </c>
      <c r="AY222" s="22" t="s">
        <v>180</v>
      </c>
      <c r="BE222" s="198">
        <f>IF(N222="základní",J222,0)</f>
        <v>0</v>
      </c>
      <c r="BF222" s="198">
        <f>IF(N222="snížená",J222,0)</f>
        <v>0</v>
      </c>
      <c r="BG222" s="198">
        <f>IF(N222="zákl. přenesená",J222,0)</f>
        <v>0</v>
      </c>
      <c r="BH222" s="198">
        <f>IF(N222="sníž. přenesená",J222,0)</f>
        <v>0</v>
      </c>
      <c r="BI222" s="198">
        <f>IF(N222="nulová",J222,0)</f>
        <v>0</v>
      </c>
      <c r="BJ222" s="22" t="s">
        <v>79</v>
      </c>
      <c r="BK222" s="198">
        <f>ROUND(I222*H222,2)</f>
        <v>0</v>
      </c>
      <c r="BL222" s="22" t="s">
        <v>187</v>
      </c>
      <c r="BM222" s="22" t="s">
        <v>433</v>
      </c>
    </row>
    <row r="223" spans="2:65" s="1" customFormat="1" ht="27" x14ac:dyDescent="0.3">
      <c r="B223" s="39"/>
      <c r="C223" s="61"/>
      <c r="D223" s="199" t="s">
        <v>189</v>
      </c>
      <c r="E223" s="61"/>
      <c r="F223" s="200" t="s">
        <v>434</v>
      </c>
      <c r="G223" s="61"/>
      <c r="H223" s="61"/>
      <c r="I223" s="158"/>
      <c r="J223" s="61"/>
      <c r="K223" s="61"/>
      <c r="L223" s="59"/>
      <c r="M223" s="201"/>
      <c r="N223" s="40"/>
      <c r="O223" s="40"/>
      <c r="P223" s="40"/>
      <c r="Q223" s="40"/>
      <c r="R223" s="40"/>
      <c r="S223" s="40"/>
      <c r="T223" s="76"/>
      <c r="AT223" s="22" t="s">
        <v>189</v>
      </c>
      <c r="AU223" s="22" t="s">
        <v>88</v>
      </c>
    </row>
    <row r="224" spans="2:65" s="11" customFormat="1" ht="13.5" x14ac:dyDescent="0.3">
      <c r="B224" s="202"/>
      <c r="C224" s="203"/>
      <c r="D224" s="199" t="s">
        <v>200</v>
      </c>
      <c r="E224" s="204" t="s">
        <v>30</v>
      </c>
      <c r="F224" s="205" t="s">
        <v>126</v>
      </c>
      <c r="G224" s="203"/>
      <c r="H224" s="206">
        <v>91.9</v>
      </c>
      <c r="I224" s="207"/>
      <c r="J224" s="203"/>
      <c r="K224" s="203"/>
      <c r="L224" s="208"/>
      <c r="M224" s="209"/>
      <c r="N224" s="210"/>
      <c r="O224" s="210"/>
      <c r="P224" s="210"/>
      <c r="Q224" s="210"/>
      <c r="R224" s="210"/>
      <c r="S224" s="210"/>
      <c r="T224" s="211"/>
      <c r="AT224" s="212" t="s">
        <v>200</v>
      </c>
      <c r="AU224" s="212" t="s">
        <v>88</v>
      </c>
      <c r="AV224" s="11" t="s">
        <v>88</v>
      </c>
      <c r="AW224" s="11" t="s">
        <v>37</v>
      </c>
      <c r="AX224" s="11" t="s">
        <v>79</v>
      </c>
      <c r="AY224" s="212" t="s">
        <v>180</v>
      </c>
    </row>
    <row r="225" spans="2:65" s="1" customFormat="1" ht="51" customHeight="1" x14ac:dyDescent="0.3">
      <c r="B225" s="39"/>
      <c r="C225" s="187" t="s">
        <v>435</v>
      </c>
      <c r="D225" s="187" t="s">
        <v>182</v>
      </c>
      <c r="E225" s="188" t="s">
        <v>436</v>
      </c>
      <c r="F225" s="189" t="s">
        <v>437</v>
      </c>
      <c r="G225" s="190" t="s">
        <v>185</v>
      </c>
      <c r="H225" s="191">
        <v>502.7</v>
      </c>
      <c r="I225" s="192"/>
      <c r="J225" s="193">
        <f>ROUND(I225*H225,2)</f>
        <v>0</v>
      </c>
      <c r="K225" s="189" t="s">
        <v>186</v>
      </c>
      <c r="L225" s="59"/>
      <c r="M225" s="194" t="s">
        <v>30</v>
      </c>
      <c r="N225" s="195" t="s">
        <v>45</v>
      </c>
      <c r="O225" s="40"/>
      <c r="P225" s="196">
        <f>O225*H225</f>
        <v>0</v>
      </c>
      <c r="Q225" s="196">
        <v>8.4250000000000005E-2</v>
      </c>
      <c r="R225" s="196">
        <f>Q225*H225</f>
        <v>42.352474999999998</v>
      </c>
      <c r="S225" s="196">
        <v>0</v>
      </c>
      <c r="T225" s="197">
        <f>S225*H225</f>
        <v>0</v>
      </c>
      <c r="AR225" s="22" t="s">
        <v>187</v>
      </c>
      <c r="AT225" s="22" t="s">
        <v>182</v>
      </c>
      <c r="AU225" s="22" t="s">
        <v>88</v>
      </c>
      <c r="AY225" s="22" t="s">
        <v>180</v>
      </c>
      <c r="BE225" s="198">
        <f>IF(N225="základní",J225,0)</f>
        <v>0</v>
      </c>
      <c r="BF225" s="198">
        <f>IF(N225="snížená",J225,0)</f>
        <v>0</v>
      </c>
      <c r="BG225" s="198">
        <f>IF(N225="zákl. přenesená",J225,0)</f>
        <v>0</v>
      </c>
      <c r="BH225" s="198">
        <f>IF(N225="sníž. přenesená",J225,0)</f>
        <v>0</v>
      </c>
      <c r="BI225" s="198">
        <f>IF(N225="nulová",J225,0)</f>
        <v>0</v>
      </c>
      <c r="BJ225" s="22" t="s">
        <v>79</v>
      </c>
      <c r="BK225" s="198">
        <f>ROUND(I225*H225,2)</f>
        <v>0</v>
      </c>
      <c r="BL225" s="22" t="s">
        <v>187</v>
      </c>
      <c r="BM225" s="22" t="s">
        <v>438</v>
      </c>
    </row>
    <row r="226" spans="2:65" s="1" customFormat="1" ht="121.5" x14ac:dyDescent="0.3">
      <c r="B226" s="39"/>
      <c r="C226" s="61"/>
      <c r="D226" s="199" t="s">
        <v>189</v>
      </c>
      <c r="E226" s="61"/>
      <c r="F226" s="200" t="s">
        <v>439</v>
      </c>
      <c r="G226" s="61"/>
      <c r="H226" s="61"/>
      <c r="I226" s="158"/>
      <c r="J226" s="61"/>
      <c r="K226" s="61"/>
      <c r="L226" s="59"/>
      <c r="M226" s="201"/>
      <c r="N226" s="40"/>
      <c r="O226" s="40"/>
      <c r="P226" s="40"/>
      <c r="Q226" s="40"/>
      <c r="R226" s="40"/>
      <c r="S226" s="40"/>
      <c r="T226" s="76"/>
      <c r="AT226" s="22" t="s">
        <v>189</v>
      </c>
      <c r="AU226" s="22" t="s">
        <v>88</v>
      </c>
    </row>
    <row r="227" spans="2:65" s="11" customFormat="1" ht="13.5" x14ac:dyDescent="0.3">
      <c r="B227" s="202"/>
      <c r="C227" s="203"/>
      <c r="D227" s="199" t="s">
        <v>200</v>
      </c>
      <c r="E227" s="204" t="s">
        <v>30</v>
      </c>
      <c r="F227" s="205" t="s">
        <v>440</v>
      </c>
      <c r="G227" s="203"/>
      <c r="H227" s="206">
        <v>502.7</v>
      </c>
      <c r="I227" s="207"/>
      <c r="J227" s="203"/>
      <c r="K227" s="203"/>
      <c r="L227" s="208"/>
      <c r="M227" s="209"/>
      <c r="N227" s="210"/>
      <c r="O227" s="210"/>
      <c r="P227" s="210"/>
      <c r="Q227" s="210"/>
      <c r="R227" s="210"/>
      <c r="S227" s="210"/>
      <c r="T227" s="211"/>
      <c r="AT227" s="212" t="s">
        <v>200</v>
      </c>
      <c r="AU227" s="212" t="s">
        <v>88</v>
      </c>
      <c r="AV227" s="11" t="s">
        <v>88</v>
      </c>
      <c r="AW227" s="11" t="s">
        <v>37</v>
      </c>
      <c r="AX227" s="11" t="s">
        <v>79</v>
      </c>
      <c r="AY227" s="212" t="s">
        <v>180</v>
      </c>
    </row>
    <row r="228" spans="2:65" s="1" customFormat="1" ht="16.5" customHeight="1" x14ac:dyDescent="0.3">
      <c r="B228" s="39"/>
      <c r="C228" s="213" t="s">
        <v>441</v>
      </c>
      <c r="D228" s="213" t="s">
        <v>253</v>
      </c>
      <c r="E228" s="214" t="s">
        <v>442</v>
      </c>
      <c r="F228" s="215" t="s">
        <v>443</v>
      </c>
      <c r="G228" s="216" t="s">
        <v>185</v>
      </c>
      <c r="H228" s="217">
        <v>13.938000000000001</v>
      </c>
      <c r="I228" s="218"/>
      <c r="J228" s="219">
        <f>ROUND(I228*H228,2)</f>
        <v>0</v>
      </c>
      <c r="K228" s="215" t="s">
        <v>186</v>
      </c>
      <c r="L228" s="220"/>
      <c r="M228" s="221" t="s">
        <v>30</v>
      </c>
      <c r="N228" s="222" t="s">
        <v>45</v>
      </c>
      <c r="O228" s="40"/>
      <c r="P228" s="196">
        <f>O228*H228</f>
        <v>0</v>
      </c>
      <c r="Q228" s="196">
        <v>0.13100000000000001</v>
      </c>
      <c r="R228" s="196">
        <f>Q228*H228</f>
        <v>1.8258780000000001</v>
      </c>
      <c r="S228" s="196">
        <v>0</v>
      </c>
      <c r="T228" s="197">
        <f>S228*H228</f>
        <v>0</v>
      </c>
      <c r="AR228" s="22" t="s">
        <v>218</v>
      </c>
      <c r="AT228" s="22" t="s">
        <v>253</v>
      </c>
      <c r="AU228" s="22" t="s">
        <v>88</v>
      </c>
      <c r="AY228" s="22" t="s">
        <v>180</v>
      </c>
      <c r="BE228" s="198">
        <f>IF(N228="základní",J228,0)</f>
        <v>0</v>
      </c>
      <c r="BF228" s="198">
        <f>IF(N228="snížená",J228,0)</f>
        <v>0</v>
      </c>
      <c r="BG228" s="198">
        <f>IF(N228="zákl. přenesená",J228,0)</f>
        <v>0</v>
      </c>
      <c r="BH228" s="198">
        <f>IF(N228="sníž. přenesená",J228,0)</f>
        <v>0</v>
      </c>
      <c r="BI228" s="198">
        <f>IF(N228="nulová",J228,0)</f>
        <v>0</v>
      </c>
      <c r="BJ228" s="22" t="s">
        <v>79</v>
      </c>
      <c r="BK228" s="198">
        <f>ROUND(I228*H228,2)</f>
        <v>0</v>
      </c>
      <c r="BL228" s="22" t="s">
        <v>187</v>
      </c>
      <c r="BM228" s="22" t="s">
        <v>444</v>
      </c>
    </row>
    <row r="229" spans="2:65" s="11" customFormat="1" ht="13.5" x14ac:dyDescent="0.3">
      <c r="B229" s="202"/>
      <c r="C229" s="203"/>
      <c r="D229" s="199" t="s">
        <v>200</v>
      </c>
      <c r="E229" s="204" t="s">
        <v>30</v>
      </c>
      <c r="F229" s="205" t="s">
        <v>445</v>
      </c>
      <c r="G229" s="203"/>
      <c r="H229" s="206">
        <v>13.938000000000001</v>
      </c>
      <c r="I229" s="207"/>
      <c r="J229" s="203"/>
      <c r="K229" s="203"/>
      <c r="L229" s="208"/>
      <c r="M229" s="209"/>
      <c r="N229" s="210"/>
      <c r="O229" s="210"/>
      <c r="P229" s="210"/>
      <c r="Q229" s="210"/>
      <c r="R229" s="210"/>
      <c r="S229" s="210"/>
      <c r="T229" s="211"/>
      <c r="AT229" s="212" t="s">
        <v>200</v>
      </c>
      <c r="AU229" s="212" t="s">
        <v>88</v>
      </c>
      <c r="AV229" s="11" t="s">
        <v>88</v>
      </c>
      <c r="AW229" s="11" t="s">
        <v>37</v>
      </c>
      <c r="AX229" s="11" t="s">
        <v>79</v>
      </c>
      <c r="AY229" s="212" t="s">
        <v>180</v>
      </c>
    </row>
    <row r="230" spans="2:65" s="1" customFormat="1" ht="16.5" customHeight="1" x14ac:dyDescent="0.3">
      <c r="B230" s="39"/>
      <c r="C230" s="213" t="s">
        <v>446</v>
      </c>
      <c r="D230" s="213" t="s">
        <v>253</v>
      </c>
      <c r="E230" s="214" t="s">
        <v>447</v>
      </c>
      <c r="F230" s="215" t="s">
        <v>448</v>
      </c>
      <c r="G230" s="216" t="s">
        <v>185</v>
      </c>
      <c r="H230" s="217">
        <v>493.78899999999999</v>
      </c>
      <c r="I230" s="218"/>
      <c r="J230" s="219">
        <f>ROUND(I230*H230,2)</f>
        <v>0</v>
      </c>
      <c r="K230" s="215" t="s">
        <v>186</v>
      </c>
      <c r="L230" s="220"/>
      <c r="M230" s="221" t="s">
        <v>30</v>
      </c>
      <c r="N230" s="222" t="s">
        <v>45</v>
      </c>
      <c r="O230" s="40"/>
      <c r="P230" s="196">
        <f>O230*H230</f>
        <v>0</v>
      </c>
      <c r="Q230" s="196">
        <v>0.13100000000000001</v>
      </c>
      <c r="R230" s="196">
        <f>Q230*H230</f>
        <v>64.686358999999996</v>
      </c>
      <c r="S230" s="196">
        <v>0</v>
      </c>
      <c r="T230" s="197">
        <f>S230*H230</f>
        <v>0</v>
      </c>
      <c r="AR230" s="22" t="s">
        <v>218</v>
      </c>
      <c r="AT230" s="22" t="s">
        <v>253</v>
      </c>
      <c r="AU230" s="22" t="s">
        <v>88</v>
      </c>
      <c r="AY230" s="22" t="s">
        <v>180</v>
      </c>
      <c r="BE230" s="198">
        <f>IF(N230="základní",J230,0)</f>
        <v>0</v>
      </c>
      <c r="BF230" s="198">
        <f>IF(N230="snížená",J230,0)</f>
        <v>0</v>
      </c>
      <c r="BG230" s="198">
        <f>IF(N230="zákl. přenesená",J230,0)</f>
        <v>0</v>
      </c>
      <c r="BH230" s="198">
        <f>IF(N230="sníž. přenesená",J230,0)</f>
        <v>0</v>
      </c>
      <c r="BI230" s="198">
        <f>IF(N230="nulová",J230,0)</f>
        <v>0</v>
      </c>
      <c r="BJ230" s="22" t="s">
        <v>79</v>
      </c>
      <c r="BK230" s="198">
        <f>ROUND(I230*H230,2)</f>
        <v>0</v>
      </c>
      <c r="BL230" s="22" t="s">
        <v>187</v>
      </c>
      <c r="BM230" s="22" t="s">
        <v>449</v>
      </c>
    </row>
    <row r="231" spans="2:65" s="11" customFormat="1" ht="13.5" x14ac:dyDescent="0.3">
      <c r="B231" s="202"/>
      <c r="C231" s="203"/>
      <c r="D231" s="199" t="s">
        <v>200</v>
      </c>
      <c r="E231" s="204" t="s">
        <v>30</v>
      </c>
      <c r="F231" s="205" t="s">
        <v>450</v>
      </c>
      <c r="G231" s="203"/>
      <c r="H231" s="206">
        <v>493.78899999999999</v>
      </c>
      <c r="I231" s="207"/>
      <c r="J231" s="203"/>
      <c r="K231" s="203"/>
      <c r="L231" s="208"/>
      <c r="M231" s="209"/>
      <c r="N231" s="210"/>
      <c r="O231" s="210"/>
      <c r="P231" s="210"/>
      <c r="Q231" s="210"/>
      <c r="R231" s="210"/>
      <c r="S231" s="210"/>
      <c r="T231" s="211"/>
      <c r="AT231" s="212" t="s">
        <v>200</v>
      </c>
      <c r="AU231" s="212" t="s">
        <v>88</v>
      </c>
      <c r="AV231" s="11" t="s">
        <v>88</v>
      </c>
      <c r="AW231" s="11" t="s">
        <v>37</v>
      </c>
      <c r="AX231" s="11" t="s">
        <v>79</v>
      </c>
      <c r="AY231" s="212" t="s">
        <v>180</v>
      </c>
    </row>
    <row r="232" spans="2:65" s="10" customFormat="1" ht="29.85" customHeight="1" x14ac:dyDescent="0.3">
      <c r="B232" s="171"/>
      <c r="C232" s="172"/>
      <c r="D232" s="173" t="s">
        <v>73</v>
      </c>
      <c r="E232" s="185" t="s">
        <v>218</v>
      </c>
      <c r="F232" s="185" t="s">
        <v>451</v>
      </c>
      <c r="G232" s="172"/>
      <c r="H232" s="172"/>
      <c r="I232" s="175"/>
      <c r="J232" s="186">
        <f>BK232</f>
        <v>0</v>
      </c>
      <c r="K232" s="172"/>
      <c r="L232" s="177"/>
      <c r="M232" s="178"/>
      <c r="N232" s="179"/>
      <c r="O232" s="179"/>
      <c r="P232" s="180">
        <f>SUM(P233:P239)</f>
        <v>0</v>
      </c>
      <c r="Q232" s="179"/>
      <c r="R232" s="180">
        <f>SUM(R233:R239)</f>
        <v>1.9790800000000002</v>
      </c>
      <c r="S232" s="179"/>
      <c r="T232" s="181">
        <f>SUM(T233:T239)</f>
        <v>0</v>
      </c>
      <c r="AR232" s="182" t="s">
        <v>79</v>
      </c>
      <c r="AT232" s="183" t="s">
        <v>73</v>
      </c>
      <c r="AU232" s="183" t="s">
        <v>79</v>
      </c>
      <c r="AY232" s="182" t="s">
        <v>180</v>
      </c>
      <c r="BK232" s="184">
        <f>SUM(BK233:BK239)</f>
        <v>0</v>
      </c>
    </row>
    <row r="233" spans="2:65" s="1" customFormat="1" ht="16.5" customHeight="1" x14ac:dyDescent="0.3">
      <c r="B233" s="39"/>
      <c r="C233" s="187" t="s">
        <v>452</v>
      </c>
      <c r="D233" s="187" t="s">
        <v>182</v>
      </c>
      <c r="E233" s="188" t="s">
        <v>453</v>
      </c>
      <c r="F233" s="189" t="s">
        <v>454</v>
      </c>
      <c r="G233" s="190" t="s">
        <v>455</v>
      </c>
      <c r="H233" s="191">
        <v>1</v>
      </c>
      <c r="I233" s="192"/>
      <c r="J233" s="193">
        <f>ROUND(I233*H233,2)</f>
        <v>0</v>
      </c>
      <c r="K233" s="189" t="s">
        <v>186</v>
      </c>
      <c r="L233" s="59"/>
      <c r="M233" s="194" t="s">
        <v>30</v>
      </c>
      <c r="N233" s="195" t="s">
        <v>45</v>
      </c>
      <c r="O233" s="40"/>
      <c r="P233" s="196">
        <f>O233*H233</f>
        <v>0</v>
      </c>
      <c r="Q233" s="196">
        <v>0.42368</v>
      </c>
      <c r="R233" s="196">
        <f>Q233*H233</f>
        <v>0.42368</v>
      </c>
      <c r="S233" s="196">
        <v>0</v>
      </c>
      <c r="T233" s="197">
        <f>S233*H233</f>
        <v>0</v>
      </c>
      <c r="AR233" s="22" t="s">
        <v>187</v>
      </c>
      <c r="AT233" s="22" t="s">
        <v>182</v>
      </c>
      <c r="AU233" s="22" t="s">
        <v>88</v>
      </c>
      <c r="AY233" s="22" t="s">
        <v>180</v>
      </c>
      <c r="BE233" s="198">
        <f>IF(N233="základní",J233,0)</f>
        <v>0</v>
      </c>
      <c r="BF233" s="198">
        <f>IF(N233="snížená",J233,0)</f>
        <v>0</v>
      </c>
      <c r="BG233" s="198">
        <f>IF(N233="zákl. přenesená",J233,0)</f>
        <v>0</v>
      </c>
      <c r="BH233" s="198">
        <f>IF(N233="sníž. přenesená",J233,0)</f>
        <v>0</v>
      </c>
      <c r="BI233" s="198">
        <f>IF(N233="nulová",J233,0)</f>
        <v>0</v>
      </c>
      <c r="BJ233" s="22" t="s">
        <v>79</v>
      </c>
      <c r="BK233" s="198">
        <f>ROUND(I233*H233,2)</f>
        <v>0</v>
      </c>
      <c r="BL233" s="22" t="s">
        <v>187</v>
      </c>
      <c r="BM233" s="22" t="s">
        <v>456</v>
      </c>
    </row>
    <row r="234" spans="2:65" s="1" customFormat="1" ht="108" x14ac:dyDescent="0.3">
      <c r="B234" s="39"/>
      <c r="C234" s="61"/>
      <c r="D234" s="199" t="s">
        <v>189</v>
      </c>
      <c r="E234" s="61"/>
      <c r="F234" s="200" t="s">
        <v>457</v>
      </c>
      <c r="G234" s="61"/>
      <c r="H234" s="61"/>
      <c r="I234" s="158"/>
      <c r="J234" s="61"/>
      <c r="K234" s="61"/>
      <c r="L234" s="59"/>
      <c r="M234" s="201"/>
      <c r="N234" s="40"/>
      <c r="O234" s="40"/>
      <c r="P234" s="40"/>
      <c r="Q234" s="40"/>
      <c r="R234" s="40"/>
      <c r="S234" s="40"/>
      <c r="T234" s="76"/>
      <c r="AT234" s="22" t="s">
        <v>189</v>
      </c>
      <c r="AU234" s="22" t="s">
        <v>88</v>
      </c>
    </row>
    <row r="235" spans="2:65" s="1" customFormat="1" ht="25.5" customHeight="1" x14ac:dyDescent="0.3">
      <c r="B235" s="39"/>
      <c r="C235" s="187" t="s">
        <v>458</v>
      </c>
      <c r="D235" s="187" t="s">
        <v>182</v>
      </c>
      <c r="E235" s="188" t="s">
        <v>459</v>
      </c>
      <c r="F235" s="189" t="s">
        <v>460</v>
      </c>
      <c r="G235" s="190" t="s">
        <v>455</v>
      </c>
      <c r="H235" s="191">
        <v>5</v>
      </c>
      <c r="I235" s="192"/>
      <c r="J235" s="193">
        <f>ROUND(I235*H235,2)</f>
        <v>0</v>
      </c>
      <c r="K235" s="189" t="s">
        <v>186</v>
      </c>
      <c r="L235" s="59"/>
      <c r="M235" s="194" t="s">
        <v>30</v>
      </c>
      <c r="N235" s="195" t="s">
        <v>45</v>
      </c>
      <c r="O235" s="40"/>
      <c r="P235" s="196">
        <f>O235*H235</f>
        <v>0</v>
      </c>
      <c r="Q235" s="196">
        <v>0.31108000000000002</v>
      </c>
      <c r="R235" s="196">
        <f>Q235*H235</f>
        <v>1.5554000000000001</v>
      </c>
      <c r="S235" s="196">
        <v>0</v>
      </c>
      <c r="T235" s="197">
        <f>S235*H235</f>
        <v>0</v>
      </c>
      <c r="AR235" s="22" t="s">
        <v>187</v>
      </c>
      <c r="AT235" s="22" t="s">
        <v>182</v>
      </c>
      <c r="AU235" s="22" t="s">
        <v>88</v>
      </c>
      <c r="AY235" s="22" t="s">
        <v>180</v>
      </c>
      <c r="BE235" s="198">
        <f>IF(N235="základní",J235,0)</f>
        <v>0</v>
      </c>
      <c r="BF235" s="198">
        <f>IF(N235="snížená",J235,0)</f>
        <v>0</v>
      </c>
      <c r="BG235" s="198">
        <f>IF(N235="zákl. přenesená",J235,0)</f>
        <v>0</v>
      </c>
      <c r="BH235" s="198">
        <f>IF(N235="sníž. přenesená",J235,0)</f>
        <v>0</v>
      </c>
      <c r="BI235" s="198">
        <f>IF(N235="nulová",J235,0)</f>
        <v>0</v>
      </c>
      <c r="BJ235" s="22" t="s">
        <v>79</v>
      </c>
      <c r="BK235" s="198">
        <f>ROUND(I235*H235,2)</f>
        <v>0</v>
      </c>
      <c r="BL235" s="22" t="s">
        <v>187</v>
      </c>
      <c r="BM235" s="22" t="s">
        <v>461</v>
      </c>
    </row>
    <row r="236" spans="2:65" s="1" customFormat="1" ht="108" x14ac:dyDescent="0.3">
      <c r="B236" s="39"/>
      <c r="C236" s="61"/>
      <c r="D236" s="199" t="s">
        <v>189</v>
      </c>
      <c r="E236" s="61"/>
      <c r="F236" s="200" t="s">
        <v>457</v>
      </c>
      <c r="G236" s="61"/>
      <c r="H236" s="61"/>
      <c r="I236" s="158"/>
      <c r="J236" s="61"/>
      <c r="K236" s="61"/>
      <c r="L236" s="59"/>
      <c r="M236" s="201"/>
      <c r="N236" s="40"/>
      <c r="O236" s="40"/>
      <c r="P236" s="40"/>
      <c r="Q236" s="40"/>
      <c r="R236" s="40"/>
      <c r="S236" s="40"/>
      <c r="T236" s="76"/>
      <c r="AT236" s="22" t="s">
        <v>189</v>
      </c>
      <c r="AU236" s="22" t="s">
        <v>88</v>
      </c>
    </row>
    <row r="237" spans="2:65" s="1" customFormat="1" ht="25.5" customHeight="1" x14ac:dyDescent="0.3">
      <c r="B237" s="39"/>
      <c r="C237" s="187" t="s">
        <v>462</v>
      </c>
      <c r="D237" s="187" t="s">
        <v>182</v>
      </c>
      <c r="E237" s="188" t="s">
        <v>463</v>
      </c>
      <c r="F237" s="189" t="s">
        <v>464</v>
      </c>
      <c r="G237" s="190" t="s">
        <v>243</v>
      </c>
      <c r="H237" s="191">
        <v>8.4</v>
      </c>
      <c r="I237" s="192"/>
      <c r="J237" s="193">
        <f>ROUND(I237*H237,2)</f>
        <v>0</v>
      </c>
      <c r="K237" s="189" t="s">
        <v>186</v>
      </c>
      <c r="L237" s="59"/>
      <c r="M237" s="194" t="s">
        <v>30</v>
      </c>
      <c r="N237" s="195" t="s">
        <v>45</v>
      </c>
      <c r="O237" s="40"/>
      <c r="P237" s="196">
        <f>O237*H237</f>
        <v>0</v>
      </c>
      <c r="Q237" s="196">
        <v>0</v>
      </c>
      <c r="R237" s="196">
        <f>Q237*H237</f>
        <v>0</v>
      </c>
      <c r="S237" s="196">
        <v>0</v>
      </c>
      <c r="T237" s="197">
        <f>S237*H237</f>
        <v>0</v>
      </c>
      <c r="AR237" s="22" t="s">
        <v>187</v>
      </c>
      <c r="AT237" s="22" t="s">
        <v>182</v>
      </c>
      <c r="AU237" s="22" t="s">
        <v>88</v>
      </c>
      <c r="AY237" s="22" t="s">
        <v>180</v>
      </c>
      <c r="BE237" s="198">
        <f>IF(N237="základní",J237,0)</f>
        <v>0</v>
      </c>
      <c r="BF237" s="198">
        <f>IF(N237="snížená",J237,0)</f>
        <v>0</v>
      </c>
      <c r="BG237" s="198">
        <f>IF(N237="zákl. přenesená",J237,0)</f>
        <v>0</v>
      </c>
      <c r="BH237" s="198">
        <f>IF(N237="sníž. přenesená",J237,0)</f>
        <v>0</v>
      </c>
      <c r="BI237" s="198">
        <f>IF(N237="nulová",J237,0)</f>
        <v>0</v>
      </c>
      <c r="BJ237" s="22" t="s">
        <v>79</v>
      </c>
      <c r="BK237" s="198">
        <f>ROUND(I237*H237,2)</f>
        <v>0</v>
      </c>
      <c r="BL237" s="22" t="s">
        <v>187</v>
      </c>
      <c r="BM237" s="22" t="s">
        <v>465</v>
      </c>
    </row>
    <row r="238" spans="2:65" s="1" customFormat="1" ht="40.5" x14ac:dyDescent="0.3">
      <c r="B238" s="39"/>
      <c r="C238" s="61"/>
      <c r="D238" s="199" t="s">
        <v>189</v>
      </c>
      <c r="E238" s="61"/>
      <c r="F238" s="200" t="s">
        <v>466</v>
      </c>
      <c r="G238" s="61"/>
      <c r="H238" s="61"/>
      <c r="I238" s="158"/>
      <c r="J238" s="61"/>
      <c r="K238" s="61"/>
      <c r="L238" s="59"/>
      <c r="M238" s="201"/>
      <c r="N238" s="40"/>
      <c r="O238" s="40"/>
      <c r="P238" s="40"/>
      <c r="Q238" s="40"/>
      <c r="R238" s="40"/>
      <c r="S238" s="40"/>
      <c r="T238" s="76"/>
      <c r="AT238" s="22" t="s">
        <v>189</v>
      </c>
      <c r="AU238" s="22" t="s">
        <v>88</v>
      </c>
    </row>
    <row r="239" spans="2:65" s="11" customFormat="1" ht="13.5" x14ac:dyDescent="0.3">
      <c r="B239" s="202"/>
      <c r="C239" s="203"/>
      <c r="D239" s="199" t="s">
        <v>200</v>
      </c>
      <c r="E239" s="204" t="s">
        <v>96</v>
      </c>
      <c r="F239" s="205" t="s">
        <v>467</v>
      </c>
      <c r="G239" s="203"/>
      <c r="H239" s="206">
        <v>8.4</v>
      </c>
      <c r="I239" s="207"/>
      <c r="J239" s="203"/>
      <c r="K239" s="203"/>
      <c r="L239" s="208"/>
      <c r="M239" s="209"/>
      <c r="N239" s="210"/>
      <c r="O239" s="210"/>
      <c r="P239" s="210"/>
      <c r="Q239" s="210"/>
      <c r="R239" s="210"/>
      <c r="S239" s="210"/>
      <c r="T239" s="211"/>
      <c r="AT239" s="212" t="s">
        <v>200</v>
      </c>
      <c r="AU239" s="212" t="s">
        <v>88</v>
      </c>
      <c r="AV239" s="11" t="s">
        <v>88</v>
      </c>
      <c r="AW239" s="11" t="s">
        <v>37</v>
      </c>
      <c r="AX239" s="11" t="s">
        <v>79</v>
      </c>
      <c r="AY239" s="212" t="s">
        <v>180</v>
      </c>
    </row>
    <row r="240" spans="2:65" s="10" customFormat="1" ht="29.85" customHeight="1" x14ac:dyDescent="0.3">
      <c r="B240" s="171"/>
      <c r="C240" s="172"/>
      <c r="D240" s="173" t="s">
        <v>73</v>
      </c>
      <c r="E240" s="185" t="s">
        <v>223</v>
      </c>
      <c r="F240" s="185" t="s">
        <v>468</v>
      </c>
      <c r="G240" s="172"/>
      <c r="H240" s="172"/>
      <c r="I240" s="175"/>
      <c r="J240" s="186">
        <f>BK240</f>
        <v>0</v>
      </c>
      <c r="K240" s="172"/>
      <c r="L240" s="177"/>
      <c r="M240" s="178"/>
      <c r="N240" s="179"/>
      <c r="O240" s="179"/>
      <c r="P240" s="180">
        <f>SUM(P241:P263)</f>
        <v>0</v>
      </c>
      <c r="Q240" s="179"/>
      <c r="R240" s="180">
        <f>SUM(R241:R263)</f>
        <v>104.20732049999999</v>
      </c>
      <c r="S240" s="179"/>
      <c r="T240" s="181">
        <f>SUM(T241:T263)</f>
        <v>0</v>
      </c>
      <c r="AR240" s="182" t="s">
        <v>79</v>
      </c>
      <c r="AT240" s="183" t="s">
        <v>73</v>
      </c>
      <c r="AU240" s="183" t="s">
        <v>79</v>
      </c>
      <c r="AY240" s="182" t="s">
        <v>180</v>
      </c>
      <c r="BK240" s="184">
        <f>SUM(BK241:BK263)</f>
        <v>0</v>
      </c>
    </row>
    <row r="241" spans="2:65" s="1" customFormat="1" ht="38.25" customHeight="1" x14ac:dyDescent="0.3">
      <c r="B241" s="39"/>
      <c r="C241" s="187" t="s">
        <v>469</v>
      </c>
      <c r="D241" s="187" t="s">
        <v>182</v>
      </c>
      <c r="E241" s="188" t="s">
        <v>470</v>
      </c>
      <c r="F241" s="189" t="s">
        <v>471</v>
      </c>
      <c r="G241" s="190" t="s">
        <v>226</v>
      </c>
      <c r="H241" s="191">
        <v>104.7</v>
      </c>
      <c r="I241" s="192"/>
      <c r="J241" s="193">
        <f>ROUND(I241*H241,2)</f>
        <v>0</v>
      </c>
      <c r="K241" s="189" t="s">
        <v>186</v>
      </c>
      <c r="L241" s="59"/>
      <c r="M241" s="194" t="s">
        <v>30</v>
      </c>
      <c r="N241" s="195" t="s">
        <v>45</v>
      </c>
      <c r="O241" s="40"/>
      <c r="P241" s="196">
        <f>O241*H241</f>
        <v>0</v>
      </c>
      <c r="Q241" s="196">
        <v>0.15540000000000001</v>
      </c>
      <c r="R241" s="196">
        <f>Q241*H241</f>
        <v>16.270380000000003</v>
      </c>
      <c r="S241" s="196">
        <v>0</v>
      </c>
      <c r="T241" s="197">
        <f>S241*H241</f>
        <v>0</v>
      </c>
      <c r="AR241" s="22" t="s">
        <v>187</v>
      </c>
      <c r="AT241" s="22" t="s">
        <v>182</v>
      </c>
      <c r="AU241" s="22" t="s">
        <v>88</v>
      </c>
      <c r="AY241" s="22" t="s">
        <v>180</v>
      </c>
      <c r="BE241" s="198">
        <f>IF(N241="základní",J241,0)</f>
        <v>0</v>
      </c>
      <c r="BF241" s="198">
        <f>IF(N241="snížená",J241,0)</f>
        <v>0</v>
      </c>
      <c r="BG241" s="198">
        <f>IF(N241="zákl. přenesená",J241,0)</f>
        <v>0</v>
      </c>
      <c r="BH241" s="198">
        <f>IF(N241="sníž. přenesená",J241,0)</f>
        <v>0</v>
      </c>
      <c r="BI241" s="198">
        <f>IF(N241="nulová",J241,0)</f>
        <v>0</v>
      </c>
      <c r="BJ241" s="22" t="s">
        <v>79</v>
      </c>
      <c r="BK241" s="198">
        <f>ROUND(I241*H241,2)</f>
        <v>0</v>
      </c>
      <c r="BL241" s="22" t="s">
        <v>187</v>
      </c>
      <c r="BM241" s="22" t="s">
        <v>472</v>
      </c>
    </row>
    <row r="242" spans="2:65" s="1" customFormat="1" ht="94.5" x14ac:dyDescent="0.3">
      <c r="B242" s="39"/>
      <c r="C242" s="61"/>
      <c r="D242" s="199" t="s">
        <v>189</v>
      </c>
      <c r="E242" s="61"/>
      <c r="F242" s="200" t="s">
        <v>473</v>
      </c>
      <c r="G242" s="61"/>
      <c r="H242" s="61"/>
      <c r="I242" s="158"/>
      <c r="J242" s="61"/>
      <c r="K242" s="61"/>
      <c r="L242" s="59"/>
      <c r="M242" s="201"/>
      <c r="N242" s="40"/>
      <c r="O242" s="40"/>
      <c r="P242" s="40"/>
      <c r="Q242" s="40"/>
      <c r="R242" s="40"/>
      <c r="S242" s="40"/>
      <c r="T242" s="76"/>
      <c r="AT242" s="22" t="s">
        <v>189</v>
      </c>
      <c r="AU242" s="22" t="s">
        <v>88</v>
      </c>
    </row>
    <row r="243" spans="2:65" s="11" customFormat="1" ht="13.5" x14ac:dyDescent="0.3">
      <c r="B243" s="202"/>
      <c r="C243" s="203"/>
      <c r="D243" s="199" t="s">
        <v>200</v>
      </c>
      <c r="E243" s="204" t="s">
        <v>104</v>
      </c>
      <c r="F243" s="205" t="s">
        <v>474</v>
      </c>
      <c r="G243" s="203"/>
      <c r="H243" s="206">
        <v>104.7</v>
      </c>
      <c r="I243" s="207"/>
      <c r="J243" s="203"/>
      <c r="K243" s="203"/>
      <c r="L243" s="208"/>
      <c r="M243" s="209"/>
      <c r="N243" s="210"/>
      <c r="O243" s="210"/>
      <c r="P243" s="210"/>
      <c r="Q243" s="210"/>
      <c r="R243" s="210"/>
      <c r="S243" s="210"/>
      <c r="T243" s="211"/>
      <c r="AT243" s="212" t="s">
        <v>200</v>
      </c>
      <c r="AU243" s="212" t="s">
        <v>88</v>
      </c>
      <c r="AV243" s="11" t="s">
        <v>88</v>
      </c>
      <c r="AW243" s="11" t="s">
        <v>37</v>
      </c>
      <c r="AX243" s="11" t="s">
        <v>79</v>
      </c>
      <c r="AY243" s="212" t="s">
        <v>180</v>
      </c>
    </row>
    <row r="244" spans="2:65" s="1" customFormat="1" ht="16.5" customHeight="1" x14ac:dyDescent="0.3">
      <c r="B244" s="39"/>
      <c r="C244" s="213" t="s">
        <v>475</v>
      </c>
      <c r="D244" s="213" t="s">
        <v>253</v>
      </c>
      <c r="E244" s="214" t="s">
        <v>476</v>
      </c>
      <c r="F244" s="215" t="s">
        <v>477</v>
      </c>
      <c r="G244" s="216" t="s">
        <v>226</v>
      </c>
      <c r="H244" s="217">
        <v>24.24</v>
      </c>
      <c r="I244" s="218"/>
      <c r="J244" s="219">
        <f>ROUND(I244*H244,2)</f>
        <v>0</v>
      </c>
      <c r="K244" s="215" t="s">
        <v>186</v>
      </c>
      <c r="L244" s="220"/>
      <c r="M244" s="221" t="s">
        <v>30</v>
      </c>
      <c r="N244" s="222" t="s">
        <v>45</v>
      </c>
      <c r="O244" s="40"/>
      <c r="P244" s="196">
        <f>O244*H244</f>
        <v>0</v>
      </c>
      <c r="Q244" s="196">
        <v>6.4000000000000001E-2</v>
      </c>
      <c r="R244" s="196">
        <f>Q244*H244</f>
        <v>1.5513599999999999</v>
      </c>
      <c r="S244" s="196">
        <v>0</v>
      </c>
      <c r="T244" s="197">
        <f>S244*H244</f>
        <v>0</v>
      </c>
      <c r="AR244" s="22" t="s">
        <v>218</v>
      </c>
      <c r="AT244" s="22" t="s">
        <v>253</v>
      </c>
      <c r="AU244" s="22" t="s">
        <v>88</v>
      </c>
      <c r="AY244" s="22" t="s">
        <v>180</v>
      </c>
      <c r="BE244" s="198">
        <f>IF(N244="základní",J244,0)</f>
        <v>0</v>
      </c>
      <c r="BF244" s="198">
        <f>IF(N244="snížená",J244,0)</f>
        <v>0</v>
      </c>
      <c r="BG244" s="198">
        <f>IF(N244="zákl. přenesená",J244,0)</f>
        <v>0</v>
      </c>
      <c r="BH244" s="198">
        <f>IF(N244="sníž. přenesená",J244,0)</f>
        <v>0</v>
      </c>
      <c r="BI244" s="198">
        <f>IF(N244="nulová",J244,0)</f>
        <v>0</v>
      </c>
      <c r="BJ244" s="22" t="s">
        <v>79</v>
      </c>
      <c r="BK244" s="198">
        <f>ROUND(I244*H244,2)</f>
        <v>0</v>
      </c>
      <c r="BL244" s="22" t="s">
        <v>187</v>
      </c>
      <c r="BM244" s="22" t="s">
        <v>478</v>
      </c>
    </row>
    <row r="245" spans="2:65" s="11" customFormat="1" ht="13.5" x14ac:dyDescent="0.3">
      <c r="B245" s="202"/>
      <c r="C245" s="203"/>
      <c r="D245" s="199" t="s">
        <v>200</v>
      </c>
      <c r="E245" s="204" t="s">
        <v>106</v>
      </c>
      <c r="F245" s="205" t="s">
        <v>479</v>
      </c>
      <c r="G245" s="203"/>
      <c r="H245" s="206">
        <v>24.24</v>
      </c>
      <c r="I245" s="207"/>
      <c r="J245" s="203"/>
      <c r="K245" s="203"/>
      <c r="L245" s="208"/>
      <c r="M245" s="209"/>
      <c r="N245" s="210"/>
      <c r="O245" s="210"/>
      <c r="P245" s="210"/>
      <c r="Q245" s="210"/>
      <c r="R245" s="210"/>
      <c r="S245" s="210"/>
      <c r="T245" s="211"/>
      <c r="AT245" s="212" t="s">
        <v>200</v>
      </c>
      <c r="AU245" s="212" t="s">
        <v>88</v>
      </c>
      <c r="AV245" s="11" t="s">
        <v>88</v>
      </c>
      <c r="AW245" s="11" t="s">
        <v>37</v>
      </c>
      <c r="AX245" s="11" t="s">
        <v>79</v>
      </c>
      <c r="AY245" s="212" t="s">
        <v>180</v>
      </c>
    </row>
    <row r="246" spans="2:65" s="1" customFormat="1" ht="16.5" customHeight="1" x14ac:dyDescent="0.3">
      <c r="B246" s="39"/>
      <c r="C246" s="213" t="s">
        <v>480</v>
      </c>
      <c r="D246" s="213" t="s">
        <v>253</v>
      </c>
      <c r="E246" s="214" t="s">
        <v>481</v>
      </c>
      <c r="F246" s="215" t="s">
        <v>482</v>
      </c>
      <c r="G246" s="216" t="s">
        <v>226</v>
      </c>
      <c r="H246" s="217">
        <v>35.854999999999997</v>
      </c>
      <c r="I246" s="218"/>
      <c r="J246" s="219">
        <f>ROUND(I246*H246,2)</f>
        <v>0</v>
      </c>
      <c r="K246" s="215" t="s">
        <v>186</v>
      </c>
      <c r="L246" s="220"/>
      <c r="M246" s="221" t="s">
        <v>30</v>
      </c>
      <c r="N246" s="222" t="s">
        <v>45</v>
      </c>
      <c r="O246" s="40"/>
      <c r="P246" s="196">
        <f>O246*H246</f>
        <v>0</v>
      </c>
      <c r="Q246" s="196">
        <v>4.8300000000000003E-2</v>
      </c>
      <c r="R246" s="196">
        <f>Q246*H246</f>
        <v>1.7317965</v>
      </c>
      <c r="S246" s="196">
        <v>0</v>
      </c>
      <c r="T246" s="197">
        <f>S246*H246</f>
        <v>0</v>
      </c>
      <c r="AR246" s="22" t="s">
        <v>218</v>
      </c>
      <c r="AT246" s="22" t="s">
        <v>253</v>
      </c>
      <c r="AU246" s="22" t="s">
        <v>88</v>
      </c>
      <c r="AY246" s="22" t="s">
        <v>180</v>
      </c>
      <c r="BE246" s="198">
        <f>IF(N246="základní",J246,0)</f>
        <v>0</v>
      </c>
      <c r="BF246" s="198">
        <f>IF(N246="snížená",J246,0)</f>
        <v>0</v>
      </c>
      <c r="BG246" s="198">
        <f>IF(N246="zákl. přenesená",J246,0)</f>
        <v>0</v>
      </c>
      <c r="BH246" s="198">
        <f>IF(N246="sníž. přenesená",J246,0)</f>
        <v>0</v>
      </c>
      <c r="BI246" s="198">
        <f>IF(N246="nulová",J246,0)</f>
        <v>0</v>
      </c>
      <c r="BJ246" s="22" t="s">
        <v>79</v>
      </c>
      <c r="BK246" s="198">
        <f>ROUND(I246*H246,2)</f>
        <v>0</v>
      </c>
      <c r="BL246" s="22" t="s">
        <v>187</v>
      </c>
      <c r="BM246" s="22" t="s">
        <v>483</v>
      </c>
    </row>
    <row r="247" spans="2:65" s="11" customFormat="1" ht="13.5" x14ac:dyDescent="0.3">
      <c r="B247" s="202"/>
      <c r="C247" s="203"/>
      <c r="D247" s="199" t="s">
        <v>200</v>
      </c>
      <c r="E247" s="204" t="s">
        <v>108</v>
      </c>
      <c r="F247" s="205" t="s">
        <v>484</v>
      </c>
      <c r="G247" s="203"/>
      <c r="H247" s="206">
        <v>35.854999999999997</v>
      </c>
      <c r="I247" s="207"/>
      <c r="J247" s="203"/>
      <c r="K247" s="203"/>
      <c r="L247" s="208"/>
      <c r="M247" s="209"/>
      <c r="N247" s="210"/>
      <c r="O247" s="210"/>
      <c r="P247" s="210"/>
      <c r="Q247" s="210"/>
      <c r="R247" s="210"/>
      <c r="S247" s="210"/>
      <c r="T247" s="211"/>
      <c r="AT247" s="212" t="s">
        <v>200</v>
      </c>
      <c r="AU247" s="212" t="s">
        <v>88</v>
      </c>
      <c r="AV247" s="11" t="s">
        <v>88</v>
      </c>
      <c r="AW247" s="11" t="s">
        <v>37</v>
      </c>
      <c r="AX247" s="11" t="s">
        <v>79</v>
      </c>
      <c r="AY247" s="212" t="s">
        <v>180</v>
      </c>
    </row>
    <row r="248" spans="2:65" s="1" customFormat="1" ht="16.5" customHeight="1" x14ac:dyDescent="0.3">
      <c r="B248" s="39"/>
      <c r="C248" s="213" t="s">
        <v>485</v>
      </c>
      <c r="D248" s="213" t="s">
        <v>253</v>
      </c>
      <c r="E248" s="214" t="s">
        <v>486</v>
      </c>
      <c r="F248" s="215" t="s">
        <v>487</v>
      </c>
      <c r="G248" s="216" t="s">
        <v>226</v>
      </c>
      <c r="H248" s="217">
        <v>45.652000000000001</v>
      </c>
      <c r="I248" s="218"/>
      <c r="J248" s="219">
        <f>ROUND(I248*H248,2)</f>
        <v>0</v>
      </c>
      <c r="K248" s="215" t="s">
        <v>186</v>
      </c>
      <c r="L248" s="220"/>
      <c r="M248" s="221" t="s">
        <v>30</v>
      </c>
      <c r="N248" s="222" t="s">
        <v>45</v>
      </c>
      <c r="O248" s="40"/>
      <c r="P248" s="196">
        <f>O248*H248</f>
        <v>0</v>
      </c>
      <c r="Q248" s="196">
        <v>8.1000000000000003E-2</v>
      </c>
      <c r="R248" s="196">
        <f>Q248*H248</f>
        <v>3.6978120000000003</v>
      </c>
      <c r="S248" s="196">
        <v>0</v>
      </c>
      <c r="T248" s="197">
        <f>S248*H248</f>
        <v>0</v>
      </c>
      <c r="AR248" s="22" t="s">
        <v>218</v>
      </c>
      <c r="AT248" s="22" t="s">
        <v>253</v>
      </c>
      <c r="AU248" s="22" t="s">
        <v>88</v>
      </c>
      <c r="AY248" s="22" t="s">
        <v>180</v>
      </c>
      <c r="BE248" s="198">
        <f>IF(N248="základní",J248,0)</f>
        <v>0</v>
      </c>
      <c r="BF248" s="198">
        <f>IF(N248="snížená",J248,0)</f>
        <v>0</v>
      </c>
      <c r="BG248" s="198">
        <f>IF(N248="zákl. přenesená",J248,0)</f>
        <v>0</v>
      </c>
      <c r="BH248" s="198">
        <f>IF(N248="sníž. přenesená",J248,0)</f>
        <v>0</v>
      </c>
      <c r="BI248" s="198">
        <f>IF(N248="nulová",J248,0)</f>
        <v>0</v>
      </c>
      <c r="BJ248" s="22" t="s">
        <v>79</v>
      </c>
      <c r="BK248" s="198">
        <f>ROUND(I248*H248,2)</f>
        <v>0</v>
      </c>
      <c r="BL248" s="22" t="s">
        <v>187</v>
      </c>
      <c r="BM248" s="22" t="s">
        <v>488</v>
      </c>
    </row>
    <row r="249" spans="2:65" s="11" customFormat="1" ht="13.5" x14ac:dyDescent="0.3">
      <c r="B249" s="202"/>
      <c r="C249" s="203"/>
      <c r="D249" s="199" t="s">
        <v>200</v>
      </c>
      <c r="E249" s="204" t="s">
        <v>110</v>
      </c>
      <c r="F249" s="205" t="s">
        <v>489</v>
      </c>
      <c r="G249" s="203"/>
      <c r="H249" s="206">
        <v>45.652000000000001</v>
      </c>
      <c r="I249" s="207"/>
      <c r="J249" s="203"/>
      <c r="K249" s="203"/>
      <c r="L249" s="208"/>
      <c r="M249" s="209"/>
      <c r="N249" s="210"/>
      <c r="O249" s="210"/>
      <c r="P249" s="210"/>
      <c r="Q249" s="210"/>
      <c r="R249" s="210"/>
      <c r="S249" s="210"/>
      <c r="T249" s="211"/>
      <c r="AT249" s="212" t="s">
        <v>200</v>
      </c>
      <c r="AU249" s="212" t="s">
        <v>88</v>
      </c>
      <c r="AV249" s="11" t="s">
        <v>88</v>
      </c>
      <c r="AW249" s="11" t="s">
        <v>37</v>
      </c>
      <c r="AX249" s="11" t="s">
        <v>79</v>
      </c>
      <c r="AY249" s="212" t="s">
        <v>180</v>
      </c>
    </row>
    <row r="250" spans="2:65" s="1" customFormat="1" ht="38.25" customHeight="1" x14ac:dyDescent="0.3">
      <c r="B250" s="39"/>
      <c r="C250" s="187" t="s">
        <v>490</v>
      </c>
      <c r="D250" s="187" t="s">
        <v>182</v>
      </c>
      <c r="E250" s="188" t="s">
        <v>491</v>
      </c>
      <c r="F250" s="189" t="s">
        <v>492</v>
      </c>
      <c r="G250" s="190" t="s">
        <v>226</v>
      </c>
      <c r="H250" s="191">
        <v>430.4</v>
      </c>
      <c r="I250" s="192"/>
      <c r="J250" s="193">
        <f>ROUND(I250*H250,2)</f>
        <v>0</v>
      </c>
      <c r="K250" s="189" t="s">
        <v>186</v>
      </c>
      <c r="L250" s="59"/>
      <c r="M250" s="194" t="s">
        <v>30</v>
      </c>
      <c r="N250" s="195" t="s">
        <v>45</v>
      </c>
      <c r="O250" s="40"/>
      <c r="P250" s="196">
        <f>O250*H250</f>
        <v>0</v>
      </c>
      <c r="Q250" s="196">
        <v>0.1295</v>
      </c>
      <c r="R250" s="196">
        <f>Q250*H250</f>
        <v>55.736799999999995</v>
      </c>
      <c r="S250" s="196">
        <v>0</v>
      </c>
      <c r="T250" s="197">
        <f>S250*H250</f>
        <v>0</v>
      </c>
      <c r="AR250" s="22" t="s">
        <v>187</v>
      </c>
      <c r="AT250" s="22" t="s">
        <v>182</v>
      </c>
      <c r="AU250" s="22" t="s">
        <v>88</v>
      </c>
      <c r="AY250" s="22" t="s">
        <v>180</v>
      </c>
      <c r="BE250" s="198">
        <f>IF(N250="základní",J250,0)</f>
        <v>0</v>
      </c>
      <c r="BF250" s="198">
        <f>IF(N250="snížená",J250,0)</f>
        <v>0</v>
      </c>
      <c r="BG250" s="198">
        <f>IF(N250="zákl. přenesená",J250,0)</f>
        <v>0</v>
      </c>
      <c r="BH250" s="198">
        <f>IF(N250="sníž. přenesená",J250,0)</f>
        <v>0</v>
      </c>
      <c r="BI250" s="198">
        <f>IF(N250="nulová",J250,0)</f>
        <v>0</v>
      </c>
      <c r="BJ250" s="22" t="s">
        <v>79</v>
      </c>
      <c r="BK250" s="198">
        <f>ROUND(I250*H250,2)</f>
        <v>0</v>
      </c>
      <c r="BL250" s="22" t="s">
        <v>187</v>
      </c>
      <c r="BM250" s="22" t="s">
        <v>493</v>
      </c>
    </row>
    <row r="251" spans="2:65" s="1" customFormat="1" ht="94.5" x14ac:dyDescent="0.3">
      <c r="B251" s="39"/>
      <c r="C251" s="61"/>
      <c r="D251" s="199" t="s">
        <v>189</v>
      </c>
      <c r="E251" s="61"/>
      <c r="F251" s="200" t="s">
        <v>494</v>
      </c>
      <c r="G251" s="61"/>
      <c r="H251" s="61"/>
      <c r="I251" s="158"/>
      <c r="J251" s="61"/>
      <c r="K251" s="61"/>
      <c r="L251" s="59"/>
      <c r="M251" s="201"/>
      <c r="N251" s="40"/>
      <c r="O251" s="40"/>
      <c r="P251" s="40"/>
      <c r="Q251" s="40"/>
      <c r="R251" s="40"/>
      <c r="S251" s="40"/>
      <c r="T251" s="76"/>
      <c r="AT251" s="22" t="s">
        <v>189</v>
      </c>
      <c r="AU251" s="22" t="s">
        <v>88</v>
      </c>
    </row>
    <row r="252" spans="2:65" s="11" customFormat="1" ht="13.5" x14ac:dyDescent="0.3">
      <c r="B252" s="202"/>
      <c r="C252" s="203"/>
      <c r="D252" s="199" t="s">
        <v>200</v>
      </c>
      <c r="E252" s="204" t="s">
        <v>112</v>
      </c>
      <c r="F252" s="205" t="s">
        <v>495</v>
      </c>
      <c r="G252" s="203"/>
      <c r="H252" s="206">
        <v>430.4</v>
      </c>
      <c r="I252" s="207"/>
      <c r="J252" s="203"/>
      <c r="K252" s="203"/>
      <c r="L252" s="208"/>
      <c r="M252" s="209"/>
      <c r="N252" s="210"/>
      <c r="O252" s="210"/>
      <c r="P252" s="210"/>
      <c r="Q252" s="210"/>
      <c r="R252" s="210"/>
      <c r="S252" s="210"/>
      <c r="T252" s="211"/>
      <c r="AT252" s="212" t="s">
        <v>200</v>
      </c>
      <c r="AU252" s="212" t="s">
        <v>88</v>
      </c>
      <c r="AV252" s="11" t="s">
        <v>88</v>
      </c>
      <c r="AW252" s="11" t="s">
        <v>37</v>
      </c>
      <c r="AX252" s="11" t="s">
        <v>79</v>
      </c>
      <c r="AY252" s="212" t="s">
        <v>180</v>
      </c>
    </row>
    <row r="253" spans="2:65" s="1" customFormat="1" ht="16.5" customHeight="1" x14ac:dyDescent="0.3">
      <c r="B253" s="39"/>
      <c r="C253" s="213" t="s">
        <v>496</v>
      </c>
      <c r="D253" s="213" t="s">
        <v>253</v>
      </c>
      <c r="E253" s="214" t="s">
        <v>497</v>
      </c>
      <c r="F253" s="215" t="s">
        <v>498</v>
      </c>
      <c r="G253" s="216" t="s">
        <v>226</v>
      </c>
      <c r="H253" s="217">
        <v>434.70400000000001</v>
      </c>
      <c r="I253" s="218"/>
      <c r="J253" s="219">
        <f>ROUND(I253*H253,2)</f>
        <v>0</v>
      </c>
      <c r="K253" s="215" t="s">
        <v>186</v>
      </c>
      <c r="L253" s="220"/>
      <c r="M253" s="221" t="s">
        <v>30</v>
      </c>
      <c r="N253" s="222" t="s">
        <v>45</v>
      </c>
      <c r="O253" s="40"/>
      <c r="P253" s="196">
        <f>O253*H253</f>
        <v>0</v>
      </c>
      <c r="Q253" s="196">
        <v>5.8000000000000003E-2</v>
      </c>
      <c r="R253" s="196">
        <f>Q253*H253</f>
        <v>25.212832000000002</v>
      </c>
      <c r="S253" s="196">
        <v>0</v>
      </c>
      <c r="T253" s="197">
        <f>S253*H253</f>
        <v>0</v>
      </c>
      <c r="AR253" s="22" t="s">
        <v>218</v>
      </c>
      <c r="AT253" s="22" t="s">
        <v>253</v>
      </c>
      <c r="AU253" s="22" t="s">
        <v>88</v>
      </c>
      <c r="AY253" s="22" t="s">
        <v>180</v>
      </c>
      <c r="BE253" s="198">
        <f>IF(N253="základní",J253,0)</f>
        <v>0</v>
      </c>
      <c r="BF253" s="198">
        <f>IF(N253="snížená",J253,0)</f>
        <v>0</v>
      </c>
      <c r="BG253" s="198">
        <f>IF(N253="zákl. přenesená",J253,0)</f>
        <v>0</v>
      </c>
      <c r="BH253" s="198">
        <f>IF(N253="sníž. přenesená",J253,0)</f>
        <v>0</v>
      </c>
      <c r="BI253" s="198">
        <f>IF(N253="nulová",J253,0)</f>
        <v>0</v>
      </c>
      <c r="BJ253" s="22" t="s">
        <v>79</v>
      </c>
      <c r="BK253" s="198">
        <f>ROUND(I253*H253,2)</f>
        <v>0</v>
      </c>
      <c r="BL253" s="22" t="s">
        <v>187</v>
      </c>
      <c r="BM253" s="22" t="s">
        <v>499</v>
      </c>
    </row>
    <row r="254" spans="2:65" s="11" customFormat="1" ht="13.5" x14ac:dyDescent="0.3">
      <c r="B254" s="202"/>
      <c r="C254" s="203"/>
      <c r="D254" s="199" t="s">
        <v>200</v>
      </c>
      <c r="E254" s="204" t="s">
        <v>30</v>
      </c>
      <c r="F254" s="205" t="s">
        <v>500</v>
      </c>
      <c r="G254" s="203"/>
      <c r="H254" s="206">
        <v>434.70400000000001</v>
      </c>
      <c r="I254" s="207"/>
      <c r="J254" s="203"/>
      <c r="K254" s="203"/>
      <c r="L254" s="208"/>
      <c r="M254" s="209"/>
      <c r="N254" s="210"/>
      <c r="O254" s="210"/>
      <c r="P254" s="210"/>
      <c r="Q254" s="210"/>
      <c r="R254" s="210"/>
      <c r="S254" s="210"/>
      <c r="T254" s="211"/>
      <c r="AT254" s="212" t="s">
        <v>200</v>
      </c>
      <c r="AU254" s="212" t="s">
        <v>88</v>
      </c>
      <c r="AV254" s="11" t="s">
        <v>88</v>
      </c>
      <c r="AW254" s="11" t="s">
        <v>37</v>
      </c>
      <c r="AX254" s="11" t="s">
        <v>79</v>
      </c>
      <c r="AY254" s="212" t="s">
        <v>180</v>
      </c>
    </row>
    <row r="255" spans="2:65" s="1" customFormat="1" ht="25.5" customHeight="1" x14ac:dyDescent="0.3">
      <c r="B255" s="39"/>
      <c r="C255" s="187" t="s">
        <v>501</v>
      </c>
      <c r="D255" s="187" t="s">
        <v>182</v>
      </c>
      <c r="E255" s="188" t="s">
        <v>502</v>
      </c>
      <c r="F255" s="189" t="s">
        <v>503</v>
      </c>
      <c r="G255" s="190" t="s">
        <v>226</v>
      </c>
      <c r="H255" s="191">
        <v>126.8</v>
      </c>
      <c r="I255" s="192"/>
      <c r="J255" s="193">
        <f>ROUND(I255*H255,2)</f>
        <v>0</v>
      </c>
      <c r="K255" s="189" t="s">
        <v>186</v>
      </c>
      <c r="L255" s="59"/>
      <c r="M255" s="194" t="s">
        <v>30</v>
      </c>
      <c r="N255" s="195" t="s">
        <v>45</v>
      </c>
      <c r="O255" s="40"/>
      <c r="P255" s="196">
        <f>O255*H255</f>
        <v>0</v>
      </c>
      <c r="Q255" s="196">
        <v>0</v>
      </c>
      <c r="R255" s="196">
        <f>Q255*H255</f>
        <v>0</v>
      </c>
      <c r="S255" s="196">
        <v>0</v>
      </c>
      <c r="T255" s="197">
        <f>S255*H255</f>
        <v>0</v>
      </c>
      <c r="AR255" s="22" t="s">
        <v>187</v>
      </c>
      <c r="AT255" s="22" t="s">
        <v>182</v>
      </c>
      <c r="AU255" s="22" t="s">
        <v>88</v>
      </c>
      <c r="AY255" s="22" t="s">
        <v>180</v>
      </c>
      <c r="BE255" s="198">
        <f>IF(N255="základní",J255,0)</f>
        <v>0</v>
      </c>
      <c r="BF255" s="198">
        <f>IF(N255="snížená",J255,0)</f>
        <v>0</v>
      </c>
      <c r="BG255" s="198">
        <f>IF(N255="zákl. přenesená",J255,0)</f>
        <v>0</v>
      </c>
      <c r="BH255" s="198">
        <f>IF(N255="sníž. přenesená",J255,0)</f>
        <v>0</v>
      </c>
      <c r="BI255" s="198">
        <f>IF(N255="nulová",J255,0)</f>
        <v>0</v>
      </c>
      <c r="BJ255" s="22" t="s">
        <v>79</v>
      </c>
      <c r="BK255" s="198">
        <f>ROUND(I255*H255,2)</f>
        <v>0</v>
      </c>
      <c r="BL255" s="22" t="s">
        <v>187</v>
      </c>
      <c r="BM255" s="22" t="s">
        <v>504</v>
      </c>
    </row>
    <row r="256" spans="2:65" s="1" customFormat="1" ht="27" x14ac:dyDescent="0.3">
      <c r="B256" s="39"/>
      <c r="C256" s="61"/>
      <c r="D256" s="199" t="s">
        <v>189</v>
      </c>
      <c r="E256" s="61"/>
      <c r="F256" s="200" t="s">
        <v>505</v>
      </c>
      <c r="G256" s="61"/>
      <c r="H256" s="61"/>
      <c r="I256" s="158"/>
      <c r="J256" s="61"/>
      <c r="K256" s="61"/>
      <c r="L256" s="59"/>
      <c r="M256" s="201"/>
      <c r="N256" s="40"/>
      <c r="O256" s="40"/>
      <c r="P256" s="40"/>
      <c r="Q256" s="40"/>
      <c r="R256" s="40"/>
      <c r="S256" s="40"/>
      <c r="T256" s="76"/>
      <c r="AT256" s="22" t="s">
        <v>189</v>
      </c>
      <c r="AU256" s="22" t="s">
        <v>88</v>
      </c>
    </row>
    <row r="257" spans="2:65" s="11" customFormat="1" ht="13.5" x14ac:dyDescent="0.3">
      <c r="B257" s="202"/>
      <c r="C257" s="203"/>
      <c r="D257" s="199" t="s">
        <v>200</v>
      </c>
      <c r="E257" s="204" t="s">
        <v>30</v>
      </c>
      <c r="F257" s="205" t="s">
        <v>134</v>
      </c>
      <c r="G257" s="203"/>
      <c r="H257" s="206">
        <v>126.8</v>
      </c>
      <c r="I257" s="207"/>
      <c r="J257" s="203"/>
      <c r="K257" s="203"/>
      <c r="L257" s="208"/>
      <c r="M257" s="209"/>
      <c r="N257" s="210"/>
      <c r="O257" s="210"/>
      <c r="P257" s="210"/>
      <c r="Q257" s="210"/>
      <c r="R257" s="210"/>
      <c r="S257" s="210"/>
      <c r="T257" s="211"/>
      <c r="AT257" s="212" t="s">
        <v>200</v>
      </c>
      <c r="AU257" s="212" t="s">
        <v>88</v>
      </c>
      <c r="AV257" s="11" t="s">
        <v>88</v>
      </c>
      <c r="AW257" s="11" t="s">
        <v>37</v>
      </c>
      <c r="AX257" s="11" t="s">
        <v>79</v>
      </c>
      <c r="AY257" s="212" t="s">
        <v>180</v>
      </c>
    </row>
    <row r="258" spans="2:65" s="1" customFormat="1" ht="38.25" customHeight="1" x14ac:dyDescent="0.3">
      <c r="B258" s="39"/>
      <c r="C258" s="187" t="s">
        <v>506</v>
      </c>
      <c r="D258" s="187" t="s">
        <v>182</v>
      </c>
      <c r="E258" s="188" t="s">
        <v>507</v>
      </c>
      <c r="F258" s="189" t="s">
        <v>508</v>
      </c>
      <c r="G258" s="190" t="s">
        <v>226</v>
      </c>
      <c r="H258" s="191">
        <v>126.8</v>
      </c>
      <c r="I258" s="192"/>
      <c r="J258" s="193">
        <f>ROUND(I258*H258,2)</f>
        <v>0</v>
      </c>
      <c r="K258" s="189" t="s">
        <v>186</v>
      </c>
      <c r="L258" s="59"/>
      <c r="M258" s="194" t="s">
        <v>30</v>
      </c>
      <c r="N258" s="195" t="s">
        <v>45</v>
      </c>
      <c r="O258" s="40"/>
      <c r="P258" s="196">
        <f>O258*H258</f>
        <v>0</v>
      </c>
      <c r="Q258" s="196">
        <v>5.0000000000000002E-5</v>
      </c>
      <c r="R258" s="196">
        <f>Q258*H258</f>
        <v>6.3400000000000001E-3</v>
      </c>
      <c r="S258" s="196">
        <v>0</v>
      </c>
      <c r="T258" s="197">
        <f>S258*H258</f>
        <v>0</v>
      </c>
      <c r="AR258" s="22" t="s">
        <v>187</v>
      </c>
      <c r="AT258" s="22" t="s">
        <v>182</v>
      </c>
      <c r="AU258" s="22" t="s">
        <v>88</v>
      </c>
      <c r="AY258" s="22" t="s">
        <v>180</v>
      </c>
      <c r="BE258" s="198">
        <f>IF(N258="základní",J258,0)</f>
        <v>0</v>
      </c>
      <c r="BF258" s="198">
        <f>IF(N258="snížená",J258,0)</f>
        <v>0</v>
      </c>
      <c r="BG258" s="198">
        <f>IF(N258="zákl. přenesená",J258,0)</f>
        <v>0</v>
      </c>
      <c r="BH258" s="198">
        <f>IF(N258="sníž. přenesená",J258,0)</f>
        <v>0</v>
      </c>
      <c r="BI258" s="198">
        <f>IF(N258="nulová",J258,0)</f>
        <v>0</v>
      </c>
      <c r="BJ258" s="22" t="s">
        <v>79</v>
      </c>
      <c r="BK258" s="198">
        <f>ROUND(I258*H258,2)</f>
        <v>0</v>
      </c>
      <c r="BL258" s="22" t="s">
        <v>187</v>
      </c>
      <c r="BM258" s="22" t="s">
        <v>509</v>
      </c>
    </row>
    <row r="259" spans="2:65" s="1" customFormat="1" ht="40.5" x14ac:dyDescent="0.3">
      <c r="B259" s="39"/>
      <c r="C259" s="61"/>
      <c r="D259" s="199" t="s">
        <v>189</v>
      </c>
      <c r="E259" s="61"/>
      <c r="F259" s="200" t="s">
        <v>510</v>
      </c>
      <c r="G259" s="61"/>
      <c r="H259" s="61"/>
      <c r="I259" s="158"/>
      <c r="J259" s="61"/>
      <c r="K259" s="61"/>
      <c r="L259" s="59"/>
      <c r="M259" s="201"/>
      <c r="N259" s="40"/>
      <c r="O259" s="40"/>
      <c r="P259" s="40"/>
      <c r="Q259" s="40"/>
      <c r="R259" s="40"/>
      <c r="S259" s="40"/>
      <c r="T259" s="76"/>
      <c r="AT259" s="22" t="s">
        <v>189</v>
      </c>
      <c r="AU259" s="22" t="s">
        <v>88</v>
      </c>
    </row>
    <row r="260" spans="2:65" s="11" customFormat="1" ht="13.5" x14ac:dyDescent="0.3">
      <c r="B260" s="202"/>
      <c r="C260" s="203"/>
      <c r="D260" s="199" t="s">
        <v>200</v>
      </c>
      <c r="E260" s="204" t="s">
        <v>30</v>
      </c>
      <c r="F260" s="205" t="s">
        <v>134</v>
      </c>
      <c r="G260" s="203"/>
      <c r="H260" s="206">
        <v>126.8</v>
      </c>
      <c r="I260" s="207"/>
      <c r="J260" s="203"/>
      <c r="K260" s="203"/>
      <c r="L260" s="208"/>
      <c r="M260" s="209"/>
      <c r="N260" s="210"/>
      <c r="O260" s="210"/>
      <c r="P260" s="210"/>
      <c r="Q260" s="210"/>
      <c r="R260" s="210"/>
      <c r="S260" s="210"/>
      <c r="T260" s="211"/>
      <c r="AT260" s="212" t="s">
        <v>200</v>
      </c>
      <c r="AU260" s="212" t="s">
        <v>88</v>
      </c>
      <c r="AV260" s="11" t="s">
        <v>88</v>
      </c>
      <c r="AW260" s="11" t="s">
        <v>37</v>
      </c>
      <c r="AX260" s="11" t="s">
        <v>79</v>
      </c>
      <c r="AY260" s="212" t="s">
        <v>180</v>
      </c>
    </row>
    <row r="261" spans="2:65" s="1" customFormat="1" ht="16.5" customHeight="1" x14ac:dyDescent="0.3">
      <c r="B261" s="39"/>
      <c r="C261" s="187" t="s">
        <v>511</v>
      </c>
      <c r="D261" s="187" t="s">
        <v>182</v>
      </c>
      <c r="E261" s="188" t="s">
        <v>512</v>
      </c>
      <c r="F261" s="189" t="s">
        <v>513</v>
      </c>
      <c r="G261" s="190" t="s">
        <v>226</v>
      </c>
      <c r="H261" s="191">
        <v>126.8</v>
      </c>
      <c r="I261" s="192"/>
      <c r="J261" s="193">
        <f>ROUND(I261*H261,2)</f>
        <v>0</v>
      </c>
      <c r="K261" s="189" t="s">
        <v>186</v>
      </c>
      <c r="L261" s="59"/>
      <c r="M261" s="194" t="s">
        <v>30</v>
      </c>
      <c r="N261" s="195" t="s">
        <v>45</v>
      </c>
      <c r="O261" s="40"/>
      <c r="P261" s="196">
        <f>O261*H261</f>
        <v>0</v>
      </c>
      <c r="Q261" s="196">
        <v>0</v>
      </c>
      <c r="R261" s="196">
        <f>Q261*H261</f>
        <v>0</v>
      </c>
      <c r="S261" s="196">
        <v>0</v>
      </c>
      <c r="T261" s="197">
        <f>S261*H261</f>
        <v>0</v>
      </c>
      <c r="AR261" s="22" t="s">
        <v>187</v>
      </c>
      <c r="AT261" s="22" t="s">
        <v>182</v>
      </c>
      <c r="AU261" s="22" t="s">
        <v>88</v>
      </c>
      <c r="AY261" s="22" t="s">
        <v>180</v>
      </c>
      <c r="BE261" s="198">
        <f>IF(N261="základní",J261,0)</f>
        <v>0</v>
      </c>
      <c r="BF261" s="198">
        <f>IF(N261="snížená",J261,0)</f>
        <v>0</v>
      </c>
      <c r="BG261" s="198">
        <f>IF(N261="zákl. přenesená",J261,0)</f>
        <v>0</v>
      </c>
      <c r="BH261" s="198">
        <f>IF(N261="sníž. přenesená",J261,0)</f>
        <v>0</v>
      </c>
      <c r="BI261" s="198">
        <f>IF(N261="nulová",J261,0)</f>
        <v>0</v>
      </c>
      <c r="BJ261" s="22" t="s">
        <v>79</v>
      </c>
      <c r="BK261" s="198">
        <f>ROUND(I261*H261,2)</f>
        <v>0</v>
      </c>
      <c r="BL261" s="22" t="s">
        <v>187</v>
      </c>
      <c r="BM261" s="22" t="s">
        <v>514</v>
      </c>
    </row>
    <row r="262" spans="2:65" s="1" customFormat="1" ht="27" x14ac:dyDescent="0.3">
      <c r="B262" s="39"/>
      <c r="C262" s="61"/>
      <c r="D262" s="199" t="s">
        <v>189</v>
      </c>
      <c r="E262" s="61"/>
      <c r="F262" s="200" t="s">
        <v>515</v>
      </c>
      <c r="G262" s="61"/>
      <c r="H262" s="61"/>
      <c r="I262" s="158"/>
      <c r="J262" s="61"/>
      <c r="K262" s="61"/>
      <c r="L262" s="59"/>
      <c r="M262" s="201"/>
      <c r="N262" s="40"/>
      <c r="O262" s="40"/>
      <c r="P262" s="40"/>
      <c r="Q262" s="40"/>
      <c r="R262" s="40"/>
      <c r="S262" s="40"/>
      <c r="T262" s="76"/>
      <c r="AT262" s="22" t="s">
        <v>189</v>
      </c>
      <c r="AU262" s="22" t="s">
        <v>88</v>
      </c>
    </row>
    <row r="263" spans="2:65" s="11" customFormat="1" ht="13.5" x14ac:dyDescent="0.3">
      <c r="B263" s="202"/>
      <c r="C263" s="203"/>
      <c r="D263" s="199" t="s">
        <v>200</v>
      </c>
      <c r="E263" s="204" t="s">
        <v>134</v>
      </c>
      <c r="F263" s="205" t="s">
        <v>516</v>
      </c>
      <c r="G263" s="203"/>
      <c r="H263" s="206">
        <v>126.8</v>
      </c>
      <c r="I263" s="207"/>
      <c r="J263" s="203"/>
      <c r="K263" s="203"/>
      <c r="L263" s="208"/>
      <c r="M263" s="209"/>
      <c r="N263" s="210"/>
      <c r="O263" s="210"/>
      <c r="P263" s="210"/>
      <c r="Q263" s="210"/>
      <c r="R263" s="210"/>
      <c r="S263" s="210"/>
      <c r="T263" s="211"/>
      <c r="AT263" s="212" t="s">
        <v>200</v>
      </c>
      <c r="AU263" s="212" t="s">
        <v>88</v>
      </c>
      <c r="AV263" s="11" t="s">
        <v>88</v>
      </c>
      <c r="AW263" s="11" t="s">
        <v>37</v>
      </c>
      <c r="AX263" s="11" t="s">
        <v>79</v>
      </c>
      <c r="AY263" s="212" t="s">
        <v>180</v>
      </c>
    </row>
    <row r="264" spans="2:65" s="10" customFormat="1" ht="29.85" customHeight="1" x14ac:dyDescent="0.3">
      <c r="B264" s="171"/>
      <c r="C264" s="172"/>
      <c r="D264" s="173" t="s">
        <v>73</v>
      </c>
      <c r="E264" s="185" t="s">
        <v>517</v>
      </c>
      <c r="F264" s="185" t="s">
        <v>518</v>
      </c>
      <c r="G264" s="172"/>
      <c r="H264" s="172"/>
      <c r="I264" s="175"/>
      <c r="J264" s="186">
        <f>BK264</f>
        <v>0</v>
      </c>
      <c r="K264" s="172"/>
      <c r="L264" s="177"/>
      <c r="M264" s="178"/>
      <c r="N264" s="179"/>
      <c r="O264" s="179"/>
      <c r="P264" s="180">
        <f>SUM(P265:P275)</f>
        <v>0</v>
      </c>
      <c r="Q264" s="179"/>
      <c r="R264" s="180">
        <f>SUM(R265:R275)</f>
        <v>0</v>
      </c>
      <c r="S264" s="179"/>
      <c r="T264" s="181">
        <f>SUM(T265:T275)</f>
        <v>0</v>
      </c>
      <c r="AR264" s="182" t="s">
        <v>79</v>
      </c>
      <c r="AT264" s="183" t="s">
        <v>73</v>
      </c>
      <c r="AU264" s="183" t="s">
        <v>79</v>
      </c>
      <c r="AY264" s="182" t="s">
        <v>180</v>
      </c>
      <c r="BK264" s="184">
        <f>SUM(BK265:BK275)</f>
        <v>0</v>
      </c>
    </row>
    <row r="265" spans="2:65" s="1" customFormat="1" ht="25.5" customHeight="1" x14ac:dyDescent="0.3">
      <c r="B265" s="39"/>
      <c r="C265" s="187" t="s">
        <v>95</v>
      </c>
      <c r="D265" s="187" t="s">
        <v>182</v>
      </c>
      <c r="E265" s="188" t="s">
        <v>519</v>
      </c>
      <c r="F265" s="189" t="s">
        <v>520</v>
      </c>
      <c r="G265" s="190" t="s">
        <v>256</v>
      </c>
      <c r="H265" s="191">
        <v>356.94499999999999</v>
      </c>
      <c r="I265" s="192"/>
      <c r="J265" s="193">
        <f>ROUND(I265*H265,2)</f>
        <v>0</v>
      </c>
      <c r="K265" s="189" t="s">
        <v>186</v>
      </c>
      <c r="L265" s="59"/>
      <c r="M265" s="194" t="s">
        <v>30</v>
      </c>
      <c r="N265" s="195" t="s">
        <v>45</v>
      </c>
      <c r="O265" s="40"/>
      <c r="P265" s="196">
        <f>O265*H265</f>
        <v>0</v>
      </c>
      <c r="Q265" s="196">
        <v>0</v>
      </c>
      <c r="R265" s="196">
        <f>Q265*H265</f>
        <v>0</v>
      </c>
      <c r="S265" s="196">
        <v>0</v>
      </c>
      <c r="T265" s="197">
        <f>S265*H265</f>
        <v>0</v>
      </c>
      <c r="AR265" s="22" t="s">
        <v>187</v>
      </c>
      <c r="AT265" s="22" t="s">
        <v>182</v>
      </c>
      <c r="AU265" s="22" t="s">
        <v>88</v>
      </c>
      <c r="AY265" s="22" t="s">
        <v>180</v>
      </c>
      <c r="BE265" s="198">
        <f>IF(N265="základní",J265,0)</f>
        <v>0</v>
      </c>
      <c r="BF265" s="198">
        <f>IF(N265="snížená",J265,0)</f>
        <v>0</v>
      </c>
      <c r="BG265" s="198">
        <f>IF(N265="zákl. přenesená",J265,0)</f>
        <v>0</v>
      </c>
      <c r="BH265" s="198">
        <f>IF(N265="sníž. přenesená",J265,0)</f>
        <v>0</v>
      </c>
      <c r="BI265" s="198">
        <f>IF(N265="nulová",J265,0)</f>
        <v>0</v>
      </c>
      <c r="BJ265" s="22" t="s">
        <v>79</v>
      </c>
      <c r="BK265" s="198">
        <f>ROUND(I265*H265,2)</f>
        <v>0</v>
      </c>
      <c r="BL265" s="22" t="s">
        <v>187</v>
      </c>
      <c r="BM265" s="22" t="s">
        <v>521</v>
      </c>
    </row>
    <row r="266" spans="2:65" s="1" customFormat="1" ht="94.5" x14ac:dyDescent="0.3">
      <c r="B266" s="39"/>
      <c r="C266" s="61"/>
      <c r="D266" s="199" t="s">
        <v>189</v>
      </c>
      <c r="E266" s="61"/>
      <c r="F266" s="200" t="s">
        <v>522</v>
      </c>
      <c r="G266" s="61"/>
      <c r="H266" s="61"/>
      <c r="I266" s="158"/>
      <c r="J266" s="61"/>
      <c r="K266" s="61"/>
      <c r="L266" s="59"/>
      <c r="M266" s="201"/>
      <c r="N266" s="40"/>
      <c r="O266" s="40"/>
      <c r="P266" s="40"/>
      <c r="Q266" s="40"/>
      <c r="R266" s="40"/>
      <c r="S266" s="40"/>
      <c r="T266" s="76"/>
      <c r="AT266" s="22" t="s">
        <v>189</v>
      </c>
      <c r="AU266" s="22" t="s">
        <v>88</v>
      </c>
    </row>
    <row r="267" spans="2:65" s="1" customFormat="1" ht="25.5" customHeight="1" x14ac:dyDescent="0.3">
      <c r="B267" s="39"/>
      <c r="C267" s="187" t="s">
        <v>523</v>
      </c>
      <c r="D267" s="187" t="s">
        <v>182</v>
      </c>
      <c r="E267" s="188" t="s">
        <v>524</v>
      </c>
      <c r="F267" s="189" t="s">
        <v>525</v>
      </c>
      <c r="G267" s="190" t="s">
        <v>256</v>
      </c>
      <c r="H267" s="191">
        <v>1427.78</v>
      </c>
      <c r="I267" s="192"/>
      <c r="J267" s="193">
        <f>ROUND(I267*H267,2)</f>
        <v>0</v>
      </c>
      <c r="K267" s="189" t="s">
        <v>186</v>
      </c>
      <c r="L267" s="59"/>
      <c r="M267" s="194" t="s">
        <v>30</v>
      </c>
      <c r="N267" s="195" t="s">
        <v>45</v>
      </c>
      <c r="O267" s="40"/>
      <c r="P267" s="196">
        <f>O267*H267</f>
        <v>0</v>
      </c>
      <c r="Q267" s="196">
        <v>0</v>
      </c>
      <c r="R267" s="196">
        <f>Q267*H267</f>
        <v>0</v>
      </c>
      <c r="S267" s="196">
        <v>0</v>
      </c>
      <c r="T267" s="197">
        <f>S267*H267</f>
        <v>0</v>
      </c>
      <c r="AR267" s="22" t="s">
        <v>187</v>
      </c>
      <c r="AT267" s="22" t="s">
        <v>182</v>
      </c>
      <c r="AU267" s="22" t="s">
        <v>88</v>
      </c>
      <c r="AY267" s="22" t="s">
        <v>180</v>
      </c>
      <c r="BE267" s="198">
        <f>IF(N267="základní",J267,0)</f>
        <v>0</v>
      </c>
      <c r="BF267" s="198">
        <f>IF(N267="snížená",J267,0)</f>
        <v>0</v>
      </c>
      <c r="BG267" s="198">
        <f>IF(N267="zákl. přenesená",J267,0)</f>
        <v>0</v>
      </c>
      <c r="BH267" s="198">
        <f>IF(N267="sníž. přenesená",J267,0)</f>
        <v>0</v>
      </c>
      <c r="BI267" s="198">
        <f>IF(N267="nulová",J267,0)</f>
        <v>0</v>
      </c>
      <c r="BJ267" s="22" t="s">
        <v>79</v>
      </c>
      <c r="BK267" s="198">
        <f>ROUND(I267*H267,2)</f>
        <v>0</v>
      </c>
      <c r="BL267" s="22" t="s">
        <v>187</v>
      </c>
      <c r="BM267" s="22" t="s">
        <v>526</v>
      </c>
    </row>
    <row r="268" spans="2:65" s="1" customFormat="1" ht="94.5" x14ac:dyDescent="0.3">
      <c r="B268" s="39"/>
      <c r="C268" s="61"/>
      <c r="D268" s="199" t="s">
        <v>189</v>
      </c>
      <c r="E268" s="61"/>
      <c r="F268" s="200" t="s">
        <v>522</v>
      </c>
      <c r="G268" s="61"/>
      <c r="H268" s="61"/>
      <c r="I268" s="158"/>
      <c r="J268" s="61"/>
      <c r="K268" s="61"/>
      <c r="L268" s="59"/>
      <c r="M268" s="201"/>
      <c r="N268" s="40"/>
      <c r="O268" s="40"/>
      <c r="P268" s="40"/>
      <c r="Q268" s="40"/>
      <c r="R268" s="40"/>
      <c r="S268" s="40"/>
      <c r="T268" s="76"/>
      <c r="AT268" s="22" t="s">
        <v>189</v>
      </c>
      <c r="AU268" s="22" t="s">
        <v>88</v>
      </c>
    </row>
    <row r="269" spans="2:65" s="11" customFormat="1" ht="13.5" x14ac:dyDescent="0.3">
      <c r="B269" s="202"/>
      <c r="C269" s="203"/>
      <c r="D269" s="199" t="s">
        <v>200</v>
      </c>
      <c r="E269" s="204" t="s">
        <v>30</v>
      </c>
      <c r="F269" s="205" t="s">
        <v>527</v>
      </c>
      <c r="G269" s="203"/>
      <c r="H269" s="206">
        <v>1427.78</v>
      </c>
      <c r="I269" s="207"/>
      <c r="J269" s="203"/>
      <c r="K269" s="203"/>
      <c r="L269" s="208"/>
      <c r="M269" s="209"/>
      <c r="N269" s="210"/>
      <c r="O269" s="210"/>
      <c r="P269" s="210"/>
      <c r="Q269" s="210"/>
      <c r="R269" s="210"/>
      <c r="S269" s="210"/>
      <c r="T269" s="211"/>
      <c r="AT269" s="212" t="s">
        <v>200</v>
      </c>
      <c r="AU269" s="212" t="s">
        <v>88</v>
      </c>
      <c r="AV269" s="11" t="s">
        <v>88</v>
      </c>
      <c r="AW269" s="11" t="s">
        <v>37</v>
      </c>
      <c r="AX269" s="11" t="s">
        <v>79</v>
      </c>
      <c r="AY269" s="212" t="s">
        <v>180</v>
      </c>
    </row>
    <row r="270" spans="2:65" s="1" customFormat="1" ht="25.5" customHeight="1" x14ac:dyDescent="0.3">
      <c r="B270" s="39"/>
      <c r="C270" s="213" t="s">
        <v>528</v>
      </c>
      <c r="D270" s="213" t="s">
        <v>253</v>
      </c>
      <c r="E270" s="214" t="s">
        <v>309</v>
      </c>
      <c r="F270" s="215" t="s">
        <v>310</v>
      </c>
      <c r="G270" s="216" t="s">
        <v>256</v>
      </c>
      <c r="H270" s="217">
        <v>182.435</v>
      </c>
      <c r="I270" s="218"/>
      <c r="J270" s="219">
        <f>ROUND(I270*H270,2)</f>
        <v>0</v>
      </c>
      <c r="K270" s="215" t="s">
        <v>186</v>
      </c>
      <c r="L270" s="220"/>
      <c r="M270" s="221" t="s">
        <v>30</v>
      </c>
      <c r="N270" s="222" t="s">
        <v>45</v>
      </c>
      <c r="O270" s="40"/>
      <c r="P270" s="196">
        <f>O270*H270</f>
        <v>0</v>
      </c>
      <c r="Q270" s="196">
        <v>0</v>
      </c>
      <c r="R270" s="196">
        <f>Q270*H270</f>
        <v>0</v>
      </c>
      <c r="S270" s="196">
        <v>0</v>
      </c>
      <c r="T270" s="197">
        <f>S270*H270</f>
        <v>0</v>
      </c>
      <c r="AR270" s="22" t="s">
        <v>218</v>
      </c>
      <c r="AT270" s="22" t="s">
        <v>253</v>
      </c>
      <c r="AU270" s="22" t="s">
        <v>88</v>
      </c>
      <c r="AY270" s="22" t="s">
        <v>180</v>
      </c>
      <c r="BE270" s="198">
        <f>IF(N270="základní",J270,0)</f>
        <v>0</v>
      </c>
      <c r="BF270" s="198">
        <f>IF(N270="snížená",J270,0)</f>
        <v>0</v>
      </c>
      <c r="BG270" s="198">
        <f>IF(N270="zákl. přenesená",J270,0)</f>
        <v>0</v>
      </c>
      <c r="BH270" s="198">
        <f>IF(N270="sníž. přenesená",J270,0)</f>
        <v>0</v>
      </c>
      <c r="BI270" s="198">
        <f>IF(N270="nulová",J270,0)</f>
        <v>0</v>
      </c>
      <c r="BJ270" s="22" t="s">
        <v>79</v>
      </c>
      <c r="BK270" s="198">
        <f>ROUND(I270*H270,2)</f>
        <v>0</v>
      </c>
      <c r="BL270" s="22" t="s">
        <v>187</v>
      </c>
      <c r="BM270" s="22" t="s">
        <v>529</v>
      </c>
    </row>
    <row r="271" spans="2:65" s="11" customFormat="1" ht="13.5" x14ac:dyDescent="0.3">
      <c r="B271" s="202"/>
      <c r="C271" s="203"/>
      <c r="D271" s="199" t="s">
        <v>200</v>
      </c>
      <c r="E271" s="204" t="s">
        <v>138</v>
      </c>
      <c r="F271" s="205" t="s">
        <v>530</v>
      </c>
      <c r="G271" s="203"/>
      <c r="H271" s="206">
        <v>182.435</v>
      </c>
      <c r="I271" s="207"/>
      <c r="J271" s="203"/>
      <c r="K271" s="203"/>
      <c r="L271" s="208"/>
      <c r="M271" s="209"/>
      <c r="N271" s="210"/>
      <c r="O271" s="210"/>
      <c r="P271" s="210"/>
      <c r="Q271" s="210"/>
      <c r="R271" s="210"/>
      <c r="S271" s="210"/>
      <c r="T271" s="211"/>
      <c r="AT271" s="212" t="s">
        <v>200</v>
      </c>
      <c r="AU271" s="212" t="s">
        <v>88</v>
      </c>
      <c r="AV271" s="11" t="s">
        <v>88</v>
      </c>
      <c r="AW271" s="11" t="s">
        <v>37</v>
      </c>
      <c r="AX271" s="11" t="s">
        <v>79</v>
      </c>
      <c r="AY271" s="212" t="s">
        <v>180</v>
      </c>
    </row>
    <row r="272" spans="2:65" s="1" customFormat="1" ht="25.5" customHeight="1" x14ac:dyDescent="0.3">
      <c r="B272" s="39"/>
      <c r="C272" s="213" t="s">
        <v>531</v>
      </c>
      <c r="D272" s="213" t="s">
        <v>253</v>
      </c>
      <c r="E272" s="214" t="s">
        <v>532</v>
      </c>
      <c r="F272" s="215" t="s">
        <v>533</v>
      </c>
      <c r="G272" s="216" t="s">
        <v>256</v>
      </c>
      <c r="H272" s="217">
        <v>152.68600000000001</v>
      </c>
      <c r="I272" s="218"/>
      <c r="J272" s="219">
        <f>ROUND(I272*H272,2)</f>
        <v>0</v>
      </c>
      <c r="K272" s="215" t="s">
        <v>186</v>
      </c>
      <c r="L272" s="220"/>
      <c r="M272" s="221" t="s">
        <v>30</v>
      </c>
      <c r="N272" s="222" t="s">
        <v>45</v>
      </c>
      <c r="O272" s="40"/>
      <c r="P272" s="196">
        <f>O272*H272</f>
        <v>0</v>
      </c>
      <c r="Q272" s="196">
        <v>0</v>
      </c>
      <c r="R272" s="196">
        <f>Q272*H272</f>
        <v>0</v>
      </c>
      <c r="S272" s="196">
        <v>0</v>
      </c>
      <c r="T272" s="197">
        <f>S272*H272</f>
        <v>0</v>
      </c>
      <c r="AR272" s="22" t="s">
        <v>218</v>
      </c>
      <c r="AT272" s="22" t="s">
        <v>253</v>
      </c>
      <c r="AU272" s="22" t="s">
        <v>88</v>
      </c>
      <c r="AY272" s="22" t="s">
        <v>180</v>
      </c>
      <c r="BE272" s="198">
        <f>IF(N272="základní",J272,0)</f>
        <v>0</v>
      </c>
      <c r="BF272" s="198">
        <f>IF(N272="snížená",J272,0)</f>
        <v>0</v>
      </c>
      <c r="BG272" s="198">
        <f>IF(N272="zákl. přenesená",J272,0)</f>
        <v>0</v>
      </c>
      <c r="BH272" s="198">
        <f>IF(N272="sníž. přenesená",J272,0)</f>
        <v>0</v>
      </c>
      <c r="BI272" s="198">
        <f>IF(N272="nulová",J272,0)</f>
        <v>0</v>
      </c>
      <c r="BJ272" s="22" t="s">
        <v>79</v>
      </c>
      <c r="BK272" s="198">
        <f>ROUND(I272*H272,2)</f>
        <v>0</v>
      </c>
      <c r="BL272" s="22" t="s">
        <v>187</v>
      </c>
      <c r="BM272" s="22" t="s">
        <v>534</v>
      </c>
    </row>
    <row r="273" spans="2:65" s="11" customFormat="1" ht="13.5" x14ac:dyDescent="0.3">
      <c r="B273" s="202"/>
      <c r="C273" s="203"/>
      <c r="D273" s="199" t="s">
        <v>200</v>
      </c>
      <c r="E273" s="204" t="s">
        <v>140</v>
      </c>
      <c r="F273" s="205" t="s">
        <v>535</v>
      </c>
      <c r="G273" s="203"/>
      <c r="H273" s="206">
        <v>152.68600000000001</v>
      </c>
      <c r="I273" s="207"/>
      <c r="J273" s="203"/>
      <c r="K273" s="203"/>
      <c r="L273" s="208"/>
      <c r="M273" s="209"/>
      <c r="N273" s="210"/>
      <c r="O273" s="210"/>
      <c r="P273" s="210"/>
      <c r="Q273" s="210"/>
      <c r="R273" s="210"/>
      <c r="S273" s="210"/>
      <c r="T273" s="211"/>
      <c r="AT273" s="212" t="s">
        <v>200</v>
      </c>
      <c r="AU273" s="212" t="s">
        <v>88</v>
      </c>
      <c r="AV273" s="11" t="s">
        <v>88</v>
      </c>
      <c r="AW273" s="11" t="s">
        <v>37</v>
      </c>
      <c r="AX273" s="11" t="s">
        <v>79</v>
      </c>
      <c r="AY273" s="212" t="s">
        <v>180</v>
      </c>
    </row>
    <row r="274" spans="2:65" s="1" customFormat="1" ht="25.5" customHeight="1" x14ac:dyDescent="0.3">
      <c r="B274" s="39"/>
      <c r="C274" s="213" t="s">
        <v>536</v>
      </c>
      <c r="D274" s="213" t="s">
        <v>253</v>
      </c>
      <c r="E274" s="214" t="s">
        <v>537</v>
      </c>
      <c r="F274" s="215" t="s">
        <v>538</v>
      </c>
      <c r="G274" s="216" t="s">
        <v>256</v>
      </c>
      <c r="H274" s="217">
        <v>21.824000000000002</v>
      </c>
      <c r="I274" s="218"/>
      <c r="J274" s="219">
        <f>ROUND(I274*H274,2)</f>
        <v>0</v>
      </c>
      <c r="K274" s="215" t="s">
        <v>186</v>
      </c>
      <c r="L274" s="220"/>
      <c r="M274" s="221" t="s">
        <v>30</v>
      </c>
      <c r="N274" s="222" t="s">
        <v>45</v>
      </c>
      <c r="O274" s="40"/>
      <c r="P274" s="196">
        <f>O274*H274</f>
        <v>0</v>
      </c>
      <c r="Q274" s="196">
        <v>0</v>
      </c>
      <c r="R274" s="196">
        <f>Q274*H274</f>
        <v>0</v>
      </c>
      <c r="S274" s="196">
        <v>0</v>
      </c>
      <c r="T274" s="197">
        <f>S274*H274</f>
        <v>0</v>
      </c>
      <c r="AR274" s="22" t="s">
        <v>218</v>
      </c>
      <c r="AT274" s="22" t="s">
        <v>253</v>
      </c>
      <c r="AU274" s="22" t="s">
        <v>88</v>
      </c>
      <c r="AY274" s="22" t="s">
        <v>180</v>
      </c>
      <c r="BE274" s="198">
        <f>IF(N274="základní",J274,0)</f>
        <v>0</v>
      </c>
      <c r="BF274" s="198">
        <f>IF(N274="snížená",J274,0)</f>
        <v>0</v>
      </c>
      <c r="BG274" s="198">
        <f>IF(N274="zákl. přenesená",J274,0)</f>
        <v>0</v>
      </c>
      <c r="BH274" s="198">
        <f>IF(N274="sníž. přenesená",J274,0)</f>
        <v>0</v>
      </c>
      <c r="BI274" s="198">
        <f>IF(N274="nulová",J274,0)</f>
        <v>0</v>
      </c>
      <c r="BJ274" s="22" t="s">
        <v>79</v>
      </c>
      <c r="BK274" s="198">
        <f>ROUND(I274*H274,2)</f>
        <v>0</v>
      </c>
      <c r="BL274" s="22" t="s">
        <v>187</v>
      </c>
      <c r="BM274" s="22" t="s">
        <v>539</v>
      </c>
    </row>
    <row r="275" spans="2:65" s="11" customFormat="1" ht="13.5" x14ac:dyDescent="0.3">
      <c r="B275" s="202"/>
      <c r="C275" s="203"/>
      <c r="D275" s="199" t="s">
        <v>200</v>
      </c>
      <c r="E275" s="204" t="s">
        <v>142</v>
      </c>
      <c r="F275" s="205" t="s">
        <v>143</v>
      </c>
      <c r="G275" s="203"/>
      <c r="H275" s="206">
        <v>21.824000000000002</v>
      </c>
      <c r="I275" s="207"/>
      <c r="J275" s="203"/>
      <c r="K275" s="203"/>
      <c r="L275" s="208"/>
      <c r="M275" s="209"/>
      <c r="N275" s="210"/>
      <c r="O275" s="210"/>
      <c r="P275" s="210"/>
      <c r="Q275" s="210"/>
      <c r="R275" s="210"/>
      <c r="S275" s="210"/>
      <c r="T275" s="211"/>
      <c r="AT275" s="212" t="s">
        <v>200</v>
      </c>
      <c r="AU275" s="212" t="s">
        <v>88</v>
      </c>
      <c r="AV275" s="11" t="s">
        <v>88</v>
      </c>
      <c r="AW275" s="11" t="s">
        <v>37</v>
      </c>
      <c r="AX275" s="11" t="s">
        <v>79</v>
      </c>
      <c r="AY275" s="212" t="s">
        <v>180</v>
      </c>
    </row>
    <row r="276" spans="2:65" s="10" customFormat="1" ht="29.85" customHeight="1" x14ac:dyDescent="0.3">
      <c r="B276" s="171"/>
      <c r="C276" s="172"/>
      <c r="D276" s="173" t="s">
        <v>73</v>
      </c>
      <c r="E276" s="185" t="s">
        <v>540</v>
      </c>
      <c r="F276" s="185" t="s">
        <v>541</v>
      </c>
      <c r="G276" s="172"/>
      <c r="H276" s="172"/>
      <c r="I276" s="175"/>
      <c r="J276" s="186">
        <f>BK276</f>
        <v>0</v>
      </c>
      <c r="K276" s="172"/>
      <c r="L276" s="177"/>
      <c r="M276" s="178"/>
      <c r="N276" s="179"/>
      <c r="O276" s="179"/>
      <c r="P276" s="180">
        <f>P277</f>
        <v>0</v>
      </c>
      <c r="Q276" s="179"/>
      <c r="R276" s="180">
        <f>R277</f>
        <v>0</v>
      </c>
      <c r="S276" s="179"/>
      <c r="T276" s="181">
        <f>T277</f>
        <v>0</v>
      </c>
      <c r="AR276" s="182" t="s">
        <v>79</v>
      </c>
      <c r="AT276" s="183" t="s">
        <v>73</v>
      </c>
      <c r="AU276" s="183" t="s">
        <v>79</v>
      </c>
      <c r="AY276" s="182" t="s">
        <v>180</v>
      </c>
      <c r="BK276" s="184">
        <f>BK277</f>
        <v>0</v>
      </c>
    </row>
    <row r="277" spans="2:65" s="1" customFormat="1" ht="25.5" customHeight="1" x14ac:dyDescent="0.3">
      <c r="B277" s="39"/>
      <c r="C277" s="187" t="s">
        <v>542</v>
      </c>
      <c r="D277" s="187" t="s">
        <v>182</v>
      </c>
      <c r="E277" s="188" t="s">
        <v>543</v>
      </c>
      <c r="F277" s="189" t="s">
        <v>544</v>
      </c>
      <c r="G277" s="190" t="s">
        <v>256</v>
      </c>
      <c r="H277" s="191">
        <v>437.91199999999998</v>
      </c>
      <c r="I277" s="192"/>
      <c r="J277" s="193">
        <f>ROUND(I277*H277,2)</f>
        <v>0</v>
      </c>
      <c r="K277" s="189" t="s">
        <v>186</v>
      </c>
      <c r="L277" s="59"/>
      <c r="M277" s="194" t="s">
        <v>30</v>
      </c>
      <c r="N277" s="195" t="s">
        <v>45</v>
      </c>
      <c r="O277" s="40"/>
      <c r="P277" s="196">
        <f>O277*H277</f>
        <v>0</v>
      </c>
      <c r="Q277" s="196">
        <v>0</v>
      </c>
      <c r="R277" s="196">
        <f>Q277*H277</f>
        <v>0</v>
      </c>
      <c r="S277" s="196">
        <v>0</v>
      </c>
      <c r="T277" s="197">
        <f>S277*H277</f>
        <v>0</v>
      </c>
      <c r="AR277" s="22" t="s">
        <v>187</v>
      </c>
      <c r="AT277" s="22" t="s">
        <v>182</v>
      </c>
      <c r="AU277" s="22" t="s">
        <v>88</v>
      </c>
      <c r="AY277" s="22" t="s">
        <v>180</v>
      </c>
      <c r="BE277" s="198">
        <f>IF(N277="základní",J277,0)</f>
        <v>0</v>
      </c>
      <c r="BF277" s="198">
        <f>IF(N277="snížená",J277,0)</f>
        <v>0</v>
      </c>
      <c r="BG277" s="198">
        <f>IF(N277="zákl. přenesená",J277,0)</f>
        <v>0</v>
      </c>
      <c r="BH277" s="198">
        <f>IF(N277="sníž. přenesená",J277,0)</f>
        <v>0</v>
      </c>
      <c r="BI277" s="198">
        <f>IF(N277="nulová",J277,0)</f>
        <v>0</v>
      </c>
      <c r="BJ277" s="22" t="s">
        <v>79</v>
      </c>
      <c r="BK277" s="198">
        <f>ROUND(I277*H277,2)</f>
        <v>0</v>
      </c>
      <c r="BL277" s="22" t="s">
        <v>187</v>
      </c>
      <c r="BM277" s="22" t="s">
        <v>545</v>
      </c>
    </row>
    <row r="278" spans="2:65" s="10" customFormat="1" ht="37.35" customHeight="1" x14ac:dyDescent="0.35">
      <c r="B278" s="171"/>
      <c r="C278" s="172"/>
      <c r="D278" s="173" t="s">
        <v>73</v>
      </c>
      <c r="E278" s="174" t="s">
        <v>546</v>
      </c>
      <c r="F278" s="174" t="s">
        <v>547</v>
      </c>
      <c r="G278" s="172"/>
      <c r="H278" s="172"/>
      <c r="I278" s="175"/>
      <c r="J278" s="176">
        <f>BK278</f>
        <v>0</v>
      </c>
      <c r="K278" s="172"/>
      <c r="L278" s="177"/>
      <c r="M278" s="178"/>
      <c r="N278" s="179"/>
      <c r="O278" s="179"/>
      <c r="P278" s="180">
        <f>P279</f>
        <v>0</v>
      </c>
      <c r="Q278" s="179"/>
      <c r="R278" s="180">
        <f>R279</f>
        <v>3.6754000000000002E-2</v>
      </c>
      <c r="S278" s="179"/>
      <c r="T278" s="181">
        <f>T279</f>
        <v>0</v>
      </c>
      <c r="AR278" s="182" t="s">
        <v>88</v>
      </c>
      <c r="AT278" s="183" t="s">
        <v>73</v>
      </c>
      <c r="AU278" s="183" t="s">
        <v>74</v>
      </c>
      <c r="AY278" s="182" t="s">
        <v>180</v>
      </c>
      <c r="BK278" s="184">
        <f>BK279</f>
        <v>0</v>
      </c>
    </row>
    <row r="279" spans="2:65" s="10" customFormat="1" ht="19.899999999999999" customHeight="1" x14ac:dyDescent="0.3">
      <c r="B279" s="171"/>
      <c r="C279" s="172"/>
      <c r="D279" s="173" t="s">
        <v>73</v>
      </c>
      <c r="E279" s="185" t="s">
        <v>548</v>
      </c>
      <c r="F279" s="185" t="s">
        <v>549</v>
      </c>
      <c r="G279" s="172"/>
      <c r="H279" s="172"/>
      <c r="I279" s="175"/>
      <c r="J279" s="186">
        <f>BK279</f>
        <v>0</v>
      </c>
      <c r="K279" s="172"/>
      <c r="L279" s="177"/>
      <c r="M279" s="178"/>
      <c r="N279" s="179"/>
      <c r="O279" s="179"/>
      <c r="P279" s="180">
        <f>SUM(P280:P283)</f>
        <v>0</v>
      </c>
      <c r="Q279" s="179"/>
      <c r="R279" s="180">
        <f>SUM(R280:R283)</f>
        <v>3.6754000000000002E-2</v>
      </c>
      <c r="S279" s="179"/>
      <c r="T279" s="181">
        <f>SUM(T280:T283)</f>
        <v>0</v>
      </c>
      <c r="AR279" s="182" t="s">
        <v>88</v>
      </c>
      <c r="AT279" s="183" t="s">
        <v>73</v>
      </c>
      <c r="AU279" s="183" t="s">
        <v>79</v>
      </c>
      <c r="AY279" s="182" t="s">
        <v>180</v>
      </c>
      <c r="BK279" s="184">
        <f>SUM(BK280:BK283)</f>
        <v>0</v>
      </c>
    </row>
    <row r="280" spans="2:65" s="1" customFormat="1" ht="25.5" customHeight="1" x14ac:dyDescent="0.3">
      <c r="B280" s="39"/>
      <c r="C280" s="187" t="s">
        <v>550</v>
      </c>
      <c r="D280" s="187" t="s">
        <v>182</v>
      </c>
      <c r="E280" s="188" t="s">
        <v>551</v>
      </c>
      <c r="F280" s="189" t="s">
        <v>552</v>
      </c>
      <c r="G280" s="190" t="s">
        <v>185</v>
      </c>
      <c r="H280" s="191">
        <v>79.900000000000006</v>
      </c>
      <c r="I280" s="192"/>
      <c r="J280" s="193">
        <f>ROUND(I280*H280,2)</f>
        <v>0</v>
      </c>
      <c r="K280" s="189" t="s">
        <v>30</v>
      </c>
      <c r="L280" s="59"/>
      <c r="M280" s="194" t="s">
        <v>30</v>
      </c>
      <c r="N280" s="195" t="s">
        <v>45</v>
      </c>
      <c r="O280" s="40"/>
      <c r="P280" s="196">
        <f>O280*H280</f>
        <v>0</v>
      </c>
      <c r="Q280" s="196">
        <v>0</v>
      </c>
      <c r="R280" s="196">
        <f>Q280*H280</f>
        <v>0</v>
      </c>
      <c r="S280" s="196">
        <v>0</v>
      </c>
      <c r="T280" s="197">
        <f>S280*H280</f>
        <v>0</v>
      </c>
      <c r="AR280" s="22" t="s">
        <v>262</v>
      </c>
      <c r="AT280" s="22" t="s">
        <v>182</v>
      </c>
      <c r="AU280" s="22" t="s">
        <v>88</v>
      </c>
      <c r="AY280" s="22" t="s">
        <v>180</v>
      </c>
      <c r="BE280" s="198">
        <f>IF(N280="základní",J280,0)</f>
        <v>0</v>
      </c>
      <c r="BF280" s="198">
        <f>IF(N280="snížená",J280,0)</f>
        <v>0</v>
      </c>
      <c r="BG280" s="198">
        <f>IF(N280="zákl. přenesená",J280,0)</f>
        <v>0</v>
      </c>
      <c r="BH280" s="198">
        <f>IF(N280="sníž. přenesená",J280,0)</f>
        <v>0</v>
      </c>
      <c r="BI280" s="198">
        <f>IF(N280="nulová",J280,0)</f>
        <v>0</v>
      </c>
      <c r="BJ280" s="22" t="s">
        <v>79</v>
      </c>
      <c r="BK280" s="198">
        <f>ROUND(I280*H280,2)</f>
        <v>0</v>
      </c>
      <c r="BL280" s="22" t="s">
        <v>262</v>
      </c>
      <c r="BM280" s="22" t="s">
        <v>553</v>
      </c>
    </row>
    <row r="281" spans="2:65" s="11" customFormat="1" ht="13.5" x14ac:dyDescent="0.3">
      <c r="B281" s="202"/>
      <c r="C281" s="203"/>
      <c r="D281" s="199" t="s">
        <v>200</v>
      </c>
      <c r="E281" s="204" t="s">
        <v>132</v>
      </c>
      <c r="F281" s="205" t="s">
        <v>554</v>
      </c>
      <c r="G281" s="203"/>
      <c r="H281" s="206">
        <v>79.900000000000006</v>
      </c>
      <c r="I281" s="207"/>
      <c r="J281" s="203"/>
      <c r="K281" s="203"/>
      <c r="L281" s="208"/>
      <c r="M281" s="209"/>
      <c r="N281" s="210"/>
      <c r="O281" s="210"/>
      <c r="P281" s="210"/>
      <c r="Q281" s="210"/>
      <c r="R281" s="210"/>
      <c r="S281" s="210"/>
      <c r="T281" s="211"/>
      <c r="AT281" s="212" t="s">
        <v>200</v>
      </c>
      <c r="AU281" s="212" t="s">
        <v>88</v>
      </c>
      <c r="AV281" s="11" t="s">
        <v>88</v>
      </c>
      <c r="AW281" s="11" t="s">
        <v>37</v>
      </c>
      <c r="AX281" s="11" t="s">
        <v>79</v>
      </c>
      <c r="AY281" s="212" t="s">
        <v>180</v>
      </c>
    </row>
    <row r="282" spans="2:65" s="1" customFormat="1" ht="16.5" customHeight="1" x14ac:dyDescent="0.3">
      <c r="B282" s="39"/>
      <c r="C282" s="213" t="s">
        <v>555</v>
      </c>
      <c r="D282" s="213" t="s">
        <v>253</v>
      </c>
      <c r="E282" s="214" t="s">
        <v>556</v>
      </c>
      <c r="F282" s="215" t="s">
        <v>557</v>
      </c>
      <c r="G282" s="216" t="s">
        <v>185</v>
      </c>
      <c r="H282" s="217">
        <v>91.885000000000005</v>
      </c>
      <c r="I282" s="218"/>
      <c r="J282" s="219">
        <f>ROUND(I282*H282,2)</f>
        <v>0</v>
      </c>
      <c r="K282" s="215" t="s">
        <v>186</v>
      </c>
      <c r="L282" s="220"/>
      <c r="M282" s="221" t="s">
        <v>30</v>
      </c>
      <c r="N282" s="222" t="s">
        <v>45</v>
      </c>
      <c r="O282" s="40"/>
      <c r="P282" s="196">
        <f>O282*H282</f>
        <v>0</v>
      </c>
      <c r="Q282" s="196">
        <v>4.0000000000000002E-4</v>
      </c>
      <c r="R282" s="196">
        <f>Q282*H282</f>
        <v>3.6754000000000002E-2</v>
      </c>
      <c r="S282" s="196">
        <v>0</v>
      </c>
      <c r="T282" s="197">
        <f>S282*H282</f>
        <v>0</v>
      </c>
      <c r="AR282" s="22" t="s">
        <v>353</v>
      </c>
      <c r="AT282" s="22" t="s">
        <v>253</v>
      </c>
      <c r="AU282" s="22" t="s">
        <v>88</v>
      </c>
      <c r="AY282" s="22" t="s">
        <v>180</v>
      </c>
      <c r="BE282" s="198">
        <f>IF(N282="základní",J282,0)</f>
        <v>0</v>
      </c>
      <c r="BF282" s="198">
        <f>IF(N282="snížená",J282,0)</f>
        <v>0</v>
      </c>
      <c r="BG282" s="198">
        <f>IF(N282="zákl. přenesená",J282,0)</f>
        <v>0</v>
      </c>
      <c r="BH282" s="198">
        <f>IF(N282="sníž. přenesená",J282,0)</f>
        <v>0</v>
      </c>
      <c r="BI282" s="198">
        <f>IF(N282="nulová",J282,0)</f>
        <v>0</v>
      </c>
      <c r="BJ282" s="22" t="s">
        <v>79</v>
      </c>
      <c r="BK282" s="198">
        <f>ROUND(I282*H282,2)</f>
        <v>0</v>
      </c>
      <c r="BL282" s="22" t="s">
        <v>262</v>
      </c>
      <c r="BM282" s="22" t="s">
        <v>558</v>
      </c>
    </row>
    <row r="283" spans="2:65" s="11" customFormat="1" ht="13.5" x14ac:dyDescent="0.3">
      <c r="B283" s="202"/>
      <c r="C283" s="203"/>
      <c r="D283" s="199" t="s">
        <v>200</v>
      </c>
      <c r="E283" s="204" t="s">
        <v>30</v>
      </c>
      <c r="F283" s="205" t="s">
        <v>559</v>
      </c>
      <c r="G283" s="203"/>
      <c r="H283" s="206">
        <v>91.885000000000005</v>
      </c>
      <c r="I283" s="207"/>
      <c r="J283" s="203"/>
      <c r="K283" s="203"/>
      <c r="L283" s="208"/>
      <c r="M283" s="209"/>
      <c r="N283" s="210"/>
      <c r="O283" s="210"/>
      <c r="P283" s="210"/>
      <c r="Q283" s="210"/>
      <c r="R283" s="210"/>
      <c r="S283" s="210"/>
      <c r="T283" s="211"/>
      <c r="AT283" s="212" t="s">
        <v>200</v>
      </c>
      <c r="AU283" s="212" t="s">
        <v>88</v>
      </c>
      <c r="AV283" s="11" t="s">
        <v>88</v>
      </c>
      <c r="AW283" s="11" t="s">
        <v>37</v>
      </c>
      <c r="AX283" s="11" t="s">
        <v>79</v>
      </c>
      <c r="AY283" s="212" t="s">
        <v>180</v>
      </c>
    </row>
    <row r="284" spans="2:65" s="10" customFormat="1" ht="37.35" customHeight="1" x14ac:dyDescent="0.35">
      <c r="B284" s="171"/>
      <c r="C284" s="172"/>
      <c r="D284" s="173" t="s">
        <v>73</v>
      </c>
      <c r="E284" s="174" t="s">
        <v>560</v>
      </c>
      <c r="F284" s="174" t="s">
        <v>561</v>
      </c>
      <c r="G284" s="172"/>
      <c r="H284" s="172"/>
      <c r="I284" s="175"/>
      <c r="J284" s="176">
        <f>BK284</f>
        <v>0</v>
      </c>
      <c r="K284" s="172"/>
      <c r="L284" s="177"/>
      <c r="M284" s="178"/>
      <c r="N284" s="179"/>
      <c r="O284" s="179"/>
      <c r="P284" s="180">
        <f>P285+P286+P287+P294+P300+P302</f>
        <v>0</v>
      </c>
      <c r="Q284" s="179"/>
      <c r="R284" s="180">
        <f>R285+R286+R287+R294+R300+R302</f>
        <v>0</v>
      </c>
      <c r="S284" s="179"/>
      <c r="T284" s="181">
        <f>T285+T286+T287+T294+T300+T302</f>
        <v>0</v>
      </c>
      <c r="AR284" s="182" t="s">
        <v>205</v>
      </c>
      <c r="AT284" s="183" t="s">
        <v>73</v>
      </c>
      <c r="AU284" s="183" t="s">
        <v>74</v>
      </c>
      <c r="AY284" s="182" t="s">
        <v>180</v>
      </c>
      <c r="BK284" s="184">
        <f>BK285+BK286+BK287+BK294+BK300+BK302</f>
        <v>0</v>
      </c>
    </row>
    <row r="285" spans="2:65" s="1" customFormat="1" ht="25.5" customHeight="1" x14ac:dyDescent="0.3">
      <c r="B285" s="39"/>
      <c r="C285" s="187" t="s">
        <v>562</v>
      </c>
      <c r="D285" s="187" t="s">
        <v>182</v>
      </c>
      <c r="E285" s="188" t="s">
        <v>563</v>
      </c>
      <c r="F285" s="189" t="s">
        <v>564</v>
      </c>
      <c r="G285" s="190" t="s">
        <v>565</v>
      </c>
      <c r="H285" s="191">
        <v>1</v>
      </c>
      <c r="I285" s="192"/>
      <c r="J285" s="193">
        <f>ROUND(I285*H285,2)</f>
        <v>0</v>
      </c>
      <c r="K285" s="189" t="s">
        <v>30</v>
      </c>
      <c r="L285" s="59"/>
      <c r="M285" s="194" t="s">
        <v>30</v>
      </c>
      <c r="N285" s="195" t="s">
        <v>45</v>
      </c>
      <c r="O285" s="40"/>
      <c r="P285" s="196">
        <f>O285*H285</f>
        <v>0</v>
      </c>
      <c r="Q285" s="196">
        <v>0</v>
      </c>
      <c r="R285" s="196">
        <f>Q285*H285</f>
        <v>0</v>
      </c>
      <c r="S285" s="196">
        <v>0</v>
      </c>
      <c r="T285" s="197">
        <f>S285*H285</f>
        <v>0</v>
      </c>
      <c r="AR285" s="22" t="s">
        <v>566</v>
      </c>
      <c r="AT285" s="22" t="s">
        <v>182</v>
      </c>
      <c r="AU285" s="22" t="s">
        <v>79</v>
      </c>
      <c r="AY285" s="22" t="s">
        <v>180</v>
      </c>
      <c r="BE285" s="198">
        <f>IF(N285="základní",J285,0)</f>
        <v>0</v>
      </c>
      <c r="BF285" s="198">
        <f>IF(N285="snížená",J285,0)</f>
        <v>0</v>
      </c>
      <c r="BG285" s="198">
        <f>IF(N285="zákl. přenesená",J285,0)</f>
        <v>0</v>
      </c>
      <c r="BH285" s="198">
        <f>IF(N285="sníž. přenesená",J285,0)</f>
        <v>0</v>
      </c>
      <c r="BI285" s="198">
        <f>IF(N285="nulová",J285,0)</f>
        <v>0</v>
      </c>
      <c r="BJ285" s="22" t="s">
        <v>79</v>
      </c>
      <c r="BK285" s="198">
        <f>ROUND(I285*H285,2)</f>
        <v>0</v>
      </c>
      <c r="BL285" s="22" t="s">
        <v>566</v>
      </c>
      <c r="BM285" s="22" t="s">
        <v>567</v>
      </c>
    </row>
    <row r="286" spans="2:65" s="1" customFormat="1" ht="16.5" customHeight="1" x14ac:dyDescent="0.3">
      <c r="B286" s="39"/>
      <c r="C286" s="187" t="s">
        <v>568</v>
      </c>
      <c r="D286" s="187" t="s">
        <v>182</v>
      </c>
      <c r="E286" s="188" t="s">
        <v>569</v>
      </c>
      <c r="F286" s="189" t="s">
        <v>570</v>
      </c>
      <c r="G286" s="190" t="s">
        <v>571</v>
      </c>
      <c r="H286" s="191">
        <v>2</v>
      </c>
      <c r="I286" s="192"/>
      <c r="J286" s="193">
        <f>ROUND(I286*H286,2)</f>
        <v>0</v>
      </c>
      <c r="K286" s="189" t="s">
        <v>30</v>
      </c>
      <c r="L286" s="59"/>
      <c r="M286" s="194" t="s">
        <v>30</v>
      </c>
      <c r="N286" s="195" t="s">
        <v>45</v>
      </c>
      <c r="O286" s="40"/>
      <c r="P286" s="196">
        <f>O286*H286</f>
        <v>0</v>
      </c>
      <c r="Q286" s="196">
        <v>0</v>
      </c>
      <c r="R286" s="196">
        <f>Q286*H286</f>
        <v>0</v>
      </c>
      <c r="S286" s="196">
        <v>0</v>
      </c>
      <c r="T286" s="197">
        <f>S286*H286</f>
        <v>0</v>
      </c>
      <c r="AR286" s="22" t="s">
        <v>566</v>
      </c>
      <c r="AT286" s="22" t="s">
        <v>182</v>
      </c>
      <c r="AU286" s="22" t="s">
        <v>79</v>
      </c>
      <c r="AY286" s="22" t="s">
        <v>180</v>
      </c>
      <c r="BE286" s="198">
        <f>IF(N286="základní",J286,0)</f>
        <v>0</v>
      </c>
      <c r="BF286" s="198">
        <f>IF(N286="snížená",J286,0)</f>
        <v>0</v>
      </c>
      <c r="BG286" s="198">
        <f>IF(N286="zákl. přenesená",J286,0)</f>
        <v>0</v>
      </c>
      <c r="BH286" s="198">
        <f>IF(N286="sníž. přenesená",J286,0)</f>
        <v>0</v>
      </c>
      <c r="BI286" s="198">
        <f>IF(N286="nulová",J286,0)</f>
        <v>0</v>
      </c>
      <c r="BJ286" s="22" t="s">
        <v>79</v>
      </c>
      <c r="BK286" s="198">
        <f>ROUND(I286*H286,2)</f>
        <v>0</v>
      </c>
      <c r="BL286" s="22" t="s">
        <v>566</v>
      </c>
      <c r="BM286" s="22" t="s">
        <v>572</v>
      </c>
    </row>
    <row r="287" spans="2:65" s="10" customFormat="1" ht="29.85" customHeight="1" x14ac:dyDescent="0.3">
      <c r="B287" s="171"/>
      <c r="C287" s="172"/>
      <c r="D287" s="173" t="s">
        <v>73</v>
      </c>
      <c r="E287" s="185" t="s">
        <v>573</v>
      </c>
      <c r="F287" s="185" t="s">
        <v>574</v>
      </c>
      <c r="G287" s="172"/>
      <c r="H287" s="172"/>
      <c r="I287" s="175"/>
      <c r="J287" s="186">
        <f>BK287</f>
        <v>0</v>
      </c>
      <c r="K287" s="172"/>
      <c r="L287" s="177"/>
      <c r="M287" s="178"/>
      <c r="N287" s="179"/>
      <c r="O287" s="179"/>
      <c r="P287" s="180">
        <f>SUM(P288:P293)</f>
        <v>0</v>
      </c>
      <c r="Q287" s="179"/>
      <c r="R287" s="180">
        <f>SUM(R288:R293)</f>
        <v>0</v>
      </c>
      <c r="S287" s="179"/>
      <c r="T287" s="181">
        <f>SUM(T288:T293)</f>
        <v>0</v>
      </c>
      <c r="AR287" s="182" t="s">
        <v>205</v>
      </c>
      <c r="AT287" s="183" t="s">
        <v>73</v>
      </c>
      <c r="AU287" s="183" t="s">
        <v>79</v>
      </c>
      <c r="AY287" s="182" t="s">
        <v>180</v>
      </c>
      <c r="BK287" s="184">
        <f>SUM(BK288:BK293)</f>
        <v>0</v>
      </c>
    </row>
    <row r="288" spans="2:65" s="1" customFormat="1" ht="16.5" customHeight="1" x14ac:dyDescent="0.3">
      <c r="B288" s="39"/>
      <c r="C288" s="187" t="s">
        <v>575</v>
      </c>
      <c r="D288" s="187" t="s">
        <v>182</v>
      </c>
      <c r="E288" s="188" t="s">
        <v>576</v>
      </c>
      <c r="F288" s="189" t="s">
        <v>577</v>
      </c>
      <c r="G288" s="190" t="s">
        <v>578</v>
      </c>
      <c r="H288" s="191">
        <v>1</v>
      </c>
      <c r="I288" s="192"/>
      <c r="J288" s="193">
        <f t="shared" ref="J288:J293" si="0">ROUND(I288*H288,2)</f>
        <v>0</v>
      </c>
      <c r="K288" s="189" t="s">
        <v>186</v>
      </c>
      <c r="L288" s="59"/>
      <c r="M288" s="194" t="s">
        <v>30</v>
      </c>
      <c r="N288" s="195" t="s">
        <v>45</v>
      </c>
      <c r="O288" s="40"/>
      <c r="P288" s="196">
        <f t="shared" ref="P288:P293" si="1">O288*H288</f>
        <v>0</v>
      </c>
      <c r="Q288" s="196">
        <v>0</v>
      </c>
      <c r="R288" s="196">
        <f t="shared" ref="R288:R293" si="2">Q288*H288</f>
        <v>0</v>
      </c>
      <c r="S288" s="196">
        <v>0</v>
      </c>
      <c r="T288" s="197">
        <f t="shared" ref="T288:T293" si="3">S288*H288</f>
        <v>0</v>
      </c>
      <c r="AR288" s="22" t="s">
        <v>566</v>
      </c>
      <c r="AT288" s="22" t="s">
        <v>182</v>
      </c>
      <c r="AU288" s="22" t="s">
        <v>88</v>
      </c>
      <c r="AY288" s="22" t="s">
        <v>180</v>
      </c>
      <c r="BE288" s="198">
        <f t="shared" ref="BE288:BE293" si="4">IF(N288="základní",J288,0)</f>
        <v>0</v>
      </c>
      <c r="BF288" s="198">
        <f t="shared" ref="BF288:BF293" si="5">IF(N288="snížená",J288,0)</f>
        <v>0</v>
      </c>
      <c r="BG288" s="198">
        <f t="shared" ref="BG288:BG293" si="6">IF(N288="zákl. přenesená",J288,0)</f>
        <v>0</v>
      </c>
      <c r="BH288" s="198">
        <f t="shared" ref="BH288:BH293" si="7">IF(N288="sníž. přenesená",J288,0)</f>
        <v>0</v>
      </c>
      <c r="BI288" s="198">
        <f t="shared" ref="BI288:BI293" si="8">IF(N288="nulová",J288,0)</f>
        <v>0</v>
      </c>
      <c r="BJ288" s="22" t="s">
        <v>79</v>
      </c>
      <c r="BK288" s="198">
        <f t="shared" ref="BK288:BK293" si="9">ROUND(I288*H288,2)</f>
        <v>0</v>
      </c>
      <c r="BL288" s="22" t="s">
        <v>566</v>
      </c>
      <c r="BM288" s="22" t="s">
        <v>579</v>
      </c>
    </row>
    <row r="289" spans="2:65" s="1" customFormat="1" ht="16.5" customHeight="1" x14ac:dyDescent="0.3">
      <c r="B289" s="39"/>
      <c r="C289" s="187" t="s">
        <v>580</v>
      </c>
      <c r="D289" s="187" t="s">
        <v>182</v>
      </c>
      <c r="E289" s="188" t="s">
        <v>581</v>
      </c>
      <c r="F289" s="189" t="s">
        <v>582</v>
      </c>
      <c r="G289" s="190" t="s">
        <v>578</v>
      </c>
      <c r="H289" s="191">
        <v>1</v>
      </c>
      <c r="I289" s="192"/>
      <c r="J289" s="193">
        <f t="shared" si="0"/>
        <v>0</v>
      </c>
      <c r="K289" s="189" t="s">
        <v>186</v>
      </c>
      <c r="L289" s="59"/>
      <c r="M289" s="194" t="s">
        <v>30</v>
      </c>
      <c r="N289" s="195" t="s">
        <v>45</v>
      </c>
      <c r="O289" s="40"/>
      <c r="P289" s="196">
        <f t="shared" si="1"/>
        <v>0</v>
      </c>
      <c r="Q289" s="196">
        <v>0</v>
      </c>
      <c r="R289" s="196">
        <f t="shared" si="2"/>
        <v>0</v>
      </c>
      <c r="S289" s="196">
        <v>0</v>
      </c>
      <c r="T289" s="197">
        <f t="shared" si="3"/>
        <v>0</v>
      </c>
      <c r="AR289" s="22" t="s">
        <v>566</v>
      </c>
      <c r="AT289" s="22" t="s">
        <v>182</v>
      </c>
      <c r="AU289" s="22" t="s">
        <v>88</v>
      </c>
      <c r="AY289" s="22" t="s">
        <v>180</v>
      </c>
      <c r="BE289" s="198">
        <f t="shared" si="4"/>
        <v>0</v>
      </c>
      <c r="BF289" s="198">
        <f t="shared" si="5"/>
        <v>0</v>
      </c>
      <c r="BG289" s="198">
        <f t="shared" si="6"/>
        <v>0</v>
      </c>
      <c r="BH289" s="198">
        <f t="shared" si="7"/>
        <v>0</v>
      </c>
      <c r="BI289" s="198">
        <f t="shared" si="8"/>
        <v>0</v>
      </c>
      <c r="BJ289" s="22" t="s">
        <v>79</v>
      </c>
      <c r="BK289" s="198">
        <f t="shared" si="9"/>
        <v>0</v>
      </c>
      <c r="BL289" s="22" t="s">
        <v>566</v>
      </c>
      <c r="BM289" s="22" t="s">
        <v>583</v>
      </c>
    </row>
    <row r="290" spans="2:65" s="1" customFormat="1" ht="16.5" customHeight="1" x14ac:dyDescent="0.3">
      <c r="B290" s="39"/>
      <c r="C290" s="187" t="s">
        <v>584</v>
      </c>
      <c r="D290" s="187" t="s">
        <v>182</v>
      </c>
      <c r="E290" s="188" t="s">
        <v>585</v>
      </c>
      <c r="F290" s="189" t="s">
        <v>586</v>
      </c>
      <c r="G290" s="190" t="s">
        <v>578</v>
      </c>
      <c r="H290" s="191">
        <v>1</v>
      </c>
      <c r="I290" s="192"/>
      <c r="J290" s="193">
        <f t="shared" si="0"/>
        <v>0</v>
      </c>
      <c r="K290" s="189" t="s">
        <v>186</v>
      </c>
      <c r="L290" s="59"/>
      <c r="M290" s="194" t="s">
        <v>30</v>
      </c>
      <c r="N290" s="195" t="s">
        <v>45</v>
      </c>
      <c r="O290" s="40"/>
      <c r="P290" s="196">
        <f t="shared" si="1"/>
        <v>0</v>
      </c>
      <c r="Q290" s="196">
        <v>0</v>
      </c>
      <c r="R290" s="196">
        <f t="shared" si="2"/>
        <v>0</v>
      </c>
      <c r="S290" s="196">
        <v>0</v>
      </c>
      <c r="T290" s="197">
        <f t="shared" si="3"/>
        <v>0</v>
      </c>
      <c r="AR290" s="22" t="s">
        <v>566</v>
      </c>
      <c r="AT290" s="22" t="s">
        <v>182</v>
      </c>
      <c r="AU290" s="22" t="s">
        <v>88</v>
      </c>
      <c r="AY290" s="22" t="s">
        <v>180</v>
      </c>
      <c r="BE290" s="198">
        <f t="shared" si="4"/>
        <v>0</v>
      </c>
      <c r="BF290" s="198">
        <f t="shared" si="5"/>
        <v>0</v>
      </c>
      <c r="BG290" s="198">
        <f t="shared" si="6"/>
        <v>0</v>
      </c>
      <c r="BH290" s="198">
        <f t="shared" si="7"/>
        <v>0</v>
      </c>
      <c r="BI290" s="198">
        <f t="shared" si="8"/>
        <v>0</v>
      </c>
      <c r="BJ290" s="22" t="s">
        <v>79</v>
      </c>
      <c r="BK290" s="198">
        <f t="shared" si="9"/>
        <v>0</v>
      </c>
      <c r="BL290" s="22" t="s">
        <v>566</v>
      </c>
      <c r="BM290" s="22" t="s">
        <v>587</v>
      </c>
    </row>
    <row r="291" spans="2:65" s="1" customFormat="1" ht="38.25" customHeight="1" x14ac:dyDescent="0.3">
      <c r="B291" s="39"/>
      <c r="C291" s="187" t="s">
        <v>588</v>
      </c>
      <c r="D291" s="187" t="s">
        <v>182</v>
      </c>
      <c r="E291" s="188" t="s">
        <v>589</v>
      </c>
      <c r="F291" s="189" t="s">
        <v>590</v>
      </c>
      <c r="G291" s="190" t="s">
        <v>565</v>
      </c>
      <c r="H291" s="191">
        <v>1</v>
      </c>
      <c r="I291" s="192"/>
      <c r="J291" s="193">
        <f t="shared" si="0"/>
        <v>0</v>
      </c>
      <c r="K291" s="189" t="s">
        <v>30</v>
      </c>
      <c r="L291" s="59"/>
      <c r="M291" s="194" t="s">
        <v>30</v>
      </c>
      <c r="N291" s="195" t="s">
        <v>45</v>
      </c>
      <c r="O291" s="40"/>
      <c r="P291" s="196">
        <f t="shared" si="1"/>
        <v>0</v>
      </c>
      <c r="Q291" s="196">
        <v>0</v>
      </c>
      <c r="R291" s="196">
        <f t="shared" si="2"/>
        <v>0</v>
      </c>
      <c r="S291" s="196">
        <v>0</v>
      </c>
      <c r="T291" s="197">
        <f t="shared" si="3"/>
        <v>0</v>
      </c>
      <c r="AR291" s="22" t="s">
        <v>566</v>
      </c>
      <c r="AT291" s="22" t="s">
        <v>182</v>
      </c>
      <c r="AU291" s="22" t="s">
        <v>88</v>
      </c>
      <c r="AY291" s="22" t="s">
        <v>180</v>
      </c>
      <c r="BE291" s="198">
        <f t="shared" si="4"/>
        <v>0</v>
      </c>
      <c r="BF291" s="198">
        <f t="shared" si="5"/>
        <v>0</v>
      </c>
      <c r="BG291" s="198">
        <f t="shared" si="6"/>
        <v>0</v>
      </c>
      <c r="BH291" s="198">
        <f t="shared" si="7"/>
        <v>0</v>
      </c>
      <c r="BI291" s="198">
        <f t="shared" si="8"/>
        <v>0</v>
      </c>
      <c r="BJ291" s="22" t="s">
        <v>79</v>
      </c>
      <c r="BK291" s="198">
        <f t="shared" si="9"/>
        <v>0</v>
      </c>
      <c r="BL291" s="22" t="s">
        <v>566</v>
      </c>
      <c r="BM291" s="22" t="s">
        <v>591</v>
      </c>
    </row>
    <row r="292" spans="2:65" s="1" customFormat="1" ht="16.5" customHeight="1" x14ac:dyDescent="0.3">
      <c r="B292" s="39"/>
      <c r="C292" s="187" t="s">
        <v>592</v>
      </c>
      <c r="D292" s="187" t="s">
        <v>182</v>
      </c>
      <c r="E292" s="188" t="s">
        <v>593</v>
      </c>
      <c r="F292" s="189" t="s">
        <v>594</v>
      </c>
      <c r="G292" s="190" t="s">
        <v>578</v>
      </c>
      <c r="H292" s="191">
        <v>1</v>
      </c>
      <c r="I292" s="192"/>
      <c r="J292" s="193">
        <f t="shared" si="0"/>
        <v>0</v>
      </c>
      <c r="K292" s="189" t="s">
        <v>186</v>
      </c>
      <c r="L292" s="59"/>
      <c r="M292" s="194" t="s">
        <v>30</v>
      </c>
      <c r="N292" s="195" t="s">
        <v>45</v>
      </c>
      <c r="O292" s="40"/>
      <c r="P292" s="196">
        <f t="shared" si="1"/>
        <v>0</v>
      </c>
      <c r="Q292" s="196">
        <v>0</v>
      </c>
      <c r="R292" s="196">
        <f t="shared" si="2"/>
        <v>0</v>
      </c>
      <c r="S292" s="196">
        <v>0</v>
      </c>
      <c r="T292" s="197">
        <f t="shared" si="3"/>
        <v>0</v>
      </c>
      <c r="AR292" s="22" t="s">
        <v>566</v>
      </c>
      <c r="AT292" s="22" t="s">
        <v>182</v>
      </c>
      <c r="AU292" s="22" t="s">
        <v>88</v>
      </c>
      <c r="AY292" s="22" t="s">
        <v>180</v>
      </c>
      <c r="BE292" s="198">
        <f t="shared" si="4"/>
        <v>0</v>
      </c>
      <c r="BF292" s="198">
        <f t="shared" si="5"/>
        <v>0</v>
      </c>
      <c r="BG292" s="198">
        <f t="shared" si="6"/>
        <v>0</v>
      </c>
      <c r="BH292" s="198">
        <f t="shared" si="7"/>
        <v>0</v>
      </c>
      <c r="BI292" s="198">
        <f t="shared" si="8"/>
        <v>0</v>
      </c>
      <c r="BJ292" s="22" t="s">
        <v>79</v>
      </c>
      <c r="BK292" s="198">
        <f t="shared" si="9"/>
        <v>0</v>
      </c>
      <c r="BL292" s="22" t="s">
        <v>566</v>
      </c>
      <c r="BM292" s="22" t="s">
        <v>595</v>
      </c>
    </row>
    <row r="293" spans="2:65" s="1" customFormat="1" ht="16.5" customHeight="1" x14ac:dyDescent="0.3">
      <c r="B293" s="39"/>
      <c r="C293" s="187" t="s">
        <v>596</v>
      </c>
      <c r="D293" s="187" t="s">
        <v>182</v>
      </c>
      <c r="E293" s="188" t="s">
        <v>597</v>
      </c>
      <c r="F293" s="189" t="s">
        <v>598</v>
      </c>
      <c r="G293" s="190" t="s">
        <v>578</v>
      </c>
      <c r="H293" s="191">
        <v>1</v>
      </c>
      <c r="I293" s="192"/>
      <c r="J293" s="193">
        <f t="shared" si="0"/>
        <v>0</v>
      </c>
      <c r="K293" s="189" t="s">
        <v>186</v>
      </c>
      <c r="L293" s="59"/>
      <c r="M293" s="194" t="s">
        <v>30</v>
      </c>
      <c r="N293" s="195" t="s">
        <v>45</v>
      </c>
      <c r="O293" s="40"/>
      <c r="P293" s="196">
        <f t="shared" si="1"/>
        <v>0</v>
      </c>
      <c r="Q293" s="196">
        <v>0</v>
      </c>
      <c r="R293" s="196">
        <f t="shared" si="2"/>
        <v>0</v>
      </c>
      <c r="S293" s="196">
        <v>0</v>
      </c>
      <c r="T293" s="197">
        <f t="shared" si="3"/>
        <v>0</v>
      </c>
      <c r="AR293" s="22" t="s">
        <v>566</v>
      </c>
      <c r="AT293" s="22" t="s">
        <v>182</v>
      </c>
      <c r="AU293" s="22" t="s">
        <v>88</v>
      </c>
      <c r="AY293" s="22" t="s">
        <v>180</v>
      </c>
      <c r="BE293" s="198">
        <f t="shared" si="4"/>
        <v>0</v>
      </c>
      <c r="BF293" s="198">
        <f t="shared" si="5"/>
        <v>0</v>
      </c>
      <c r="BG293" s="198">
        <f t="shared" si="6"/>
        <v>0</v>
      </c>
      <c r="BH293" s="198">
        <f t="shared" si="7"/>
        <v>0</v>
      </c>
      <c r="BI293" s="198">
        <f t="shared" si="8"/>
        <v>0</v>
      </c>
      <c r="BJ293" s="22" t="s">
        <v>79</v>
      </c>
      <c r="BK293" s="198">
        <f t="shared" si="9"/>
        <v>0</v>
      </c>
      <c r="BL293" s="22" t="s">
        <v>566</v>
      </c>
      <c r="BM293" s="22" t="s">
        <v>599</v>
      </c>
    </row>
    <row r="294" spans="2:65" s="10" customFormat="1" ht="29.85" customHeight="1" x14ac:dyDescent="0.3">
      <c r="B294" s="171"/>
      <c r="C294" s="172"/>
      <c r="D294" s="173" t="s">
        <v>73</v>
      </c>
      <c r="E294" s="185" t="s">
        <v>600</v>
      </c>
      <c r="F294" s="185" t="s">
        <v>601</v>
      </c>
      <c r="G294" s="172"/>
      <c r="H294" s="172"/>
      <c r="I294" s="175"/>
      <c r="J294" s="186">
        <f>BK294</f>
        <v>0</v>
      </c>
      <c r="K294" s="172"/>
      <c r="L294" s="177"/>
      <c r="M294" s="178"/>
      <c r="N294" s="179"/>
      <c r="O294" s="179"/>
      <c r="P294" s="180">
        <f>SUM(P295:P299)</f>
        <v>0</v>
      </c>
      <c r="Q294" s="179"/>
      <c r="R294" s="180">
        <f>SUM(R295:R299)</f>
        <v>0</v>
      </c>
      <c r="S294" s="179"/>
      <c r="T294" s="181">
        <f>SUM(T295:T299)</f>
        <v>0</v>
      </c>
      <c r="AR294" s="182" t="s">
        <v>205</v>
      </c>
      <c r="AT294" s="183" t="s">
        <v>73</v>
      </c>
      <c r="AU294" s="183" t="s">
        <v>79</v>
      </c>
      <c r="AY294" s="182" t="s">
        <v>180</v>
      </c>
      <c r="BK294" s="184">
        <f>SUM(BK295:BK299)</f>
        <v>0</v>
      </c>
    </row>
    <row r="295" spans="2:65" s="1" customFormat="1" ht="16.5" customHeight="1" x14ac:dyDescent="0.3">
      <c r="B295" s="39"/>
      <c r="C295" s="187" t="s">
        <v>602</v>
      </c>
      <c r="D295" s="187" t="s">
        <v>182</v>
      </c>
      <c r="E295" s="188" t="s">
        <v>603</v>
      </c>
      <c r="F295" s="189" t="s">
        <v>601</v>
      </c>
      <c r="G295" s="190" t="s">
        <v>578</v>
      </c>
      <c r="H295" s="191">
        <v>1</v>
      </c>
      <c r="I295" s="192"/>
      <c r="J295" s="193">
        <f>ROUND(I295*H295,2)</f>
        <v>0</v>
      </c>
      <c r="K295" s="189" t="s">
        <v>186</v>
      </c>
      <c r="L295" s="59"/>
      <c r="M295" s="194" t="s">
        <v>30</v>
      </c>
      <c r="N295" s="195" t="s">
        <v>45</v>
      </c>
      <c r="O295" s="40"/>
      <c r="P295" s="196">
        <f>O295*H295</f>
        <v>0</v>
      </c>
      <c r="Q295" s="196">
        <v>0</v>
      </c>
      <c r="R295" s="196">
        <f>Q295*H295</f>
        <v>0</v>
      </c>
      <c r="S295" s="196">
        <v>0</v>
      </c>
      <c r="T295" s="197">
        <f>S295*H295</f>
        <v>0</v>
      </c>
      <c r="AR295" s="22" t="s">
        <v>566</v>
      </c>
      <c r="AT295" s="22" t="s">
        <v>182</v>
      </c>
      <c r="AU295" s="22" t="s">
        <v>88</v>
      </c>
      <c r="AY295" s="22" t="s">
        <v>180</v>
      </c>
      <c r="BE295" s="198">
        <f>IF(N295="základní",J295,0)</f>
        <v>0</v>
      </c>
      <c r="BF295" s="198">
        <f>IF(N295="snížená",J295,0)</f>
        <v>0</v>
      </c>
      <c r="BG295" s="198">
        <f>IF(N295="zákl. přenesená",J295,0)</f>
        <v>0</v>
      </c>
      <c r="BH295" s="198">
        <f>IF(N295="sníž. přenesená",J295,0)</f>
        <v>0</v>
      </c>
      <c r="BI295" s="198">
        <f>IF(N295="nulová",J295,0)</f>
        <v>0</v>
      </c>
      <c r="BJ295" s="22" t="s">
        <v>79</v>
      </c>
      <c r="BK295" s="198">
        <f>ROUND(I295*H295,2)</f>
        <v>0</v>
      </c>
      <c r="BL295" s="22" t="s">
        <v>566</v>
      </c>
      <c r="BM295" s="22" t="s">
        <v>604</v>
      </c>
    </row>
    <row r="296" spans="2:65" s="1" customFormat="1" ht="16.5" customHeight="1" x14ac:dyDescent="0.3">
      <c r="B296" s="39"/>
      <c r="C296" s="187" t="s">
        <v>605</v>
      </c>
      <c r="D296" s="187" t="s">
        <v>182</v>
      </c>
      <c r="E296" s="188" t="s">
        <v>606</v>
      </c>
      <c r="F296" s="189" t="s">
        <v>607</v>
      </c>
      <c r="G296" s="190" t="s">
        <v>578</v>
      </c>
      <c r="H296" s="191">
        <v>1</v>
      </c>
      <c r="I296" s="192"/>
      <c r="J296" s="193">
        <f>ROUND(I296*H296,2)</f>
        <v>0</v>
      </c>
      <c r="K296" s="189" t="s">
        <v>186</v>
      </c>
      <c r="L296" s="59"/>
      <c r="M296" s="194" t="s">
        <v>30</v>
      </c>
      <c r="N296" s="195" t="s">
        <v>45</v>
      </c>
      <c r="O296" s="40"/>
      <c r="P296" s="196">
        <f>O296*H296</f>
        <v>0</v>
      </c>
      <c r="Q296" s="196">
        <v>0</v>
      </c>
      <c r="R296" s="196">
        <f>Q296*H296</f>
        <v>0</v>
      </c>
      <c r="S296" s="196">
        <v>0</v>
      </c>
      <c r="T296" s="197">
        <f>S296*H296</f>
        <v>0</v>
      </c>
      <c r="AR296" s="22" t="s">
        <v>566</v>
      </c>
      <c r="AT296" s="22" t="s">
        <v>182</v>
      </c>
      <c r="AU296" s="22" t="s">
        <v>88</v>
      </c>
      <c r="AY296" s="22" t="s">
        <v>180</v>
      </c>
      <c r="BE296" s="198">
        <f>IF(N296="základní",J296,0)</f>
        <v>0</v>
      </c>
      <c r="BF296" s="198">
        <f>IF(N296="snížená",J296,0)</f>
        <v>0</v>
      </c>
      <c r="BG296" s="198">
        <f>IF(N296="zákl. přenesená",J296,0)</f>
        <v>0</v>
      </c>
      <c r="BH296" s="198">
        <f>IF(N296="sníž. přenesená",J296,0)</f>
        <v>0</v>
      </c>
      <c r="BI296" s="198">
        <f>IF(N296="nulová",J296,0)</f>
        <v>0</v>
      </c>
      <c r="BJ296" s="22" t="s">
        <v>79</v>
      </c>
      <c r="BK296" s="198">
        <f>ROUND(I296*H296,2)</f>
        <v>0</v>
      </c>
      <c r="BL296" s="22" t="s">
        <v>566</v>
      </c>
      <c r="BM296" s="22" t="s">
        <v>608</v>
      </c>
    </row>
    <row r="297" spans="2:65" s="1" customFormat="1" ht="16.5" customHeight="1" x14ac:dyDescent="0.3">
      <c r="B297" s="39"/>
      <c r="C297" s="187" t="s">
        <v>609</v>
      </c>
      <c r="D297" s="187" t="s">
        <v>182</v>
      </c>
      <c r="E297" s="188" t="s">
        <v>610</v>
      </c>
      <c r="F297" s="189" t="s">
        <v>611</v>
      </c>
      <c r="G297" s="190" t="s">
        <v>578</v>
      </c>
      <c r="H297" s="191">
        <v>11</v>
      </c>
      <c r="I297" s="192"/>
      <c r="J297" s="193">
        <f>ROUND(I297*H297,2)</f>
        <v>0</v>
      </c>
      <c r="K297" s="189" t="s">
        <v>186</v>
      </c>
      <c r="L297" s="59"/>
      <c r="M297" s="194" t="s">
        <v>30</v>
      </c>
      <c r="N297" s="195" t="s">
        <v>45</v>
      </c>
      <c r="O297" s="40"/>
      <c r="P297" s="196">
        <f>O297*H297</f>
        <v>0</v>
      </c>
      <c r="Q297" s="196">
        <v>0</v>
      </c>
      <c r="R297" s="196">
        <f>Q297*H297</f>
        <v>0</v>
      </c>
      <c r="S297" s="196">
        <v>0</v>
      </c>
      <c r="T297" s="197">
        <f>S297*H297</f>
        <v>0</v>
      </c>
      <c r="AR297" s="22" t="s">
        <v>566</v>
      </c>
      <c r="AT297" s="22" t="s">
        <v>182</v>
      </c>
      <c r="AU297" s="22" t="s">
        <v>88</v>
      </c>
      <c r="AY297" s="22" t="s">
        <v>180</v>
      </c>
      <c r="BE297" s="198">
        <f>IF(N297="základní",J297,0)</f>
        <v>0</v>
      </c>
      <c r="BF297" s="198">
        <f>IF(N297="snížená",J297,0)</f>
        <v>0</v>
      </c>
      <c r="BG297" s="198">
        <f>IF(N297="zákl. přenesená",J297,0)</f>
        <v>0</v>
      </c>
      <c r="BH297" s="198">
        <f>IF(N297="sníž. přenesená",J297,0)</f>
        <v>0</v>
      </c>
      <c r="BI297" s="198">
        <f>IF(N297="nulová",J297,0)</f>
        <v>0</v>
      </c>
      <c r="BJ297" s="22" t="s">
        <v>79</v>
      </c>
      <c r="BK297" s="198">
        <f>ROUND(I297*H297,2)</f>
        <v>0</v>
      </c>
      <c r="BL297" s="22" t="s">
        <v>566</v>
      </c>
      <c r="BM297" s="22" t="s">
        <v>612</v>
      </c>
    </row>
    <row r="298" spans="2:65" s="1" customFormat="1" ht="25.5" customHeight="1" x14ac:dyDescent="0.3">
      <c r="B298" s="39"/>
      <c r="C298" s="187" t="s">
        <v>613</v>
      </c>
      <c r="D298" s="187" t="s">
        <v>182</v>
      </c>
      <c r="E298" s="188" t="s">
        <v>614</v>
      </c>
      <c r="F298" s="189" t="s">
        <v>615</v>
      </c>
      <c r="G298" s="190" t="s">
        <v>616</v>
      </c>
      <c r="H298" s="191">
        <v>11</v>
      </c>
      <c r="I298" s="192"/>
      <c r="J298" s="193">
        <f>ROUND(I298*H298,2)</f>
        <v>0</v>
      </c>
      <c r="K298" s="189" t="s">
        <v>30</v>
      </c>
      <c r="L298" s="59"/>
      <c r="M298" s="194" t="s">
        <v>30</v>
      </c>
      <c r="N298" s="195" t="s">
        <v>45</v>
      </c>
      <c r="O298" s="40"/>
      <c r="P298" s="196">
        <f>O298*H298</f>
        <v>0</v>
      </c>
      <c r="Q298" s="196">
        <v>0</v>
      </c>
      <c r="R298" s="196">
        <f>Q298*H298</f>
        <v>0</v>
      </c>
      <c r="S298" s="196">
        <v>0</v>
      </c>
      <c r="T298" s="197">
        <f>S298*H298</f>
        <v>0</v>
      </c>
      <c r="AR298" s="22" t="s">
        <v>566</v>
      </c>
      <c r="AT298" s="22" t="s">
        <v>182</v>
      </c>
      <c r="AU298" s="22" t="s">
        <v>88</v>
      </c>
      <c r="AY298" s="22" t="s">
        <v>180</v>
      </c>
      <c r="BE298" s="198">
        <f>IF(N298="základní",J298,0)</f>
        <v>0</v>
      </c>
      <c r="BF298" s="198">
        <f>IF(N298="snížená",J298,0)</f>
        <v>0</v>
      </c>
      <c r="BG298" s="198">
        <f>IF(N298="zákl. přenesená",J298,0)</f>
        <v>0</v>
      </c>
      <c r="BH298" s="198">
        <f>IF(N298="sníž. přenesená",J298,0)</f>
        <v>0</v>
      </c>
      <c r="BI298" s="198">
        <f>IF(N298="nulová",J298,0)</f>
        <v>0</v>
      </c>
      <c r="BJ298" s="22" t="s">
        <v>79</v>
      </c>
      <c r="BK298" s="198">
        <f>ROUND(I298*H298,2)</f>
        <v>0</v>
      </c>
      <c r="BL298" s="22" t="s">
        <v>566</v>
      </c>
      <c r="BM298" s="22" t="s">
        <v>617</v>
      </c>
    </row>
    <row r="299" spans="2:65" s="1" customFormat="1" ht="16.5" customHeight="1" x14ac:dyDescent="0.3">
      <c r="B299" s="39"/>
      <c r="C299" s="187" t="s">
        <v>618</v>
      </c>
      <c r="D299" s="187" t="s">
        <v>182</v>
      </c>
      <c r="E299" s="188" t="s">
        <v>619</v>
      </c>
      <c r="F299" s="189" t="s">
        <v>620</v>
      </c>
      <c r="G299" s="190" t="s">
        <v>578</v>
      </c>
      <c r="H299" s="191">
        <v>1</v>
      </c>
      <c r="I299" s="192"/>
      <c r="J299" s="193">
        <f>ROUND(I299*H299,2)</f>
        <v>0</v>
      </c>
      <c r="K299" s="189" t="s">
        <v>186</v>
      </c>
      <c r="L299" s="59"/>
      <c r="M299" s="194" t="s">
        <v>30</v>
      </c>
      <c r="N299" s="195" t="s">
        <v>45</v>
      </c>
      <c r="O299" s="40"/>
      <c r="P299" s="196">
        <f>O299*H299</f>
        <v>0</v>
      </c>
      <c r="Q299" s="196">
        <v>0</v>
      </c>
      <c r="R299" s="196">
        <f>Q299*H299</f>
        <v>0</v>
      </c>
      <c r="S299" s="196">
        <v>0</v>
      </c>
      <c r="T299" s="197">
        <f>S299*H299</f>
        <v>0</v>
      </c>
      <c r="AR299" s="22" t="s">
        <v>566</v>
      </c>
      <c r="AT299" s="22" t="s">
        <v>182</v>
      </c>
      <c r="AU299" s="22" t="s">
        <v>88</v>
      </c>
      <c r="AY299" s="22" t="s">
        <v>180</v>
      </c>
      <c r="BE299" s="198">
        <f>IF(N299="základní",J299,0)</f>
        <v>0</v>
      </c>
      <c r="BF299" s="198">
        <f>IF(N299="snížená",J299,0)</f>
        <v>0</v>
      </c>
      <c r="BG299" s="198">
        <f>IF(N299="zákl. přenesená",J299,0)</f>
        <v>0</v>
      </c>
      <c r="BH299" s="198">
        <f>IF(N299="sníž. přenesená",J299,0)</f>
        <v>0</v>
      </c>
      <c r="BI299" s="198">
        <f>IF(N299="nulová",J299,0)</f>
        <v>0</v>
      </c>
      <c r="BJ299" s="22" t="s">
        <v>79</v>
      </c>
      <c r="BK299" s="198">
        <f>ROUND(I299*H299,2)</f>
        <v>0</v>
      </c>
      <c r="BL299" s="22" t="s">
        <v>566</v>
      </c>
      <c r="BM299" s="22" t="s">
        <v>621</v>
      </c>
    </row>
    <row r="300" spans="2:65" s="10" customFormat="1" ht="29.85" customHeight="1" x14ac:dyDescent="0.3">
      <c r="B300" s="171"/>
      <c r="C300" s="172"/>
      <c r="D300" s="173" t="s">
        <v>73</v>
      </c>
      <c r="E300" s="185" t="s">
        <v>622</v>
      </c>
      <c r="F300" s="185" t="s">
        <v>623</v>
      </c>
      <c r="G300" s="172"/>
      <c r="H300" s="172"/>
      <c r="I300" s="175"/>
      <c r="J300" s="186">
        <f>BK300</f>
        <v>0</v>
      </c>
      <c r="K300" s="172"/>
      <c r="L300" s="177"/>
      <c r="M300" s="178"/>
      <c r="N300" s="179"/>
      <c r="O300" s="179"/>
      <c r="P300" s="180">
        <f>P301</f>
        <v>0</v>
      </c>
      <c r="Q300" s="179"/>
      <c r="R300" s="180">
        <f>R301</f>
        <v>0</v>
      </c>
      <c r="S300" s="179"/>
      <c r="T300" s="181">
        <f>T301</f>
        <v>0</v>
      </c>
      <c r="AR300" s="182" t="s">
        <v>205</v>
      </c>
      <c r="AT300" s="183" t="s">
        <v>73</v>
      </c>
      <c r="AU300" s="183" t="s">
        <v>79</v>
      </c>
      <c r="AY300" s="182" t="s">
        <v>180</v>
      </c>
      <c r="BK300" s="184">
        <f>BK301</f>
        <v>0</v>
      </c>
    </row>
    <row r="301" spans="2:65" s="1" customFormat="1" ht="25.5" customHeight="1" x14ac:dyDescent="0.3">
      <c r="B301" s="39"/>
      <c r="C301" s="187" t="s">
        <v>624</v>
      </c>
      <c r="D301" s="187" t="s">
        <v>182</v>
      </c>
      <c r="E301" s="188" t="s">
        <v>625</v>
      </c>
      <c r="F301" s="189" t="s">
        <v>626</v>
      </c>
      <c r="G301" s="190" t="s">
        <v>627</v>
      </c>
      <c r="H301" s="191">
        <v>2</v>
      </c>
      <c r="I301" s="192"/>
      <c r="J301" s="193">
        <f>ROUND(I301*H301,2)</f>
        <v>0</v>
      </c>
      <c r="K301" s="189" t="s">
        <v>30</v>
      </c>
      <c r="L301" s="59"/>
      <c r="M301" s="194" t="s">
        <v>30</v>
      </c>
      <c r="N301" s="195" t="s">
        <v>45</v>
      </c>
      <c r="O301" s="40"/>
      <c r="P301" s="196">
        <f>O301*H301</f>
        <v>0</v>
      </c>
      <c r="Q301" s="196">
        <v>0</v>
      </c>
      <c r="R301" s="196">
        <f>Q301*H301</f>
        <v>0</v>
      </c>
      <c r="S301" s="196">
        <v>0</v>
      </c>
      <c r="T301" s="197">
        <f>S301*H301</f>
        <v>0</v>
      </c>
      <c r="AR301" s="22" t="s">
        <v>566</v>
      </c>
      <c r="AT301" s="22" t="s">
        <v>182</v>
      </c>
      <c r="AU301" s="22" t="s">
        <v>88</v>
      </c>
      <c r="AY301" s="22" t="s">
        <v>180</v>
      </c>
      <c r="BE301" s="198">
        <f>IF(N301="základní",J301,0)</f>
        <v>0</v>
      </c>
      <c r="BF301" s="198">
        <f>IF(N301="snížená",J301,0)</f>
        <v>0</v>
      </c>
      <c r="BG301" s="198">
        <f>IF(N301="zákl. přenesená",J301,0)</f>
        <v>0</v>
      </c>
      <c r="BH301" s="198">
        <f>IF(N301="sníž. přenesená",J301,0)</f>
        <v>0</v>
      </c>
      <c r="BI301" s="198">
        <f>IF(N301="nulová",J301,0)</f>
        <v>0</v>
      </c>
      <c r="BJ301" s="22" t="s">
        <v>79</v>
      </c>
      <c r="BK301" s="198">
        <f>ROUND(I301*H301,2)</f>
        <v>0</v>
      </c>
      <c r="BL301" s="22" t="s">
        <v>566</v>
      </c>
      <c r="BM301" s="22" t="s">
        <v>628</v>
      </c>
    </row>
    <row r="302" spans="2:65" s="10" customFormat="1" ht="29.85" customHeight="1" x14ac:dyDescent="0.3">
      <c r="B302" s="171"/>
      <c r="C302" s="172"/>
      <c r="D302" s="173" t="s">
        <v>73</v>
      </c>
      <c r="E302" s="185" t="s">
        <v>629</v>
      </c>
      <c r="F302" s="185" t="s">
        <v>630</v>
      </c>
      <c r="G302" s="172"/>
      <c r="H302" s="172"/>
      <c r="I302" s="175"/>
      <c r="J302" s="186">
        <f>BK302</f>
        <v>0</v>
      </c>
      <c r="K302" s="172"/>
      <c r="L302" s="177"/>
      <c r="M302" s="178"/>
      <c r="N302" s="179"/>
      <c r="O302" s="179"/>
      <c r="P302" s="180">
        <f>P303</f>
        <v>0</v>
      </c>
      <c r="Q302" s="179"/>
      <c r="R302" s="180">
        <f>R303</f>
        <v>0</v>
      </c>
      <c r="S302" s="179"/>
      <c r="T302" s="181">
        <f>T303</f>
        <v>0</v>
      </c>
      <c r="AR302" s="182" t="s">
        <v>205</v>
      </c>
      <c r="AT302" s="183" t="s">
        <v>73</v>
      </c>
      <c r="AU302" s="183" t="s">
        <v>79</v>
      </c>
      <c r="AY302" s="182" t="s">
        <v>180</v>
      </c>
      <c r="BK302" s="184">
        <f>BK303</f>
        <v>0</v>
      </c>
    </row>
    <row r="303" spans="2:65" s="1" customFormat="1" ht="25.5" customHeight="1" x14ac:dyDescent="0.3">
      <c r="B303" s="39"/>
      <c r="C303" s="187" t="s">
        <v>631</v>
      </c>
      <c r="D303" s="187" t="s">
        <v>182</v>
      </c>
      <c r="E303" s="188" t="s">
        <v>632</v>
      </c>
      <c r="F303" s="189" t="s">
        <v>633</v>
      </c>
      <c r="G303" s="190" t="s">
        <v>627</v>
      </c>
      <c r="H303" s="191">
        <v>2</v>
      </c>
      <c r="I303" s="192"/>
      <c r="J303" s="193">
        <f>ROUND(I303*H303,2)</f>
        <v>0</v>
      </c>
      <c r="K303" s="189" t="s">
        <v>30</v>
      </c>
      <c r="L303" s="59"/>
      <c r="M303" s="194" t="s">
        <v>30</v>
      </c>
      <c r="N303" s="234" t="s">
        <v>45</v>
      </c>
      <c r="O303" s="235"/>
      <c r="P303" s="236">
        <f>O303*H303</f>
        <v>0</v>
      </c>
      <c r="Q303" s="236">
        <v>0</v>
      </c>
      <c r="R303" s="236">
        <f>Q303*H303</f>
        <v>0</v>
      </c>
      <c r="S303" s="236">
        <v>0</v>
      </c>
      <c r="T303" s="237">
        <f>S303*H303</f>
        <v>0</v>
      </c>
      <c r="AR303" s="22" t="s">
        <v>566</v>
      </c>
      <c r="AT303" s="22" t="s">
        <v>182</v>
      </c>
      <c r="AU303" s="22" t="s">
        <v>88</v>
      </c>
      <c r="AY303" s="22" t="s">
        <v>180</v>
      </c>
      <c r="BE303" s="198">
        <f>IF(N303="základní",J303,0)</f>
        <v>0</v>
      </c>
      <c r="BF303" s="198">
        <f>IF(N303="snížená",J303,0)</f>
        <v>0</v>
      </c>
      <c r="BG303" s="198">
        <f>IF(N303="zákl. přenesená",J303,0)</f>
        <v>0</v>
      </c>
      <c r="BH303" s="198">
        <f>IF(N303="sníž. přenesená",J303,0)</f>
        <v>0</v>
      </c>
      <c r="BI303" s="198">
        <f>IF(N303="nulová",J303,0)</f>
        <v>0</v>
      </c>
      <c r="BJ303" s="22" t="s">
        <v>79</v>
      </c>
      <c r="BK303" s="198">
        <f>ROUND(I303*H303,2)</f>
        <v>0</v>
      </c>
      <c r="BL303" s="22" t="s">
        <v>566</v>
      </c>
      <c r="BM303" s="22" t="s">
        <v>634</v>
      </c>
    </row>
    <row r="304" spans="2:65" s="1" customFormat="1" ht="6.95" customHeight="1" x14ac:dyDescent="0.3">
      <c r="B304" s="54"/>
      <c r="C304" s="55"/>
      <c r="D304" s="55"/>
      <c r="E304" s="55"/>
      <c r="F304" s="55"/>
      <c r="G304" s="55"/>
      <c r="H304" s="55"/>
      <c r="I304" s="134"/>
      <c r="J304" s="55"/>
      <c r="K304" s="55"/>
      <c r="L304" s="59"/>
    </row>
  </sheetData>
  <sheetProtection algorithmName="SHA-512" hashValue="wl0e8/bM46AXIAy5W4R0Td1ell4FeT3k3AWTg+vZ+oO1wKQYMasbgYCJMae8dsBngPYzBIFKJMtS4Vj9bUQH3Q==" saltValue="C2qQ/ILGYKJmjxnv7d7jR6cQEi2gMCuFfiGxFwPk++JSElq0g+ZDGWHwph6PZQq+N1SlNTEljE+ZRQ7WDa9Fkg==" spinCount="100000" sheet="1" objects="1" scenarios="1" formatColumns="0" formatRows="0" autoFilter="0"/>
  <autoFilter ref="C84:K303"/>
  <mergeCells count="7">
    <mergeCell ref="G1:H1"/>
    <mergeCell ref="L2:V2"/>
    <mergeCell ref="E7:H7"/>
    <mergeCell ref="E22:H22"/>
    <mergeCell ref="E43:H43"/>
    <mergeCell ref="J47:J48"/>
    <mergeCell ref="E77:H77"/>
  </mergeCells>
  <hyperlinks>
    <hyperlink ref="F1:G1" location="C2" display="1) Krycí list soupisu"/>
    <hyperlink ref="G1:H1" location="C50"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38" customWidth="1"/>
    <col min="2" max="2" width="1.6640625" style="238" customWidth="1"/>
    <col min="3" max="4" width="5" style="238" customWidth="1"/>
    <col min="5" max="5" width="11.6640625" style="238" customWidth="1"/>
    <col min="6" max="6" width="9.1640625" style="238" customWidth="1"/>
    <col min="7" max="7" width="5" style="238" customWidth="1"/>
    <col min="8" max="8" width="77.83203125" style="238" customWidth="1"/>
    <col min="9" max="10" width="20" style="238" customWidth="1"/>
    <col min="11" max="11" width="1.6640625" style="238" customWidth="1"/>
  </cols>
  <sheetData>
    <row r="1" spans="2:11" ht="37.5" customHeight="1" x14ac:dyDescent="0.3"/>
    <row r="2" spans="2:11" ht="7.5" customHeight="1" x14ac:dyDescent="0.3">
      <c r="B2" s="239"/>
      <c r="C2" s="240"/>
      <c r="D2" s="240"/>
      <c r="E2" s="240"/>
      <c r="F2" s="240"/>
      <c r="G2" s="240"/>
      <c r="H2" s="240"/>
      <c r="I2" s="240"/>
      <c r="J2" s="240"/>
      <c r="K2" s="241"/>
    </row>
    <row r="3" spans="2:11" s="13" customFormat="1" ht="45" customHeight="1" x14ac:dyDescent="0.3">
      <c r="B3" s="242"/>
      <c r="C3" s="362" t="s">
        <v>635</v>
      </c>
      <c r="D3" s="362"/>
      <c r="E3" s="362"/>
      <c r="F3" s="362"/>
      <c r="G3" s="362"/>
      <c r="H3" s="362"/>
      <c r="I3" s="362"/>
      <c r="J3" s="362"/>
      <c r="K3" s="243"/>
    </row>
    <row r="4" spans="2:11" ht="25.5" customHeight="1" x14ac:dyDescent="0.3">
      <c r="B4" s="244"/>
      <c r="C4" s="366" t="s">
        <v>636</v>
      </c>
      <c r="D4" s="366"/>
      <c r="E4" s="366"/>
      <c r="F4" s="366"/>
      <c r="G4" s="366"/>
      <c r="H4" s="366"/>
      <c r="I4" s="366"/>
      <c r="J4" s="366"/>
      <c r="K4" s="245"/>
    </row>
    <row r="5" spans="2:11" ht="5.25" customHeight="1" x14ac:dyDescent="0.3">
      <c r="B5" s="244"/>
      <c r="C5" s="246"/>
      <c r="D5" s="246"/>
      <c r="E5" s="246"/>
      <c r="F5" s="246"/>
      <c r="G5" s="246"/>
      <c r="H5" s="246"/>
      <c r="I5" s="246"/>
      <c r="J5" s="246"/>
      <c r="K5" s="245"/>
    </row>
    <row r="6" spans="2:11" ht="15" customHeight="1" x14ac:dyDescent="0.3">
      <c r="B6" s="244"/>
      <c r="C6" s="365" t="s">
        <v>637</v>
      </c>
      <c r="D6" s="365"/>
      <c r="E6" s="365"/>
      <c r="F6" s="365"/>
      <c r="G6" s="365"/>
      <c r="H6" s="365"/>
      <c r="I6" s="365"/>
      <c r="J6" s="365"/>
      <c r="K6" s="245"/>
    </row>
    <row r="7" spans="2:11" ht="15" customHeight="1" x14ac:dyDescent="0.3">
      <c r="B7" s="248"/>
      <c r="C7" s="365" t="s">
        <v>638</v>
      </c>
      <c r="D7" s="365"/>
      <c r="E7" s="365"/>
      <c r="F7" s="365"/>
      <c r="G7" s="365"/>
      <c r="H7" s="365"/>
      <c r="I7" s="365"/>
      <c r="J7" s="365"/>
      <c r="K7" s="245"/>
    </row>
    <row r="8" spans="2:11" ht="12.75" customHeight="1" x14ac:dyDescent="0.3">
      <c r="B8" s="248"/>
      <c r="C8" s="247"/>
      <c r="D8" s="247"/>
      <c r="E8" s="247"/>
      <c r="F8" s="247"/>
      <c r="G8" s="247"/>
      <c r="H8" s="247"/>
      <c r="I8" s="247"/>
      <c r="J8" s="247"/>
      <c r="K8" s="245"/>
    </row>
    <row r="9" spans="2:11" ht="15" customHeight="1" x14ac:dyDescent="0.3">
      <c r="B9" s="248"/>
      <c r="C9" s="365" t="s">
        <v>639</v>
      </c>
      <c r="D9" s="365"/>
      <c r="E9" s="365"/>
      <c r="F9" s="365"/>
      <c r="G9" s="365"/>
      <c r="H9" s="365"/>
      <c r="I9" s="365"/>
      <c r="J9" s="365"/>
      <c r="K9" s="245"/>
    </row>
    <row r="10" spans="2:11" ht="15" customHeight="1" x14ac:dyDescent="0.3">
      <c r="B10" s="248"/>
      <c r="C10" s="247"/>
      <c r="D10" s="365" t="s">
        <v>640</v>
      </c>
      <c r="E10" s="365"/>
      <c r="F10" s="365"/>
      <c r="G10" s="365"/>
      <c r="H10" s="365"/>
      <c r="I10" s="365"/>
      <c r="J10" s="365"/>
      <c r="K10" s="245"/>
    </row>
    <row r="11" spans="2:11" ht="15" customHeight="1" x14ac:dyDescent="0.3">
      <c r="B11" s="248"/>
      <c r="C11" s="249"/>
      <c r="D11" s="365" t="s">
        <v>641</v>
      </c>
      <c r="E11" s="365"/>
      <c r="F11" s="365"/>
      <c r="G11" s="365"/>
      <c r="H11" s="365"/>
      <c r="I11" s="365"/>
      <c r="J11" s="365"/>
      <c r="K11" s="245"/>
    </row>
    <row r="12" spans="2:11" ht="12.75" customHeight="1" x14ac:dyDescent="0.3">
      <c r="B12" s="248"/>
      <c r="C12" s="249"/>
      <c r="D12" s="249"/>
      <c r="E12" s="249"/>
      <c r="F12" s="249"/>
      <c r="G12" s="249"/>
      <c r="H12" s="249"/>
      <c r="I12" s="249"/>
      <c r="J12" s="249"/>
      <c r="K12" s="245"/>
    </row>
    <row r="13" spans="2:11" ht="15" customHeight="1" x14ac:dyDescent="0.3">
      <c r="B13" s="248"/>
      <c r="C13" s="249"/>
      <c r="D13" s="365" t="s">
        <v>642</v>
      </c>
      <c r="E13" s="365"/>
      <c r="F13" s="365"/>
      <c r="G13" s="365"/>
      <c r="H13" s="365"/>
      <c r="I13" s="365"/>
      <c r="J13" s="365"/>
      <c r="K13" s="245"/>
    </row>
    <row r="14" spans="2:11" ht="15" customHeight="1" x14ac:dyDescent="0.3">
      <c r="B14" s="248"/>
      <c r="C14" s="249"/>
      <c r="D14" s="365" t="s">
        <v>643</v>
      </c>
      <c r="E14" s="365"/>
      <c r="F14" s="365"/>
      <c r="G14" s="365"/>
      <c r="H14" s="365"/>
      <c r="I14" s="365"/>
      <c r="J14" s="365"/>
      <c r="K14" s="245"/>
    </row>
    <row r="15" spans="2:11" ht="15" customHeight="1" x14ac:dyDescent="0.3">
      <c r="B15" s="248"/>
      <c r="C15" s="249"/>
      <c r="D15" s="365" t="s">
        <v>644</v>
      </c>
      <c r="E15" s="365"/>
      <c r="F15" s="365"/>
      <c r="G15" s="365"/>
      <c r="H15" s="365"/>
      <c r="I15" s="365"/>
      <c r="J15" s="365"/>
      <c r="K15" s="245"/>
    </row>
    <row r="16" spans="2:11" ht="15" customHeight="1" x14ac:dyDescent="0.3">
      <c r="B16" s="248"/>
      <c r="C16" s="249"/>
      <c r="D16" s="249"/>
      <c r="E16" s="250" t="s">
        <v>78</v>
      </c>
      <c r="F16" s="365" t="s">
        <v>645</v>
      </c>
      <c r="G16" s="365"/>
      <c r="H16" s="365"/>
      <c r="I16" s="365"/>
      <c r="J16" s="365"/>
      <c r="K16" s="245"/>
    </row>
    <row r="17" spans="2:11" ht="15" customHeight="1" x14ac:dyDescent="0.3">
      <c r="B17" s="248"/>
      <c r="C17" s="249"/>
      <c r="D17" s="249"/>
      <c r="E17" s="250" t="s">
        <v>646</v>
      </c>
      <c r="F17" s="365" t="s">
        <v>647</v>
      </c>
      <c r="G17" s="365"/>
      <c r="H17" s="365"/>
      <c r="I17" s="365"/>
      <c r="J17" s="365"/>
      <c r="K17" s="245"/>
    </row>
    <row r="18" spans="2:11" ht="15" customHeight="1" x14ac:dyDescent="0.3">
      <c r="B18" s="248"/>
      <c r="C18" s="249"/>
      <c r="D18" s="249"/>
      <c r="E18" s="250" t="s">
        <v>648</v>
      </c>
      <c r="F18" s="365" t="s">
        <v>649</v>
      </c>
      <c r="G18" s="365"/>
      <c r="H18" s="365"/>
      <c r="I18" s="365"/>
      <c r="J18" s="365"/>
      <c r="K18" s="245"/>
    </row>
    <row r="19" spans="2:11" ht="15" customHeight="1" x14ac:dyDescent="0.3">
      <c r="B19" s="248"/>
      <c r="C19" s="249"/>
      <c r="D19" s="249"/>
      <c r="E19" s="250" t="s">
        <v>650</v>
      </c>
      <c r="F19" s="365" t="s">
        <v>651</v>
      </c>
      <c r="G19" s="365"/>
      <c r="H19" s="365"/>
      <c r="I19" s="365"/>
      <c r="J19" s="365"/>
      <c r="K19" s="245"/>
    </row>
    <row r="20" spans="2:11" ht="15" customHeight="1" x14ac:dyDescent="0.3">
      <c r="B20" s="248"/>
      <c r="C20" s="249"/>
      <c r="D20" s="249"/>
      <c r="E20" s="250" t="s">
        <v>652</v>
      </c>
      <c r="F20" s="365" t="s">
        <v>653</v>
      </c>
      <c r="G20" s="365"/>
      <c r="H20" s="365"/>
      <c r="I20" s="365"/>
      <c r="J20" s="365"/>
      <c r="K20" s="245"/>
    </row>
    <row r="21" spans="2:11" ht="15" customHeight="1" x14ac:dyDescent="0.3">
      <c r="B21" s="248"/>
      <c r="C21" s="249"/>
      <c r="D21" s="249"/>
      <c r="E21" s="250" t="s">
        <v>654</v>
      </c>
      <c r="F21" s="365" t="s">
        <v>655</v>
      </c>
      <c r="G21" s="365"/>
      <c r="H21" s="365"/>
      <c r="I21" s="365"/>
      <c r="J21" s="365"/>
      <c r="K21" s="245"/>
    </row>
    <row r="22" spans="2:11" ht="12.75" customHeight="1" x14ac:dyDescent="0.3">
      <c r="B22" s="248"/>
      <c r="C22" s="249"/>
      <c r="D22" s="249"/>
      <c r="E22" s="249"/>
      <c r="F22" s="249"/>
      <c r="G22" s="249"/>
      <c r="H22" s="249"/>
      <c r="I22" s="249"/>
      <c r="J22" s="249"/>
      <c r="K22" s="245"/>
    </row>
    <row r="23" spans="2:11" ht="15" customHeight="1" x14ac:dyDescent="0.3">
      <c r="B23" s="248"/>
      <c r="C23" s="365" t="s">
        <v>656</v>
      </c>
      <c r="D23" s="365"/>
      <c r="E23" s="365"/>
      <c r="F23" s="365"/>
      <c r="G23" s="365"/>
      <c r="H23" s="365"/>
      <c r="I23" s="365"/>
      <c r="J23" s="365"/>
      <c r="K23" s="245"/>
    </row>
    <row r="24" spans="2:11" ht="15" customHeight="1" x14ac:dyDescent="0.3">
      <c r="B24" s="248"/>
      <c r="C24" s="365" t="s">
        <v>657</v>
      </c>
      <c r="D24" s="365"/>
      <c r="E24" s="365"/>
      <c r="F24" s="365"/>
      <c r="G24" s="365"/>
      <c r="H24" s="365"/>
      <c r="I24" s="365"/>
      <c r="J24" s="365"/>
      <c r="K24" s="245"/>
    </row>
    <row r="25" spans="2:11" ht="15" customHeight="1" x14ac:dyDescent="0.3">
      <c r="B25" s="248"/>
      <c r="C25" s="247"/>
      <c r="D25" s="365" t="s">
        <v>658</v>
      </c>
      <c r="E25" s="365"/>
      <c r="F25" s="365"/>
      <c r="G25" s="365"/>
      <c r="H25" s="365"/>
      <c r="I25" s="365"/>
      <c r="J25" s="365"/>
      <c r="K25" s="245"/>
    </row>
    <row r="26" spans="2:11" ht="15" customHeight="1" x14ac:dyDescent="0.3">
      <c r="B26" s="248"/>
      <c r="C26" s="249"/>
      <c r="D26" s="365" t="s">
        <v>659</v>
      </c>
      <c r="E26" s="365"/>
      <c r="F26" s="365"/>
      <c r="G26" s="365"/>
      <c r="H26" s="365"/>
      <c r="I26" s="365"/>
      <c r="J26" s="365"/>
      <c r="K26" s="245"/>
    </row>
    <row r="27" spans="2:11" ht="12.75" customHeight="1" x14ac:dyDescent="0.3">
      <c r="B27" s="248"/>
      <c r="C27" s="249"/>
      <c r="D27" s="249"/>
      <c r="E27" s="249"/>
      <c r="F27" s="249"/>
      <c r="G27" s="249"/>
      <c r="H27" s="249"/>
      <c r="I27" s="249"/>
      <c r="J27" s="249"/>
      <c r="K27" s="245"/>
    </row>
    <row r="28" spans="2:11" ht="15" customHeight="1" x14ac:dyDescent="0.3">
      <c r="B28" s="248"/>
      <c r="C28" s="249"/>
      <c r="D28" s="365" t="s">
        <v>660</v>
      </c>
      <c r="E28" s="365"/>
      <c r="F28" s="365"/>
      <c r="G28" s="365"/>
      <c r="H28" s="365"/>
      <c r="I28" s="365"/>
      <c r="J28" s="365"/>
      <c r="K28" s="245"/>
    </row>
    <row r="29" spans="2:11" ht="15" customHeight="1" x14ac:dyDescent="0.3">
      <c r="B29" s="248"/>
      <c r="C29" s="249"/>
      <c r="D29" s="365" t="s">
        <v>661</v>
      </c>
      <c r="E29" s="365"/>
      <c r="F29" s="365"/>
      <c r="G29" s="365"/>
      <c r="H29" s="365"/>
      <c r="I29" s="365"/>
      <c r="J29" s="365"/>
      <c r="K29" s="245"/>
    </row>
    <row r="30" spans="2:11" ht="12.75" customHeight="1" x14ac:dyDescent="0.3">
      <c r="B30" s="248"/>
      <c r="C30" s="249"/>
      <c r="D30" s="249"/>
      <c r="E30" s="249"/>
      <c r="F30" s="249"/>
      <c r="G30" s="249"/>
      <c r="H30" s="249"/>
      <c r="I30" s="249"/>
      <c r="J30" s="249"/>
      <c r="K30" s="245"/>
    </row>
    <row r="31" spans="2:11" ht="15" customHeight="1" x14ac:dyDescent="0.3">
      <c r="B31" s="248"/>
      <c r="C31" s="249"/>
      <c r="D31" s="365" t="s">
        <v>662</v>
      </c>
      <c r="E31" s="365"/>
      <c r="F31" s="365"/>
      <c r="G31" s="365"/>
      <c r="H31" s="365"/>
      <c r="I31" s="365"/>
      <c r="J31" s="365"/>
      <c r="K31" s="245"/>
    </row>
    <row r="32" spans="2:11" ht="15" customHeight="1" x14ac:dyDescent="0.3">
      <c r="B32" s="248"/>
      <c r="C32" s="249"/>
      <c r="D32" s="365" t="s">
        <v>663</v>
      </c>
      <c r="E32" s="365"/>
      <c r="F32" s="365"/>
      <c r="G32" s="365"/>
      <c r="H32" s="365"/>
      <c r="I32" s="365"/>
      <c r="J32" s="365"/>
      <c r="K32" s="245"/>
    </row>
    <row r="33" spans="2:11" ht="15" customHeight="1" x14ac:dyDescent="0.3">
      <c r="B33" s="248"/>
      <c r="C33" s="249"/>
      <c r="D33" s="365" t="s">
        <v>664</v>
      </c>
      <c r="E33" s="365"/>
      <c r="F33" s="365"/>
      <c r="G33" s="365"/>
      <c r="H33" s="365"/>
      <c r="I33" s="365"/>
      <c r="J33" s="365"/>
      <c r="K33" s="245"/>
    </row>
    <row r="34" spans="2:11" ht="15" customHeight="1" x14ac:dyDescent="0.3">
      <c r="B34" s="248"/>
      <c r="C34" s="249"/>
      <c r="D34" s="247"/>
      <c r="E34" s="251" t="s">
        <v>165</v>
      </c>
      <c r="F34" s="247"/>
      <c r="G34" s="365" t="s">
        <v>665</v>
      </c>
      <c r="H34" s="365"/>
      <c r="I34" s="365"/>
      <c r="J34" s="365"/>
      <c r="K34" s="245"/>
    </row>
    <row r="35" spans="2:11" ht="30.75" customHeight="1" x14ac:dyDescent="0.3">
      <c r="B35" s="248"/>
      <c r="C35" s="249"/>
      <c r="D35" s="247"/>
      <c r="E35" s="251" t="s">
        <v>666</v>
      </c>
      <c r="F35" s="247"/>
      <c r="G35" s="365" t="s">
        <v>667</v>
      </c>
      <c r="H35" s="365"/>
      <c r="I35" s="365"/>
      <c r="J35" s="365"/>
      <c r="K35" s="245"/>
    </row>
    <row r="36" spans="2:11" ht="15" customHeight="1" x14ac:dyDescent="0.3">
      <c r="B36" s="248"/>
      <c r="C36" s="249"/>
      <c r="D36" s="247"/>
      <c r="E36" s="251" t="s">
        <v>55</v>
      </c>
      <c r="F36" s="247"/>
      <c r="G36" s="365" t="s">
        <v>668</v>
      </c>
      <c r="H36" s="365"/>
      <c r="I36" s="365"/>
      <c r="J36" s="365"/>
      <c r="K36" s="245"/>
    </row>
    <row r="37" spans="2:11" ht="15" customHeight="1" x14ac:dyDescent="0.3">
      <c r="B37" s="248"/>
      <c r="C37" s="249"/>
      <c r="D37" s="247"/>
      <c r="E37" s="251" t="s">
        <v>166</v>
      </c>
      <c r="F37" s="247"/>
      <c r="G37" s="365" t="s">
        <v>669</v>
      </c>
      <c r="H37" s="365"/>
      <c r="I37" s="365"/>
      <c r="J37" s="365"/>
      <c r="K37" s="245"/>
    </row>
    <row r="38" spans="2:11" ht="15" customHeight="1" x14ac:dyDescent="0.3">
      <c r="B38" s="248"/>
      <c r="C38" s="249"/>
      <c r="D38" s="247"/>
      <c r="E38" s="251" t="s">
        <v>167</v>
      </c>
      <c r="F38" s="247"/>
      <c r="G38" s="365" t="s">
        <v>670</v>
      </c>
      <c r="H38" s="365"/>
      <c r="I38" s="365"/>
      <c r="J38" s="365"/>
      <c r="K38" s="245"/>
    </row>
    <row r="39" spans="2:11" ht="15" customHeight="1" x14ac:dyDescent="0.3">
      <c r="B39" s="248"/>
      <c r="C39" s="249"/>
      <c r="D39" s="247"/>
      <c r="E39" s="251" t="s">
        <v>168</v>
      </c>
      <c r="F39" s="247"/>
      <c r="G39" s="365" t="s">
        <v>671</v>
      </c>
      <c r="H39" s="365"/>
      <c r="I39" s="365"/>
      <c r="J39" s="365"/>
      <c r="K39" s="245"/>
    </row>
    <row r="40" spans="2:11" ht="15" customHeight="1" x14ac:dyDescent="0.3">
      <c r="B40" s="248"/>
      <c r="C40" s="249"/>
      <c r="D40" s="247"/>
      <c r="E40" s="251" t="s">
        <v>672</v>
      </c>
      <c r="F40" s="247"/>
      <c r="G40" s="365" t="s">
        <v>673</v>
      </c>
      <c r="H40" s="365"/>
      <c r="I40" s="365"/>
      <c r="J40" s="365"/>
      <c r="K40" s="245"/>
    </row>
    <row r="41" spans="2:11" ht="15" customHeight="1" x14ac:dyDescent="0.3">
      <c r="B41" s="248"/>
      <c r="C41" s="249"/>
      <c r="D41" s="247"/>
      <c r="E41" s="251"/>
      <c r="F41" s="247"/>
      <c r="G41" s="365" t="s">
        <v>674</v>
      </c>
      <c r="H41" s="365"/>
      <c r="I41" s="365"/>
      <c r="J41" s="365"/>
      <c r="K41" s="245"/>
    </row>
    <row r="42" spans="2:11" ht="15" customHeight="1" x14ac:dyDescent="0.3">
      <c r="B42" s="248"/>
      <c r="C42" s="249"/>
      <c r="D42" s="247"/>
      <c r="E42" s="251" t="s">
        <v>675</v>
      </c>
      <c r="F42" s="247"/>
      <c r="G42" s="365" t="s">
        <v>676</v>
      </c>
      <c r="H42" s="365"/>
      <c r="I42" s="365"/>
      <c r="J42" s="365"/>
      <c r="K42" s="245"/>
    </row>
    <row r="43" spans="2:11" ht="15" customHeight="1" x14ac:dyDescent="0.3">
      <c r="B43" s="248"/>
      <c r="C43" s="249"/>
      <c r="D43" s="247"/>
      <c r="E43" s="251" t="s">
        <v>170</v>
      </c>
      <c r="F43" s="247"/>
      <c r="G43" s="365" t="s">
        <v>677</v>
      </c>
      <c r="H43" s="365"/>
      <c r="I43" s="365"/>
      <c r="J43" s="365"/>
      <c r="K43" s="245"/>
    </row>
    <row r="44" spans="2:11" ht="12.75" customHeight="1" x14ac:dyDescent="0.3">
      <c r="B44" s="248"/>
      <c r="C44" s="249"/>
      <c r="D44" s="247"/>
      <c r="E44" s="247"/>
      <c r="F44" s="247"/>
      <c r="G44" s="247"/>
      <c r="H44" s="247"/>
      <c r="I44" s="247"/>
      <c r="J44" s="247"/>
      <c r="K44" s="245"/>
    </row>
    <row r="45" spans="2:11" ht="15" customHeight="1" x14ac:dyDescent="0.3">
      <c r="B45" s="248"/>
      <c r="C45" s="249"/>
      <c r="D45" s="365" t="s">
        <v>678</v>
      </c>
      <c r="E45" s="365"/>
      <c r="F45" s="365"/>
      <c r="G45" s="365"/>
      <c r="H45" s="365"/>
      <c r="I45" s="365"/>
      <c r="J45" s="365"/>
      <c r="K45" s="245"/>
    </row>
    <row r="46" spans="2:11" ht="15" customHeight="1" x14ac:dyDescent="0.3">
      <c r="B46" s="248"/>
      <c r="C46" s="249"/>
      <c r="D46" s="249"/>
      <c r="E46" s="365" t="s">
        <v>679</v>
      </c>
      <c r="F46" s="365"/>
      <c r="G46" s="365"/>
      <c r="H46" s="365"/>
      <c r="I46" s="365"/>
      <c r="J46" s="365"/>
      <c r="K46" s="245"/>
    </row>
    <row r="47" spans="2:11" ht="15" customHeight="1" x14ac:dyDescent="0.3">
      <c r="B47" s="248"/>
      <c r="C47" s="249"/>
      <c r="D47" s="249"/>
      <c r="E47" s="365" t="s">
        <v>680</v>
      </c>
      <c r="F47" s="365"/>
      <c r="G47" s="365"/>
      <c r="H47" s="365"/>
      <c r="I47" s="365"/>
      <c r="J47" s="365"/>
      <c r="K47" s="245"/>
    </row>
    <row r="48" spans="2:11" ht="15" customHeight="1" x14ac:dyDescent="0.3">
      <c r="B48" s="248"/>
      <c r="C48" s="249"/>
      <c r="D48" s="249"/>
      <c r="E48" s="365" t="s">
        <v>681</v>
      </c>
      <c r="F48" s="365"/>
      <c r="G48" s="365"/>
      <c r="H48" s="365"/>
      <c r="I48" s="365"/>
      <c r="J48" s="365"/>
      <c r="K48" s="245"/>
    </row>
    <row r="49" spans="2:11" ht="15" customHeight="1" x14ac:dyDescent="0.3">
      <c r="B49" s="248"/>
      <c r="C49" s="249"/>
      <c r="D49" s="365" t="s">
        <v>682</v>
      </c>
      <c r="E49" s="365"/>
      <c r="F49" s="365"/>
      <c r="G49" s="365"/>
      <c r="H49" s="365"/>
      <c r="I49" s="365"/>
      <c r="J49" s="365"/>
      <c r="K49" s="245"/>
    </row>
    <row r="50" spans="2:11" ht="25.5" customHeight="1" x14ac:dyDescent="0.3">
      <c r="B50" s="244"/>
      <c r="C50" s="366" t="s">
        <v>683</v>
      </c>
      <c r="D50" s="366"/>
      <c r="E50" s="366"/>
      <c r="F50" s="366"/>
      <c r="G50" s="366"/>
      <c r="H50" s="366"/>
      <c r="I50" s="366"/>
      <c r="J50" s="366"/>
      <c r="K50" s="245"/>
    </row>
    <row r="51" spans="2:11" ht="5.25" customHeight="1" x14ac:dyDescent="0.3">
      <c r="B51" s="244"/>
      <c r="C51" s="246"/>
      <c r="D51" s="246"/>
      <c r="E51" s="246"/>
      <c r="F51" s="246"/>
      <c r="G51" s="246"/>
      <c r="H51" s="246"/>
      <c r="I51" s="246"/>
      <c r="J51" s="246"/>
      <c r="K51" s="245"/>
    </row>
    <row r="52" spans="2:11" ht="15" customHeight="1" x14ac:dyDescent="0.3">
      <c r="B52" s="244"/>
      <c r="C52" s="365" t="s">
        <v>684</v>
      </c>
      <c r="D52" s="365"/>
      <c r="E52" s="365"/>
      <c r="F52" s="365"/>
      <c r="G52" s="365"/>
      <c r="H52" s="365"/>
      <c r="I52" s="365"/>
      <c r="J52" s="365"/>
      <c r="K52" s="245"/>
    </row>
    <row r="53" spans="2:11" ht="15" customHeight="1" x14ac:dyDescent="0.3">
      <c r="B53" s="244"/>
      <c r="C53" s="365" t="s">
        <v>685</v>
      </c>
      <c r="D53" s="365"/>
      <c r="E53" s="365"/>
      <c r="F53" s="365"/>
      <c r="G53" s="365"/>
      <c r="H53" s="365"/>
      <c r="I53" s="365"/>
      <c r="J53" s="365"/>
      <c r="K53" s="245"/>
    </row>
    <row r="54" spans="2:11" ht="12.75" customHeight="1" x14ac:dyDescent="0.3">
      <c r="B54" s="244"/>
      <c r="C54" s="247"/>
      <c r="D54" s="247"/>
      <c r="E54" s="247"/>
      <c r="F54" s="247"/>
      <c r="G54" s="247"/>
      <c r="H54" s="247"/>
      <c r="I54" s="247"/>
      <c r="J54" s="247"/>
      <c r="K54" s="245"/>
    </row>
    <row r="55" spans="2:11" ht="15" customHeight="1" x14ac:dyDescent="0.3">
      <c r="B55" s="244"/>
      <c r="C55" s="365" t="s">
        <v>686</v>
      </c>
      <c r="D55" s="365"/>
      <c r="E55" s="365"/>
      <c r="F55" s="365"/>
      <c r="G55" s="365"/>
      <c r="H55" s="365"/>
      <c r="I55" s="365"/>
      <c r="J55" s="365"/>
      <c r="K55" s="245"/>
    </row>
    <row r="56" spans="2:11" ht="15" customHeight="1" x14ac:dyDescent="0.3">
      <c r="B56" s="244"/>
      <c r="C56" s="249"/>
      <c r="D56" s="365" t="s">
        <v>687</v>
      </c>
      <c r="E56" s="365"/>
      <c r="F56" s="365"/>
      <c r="G56" s="365"/>
      <c r="H56" s="365"/>
      <c r="I56" s="365"/>
      <c r="J56" s="365"/>
      <c r="K56" s="245"/>
    </row>
    <row r="57" spans="2:11" ht="15" customHeight="1" x14ac:dyDescent="0.3">
      <c r="B57" s="244"/>
      <c r="C57" s="249"/>
      <c r="D57" s="365" t="s">
        <v>688</v>
      </c>
      <c r="E57" s="365"/>
      <c r="F57" s="365"/>
      <c r="G57" s="365"/>
      <c r="H57" s="365"/>
      <c r="I57" s="365"/>
      <c r="J57" s="365"/>
      <c r="K57" s="245"/>
    </row>
    <row r="58" spans="2:11" ht="15" customHeight="1" x14ac:dyDescent="0.3">
      <c r="B58" s="244"/>
      <c r="C58" s="249"/>
      <c r="D58" s="365" t="s">
        <v>689</v>
      </c>
      <c r="E58" s="365"/>
      <c r="F58" s="365"/>
      <c r="G58" s="365"/>
      <c r="H58" s="365"/>
      <c r="I58" s="365"/>
      <c r="J58" s="365"/>
      <c r="K58" s="245"/>
    </row>
    <row r="59" spans="2:11" ht="15" customHeight="1" x14ac:dyDescent="0.3">
      <c r="B59" s="244"/>
      <c r="C59" s="249"/>
      <c r="D59" s="365" t="s">
        <v>690</v>
      </c>
      <c r="E59" s="365"/>
      <c r="F59" s="365"/>
      <c r="G59" s="365"/>
      <c r="H59" s="365"/>
      <c r="I59" s="365"/>
      <c r="J59" s="365"/>
      <c r="K59" s="245"/>
    </row>
    <row r="60" spans="2:11" ht="15" customHeight="1" x14ac:dyDescent="0.3">
      <c r="B60" s="244"/>
      <c r="C60" s="249"/>
      <c r="D60" s="364" t="s">
        <v>691</v>
      </c>
      <c r="E60" s="364"/>
      <c r="F60" s="364"/>
      <c r="G60" s="364"/>
      <c r="H60" s="364"/>
      <c r="I60" s="364"/>
      <c r="J60" s="364"/>
      <c r="K60" s="245"/>
    </row>
    <row r="61" spans="2:11" ht="15" customHeight="1" x14ac:dyDescent="0.3">
      <c r="B61" s="244"/>
      <c r="C61" s="249"/>
      <c r="D61" s="365" t="s">
        <v>692</v>
      </c>
      <c r="E61" s="365"/>
      <c r="F61" s="365"/>
      <c r="G61" s="365"/>
      <c r="H61" s="365"/>
      <c r="I61" s="365"/>
      <c r="J61" s="365"/>
      <c r="K61" s="245"/>
    </row>
    <row r="62" spans="2:11" ht="12.75" customHeight="1" x14ac:dyDescent="0.3">
      <c r="B62" s="244"/>
      <c r="C62" s="249"/>
      <c r="D62" s="249"/>
      <c r="E62" s="252"/>
      <c r="F62" s="249"/>
      <c r="G62" s="249"/>
      <c r="H62" s="249"/>
      <c r="I62" s="249"/>
      <c r="J62" s="249"/>
      <c r="K62" s="245"/>
    </row>
    <row r="63" spans="2:11" ht="15" customHeight="1" x14ac:dyDescent="0.3">
      <c r="B63" s="244"/>
      <c r="C63" s="249"/>
      <c r="D63" s="365" t="s">
        <v>693</v>
      </c>
      <c r="E63" s="365"/>
      <c r="F63" s="365"/>
      <c r="G63" s="365"/>
      <c r="H63" s="365"/>
      <c r="I63" s="365"/>
      <c r="J63" s="365"/>
      <c r="K63" s="245"/>
    </row>
    <row r="64" spans="2:11" ht="15" customHeight="1" x14ac:dyDescent="0.3">
      <c r="B64" s="244"/>
      <c r="C64" s="249"/>
      <c r="D64" s="364" t="s">
        <v>694</v>
      </c>
      <c r="E64" s="364"/>
      <c r="F64" s="364"/>
      <c r="G64" s="364"/>
      <c r="H64" s="364"/>
      <c r="I64" s="364"/>
      <c r="J64" s="364"/>
      <c r="K64" s="245"/>
    </row>
    <row r="65" spans="2:11" ht="15" customHeight="1" x14ac:dyDescent="0.3">
      <c r="B65" s="244"/>
      <c r="C65" s="249"/>
      <c r="D65" s="365" t="s">
        <v>695</v>
      </c>
      <c r="E65" s="365"/>
      <c r="F65" s="365"/>
      <c r="G65" s="365"/>
      <c r="H65" s="365"/>
      <c r="I65" s="365"/>
      <c r="J65" s="365"/>
      <c r="K65" s="245"/>
    </row>
    <row r="66" spans="2:11" ht="15" customHeight="1" x14ac:dyDescent="0.3">
      <c r="B66" s="244"/>
      <c r="C66" s="249"/>
      <c r="D66" s="365" t="s">
        <v>696</v>
      </c>
      <c r="E66" s="365"/>
      <c r="F66" s="365"/>
      <c r="G66" s="365"/>
      <c r="H66" s="365"/>
      <c r="I66" s="365"/>
      <c r="J66" s="365"/>
      <c r="K66" s="245"/>
    </row>
    <row r="67" spans="2:11" ht="15" customHeight="1" x14ac:dyDescent="0.3">
      <c r="B67" s="244"/>
      <c r="C67" s="249"/>
      <c r="D67" s="365" t="s">
        <v>697</v>
      </c>
      <c r="E67" s="365"/>
      <c r="F67" s="365"/>
      <c r="G67" s="365"/>
      <c r="H67" s="365"/>
      <c r="I67" s="365"/>
      <c r="J67" s="365"/>
      <c r="K67" s="245"/>
    </row>
    <row r="68" spans="2:11" ht="15" customHeight="1" x14ac:dyDescent="0.3">
      <c r="B68" s="244"/>
      <c r="C68" s="249"/>
      <c r="D68" s="365" t="s">
        <v>698</v>
      </c>
      <c r="E68" s="365"/>
      <c r="F68" s="365"/>
      <c r="G68" s="365"/>
      <c r="H68" s="365"/>
      <c r="I68" s="365"/>
      <c r="J68" s="365"/>
      <c r="K68" s="245"/>
    </row>
    <row r="69" spans="2:11" ht="12.75" customHeight="1" x14ac:dyDescent="0.3">
      <c r="B69" s="253"/>
      <c r="C69" s="254"/>
      <c r="D69" s="254"/>
      <c r="E69" s="254"/>
      <c r="F69" s="254"/>
      <c r="G69" s="254"/>
      <c r="H69" s="254"/>
      <c r="I69" s="254"/>
      <c r="J69" s="254"/>
      <c r="K69" s="255"/>
    </row>
    <row r="70" spans="2:11" ht="18.75" customHeight="1" x14ac:dyDescent="0.3">
      <c r="B70" s="256"/>
      <c r="C70" s="256"/>
      <c r="D70" s="256"/>
      <c r="E70" s="256"/>
      <c r="F70" s="256"/>
      <c r="G70" s="256"/>
      <c r="H70" s="256"/>
      <c r="I70" s="256"/>
      <c r="J70" s="256"/>
      <c r="K70" s="257"/>
    </row>
    <row r="71" spans="2:11" ht="18.75" customHeight="1" x14ac:dyDescent="0.3">
      <c r="B71" s="257"/>
      <c r="C71" s="257"/>
      <c r="D71" s="257"/>
      <c r="E71" s="257"/>
      <c r="F71" s="257"/>
      <c r="G71" s="257"/>
      <c r="H71" s="257"/>
      <c r="I71" s="257"/>
      <c r="J71" s="257"/>
      <c r="K71" s="257"/>
    </row>
    <row r="72" spans="2:11" ht="7.5" customHeight="1" x14ac:dyDescent="0.3">
      <c r="B72" s="258"/>
      <c r="C72" s="259"/>
      <c r="D72" s="259"/>
      <c r="E72" s="259"/>
      <c r="F72" s="259"/>
      <c r="G72" s="259"/>
      <c r="H72" s="259"/>
      <c r="I72" s="259"/>
      <c r="J72" s="259"/>
      <c r="K72" s="260"/>
    </row>
    <row r="73" spans="2:11" ht="45" customHeight="1" x14ac:dyDescent="0.3">
      <c r="B73" s="261"/>
      <c r="C73" s="363" t="s">
        <v>85</v>
      </c>
      <c r="D73" s="363"/>
      <c r="E73" s="363"/>
      <c r="F73" s="363"/>
      <c r="G73" s="363"/>
      <c r="H73" s="363"/>
      <c r="I73" s="363"/>
      <c r="J73" s="363"/>
      <c r="K73" s="262"/>
    </row>
    <row r="74" spans="2:11" ht="17.25" customHeight="1" x14ac:dyDescent="0.3">
      <c r="B74" s="261"/>
      <c r="C74" s="263" t="s">
        <v>699</v>
      </c>
      <c r="D74" s="263"/>
      <c r="E74" s="263"/>
      <c r="F74" s="263" t="s">
        <v>700</v>
      </c>
      <c r="G74" s="264"/>
      <c r="H74" s="263" t="s">
        <v>166</v>
      </c>
      <c r="I74" s="263" t="s">
        <v>59</v>
      </c>
      <c r="J74" s="263" t="s">
        <v>701</v>
      </c>
      <c r="K74" s="262"/>
    </row>
    <row r="75" spans="2:11" ht="17.25" customHeight="1" x14ac:dyDescent="0.3">
      <c r="B75" s="261"/>
      <c r="C75" s="265" t="s">
        <v>702</v>
      </c>
      <c r="D75" s="265"/>
      <c r="E75" s="265"/>
      <c r="F75" s="266" t="s">
        <v>703</v>
      </c>
      <c r="G75" s="267"/>
      <c r="H75" s="265"/>
      <c r="I75" s="265"/>
      <c r="J75" s="265" t="s">
        <v>704</v>
      </c>
      <c r="K75" s="262"/>
    </row>
    <row r="76" spans="2:11" ht="5.25" customHeight="1" x14ac:dyDescent="0.3">
      <c r="B76" s="261"/>
      <c r="C76" s="268"/>
      <c r="D76" s="268"/>
      <c r="E76" s="268"/>
      <c r="F76" s="268"/>
      <c r="G76" s="269"/>
      <c r="H76" s="268"/>
      <c r="I76" s="268"/>
      <c r="J76" s="268"/>
      <c r="K76" s="262"/>
    </row>
    <row r="77" spans="2:11" ht="15" customHeight="1" x14ac:dyDescent="0.3">
      <c r="B77" s="261"/>
      <c r="C77" s="251" t="s">
        <v>55</v>
      </c>
      <c r="D77" s="268"/>
      <c r="E77" s="268"/>
      <c r="F77" s="270" t="s">
        <v>705</v>
      </c>
      <c r="G77" s="269"/>
      <c r="H77" s="251" t="s">
        <v>706</v>
      </c>
      <c r="I77" s="251" t="s">
        <v>707</v>
      </c>
      <c r="J77" s="251">
        <v>20</v>
      </c>
      <c r="K77" s="262"/>
    </row>
    <row r="78" spans="2:11" ht="15" customHeight="1" x14ac:dyDescent="0.3">
      <c r="B78" s="261"/>
      <c r="C78" s="251" t="s">
        <v>708</v>
      </c>
      <c r="D78" s="251"/>
      <c r="E78" s="251"/>
      <c r="F78" s="270" t="s">
        <v>705</v>
      </c>
      <c r="G78" s="269"/>
      <c r="H78" s="251" t="s">
        <v>709</v>
      </c>
      <c r="I78" s="251" t="s">
        <v>707</v>
      </c>
      <c r="J78" s="251">
        <v>120</v>
      </c>
      <c r="K78" s="262"/>
    </row>
    <row r="79" spans="2:11" ht="15" customHeight="1" x14ac:dyDescent="0.3">
      <c r="B79" s="271"/>
      <c r="C79" s="251" t="s">
        <v>710</v>
      </c>
      <c r="D79" s="251"/>
      <c r="E79" s="251"/>
      <c r="F79" s="270" t="s">
        <v>711</v>
      </c>
      <c r="G79" s="269"/>
      <c r="H79" s="251" t="s">
        <v>712</v>
      </c>
      <c r="I79" s="251" t="s">
        <v>707</v>
      </c>
      <c r="J79" s="251">
        <v>50</v>
      </c>
      <c r="K79" s="262"/>
    </row>
    <row r="80" spans="2:11" ht="15" customHeight="1" x14ac:dyDescent="0.3">
      <c r="B80" s="271"/>
      <c r="C80" s="251" t="s">
        <v>713</v>
      </c>
      <c r="D80" s="251"/>
      <c r="E80" s="251"/>
      <c r="F80" s="270" t="s">
        <v>705</v>
      </c>
      <c r="G80" s="269"/>
      <c r="H80" s="251" t="s">
        <v>714</v>
      </c>
      <c r="I80" s="251" t="s">
        <v>715</v>
      </c>
      <c r="J80" s="251"/>
      <c r="K80" s="262"/>
    </row>
    <row r="81" spans="2:11" ht="15" customHeight="1" x14ac:dyDescent="0.3">
      <c r="B81" s="271"/>
      <c r="C81" s="272" t="s">
        <v>716</v>
      </c>
      <c r="D81" s="272"/>
      <c r="E81" s="272"/>
      <c r="F81" s="273" t="s">
        <v>711</v>
      </c>
      <c r="G81" s="272"/>
      <c r="H81" s="272" t="s">
        <v>717</v>
      </c>
      <c r="I81" s="272" t="s">
        <v>707</v>
      </c>
      <c r="J81" s="272">
        <v>15</v>
      </c>
      <c r="K81" s="262"/>
    </row>
    <row r="82" spans="2:11" ht="15" customHeight="1" x14ac:dyDescent="0.3">
      <c r="B82" s="271"/>
      <c r="C82" s="272" t="s">
        <v>718</v>
      </c>
      <c r="D82" s="272"/>
      <c r="E82" s="272"/>
      <c r="F82" s="273" t="s">
        <v>711</v>
      </c>
      <c r="G82" s="272"/>
      <c r="H82" s="272" t="s">
        <v>719</v>
      </c>
      <c r="I82" s="272" t="s">
        <v>707</v>
      </c>
      <c r="J82" s="272">
        <v>15</v>
      </c>
      <c r="K82" s="262"/>
    </row>
    <row r="83" spans="2:11" ht="15" customHeight="1" x14ac:dyDescent="0.3">
      <c r="B83" s="271"/>
      <c r="C83" s="272" t="s">
        <v>720</v>
      </c>
      <c r="D83" s="272"/>
      <c r="E83" s="272"/>
      <c r="F83" s="273" t="s">
        <v>711</v>
      </c>
      <c r="G83" s="272"/>
      <c r="H83" s="272" t="s">
        <v>721</v>
      </c>
      <c r="I83" s="272" t="s">
        <v>707</v>
      </c>
      <c r="J83" s="272">
        <v>20</v>
      </c>
      <c r="K83" s="262"/>
    </row>
    <row r="84" spans="2:11" ht="15" customHeight="1" x14ac:dyDescent="0.3">
      <c r="B84" s="271"/>
      <c r="C84" s="272" t="s">
        <v>722</v>
      </c>
      <c r="D84" s="272"/>
      <c r="E84" s="272"/>
      <c r="F84" s="273" t="s">
        <v>711</v>
      </c>
      <c r="G84" s="272"/>
      <c r="H84" s="272" t="s">
        <v>723</v>
      </c>
      <c r="I84" s="272" t="s">
        <v>707</v>
      </c>
      <c r="J84" s="272">
        <v>20</v>
      </c>
      <c r="K84" s="262"/>
    </row>
    <row r="85" spans="2:11" ht="15" customHeight="1" x14ac:dyDescent="0.3">
      <c r="B85" s="271"/>
      <c r="C85" s="251" t="s">
        <v>724</v>
      </c>
      <c r="D85" s="251"/>
      <c r="E85" s="251"/>
      <c r="F85" s="270" t="s">
        <v>711</v>
      </c>
      <c r="G85" s="269"/>
      <c r="H85" s="251" t="s">
        <v>725</v>
      </c>
      <c r="I85" s="251" t="s">
        <v>707</v>
      </c>
      <c r="J85" s="251">
        <v>50</v>
      </c>
      <c r="K85" s="262"/>
    </row>
    <row r="86" spans="2:11" ht="15" customHeight="1" x14ac:dyDescent="0.3">
      <c r="B86" s="271"/>
      <c r="C86" s="251" t="s">
        <v>726</v>
      </c>
      <c r="D86" s="251"/>
      <c r="E86" s="251"/>
      <c r="F86" s="270" t="s">
        <v>711</v>
      </c>
      <c r="G86" s="269"/>
      <c r="H86" s="251" t="s">
        <v>727</v>
      </c>
      <c r="I86" s="251" t="s">
        <v>707</v>
      </c>
      <c r="J86" s="251">
        <v>20</v>
      </c>
      <c r="K86" s="262"/>
    </row>
    <row r="87" spans="2:11" ht="15" customHeight="1" x14ac:dyDescent="0.3">
      <c r="B87" s="271"/>
      <c r="C87" s="251" t="s">
        <v>728</v>
      </c>
      <c r="D87" s="251"/>
      <c r="E87" s="251"/>
      <c r="F87" s="270" t="s">
        <v>711</v>
      </c>
      <c r="G87" s="269"/>
      <c r="H87" s="251" t="s">
        <v>729</v>
      </c>
      <c r="I87" s="251" t="s">
        <v>707</v>
      </c>
      <c r="J87" s="251">
        <v>20</v>
      </c>
      <c r="K87" s="262"/>
    </row>
    <row r="88" spans="2:11" ht="15" customHeight="1" x14ac:dyDescent="0.3">
      <c r="B88" s="271"/>
      <c r="C88" s="251" t="s">
        <v>730</v>
      </c>
      <c r="D88" s="251"/>
      <c r="E88" s="251"/>
      <c r="F88" s="270" t="s">
        <v>711</v>
      </c>
      <c r="G88" s="269"/>
      <c r="H88" s="251" t="s">
        <v>731</v>
      </c>
      <c r="I88" s="251" t="s">
        <v>707</v>
      </c>
      <c r="J88" s="251">
        <v>50</v>
      </c>
      <c r="K88" s="262"/>
    </row>
    <row r="89" spans="2:11" ht="15" customHeight="1" x14ac:dyDescent="0.3">
      <c r="B89" s="271"/>
      <c r="C89" s="251" t="s">
        <v>732</v>
      </c>
      <c r="D89" s="251"/>
      <c r="E89" s="251"/>
      <c r="F89" s="270" t="s">
        <v>711</v>
      </c>
      <c r="G89" s="269"/>
      <c r="H89" s="251" t="s">
        <v>732</v>
      </c>
      <c r="I89" s="251" t="s">
        <v>707</v>
      </c>
      <c r="J89" s="251">
        <v>50</v>
      </c>
      <c r="K89" s="262"/>
    </row>
    <row r="90" spans="2:11" ht="15" customHeight="1" x14ac:dyDescent="0.3">
      <c r="B90" s="271"/>
      <c r="C90" s="251" t="s">
        <v>171</v>
      </c>
      <c r="D90" s="251"/>
      <c r="E90" s="251"/>
      <c r="F90" s="270" t="s">
        <v>711</v>
      </c>
      <c r="G90" s="269"/>
      <c r="H90" s="251" t="s">
        <v>733</v>
      </c>
      <c r="I90" s="251" t="s">
        <v>707</v>
      </c>
      <c r="J90" s="251">
        <v>255</v>
      </c>
      <c r="K90" s="262"/>
    </row>
    <row r="91" spans="2:11" ht="15" customHeight="1" x14ac:dyDescent="0.3">
      <c r="B91" s="271"/>
      <c r="C91" s="251" t="s">
        <v>734</v>
      </c>
      <c r="D91" s="251"/>
      <c r="E91" s="251"/>
      <c r="F91" s="270" t="s">
        <v>705</v>
      </c>
      <c r="G91" s="269"/>
      <c r="H91" s="251" t="s">
        <v>735</v>
      </c>
      <c r="I91" s="251" t="s">
        <v>736</v>
      </c>
      <c r="J91" s="251"/>
      <c r="K91" s="262"/>
    </row>
    <row r="92" spans="2:11" ht="15" customHeight="1" x14ac:dyDescent="0.3">
      <c r="B92" s="271"/>
      <c r="C92" s="251" t="s">
        <v>737</v>
      </c>
      <c r="D92" s="251"/>
      <c r="E92" s="251"/>
      <c r="F92" s="270" t="s">
        <v>705</v>
      </c>
      <c r="G92" s="269"/>
      <c r="H92" s="251" t="s">
        <v>738</v>
      </c>
      <c r="I92" s="251" t="s">
        <v>739</v>
      </c>
      <c r="J92" s="251"/>
      <c r="K92" s="262"/>
    </row>
    <row r="93" spans="2:11" ht="15" customHeight="1" x14ac:dyDescent="0.3">
      <c r="B93" s="271"/>
      <c r="C93" s="251" t="s">
        <v>740</v>
      </c>
      <c r="D93" s="251"/>
      <c r="E93" s="251"/>
      <c r="F93" s="270" t="s">
        <v>705</v>
      </c>
      <c r="G93" s="269"/>
      <c r="H93" s="251" t="s">
        <v>740</v>
      </c>
      <c r="I93" s="251" t="s">
        <v>739</v>
      </c>
      <c r="J93" s="251"/>
      <c r="K93" s="262"/>
    </row>
    <row r="94" spans="2:11" ht="15" customHeight="1" x14ac:dyDescent="0.3">
      <c r="B94" s="271"/>
      <c r="C94" s="251" t="s">
        <v>40</v>
      </c>
      <c r="D94" s="251"/>
      <c r="E94" s="251"/>
      <c r="F94" s="270" t="s">
        <v>705</v>
      </c>
      <c r="G94" s="269"/>
      <c r="H94" s="251" t="s">
        <v>741</v>
      </c>
      <c r="I94" s="251" t="s">
        <v>739</v>
      </c>
      <c r="J94" s="251"/>
      <c r="K94" s="262"/>
    </row>
    <row r="95" spans="2:11" ht="15" customHeight="1" x14ac:dyDescent="0.3">
      <c r="B95" s="271"/>
      <c r="C95" s="251" t="s">
        <v>50</v>
      </c>
      <c r="D95" s="251"/>
      <c r="E95" s="251"/>
      <c r="F95" s="270" t="s">
        <v>705</v>
      </c>
      <c r="G95" s="269"/>
      <c r="H95" s="251" t="s">
        <v>742</v>
      </c>
      <c r="I95" s="251" t="s">
        <v>739</v>
      </c>
      <c r="J95" s="251"/>
      <c r="K95" s="262"/>
    </row>
    <row r="96" spans="2:11" ht="15" customHeight="1" x14ac:dyDescent="0.3">
      <c r="B96" s="274"/>
      <c r="C96" s="275"/>
      <c r="D96" s="275"/>
      <c r="E96" s="275"/>
      <c r="F96" s="275"/>
      <c r="G96" s="275"/>
      <c r="H96" s="275"/>
      <c r="I96" s="275"/>
      <c r="J96" s="275"/>
      <c r="K96" s="276"/>
    </row>
    <row r="97" spans="2:11" ht="18.75" customHeight="1" x14ac:dyDescent="0.3">
      <c r="B97" s="277"/>
      <c r="C97" s="278"/>
      <c r="D97" s="278"/>
      <c r="E97" s="278"/>
      <c r="F97" s="278"/>
      <c r="G97" s="278"/>
      <c r="H97" s="278"/>
      <c r="I97" s="278"/>
      <c r="J97" s="278"/>
      <c r="K97" s="277"/>
    </row>
    <row r="98" spans="2:11" ht="18.75" customHeight="1" x14ac:dyDescent="0.3">
      <c r="B98" s="257"/>
      <c r="C98" s="257"/>
      <c r="D98" s="257"/>
      <c r="E98" s="257"/>
      <c r="F98" s="257"/>
      <c r="G98" s="257"/>
      <c r="H98" s="257"/>
      <c r="I98" s="257"/>
      <c r="J98" s="257"/>
      <c r="K98" s="257"/>
    </row>
    <row r="99" spans="2:11" ht="7.5" customHeight="1" x14ac:dyDescent="0.3">
      <c r="B99" s="258"/>
      <c r="C99" s="259"/>
      <c r="D99" s="259"/>
      <c r="E99" s="259"/>
      <c r="F99" s="259"/>
      <c r="G99" s="259"/>
      <c r="H99" s="259"/>
      <c r="I99" s="259"/>
      <c r="J99" s="259"/>
      <c r="K99" s="260"/>
    </row>
    <row r="100" spans="2:11" ht="45" customHeight="1" x14ac:dyDescent="0.3">
      <c r="B100" s="261"/>
      <c r="C100" s="363" t="s">
        <v>743</v>
      </c>
      <c r="D100" s="363"/>
      <c r="E100" s="363"/>
      <c r="F100" s="363"/>
      <c r="G100" s="363"/>
      <c r="H100" s="363"/>
      <c r="I100" s="363"/>
      <c r="J100" s="363"/>
      <c r="K100" s="262"/>
    </row>
    <row r="101" spans="2:11" ht="17.25" customHeight="1" x14ac:dyDescent="0.3">
      <c r="B101" s="261"/>
      <c r="C101" s="263" t="s">
        <v>699</v>
      </c>
      <c r="D101" s="263"/>
      <c r="E101" s="263"/>
      <c r="F101" s="263" t="s">
        <v>700</v>
      </c>
      <c r="G101" s="264"/>
      <c r="H101" s="263" t="s">
        <v>166</v>
      </c>
      <c r="I101" s="263" t="s">
        <v>59</v>
      </c>
      <c r="J101" s="263" t="s">
        <v>701</v>
      </c>
      <c r="K101" s="262"/>
    </row>
    <row r="102" spans="2:11" ht="17.25" customHeight="1" x14ac:dyDescent="0.3">
      <c r="B102" s="261"/>
      <c r="C102" s="265" t="s">
        <v>702</v>
      </c>
      <c r="D102" s="265"/>
      <c r="E102" s="265"/>
      <c r="F102" s="266" t="s">
        <v>703</v>
      </c>
      <c r="G102" s="267"/>
      <c r="H102" s="265"/>
      <c r="I102" s="265"/>
      <c r="J102" s="265" t="s">
        <v>704</v>
      </c>
      <c r="K102" s="262"/>
    </row>
    <row r="103" spans="2:11" ht="5.25" customHeight="1" x14ac:dyDescent="0.3">
      <c r="B103" s="261"/>
      <c r="C103" s="263"/>
      <c r="D103" s="263"/>
      <c r="E103" s="263"/>
      <c r="F103" s="263"/>
      <c r="G103" s="279"/>
      <c r="H103" s="263"/>
      <c r="I103" s="263"/>
      <c r="J103" s="263"/>
      <c r="K103" s="262"/>
    </row>
    <row r="104" spans="2:11" ht="15" customHeight="1" x14ac:dyDescent="0.3">
      <c r="B104" s="261"/>
      <c r="C104" s="251" t="s">
        <v>55</v>
      </c>
      <c r="D104" s="268"/>
      <c r="E104" s="268"/>
      <c r="F104" s="270" t="s">
        <v>705</v>
      </c>
      <c r="G104" s="279"/>
      <c r="H104" s="251" t="s">
        <v>744</v>
      </c>
      <c r="I104" s="251" t="s">
        <v>707</v>
      </c>
      <c r="J104" s="251">
        <v>20</v>
      </c>
      <c r="K104" s="262"/>
    </row>
    <row r="105" spans="2:11" ht="15" customHeight="1" x14ac:dyDescent="0.3">
      <c r="B105" s="261"/>
      <c r="C105" s="251" t="s">
        <v>708</v>
      </c>
      <c r="D105" s="251"/>
      <c r="E105" s="251"/>
      <c r="F105" s="270" t="s">
        <v>705</v>
      </c>
      <c r="G105" s="251"/>
      <c r="H105" s="251" t="s">
        <v>744</v>
      </c>
      <c r="I105" s="251" t="s">
        <v>707</v>
      </c>
      <c r="J105" s="251">
        <v>120</v>
      </c>
      <c r="K105" s="262"/>
    </row>
    <row r="106" spans="2:11" ht="15" customHeight="1" x14ac:dyDescent="0.3">
      <c r="B106" s="271"/>
      <c r="C106" s="251" t="s">
        <v>710</v>
      </c>
      <c r="D106" s="251"/>
      <c r="E106" s="251"/>
      <c r="F106" s="270" t="s">
        <v>711</v>
      </c>
      <c r="G106" s="251"/>
      <c r="H106" s="251" t="s">
        <v>744</v>
      </c>
      <c r="I106" s="251" t="s">
        <v>707</v>
      </c>
      <c r="J106" s="251">
        <v>50</v>
      </c>
      <c r="K106" s="262"/>
    </row>
    <row r="107" spans="2:11" ht="15" customHeight="1" x14ac:dyDescent="0.3">
      <c r="B107" s="271"/>
      <c r="C107" s="251" t="s">
        <v>713</v>
      </c>
      <c r="D107" s="251"/>
      <c r="E107" s="251"/>
      <c r="F107" s="270" t="s">
        <v>705</v>
      </c>
      <c r="G107" s="251"/>
      <c r="H107" s="251" t="s">
        <v>744</v>
      </c>
      <c r="I107" s="251" t="s">
        <v>715</v>
      </c>
      <c r="J107" s="251"/>
      <c r="K107" s="262"/>
    </row>
    <row r="108" spans="2:11" ht="15" customHeight="1" x14ac:dyDescent="0.3">
      <c r="B108" s="271"/>
      <c r="C108" s="251" t="s">
        <v>724</v>
      </c>
      <c r="D108" s="251"/>
      <c r="E108" s="251"/>
      <c r="F108" s="270" t="s">
        <v>711</v>
      </c>
      <c r="G108" s="251"/>
      <c r="H108" s="251" t="s">
        <v>744</v>
      </c>
      <c r="I108" s="251" t="s">
        <v>707</v>
      </c>
      <c r="J108" s="251">
        <v>50</v>
      </c>
      <c r="K108" s="262"/>
    </row>
    <row r="109" spans="2:11" ht="15" customHeight="1" x14ac:dyDescent="0.3">
      <c r="B109" s="271"/>
      <c r="C109" s="251" t="s">
        <v>732</v>
      </c>
      <c r="D109" s="251"/>
      <c r="E109" s="251"/>
      <c r="F109" s="270" t="s">
        <v>711</v>
      </c>
      <c r="G109" s="251"/>
      <c r="H109" s="251" t="s">
        <v>744</v>
      </c>
      <c r="I109" s="251" t="s">
        <v>707</v>
      </c>
      <c r="J109" s="251">
        <v>50</v>
      </c>
      <c r="K109" s="262"/>
    </row>
    <row r="110" spans="2:11" ht="15" customHeight="1" x14ac:dyDescent="0.3">
      <c r="B110" s="271"/>
      <c r="C110" s="251" t="s">
        <v>730</v>
      </c>
      <c r="D110" s="251"/>
      <c r="E110" s="251"/>
      <c r="F110" s="270" t="s">
        <v>711</v>
      </c>
      <c r="G110" s="251"/>
      <c r="H110" s="251" t="s">
        <v>744</v>
      </c>
      <c r="I110" s="251" t="s">
        <v>707</v>
      </c>
      <c r="J110" s="251">
        <v>50</v>
      </c>
      <c r="K110" s="262"/>
    </row>
    <row r="111" spans="2:11" ht="15" customHeight="1" x14ac:dyDescent="0.3">
      <c r="B111" s="271"/>
      <c r="C111" s="251" t="s">
        <v>55</v>
      </c>
      <c r="D111" s="251"/>
      <c r="E111" s="251"/>
      <c r="F111" s="270" t="s">
        <v>705</v>
      </c>
      <c r="G111" s="251"/>
      <c r="H111" s="251" t="s">
        <v>745</v>
      </c>
      <c r="I111" s="251" t="s">
        <v>707</v>
      </c>
      <c r="J111" s="251">
        <v>20</v>
      </c>
      <c r="K111" s="262"/>
    </row>
    <row r="112" spans="2:11" ht="15" customHeight="1" x14ac:dyDescent="0.3">
      <c r="B112" s="271"/>
      <c r="C112" s="251" t="s">
        <v>746</v>
      </c>
      <c r="D112" s="251"/>
      <c r="E112" s="251"/>
      <c r="F112" s="270" t="s">
        <v>705</v>
      </c>
      <c r="G112" s="251"/>
      <c r="H112" s="251" t="s">
        <v>747</v>
      </c>
      <c r="I112" s="251" t="s">
        <v>707</v>
      </c>
      <c r="J112" s="251">
        <v>120</v>
      </c>
      <c r="K112" s="262"/>
    </row>
    <row r="113" spans="2:11" ht="15" customHeight="1" x14ac:dyDescent="0.3">
      <c r="B113" s="271"/>
      <c r="C113" s="251" t="s">
        <v>40</v>
      </c>
      <c r="D113" s="251"/>
      <c r="E113" s="251"/>
      <c r="F113" s="270" t="s">
        <v>705</v>
      </c>
      <c r="G113" s="251"/>
      <c r="H113" s="251" t="s">
        <v>748</v>
      </c>
      <c r="I113" s="251" t="s">
        <v>739</v>
      </c>
      <c r="J113" s="251"/>
      <c r="K113" s="262"/>
    </row>
    <row r="114" spans="2:11" ht="15" customHeight="1" x14ac:dyDescent="0.3">
      <c r="B114" s="271"/>
      <c r="C114" s="251" t="s">
        <v>50</v>
      </c>
      <c r="D114" s="251"/>
      <c r="E114" s="251"/>
      <c r="F114" s="270" t="s">
        <v>705</v>
      </c>
      <c r="G114" s="251"/>
      <c r="H114" s="251" t="s">
        <v>749</v>
      </c>
      <c r="I114" s="251" t="s">
        <v>739</v>
      </c>
      <c r="J114" s="251"/>
      <c r="K114" s="262"/>
    </row>
    <row r="115" spans="2:11" ht="15" customHeight="1" x14ac:dyDescent="0.3">
      <c r="B115" s="271"/>
      <c r="C115" s="251" t="s">
        <v>59</v>
      </c>
      <c r="D115" s="251"/>
      <c r="E115" s="251"/>
      <c r="F115" s="270" t="s">
        <v>705</v>
      </c>
      <c r="G115" s="251"/>
      <c r="H115" s="251" t="s">
        <v>750</v>
      </c>
      <c r="I115" s="251" t="s">
        <v>751</v>
      </c>
      <c r="J115" s="251"/>
      <c r="K115" s="262"/>
    </row>
    <row r="116" spans="2:11" ht="15" customHeight="1" x14ac:dyDescent="0.3">
      <c r="B116" s="274"/>
      <c r="C116" s="280"/>
      <c r="D116" s="280"/>
      <c r="E116" s="280"/>
      <c r="F116" s="280"/>
      <c r="G116" s="280"/>
      <c r="H116" s="280"/>
      <c r="I116" s="280"/>
      <c r="J116" s="280"/>
      <c r="K116" s="276"/>
    </row>
    <row r="117" spans="2:11" ht="18.75" customHeight="1" x14ac:dyDescent="0.3">
      <c r="B117" s="281"/>
      <c r="C117" s="247"/>
      <c r="D117" s="247"/>
      <c r="E117" s="247"/>
      <c r="F117" s="282"/>
      <c r="G117" s="247"/>
      <c r="H117" s="247"/>
      <c r="I117" s="247"/>
      <c r="J117" s="247"/>
      <c r="K117" s="281"/>
    </row>
    <row r="118" spans="2:11" ht="18.75" customHeight="1" x14ac:dyDescent="0.3">
      <c r="B118" s="257"/>
      <c r="C118" s="257"/>
      <c r="D118" s="257"/>
      <c r="E118" s="257"/>
      <c r="F118" s="257"/>
      <c r="G118" s="257"/>
      <c r="H118" s="257"/>
      <c r="I118" s="257"/>
      <c r="J118" s="257"/>
      <c r="K118" s="257"/>
    </row>
    <row r="119" spans="2:11" ht="7.5" customHeight="1" x14ac:dyDescent="0.3">
      <c r="B119" s="283"/>
      <c r="C119" s="284"/>
      <c r="D119" s="284"/>
      <c r="E119" s="284"/>
      <c r="F119" s="284"/>
      <c r="G119" s="284"/>
      <c r="H119" s="284"/>
      <c r="I119" s="284"/>
      <c r="J119" s="284"/>
      <c r="K119" s="285"/>
    </row>
    <row r="120" spans="2:11" ht="45" customHeight="1" x14ac:dyDescent="0.3">
      <c r="B120" s="286"/>
      <c r="C120" s="362" t="s">
        <v>752</v>
      </c>
      <c r="D120" s="362"/>
      <c r="E120" s="362"/>
      <c r="F120" s="362"/>
      <c r="G120" s="362"/>
      <c r="H120" s="362"/>
      <c r="I120" s="362"/>
      <c r="J120" s="362"/>
      <c r="K120" s="287"/>
    </row>
    <row r="121" spans="2:11" ht="17.25" customHeight="1" x14ac:dyDescent="0.3">
      <c r="B121" s="288"/>
      <c r="C121" s="263" t="s">
        <v>699</v>
      </c>
      <c r="D121" s="263"/>
      <c r="E121" s="263"/>
      <c r="F121" s="263" t="s">
        <v>700</v>
      </c>
      <c r="G121" s="264"/>
      <c r="H121" s="263" t="s">
        <v>166</v>
      </c>
      <c r="I121" s="263" t="s">
        <v>59</v>
      </c>
      <c r="J121" s="263" t="s">
        <v>701</v>
      </c>
      <c r="K121" s="289"/>
    </row>
    <row r="122" spans="2:11" ht="17.25" customHeight="1" x14ac:dyDescent="0.3">
      <c r="B122" s="288"/>
      <c r="C122" s="265" t="s">
        <v>702</v>
      </c>
      <c r="D122" s="265"/>
      <c r="E122" s="265"/>
      <c r="F122" s="266" t="s">
        <v>703</v>
      </c>
      <c r="G122" s="267"/>
      <c r="H122" s="265"/>
      <c r="I122" s="265"/>
      <c r="J122" s="265" t="s">
        <v>704</v>
      </c>
      <c r="K122" s="289"/>
    </row>
    <row r="123" spans="2:11" ht="5.25" customHeight="1" x14ac:dyDescent="0.3">
      <c r="B123" s="290"/>
      <c r="C123" s="268"/>
      <c r="D123" s="268"/>
      <c r="E123" s="268"/>
      <c r="F123" s="268"/>
      <c r="G123" s="251"/>
      <c r="H123" s="268"/>
      <c r="I123" s="268"/>
      <c r="J123" s="268"/>
      <c r="K123" s="291"/>
    </row>
    <row r="124" spans="2:11" ht="15" customHeight="1" x14ac:dyDescent="0.3">
      <c r="B124" s="290"/>
      <c r="C124" s="251" t="s">
        <v>708</v>
      </c>
      <c r="D124" s="268"/>
      <c r="E124" s="268"/>
      <c r="F124" s="270" t="s">
        <v>705</v>
      </c>
      <c r="G124" s="251"/>
      <c r="H124" s="251" t="s">
        <v>744</v>
      </c>
      <c r="I124" s="251" t="s">
        <v>707</v>
      </c>
      <c r="J124" s="251">
        <v>120</v>
      </c>
      <c r="K124" s="292"/>
    </row>
    <row r="125" spans="2:11" ht="15" customHeight="1" x14ac:dyDescent="0.3">
      <c r="B125" s="290"/>
      <c r="C125" s="251" t="s">
        <v>753</v>
      </c>
      <c r="D125" s="251"/>
      <c r="E125" s="251"/>
      <c r="F125" s="270" t="s">
        <v>705</v>
      </c>
      <c r="G125" s="251"/>
      <c r="H125" s="251" t="s">
        <v>754</v>
      </c>
      <c r="I125" s="251" t="s">
        <v>707</v>
      </c>
      <c r="J125" s="251" t="s">
        <v>755</v>
      </c>
      <c r="K125" s="292"/>
    </row>
    <row r="126" spans="2:11" ht="15" customHeight="1" x14ac:dyDescent="0.3">
      <c r="B126" s="290"/>
      <c r="C126" s="251" t="s">
        <v>654</v>
      </c>
      <c r="D126" s="251"/>
      <c r="E126" s="251"/>
      <c r="F126" s="270" t="s">
        <v>705</v>
      </c>
      <c r="G126" s="251"/>
      <c r="H126" s="251" t="s">
        <v>756</v>
      </c>
      <c r="I126" s="251" t="s">
        <v>707</v>
      </c>
      <c r="J126" s="251" t="s">
        <v>755</v>
      </c>
      <c r="K126" s="292"/>
    </row>
    <row r="127" spans="2:11" ht="15" customHeight="1" x14ac:dyDescent="0.3">
      <c r="B127" s="290"/>
      <c r="C127" s="251" t="s">
        <v>716</v>
      </c>
      <c r="D127" s="251"/>
      <c r="E127" s="251"/>
      <c r="F127" s="270" t="s">
        <v>711</v>
      </c>
      <c r="G127" s="251"/>
      <c r="H127" s="251" t="s">
        <v>717</v>
      </c>
      <c r="I127" s="251" t="s">
        <v>707</v>
      </c>
      <c r="J127" s="251">
        <v>15</v>
      </c>
      <c r="K127" s="292"/>
    </row>
    <row r="128" spans="2:11" ht="15" customHeight="1" x14ac:dyDescent="0.3">
      <c r="B128" s="290"/>
      <c r="C128" s="272" t="s">
        <v>718</v>
      </c>
      <c r="D128" s="272"/>
      <c r="E128" s="272"/>
      <c r="F128" s="273" t="s">
        <v>711</v>
      </c>
      <c r="G128" s="272"/>
      <c r="H128" s="272" t="s">
        <v>719</v>
      </c>
      <c r="I128" s="272" t="s">
        <v>707</v>
      </c>
      <c r="J128" s="272">
        <v>15</v>
      </c>
      <c r="K128" s="292"/>
    </row>
    <row r="129" spans="2:11" ht="15" customHeight="1" x14ac:dyDescent="0.3">
      <c r="B129" s="290"/>
      <c r="C129" s="272" t="s">
        <v>720</v>
      </c>
      <c r="D129" s="272"/>
      <c r="E129" s="272"/>
      <c r="F129" s="273" t="s">
        <v>711</v>
      </c>
      <c r="G129" s="272"/>
      <c r="H129" s="272" t="s">
        <v>721</v>
      </c>
      <c r="I129" s="272" t="s">
        <v>707</v>
      </c>
      <c r="J129" s="272">
        <v>20</v>
      </c>
      <c r="K129" s="292"/>
    </row>
    <row r="130" spans="2:11" ht="15" customHeight="1" x14ac:dyDescent="0.3">
      <c r="B130" s="290"/>
      <c r="C130" s="272" t="s">
        <v>722</v>
      </c>
      <c r="D130" s="272"/>
      <c r="E130" s="272"/>
      <c r="F130" s="273" t="s">
        <v>711</v>
      </c>
      <c r="G130" s="272"/>
      <c r="H130" s="272" t="s">
        <v>723</v>
      </c>
      <c r="I130" s="272" t="s">
        <v>707</v>
      </c>
      <c r="J130" s="272">
        <v>20</v>
      </c>
      <c r="K130" s="292"/>
    </row>
    <row r="131" spans="2:11" ht="15" customHeight="1" x14ac:dyDescent="0.3">
      <c r="B131" s="290"/>
      <c r="C131" s="251" t="s">
        <v>710</v>
      </c>
      <c r="D131" s="251"/>
      <c r="E131" s="251"/>
      <c r="F131" s="270" t="s">
        <v>711</v>
      </c>
      <c r="G131" s="251"/>
      <c r="H131" s="251" t="s">
        <v>744</v>
      </c>
      <c r="I131" s="251" t="s">
        <v>707</v>
      </c>
      <c r="J131" s="251">
        <v>50</v>
      </c>
      <c r="K131" s="292"/>
    </row>
    <row r="132" spans="2:11" ht="15" customHeight="1" x14ac:dyDescent="0.3">
      <c r="B132" s="290"/>
      <c r="C132" s="251" t="s">
        <v>724</v>
      </c>
      <c r="D132" s="251"/>
      <c r="E132" s="251"/>
      <c r="F132" s="270" t="s">
        <v>711</v>
      </c>
      <c r="G132" s="251"/>
      <c r="H132" s="251" t="s">
        <v>744</v>
      </c>
      <c r="I132" s="251" t="s">
        <v>707</v>
      </c>
      <c r="J132" s="251">
        <v>50</v>
      </c>
      <c r="K132" s="292"/>
    </row>
    <row r="133" spans="2:11" ht="15" customHeight="1" x14ac:dyDescent="0.3">
      <c r="B133" s="290"/>
      <c r="C133" s="251" t="s">
        <v>730</v>
      </c>
      <c r="D133" s="251"/>
      <c r="E133" s="251"/>
      <c r="F133" s="270" t="s">
        <v>711</v>
      </c>
      <c r="G133" s="251"/>
      <c r="H133" s="251" t="s">
        <v>744</v>
      </c>
      <c r="I133" s="251" t="s">
        <v>707</v>
      </c>
      <c r="J133" s="251">
        <v>50</v>
      </c>
      <c r="K133" s="292"/>
    </row>
    <row r="134" spans="2:11" ht="15" customHeight="1" x14ac:dyDescent="0.3">
      <c r="B134" s="290"/>
      <c r="C134" s="251" t="s">
        <v>732</v>
      </c>
      <c r="D134" s="251"/>
      <c r="E134" s="251"/>
      <c r="F134" s="270" t="s">
        <v>711</v>
      </c>
      <c r="G134" s="251"/>
      <c r="H134" s="251" t="s">
        <v>744</v>
      </c>
      <c r="I134" s="251" t="s">
        <v>707</v>
      </c>
      <c r="J134" s="251">
        <v>50</v>
      </c>
      <c r="K134" s="292"/>
    </row>
    <row r="135" spans="2:11" ht="15" customHeight="1" x14ac:dyDescent="0.3">
      <c r="B135" s="290"/>
      <c r="C135" s="251" t="s">
        <v>171</v>
      </c>
      <c r="D135" s="251"/>
      <c r="E135" s="251"/>
      <c r="F135" s="270" t="s">
        <v>711</v>
      </c>
      <c r="G135" s="251"/>
      <c r="H135" s="251" t="s">
        <v>757</v>
      </c>
      <c r="I135" s="251" t="s">
        <v>707</v>
      </c>
      <c r="J135" s="251">
        <v>255</v>
      </c>
      <c r="K135" s="292"/>
    </row>
    <row r="136" spans="2:11" ht="15" customHeight="1" x14ac:dyDescent="0.3">
      <c r="B136" s="290"/>
      <c r="C136" s="251" t="s">
        <v>734</v>
      </c>
      <c r="D136" s="251"/>
      <c r="E136" s="251"/>
      <c r="F136" s="270" t="s">
        <v>705</v>
      </c>
      <c r="G136" s="251"/>
      <c r="H136" s="251" t="s">
        <v>758</v>
      </c>
      <c r="I136" s="251" t="s">
        <v>736</v>
      </c>
      <c r="J136" s="251"/>
      <c r="K136" s="292"/>
    </row>
    <row r="137" spans="2:11" ht="15" customHeight="1" x14ac:dyDescent="0.3">
      <c r="B137" s="290"/>
      <c r="C137" s="251" t="s">
        <v>737</v>
      </c>
      <c r="D137" s="251"/>
      <c r="E137" s="251"/>
      <c r="F137" s="270" t="s">
        <v>705</v>
      </c>
      <c r="G137" s="251"/>
      <c r="H137" s="251" t="s">
        <v>759</v>
      </c>
      <c r="I137" s="251" t="s">
        <v>739</v>
      </c>
      <c r="J137" s="251"/>
      <c r="K137" s="292"/>
    </row>
    <row r="138" spans="2:11" ht="15" customHeight="1" x14ac:dyDescent="0.3">
      <c r="B138" s="290"/>
      <c r="C138" s="251" t="s">
        <v>740</v>
      </c>
      <c r="D138" s="251"/>
      <c r="E138" s="251"/>
      <c r="F138" s="270" t="s">
        <v>705</v>
      </c>
      <c r="G138" s="251"/>
      <c r="H138" s="251" t="s">
        <v>740</v>
      </c>
      <c r="I138" s="251" t="s">
        <v>739</v>
      </c>
      <c r="J138" s="251"/>
      <c r="K138" s="292"/>
    </row>
    <row r="139" spans="2:11" ht="15" customHeight="1" x14ac:dyDescent="0.3">
      <c r="B139" s="290"/>
      <c r="C139" s="251" t="s">
        <v>40</v>
      </c>
      <c r="D139" s="251"/>
      <c r="E139" s="251"/>
      <c r="F139" s="270" t="s">
        <v>705</v>
      </c>
      <c r="G139" s="251"/>
      <c r="H139" s="251" t="s">
        <v>760</v>
      </c>
      <c r="I139" s="251" t="s">
        <v>739</v>
      </c>
      <c r="J139" s="251"/>
      <c r="K139" s="292"/>
    </row>
    <row r="140" spans="2:11" ht="15" customHeight="1" x14ac:dyDescent="0.3">
      <c r="B140" s="290"/>
      <c r="C140" s="251" t="s">
        <v>761</v>
      </c>
      <c r="D140" s="251"/>
      <c r="E140" s="251"/>
      <c r="F140" s="270" t="s">
        <v>705</v>
      </c>
      <c r="G140" s="251"/>
      <c r="H140" s="251" t="s">
        <v>762</v>
      </c>
      <c r="I140" s="251" t="s">
        <v>739</v>
      </c>
      <c r="J140" s="251"/>
      <c r="K140" s="292"/>
    </row>
    <row r="141" spans="2:11" ht="15" customHeight="1" x14ac:dyDescent="0.3">
      <c r="B141" s="293"/>
      <c r="C141" s="294"/>
      <c r="D141" s="294"/>
      <c r="E141" s="294"/>
      <c r="F141" s="294"/>
      <c r="G141" s="294"/>
      <c r="H141" s="294"/>
      <c r="I141" s="294"/>
      <c r="J141" s="294"/>
      <c r="K141" s="295"/>
    </row>
    <row r="142" spans="2:11" ht="18.75" customHeight="1" x14ac:dyDescent="0.3">
      <c r="B142" s="247"/>
      <c r="C142" s="247"/>
      <c r="D142" s="247"/>
      <c r="E142" s="247"/>
      <c r="F142" s="282"/>
      <c r="G142" s="247"/>
      <c r="H142" s="247"/>
      <c r="I142" s="247"/>
      <c r="J142" s="247"/>
      <c r="K142" s="247"/>
    </row>
    <row r="143" spans="2:11" ht="18.75" customHeight="1" x14ac:dyDescent="0.3">
      <c r="B143" s="257"/>
      <c r="C143" s="257"/>
      <c r="D143" s="257"/>
      <c r="E143" s="257"/>
      <c r="F143" s="257"/>
      <c r="G143" s="257"/>
      <c r="H143" s="257"/>
      <c r="I143" s="257"/>
      <c r="J143" s="257"/>
      <c r="K143" s="257"/>
    </row>
    <row r="144" spans="2:11" ht="7.5" customHeight="1" x14ac:dyDescent="0.3">
      <c r="B144" s="258"/>
      <c r="C144" s="259"/>
      <c r="D144" s="259"/>
      <c r="E144" s="259"/>
      <c r="F144" s="259"/>
      <c r="G144" s="259"/>
      <c r="H144" s="259"/>
      <c r="I144" s="259"/>
      <c r="J144" s="259"/>
      <c r="K144" s="260"/>
    </row>
    <row r="145" spans="2:11" ht="45" customHeight="1" x14ac:dyDescent="0.3">
      <c r="B145" s="261"/>
      <c r="C145" s="363" t="s">
        <v>763</v>
      </c>
      <c r="D145" s="363"/>
      <c r="E145" s="363"/>
      <c r="F145" s="363"/>
      <c r="G145" s="363"/>
      <c r="H145" s="363"/>
      <c r="I145" s="363"/>
      <c r="J145" s="363"/>
      <c r="K145" s="262"/>
    </row>
    <row r="146" spans="2:11" ht="17.25" customHeight="1" x14ac:dyDescent="0.3">
      <c r="B146" s="261"/>
      <c r="C146" s="263" t="s">
        <v>699</v>
      </c>
      <c r="D146" s="263"/>
      <c r="E146" s="263"/>
      <c r="F146" s="263" t="s">
        <v>700</v>
      </c>
      <c r="G146" s="264"/>
      <c r="H146" s="263" t="s">
        <v>166</v>
      </c>
      <c r="I146" s="263" t="s">
        <v>59</v>
      </c>
      <c r="J146" s="263" t="s">
        <v>701</v>
      </c>
      <c r="K146" s="262"/>
    </row>
    <row r="147" spans="2:11" ht="17.25" customHeight="1" x14ac:dyDescent="0.3">
      <c r="B147" s="261"/>
      <c r="C147" s="265" t="s">
        <v>702</v>
      </c>
      <c r="D147" s="265"/>
      <c r="E147" s="265"/>
      <c r="F147" s="266" t="s">
        <v>703</v>
      </c>
      <c r="G147" s="267"/>
      <c r="H147" s="265"/>
      <c r="I147" s="265"/>
      <c r="J147" s="265" t="s">
        <v>704</v>
      </c>
      <c r="K147" s="262"/>
    </row>
    <row r="148" spans="2:11" ht="5.25" customHeight="1" x14ac:dyDescent="0.3">
      <c r="B148" s="271"/>
      <c r="C148" s="268"/>
      <c r="D148" s="268"/>
      <c r="E148" s="268"/>
      <c r="F148" s="268"/>
      <c r="G148" s="269"/>
      <c r="H148" s="268"/>
      <c r="I148" s="268"/>
      <c r="J148" s="268"/>
      <c r="K148" s="292"/>
    </row>
    <row r="149" spans="2:11" ht="15" customHeight="1" x14ac:dyDescent="0.3">
      <c r="B149" s="271"/>
      <c r="C149" s="296" t="s">
        <v>708</v>
      </c>
      <c r="D149" s="251"/>
      <c r="E149" s="251"/>
      <c r="F149" s="297" t="s">
        <v>705</v>
      </c>
      <c r="G149" s="251"/>
      <c r="H149" s="296" t="s">
        <v>744</v>
      </c>
      <c r="I149" s="296" t="s">
        <v>707</v>
      </c>
      <c r="J149" s="296">
        <v>120</v>
      </c>
      <c r="K149" s="292"/>
    </row>
    <row r="150" spans="2:11" ht="15" customHeight="1" x14ac:dyDescent="0.3">
      <c r="B150" s="271"/>
      <c r="C150" s="296" t="s">
        <v>753</v>
      </c>
      <c r="D150" s="251"/>
      <c r="E150" s="251"/>
      <c r="F150" s="297" t="s">
        <v>705</v>
      </c>
      <c r="G150" s="251"/>
      <c r="H150" s="296" t="s">
        <v>764</v>
      </c>
      <c r="I150" s="296" t="s">
        <v>707</v>
      </c>
      <c r="J150" s="296" t="s">
        <v>755</v>
      </c>
      <c r="K150" s="292"/>
    </row>
    <row r="151" spans="2:11" ht="15" customHeight="1" x14ac:dyDescent="0.3">
      <c r="B151" s="271"/>
      <c r="C151" s="296" t="s">
        <v>654</v>
      </c>
      <c r="D151" s="251"/>
      <c r="E151" s="251"/>
      <c r="F151" s="297" t="s">
        <v>705</v>
      </c>
      <c r="G151" s="251"/>
      <c r="H151" s="296" t="s">
        <v>765</v>
      </c>
      <c r="I151" s="296" t="s">
        <v>707</v>
      </c>
      <c r="J151" s="296" t="s">
        <v>755</v>
      </c>
      <c r="K151" s="292"/>
    </row>
    <row r="152" spans="2:11" ht="15" customHeight="1" x14ac:dyDescent="0.3">
      <c r="B152" s="271"/>
      <c r="C152" s="296" t="s">
        <v>710</v>
      </c>
      <c r="D152" s="251"/>
      <c r="E152" s="251"/>
      <c r="F152" s="297" t="s">
        <v>711</v>
      </c>
      <c r="G152" s="251"/>
      <c r="H152" s="296" t="s">
        <v>744</v>
      </c>
      <c r="I152" s="296" t="s">
        <v>707</v>
      </c>
      <c r="J152" s="296">
        <v>50</v>
      </c>
      <c r="K152" s="292"/>
    </row>
    <row r="153" spans="2:11" ht="15" customHeight="1" x14ac:dyDescent="0.3">
      <c r="B153" s="271"/>
      <c r="C153" s="296" t="s">
        <v>713</v>
      </c>
      <c r="D153" s="251"/>
      <c r="E153" s="251"/>
      <c r="F153" s="297" t="s">
        <v>705</v>
      </c>
      <c r="G153" s="251"/>
      <c r="H153" s="296" t="s">
        <v>744</v>
      </c>
      <c r="I153" s="296" t="s">
        <v>715</v>
      </c>
      <c r="J153" s="296"/>
      <c r="K153" s="292"/>
    </row>
    <row r="154" spans="2:11" ht="15" customHeight="1" x14ac:dyDescent="0.3">
      <c r="B154" s="271"/>
      <c r="C154" s="296" t="s">
        <v>724</v>
      </c>
      <c r="D154" s="251"/>
      <c r="E154" s="251"/>
      <c r="F154" s="297" t="s">
        <v>711</v>
      </c>
      <c r="G154" s="251"/>
      <c r="H154" s="296" t="s">
        <v>744</v>
      </c>
      <c r="I154" s="296" t="s">
        <v>707</v>
      </c>
      <c r="J154" s="296">
        <v>50</v>
      </c>
      <c r="K154" s="292"/>
    </row>
    <row r="155" spans="2:11" ht="15" customHeight="1" x14ac:dyDescent="0.3">
      <c r="B155" s="271"/>
      <c r="C155" s="296" t="s">
        <v>732</v>
      </c>
      <c r="D155" s="251"/>
      <c r="E155" s="251"/>
      <c r="F155" s="297" t="s">
        <v>711</v>
      </c>
      <c r="G155" s="251"/>
      <c r="H155" s="296" t="s">
        <v>744</v>
      </c>
      <c r="I155" s="296" t="s">
        <v>707</v>
      </c>
      <c r="J155" s="296">
        <v>50</v>
      </c>
      <c r="K155" s="292"/>
    </row>
    <row r="156" spans="2:11" ht="15" customHeight="1" x14ac:dyDescent="0.3">
      <c r="B156" s="271"/>
      <c r="C156" s="296" t="s">
        <v>730</v>
      </c>
      <c r="D156" s="251"/>
      <c r="E156" s="251"/>
      <c r="F156" s="297" t="s">
        <v>711</v>
      </c>
      <c r="G156" s="251"/>
      <c r="H156" s="296" t="s">
        <v>744</v>
      </c>
      <c r="I156" s="296" t="s">
        <v>707</v>
      </c>
      <c r="J156" s="296">
        <v>50</v>
      </c>
      <c r="K156" s="292"/>
    </row>
    <row r="157" spans="2:11" ht="15" customHeight="1" x14ac:dyDescent="0.3">
      <c r="B157" s="271"/>
      <c r="C157" s="296" t="s">
        <v>145</v>
      </c>
      <c r="D157" s="251"/>
      <c r="E157" s="251"/>
      <c r="F157" s="297" t="s">
        <v>705</v>
      </c>
      <c r="G157" s="251"/>
      <c r="H157" s="296" t="s">
        <v>766</v>
      </c>
      <c r="I157" s="296" t="s">
        <v>707</v>
      </c>
      <c r="J157" s="296" t="s">
        <v>767</v>
      </c>
      <c r="K157" s="292"/>
    </row>
    <row r="158" spans="2:11" ht="15" customHeight="1" x14ac:dyDescent="0.3">
      <c r="B158" s="271"/>
      <c r="C158" s="296" t="s">
        <v>768</v>
      </c>
      <c r="D158" s="251"/>
      <c r="E158" s="251"/>
      <c r="F158" s="297" t="s">
        <v>705</v>
      </c>
      <c r="G158" s="251"/>
      <c r="H158" s="296" t="s">
        <v>769</v>
      </c>
      <c r="I158" s="296" t="s">
        <v>739</v>
      </c>
      <c r="J158" s="296"/>
      <c r="K158" s="292"/>
    </row>
    <row r="159" spans="2:11" ht="15" customHeight="1" x14ac:dyDescent="0.3">
      <c r="B159" s="298"/>
      <c r="C159" s="280"/>
      <c r="D159" s="280"/>
      <c r="E159" s="280"/>
      <c r="F159" s="280"/>
      <c r="G159" s="280"/>
      <c r="H159" s="280"/>
      <c r="I159" s="280"/>
      <c r="J159" s="280"/>
      <c r="K159" s="299"/>
    </row>
    <row r="160" spans="2:11" ht="18.75" customHeight="1" x14ac:dyDescent="0.3">
      <c r="B160" s="247"/>
      <c r="C160" s="251"/>
      <c r="D160" s="251"/>
      <c r="E160" s="251"/>
      <c r="F160" s="270"/>
      <c r="G160" s="251"/>
      <c r="H160" s="251"/>
      <c r="I160" s="251"/>
      <c r="J160" s="251"/>
      <c r="K160" s="247"/>
    </row>
    <row r="161" spans="2:11" ht="18.75" customHeight="1" x14ac:dyDescent="0.3">
      <c r="B161" s="257"/>
      <c r="C161" s="257"/>
      <c r="D161" s="257"/>
      <c r="E161" s="257"/>
      <c r="F161" s="257"/>
      <c r="G161" s="257"/>
      <c r="H161" s="257"/>
      <c r="I161" s="257"/>
      <c r="J161" s="257"/>
      <c r="K161" s="257"/>
    </row>
    <row r="162" spans="2:11" ht="7.5" customHeight="1" x14ac:dyDescent="0.3">
      <c r="B162" s="239"/>
      <c r="C162" s="240"/>
      <c r="D162" s="240"/>
      <c r="E162" s="240"/>
      <c r="F162" s="240"/>
      <c r="G162" s="240"/>
      <c r="H162" s="240"/>
      <c r="I162" s="240"/>
      <c r="J162" s="240"/>
      <c r="K162" s="241"/>
    </row>
    <row r="163" spans="2:11" ht="45" customHeight="1" x14ac:dyDescent="0.3">
      <c r="B163" s="242"/>
      <c r="C163" s="362" t="s">
        <v>770</v>
      </c>
      <c r="D163" s="362"/>
      <c r="E163" s="362"/>
      <c r="F163" s="362"/>
      <c r="G163" s="362"/>
      <c r="H163" s="362"/>
      <c r="I163" s="362"/>
      <c r="J163" s="362"/>
      <c r="K163" s="243"/>
    </row>
    <row r="164" spans="2:11" ht="17.25" customHeight="1" x14ac:dyDescent="0.3">
      <c r="B164" s="242"/>
      <c r="C164" s="263" t="s">
        <v>699</v>
      </c>
      <c r="D164" s="263"/>
      <c r="E164" s="263"/>
      <c r="F164" s="263" t="s">
        <v>700</v>
      </c>
      <c r="G164" s="300"/>
      <c r="H164" s="301" t="s">
        <v>166</v>
      </c>
      <c r="I164" s="301" t="s">
        <v>59</v>
      </c>
      <c r="J164" s="263" t="s">
        <v>701</v>
      </c>
      <c r="K164" s="243"/>
    </row>
    <row r="165" spans="2:11" ht="17.25" customHeight="1" x14ac:dyDescent="0.3">
      <c r="B165" s="244"/>
      <c r="C165" s="265" t="s">
        <v>702</v>
      </c>
      <c r="D165" s="265"/>
      <c r="E165" s="265"/>
      <c r="F165" s="266" t="s">
        <v>703</v>
      </c>
      <c r="G165" s="302"/>
      <c r="H165" s="303"/>
      <c r="I165" s="303"/>
      <c r="J165" s="265" t="s">
        <v>704</v>
      </c>
      <c r="K165" s="245"/>
    </row>
    <row r="166" spans="2:11" ht="5.25" customHeight="1" x14ac:dyDescent="0.3">
      <c r="B166" s="271"/>
      <c r="C166" s="268"/>
      <c r="D166" s="268"/>
      <c r="E166" s="268"/>
      <c r="F166" s="268"/>
      <c r="G166" s="269"/>
      <c r="H166" s="268"/>
      <c r="I166" s="268"/>
      <c r="J166" s="268"/>
      <c r="K166" s="292"/>
    </row>
    <row r="167" spans="2:11" ht="15" customHeight="1" x14ac:dyDescent="0.3">
      <c r="B167" s="271"/>
      <c r="C167" s="251" t="s">
        <v>708</v>
      </c>
      <c r="D167" s="251"/>
      <c r="E167" s="251"/>
      <c r="F167" s="270" t="s">
        <v>705</v>
      </c>
      <c r="G167" s="251"/>
      <c r="H167" s="251" t="s">
        <v>744</v>
      </c>
      <c r="I167" s="251" t="s">
        <v>707</v>
      </c>
      <c r="J167" s="251">
        <v>120</v>
      </c>
      <c r="K167" s="292"/>
    </row>
    <row r="168" spans="2:11" ht="15" customHeight="1" x14ac:dyDescent="0.3">
      <c r="B168" s="271"/>
      <c r="C168" s="251" t="s">
        <v>753</v>
      </c>
      <c r="D168" s="251"/>
      <c r="E168" s="251"/>
      <c r="F168" s="270" t="s">
        <v>705</v>
      </c>
      <c r="G168" s="251"/>
      <c r="H168" s="251" t="s">
        <v>754</v>
      </c>
      <c r="I168" s="251" t="s">
        <v>707</v>
      </c>
      <c r="J168" s="251" t="s">
        <v>755</v>
      </c>
      <c r="K168" s="292"/>
    </row>
    <row r="169" spans="2:11" ht="15" customHeight="1" x14ac:dyDescent="0.3">
      <c r="B169" s="271"/>
      <c r="C169" s="251" t="s">
        <v>654</v>
      </c>
      <c r="D169" s="251"/>
      <c r="E169" s="251"/>
      <c r="F169" s="270" t="s">
        <v>705</v>
      </c>
      <c r="G169" s="251"/>
      <c r="H169" s="251" t="s">
        <v>771</v>
      </c>
      <c r="I169" s="251" t="s">
        <v>707</v>
      </c>
      <c r="J169" s="251" t="s">
        <v>755</v>
      </c>
      <c r="K169" s="292"/>
    </row>
    <row r="170" spans="2:11" ht="15" customHeight="1" x14ac:dyDescent="0.3">
      <c r="B170" s="271"/>
      <c r="C170" s="251" t="s">
        <v>710</v>
      </c>
      <c r="D170" s="251"/>
      <c r="E170" s="251"/>
      <c r="F170" s="270" t="s">
        <v>711</v>
      </c>
      <c r="G170" s="251"/>
      <c r="H170" s="251" t="s">
        <v>771</v>
      </c>
      <c r="I170" s="251" t="s">
        <v>707</v>
      </c>
      <c r="J170" s="251">
        <v>50</v>
      </c>
      <c r="K170" s="292"/>
    </row>
    <row r="171" spans="2:11" ht="15" customHeight="1" x14ac:dyDescent="0.3">
      <c r="B171" s="271"/>
      <c r="C171" s="251" t="s">
        <v>713</v>
      </c>
      <c r="D171" s="251"/>
      <c r="E171" s="251"/>
      <c r="F171" s="270" t="s">
        <v>705</v>
      </c>
      <c r="G171" s="251"/>
      <c r="H171" s="251" t="s">
        <v>771</v>
      </c>
      <c r="I171" s="251" t="s">
        <v>715</v>
      </c>
      <c r="J171" s="251"/>
      <c r="K171" s="292"/>
    </row>
    <row r="172" spans="2:11" ht="15" customHeight="1" x14ac:dyDescent="0.3">
      <c r="B172" s="271"/>
      <c r="C172" s="251" t="s">
        <v>724</v>
      </c>
      <c r="D172" s="251"/>
      <c r="E172" s="251"/>
      <c r="F172" s="270" t="s">
        <v>711</v>
      </c>
      <c r="G172" s="251"/>
      <c r="H172" s="251" t="s">
        <v>771</v>
      </c>
      <c r="I172" s="251" t="s">
        <v>707</v>
      </c>
      <c r="J172" s="251">
        <v>50</v>
      </c>
      <c r="K172" s="292"/>
    </row>
    <row r="173" spans="2:11" ht="15" customHeight="1" x14ac:dyDescent="0.3">
      <c r="B173" s="271"/>
      <c r="C173" s="251" t="s">
        <v>732</v>
      </c>
      <c r="D173" s="251"/>
      <c r="E173" s="251"/>
      <c r="F173" s="270" t="s">
        <v>711</v>
      </c>
      <c r="G173" s="251"/>
      <c r="H173" s="251" t="s">
        <v>771</v>
      </c>
      <c r="I173" s="251" t="s">
        <v>707</v>
      </c>
      <c r="J173" s="251">
        <v>50</v>
      </c>
      <c r="K173" s="292"/>
    </row>
    <row r="174" spans="2:11" ht="15" customHeight="1" x14ac:dyDescent="0.3">
      <c r="B174" s="271"/>
      <c r="C174" s="251" t="s">
        <v>730</v>
      </c>
      <c r="D174" s="251"/>
      <c r="E174" s="251"/>
      <c r="F174" s="270" t="s">
        <v>711</v>
      </c>
      <c r="G174" s="251"/>
      <c r="H174" s="251" t="s">
        <v>771</v>
      </c>
      <c r="I174" s="251" t="s">
        <v>707</v>
      </c>
      <c r="J174" s="251">
        <v>50</v>
      </c>
      <c r="K174" s="292"/>
    </row>
    <row r="175" spans="2:11" ht="15" customHeight="1" x14ac:dyDescent="0.3">
      <c r="B175" s="271"/>
      <c r="C175" s="251" t="s">
        <v>165</v>
      </c>
      <c r="D175" s="251"/>
      <c r="E175" s="251"/>
      <c r="F175" s="270" t="s">
        <v>705</v>
      </c>
      <c r="G175" s="251"/>
      <c r="H175" s="251" t="s">
        <v>772</v>
      </c>
      <c r="I175" s="251" t="s">
        <v>773</v>
      </c>
      <c r="J175" s="251"/>
      <c r="K175" s="292"/>
    </row>
    <row r="176" spans="2:11" ht="15" customHeight="1" x14ac:dyDescent="0.3">
      <c r="B176" s="271"/>
      <c r="C176" s="251" t="s">
        <v>59</v>
      </c>
      <c r="D176" s="251"/>
      <c r="E176" s="251"/>
      <c r="F176" s="270" t="s">
        <v>705</v>
      </c>
      <c r="G176" s="251"/>
      <c r="H176" s="251" t="s">
        <v>774</v>
      </c>
      <c r="I176" s="251" t="s">
        <v>775</v>
      </c>
      <c r="J176" s="251">
        <v>1</v>
      </c>
      <c r="K176" s="292"/>
    </row>
    <row r="177" spans="2:11" ht="15" customHeight="1" x14ac:dyDescent="0.3">
      <c r="B177" s="271"/>
      <c r="C177" s="251" t="s">
        <v>55</v>
      </c>
      <c r="D177" s="251"/>
      <c r="E177" s="251"/>
      <c r="F177" s="270" t="s">
        <v>705</v>
      </c>
      <c r="G177" s="251"/>
      <c r="H177" s="251" t="s">
        <v>776</v>
      </c>
      <c r="I177" s="251" t="s">
        <v>707</v>
      </c>
      <c r="J177" s="251">
        <v>20</v>
      </c>
      <c r="K177" s="292"/>
    </row>
    <row r="178" spans="2:11" ht="15" customHeight="1" x14ac:dyDescent="0.3">
      <c r="B178" s="271"/>
      <c r="C178" s="251" t="s">
        <v>166</v>
      </c>
      <c r="D178" s="251"/>
      <c r="E178" s="251"/>
      <c r="F178" s="270" t="s">
        <v>705</v>
      </c>
      <c r="G178" s="251"/>
      <c r="H178" s="251" t="s">
        <v>777</v>
      </c>
      <c r="I178" s="251" t="s">
        <v>707</v>
      </c>
      <c r="J178" s="251">
        <v>255</v>
      </c>
      <c r="K178" s="292"/>
    </row>
    <row r="179" spans="2:11" ht="15" customHeight="1" x14ac:dyDescent="0.3">
      <c r="B179" s="271"/>
      <c r="C179" s="251" t="s">
        <v>167</v>
      </c>
      <c r="D179" s="251"/>
      <c r="E179" s="251"/>
      <c r="F179" s="270" t="s">
        <v>705</v>
      </c>
      <c r="G179" s="251"/>
      <c r="H179" s="251" t="s">
        <v>670</v>
      </c>
      <c r="I179" s="251" t="s">
        <v>707</v>
      </c>
      <c r="J179" s="251">
        <v>10</v>
      </c>
      <c r="K179" s="292"/>
    </row>
    <row r="180" spans="2:11" ht="15" customHeight="1" x14ac:dyDescent="0.3">
      <c r="B180" s="271"/>
      <c r="C180" s="251" t="s">
        <v>168</v>
      </c>
      <c r="D180" s="251"/>
      <c r="E180" s="251"/>
      <c r="F180" s="270" t="s">
        <v>705</v>
      </c>
      <c r="G180" s="251"/>
      <c r="H180" s="251" t="s">
        <v>778</v>
      </c>
      <c r="I180" s="251" t="s">
        <v>739</v>
      </c>
      <c r="J180" s="251"/>
      <c r="K180" s="292"/>
    </row>
    <row r="181" spans="2:11" ht="15" customHeight="1" x14ac:dyDescent="0.3">
      <c r="B181" s="271"/>
      <c r="C181" s="251" t="s">
        <v>779</v>
      </c>
      <c r="D181" s="251"/>
      <c r="E181" s="251"/>
      <c r="F181" s="270" t="s">
        <v>705</v>
      </c>
      <c r="G181" s="251"/>
      <c r="H181" s="251" t="s">
        <v>780</v>
      </c>
      <c r="I181" s="251" t="s">
        <v>739</v>
      </c>
      <c r="J181" s="251"/>
      <c r="K181" s="292"/>
    </row>
    <row r="182" spans="2:11" ht="15" customHeight="1" x14ac:dyDescent="0.3">
      <c r="B182" s="271"/>
      <c r="C182" s="251" t="s">
        <v>768</v>
      </c>
      <c r="D182" s="251"/>
      <c r="E182" s="251"/>
      <c r="F182" s="270" t="s">
        <v>705</v>
      </c>
      <c r="G182" s="251"/>
      <c r="H182" s="251" t="s">
        <v>781</v>
      </c>
      <c r="I182" s="251" t="s">
        <v>739</v>
      </c>
      <c r="J182" s="251"/>
      <c r="K182" s="292"/>
    </row>
    <row r="183" spans="2:11" ht="15" customHeight="1" x14ac:dyDescent="0.3">
      <c r="B183" s="271"/>
      <c r="C183" s="251" t="s">
        <v>170</v>
      </c>
      <c r="D183" s="251"/>
      <c r="E183" s="251"/>
      <c r="F183" s="270" t="s">
        <v>711</v>
      </c>
      <c r="G183" s="251"/>
      <c r="H183" s="251" t="s">
        <v>782</v>
      </c>
      <c r="I183" s="251" t="s">
        <v>707</v>
      </c>
      <c r="J183" s="251">
        <v>50</v>
      </c>
      <c r="K183" s="292"/>
    </row>
    <row r="184" spans="2:11" ht="15" customHeight="1" x14ac:dyDescent="0.3">
      <c r="B184" s="271"/>
      <c r="C184" s="251" t="s">
        <v>783</v>
      </c>
      <c r="D184" s="251"/>
      <c r="E184" s="251"/>
      <c r="F184" s="270" t="s">
        <v>711</v>
      </c>
      <c r="G184" s="251"/>
      <c r="H184" s="251" t="s">
        <v>784</v>
      </c>
      <c r="I184" s="251" t="s">
        <v>785</v>
      </c>
      <c r="J184" s="251"/>
      <c r="K184" s="292"/>
    </row>
    <row r="185" spans="2:11" ht="15" customHeight="1" x14ac:dyDescent="0.3">
      <c r="B185" s="271"/>
      <c r="C185" s="251" t="s">
        <v>786</v>
      </c>
      <c r="D185" s="251"/>
      <c r="E185" s="251"/>
      <c r="F185" s="270" t="s">
        <v>711</v>
      </c>
      <c r="G185" s="251"/>
      <c r="H185" s="251" t="s">
        <v>787</v>
      </c>
      <c r="I185" s="251" t="s">
        <v>785</v>
      </c>
      <c r="J185" s="251"/>
      <c r="K185" s="292"/>
    </row>
    <row r="186" spans="2:11" ht="15" customHeight="1" x14ac:dyDescent="0.3">
      <c r="B186" s="271"/>
      <c r="C186" s="251" t="s">
        <v>788</v>
      </c>
      <c r="D186" s="251"/>
      <c r="E186" s="251"/>
      <c r="F186" s="270" t="s">
        <v>711</v>
      </c>
      <c r="G186" s="251"/>
      <c r="H186" s="251" t="s">
        <v>789</v>
      </c>
      <c r="I186" s="251" t="s">
        <v>785</v>
      </c>
      <c r="J186" s="251"/>
      <c r="K186" s="292"/>
    </row>
    <row r="187" spans="2:11" ht="15" customHeight="1" x14ac:dyDescent="0.3">
      <c r="B187" s="271"/>
      <c r="C187" s="304" t="s">
        <v>790</v>
      </c>
      <c r="D187" s="251"/>
      <c r="E187" s="251"/>
      <c r="F187" s="270" t="s">
        <v>711</v>
      </c>
      <c r="G187" s="251"/>
      <c r="H187" s="251" t="s">
        <v>791</v>
      </c>
      <c r="I187" s="251" t="s">
        <v>792</v>
      </c>
      <c r="J187" s="305" t="s">
        <v>793</v>
      </c>
      <c r="K187" s="292"/>
    </row>
    <row r="188" spans="2:11" ht="15" customHeight="1" x14ac:dyDescent="0.3">
      <c r="B188" s="271"/>
      <c r="C188" s="256" t="s">
        <v>44</v>
      </c>
      <c r="D188" s="251"/>
      <c r="E188" s="251"/>
      <c r="F188" s="270" t="s">
        <v>705</v>
      </c>
      <c r="G188" s="251"/>
      <c r="H188" s="247" t="s">
        <v>794</v>
      </c>
      <c r="I188" s="251" t="s">
        <v>795</v>
      </c>
      <c r="J188" s="251"/>
      <c r="K188" s="292"/>
    </row>
    <row r="189" spans="2:11" ht="15" customHeight="1" x14ac:dyDescent="0.3">
      <c r="B189" s="271"/>
      <c r="C189" s="256" t="s">
        <v>796</v>
      </c>
      <c r="D189" s="251"/>
      <c r="E189" s="251"/>
      <c r="F189" s="270" t="s">
        <v>705</v>
      </c>
      <c r="G189" s="251"/>
      <c r="H189" s="251" t="s">
        <v>797</v>
      </c>
      <c r="I189" s="251" t="s">
        <v>739</v>
      </c>
      <c r="J189" s="251"/>
      <c r="K189" s="292"/>
    </row>
    <row r="190" spans="2:11" ht="15" customHeight="1" x14ac:dyDescent="0.3">
      <c r="B190" s="271"/>
      <c r="C190" s="256" t="s">
        <v>798</v>
      </c>
      <c r="D190" s="251"/>
      <c r="E190" s="251"/>
      <c r="F190" s="270" t="s">
        <v>705</v>
      </c>
      <c r="G190" s="251"/>
      <c r="H190" s="251" t="s">
        <v>799</v>
      </c>
      <c r="I190" s="251" t="s">
        <v>739</v>
      </c>
      <c r="J190" s="251"/>
      <c r="K190" s="292"/>
    </row>
    <row r="191" spans="2:11" ht="15" customHeight="1" x14ac:dyDescent="0.3">
      <c r="B191" s="271"/>
      <c r="C191" s="256" t="s">
        <v>800</v>
      </c>
      <c r="D191" s="251"/>
      <c r="E191" s="251"/>
      <c r="F191" s="270" t="s">
        <v>711</v>
      </c>
      <c r="G191" s="251"/>
      <c r="H191" s="251" t="s">
        <v>801</v>
      </c>
      <c r="I191" s="251" t="s">
        <v>739</v>
      </c>
      <c r="J191" s="251"/>
      <c r="K191" s="292"/>
    </row>
    <row r="192" spans="2:11" ht="15" customHeight="1" x14ac:dyDescent="0.3">
      <c r="B192" s="298"/>
      <c r="C192" s="306"/>
      <c r="D192" s="280"/>
      <c r="E192" s="280"/>
      <c r="F192" s="280"/>
      <c r="G192" s="280"/>
      <c r="H192" s="280"/>
      <c r="I192" s="280"/>
      <c r="J192" s="280"/>
      <c r="K192" s="299"/>
    </row>
    <row r="193" spans="2:11" ht="18.75" customHeight="1" x14ac:dyDescent="0.3">
      <c r="B193" s="247"/>
      <c r="C193" s="251"/>
      <c r="D193" s="251"/>
      <c r="E193" s="251"/>
      <c r="F193" s="270"/>
      <c r="G193" s="251"/>
      <c r="H193" s="251"/>
      <c r="I193" s="251"/>
      <c r="J193" s="251"/>
      <c r="K193" s="247"/>
    </row>
    <row r="194" spans="2:11" ht="18.75" customHeight="1" x14ac:dyDescent="0.3">
      <c r="B194" s="247"/>
      <c r="C194" s="251"/>
      <c r="D194" s="251"/>
      <c r="E194" s="251"/>
      <c r="F194" s="270"/>
      <c r="G194" s="251"/>
      <c r="H194" s="251"/>
      <c r="I194" s="251"/>
      <c r="J194" s="251"/>
      <c r="K194" s="247"/>
    </row>
    <row r="195" spans="2:11" ht="18.75" customHeight="1" x14ac:dyDescent="0.3">
      <c r="B195" s="257"/>
      <c r="C195" s="257"/>
      <c r="D195" s="257"/>
      <c r="E195" s="257"/>
      <c r="F195" s="257"/>
      <c r="G195" s="257"/>
      <c r="H195" s="257"/>
      <c r="I195" s="257"/>
      <c r="J195" s="257"/>
      <c r="K195" s="257"/>
    </row>
    <row r="196" spans="2:11" x14ac:dyDescent="0.3">
      <c r="B196" s="239"/>
      <c r="C196" s="240"/>
      <c r="D196" s="240"/>
      <c r="E196" s="240"/>
      <c r="F196" s="240"/>
      <c r="G196" s="240"/>
      <c r="H196" s="240"/>
      <c r="I196" s="240"/>
      <c r="J196" s="240"/>
      <c r="K196" s="241"/>
    </row>
    <row r="197" spans="2:11" ht="21" x14ac:dyDescent="0.3">
      <c r="B197" s="242"/>
      <c r="C197" s="362" t="s">
        <v>802</v>
      </c>
      <c r="D197" s="362"/>
      <c r="E197" s="362"/>
      <c r="F197" s="362"/>
      <c r="G197" s="362"/>
      <c r="H197" s="362"/>
      <c r="I197" s="362"/>
      <c r="J197" s="362"/>
      <c r="K197" s="243"/>
    </row>
    <row r="198" spans="2:11" ht="25.5" customHeight="1" x14ac:dyDescent="0.3">
      <c r="B198" s="242"/>
      <c r="C198" s="307" t="s">
        <v>803</v>
      </c>
      <c r="D198" s="307"/>
      <c r="E198" s="307"/>
      <c r="F198" s="307" t="s">
        <v>804</v>
      </c>
      <c r="G198" s="308"/>
      <c r="H198" s="361" t="s">
        <v>805</v>
      </c>
      <c r="I198" s="361"/>
      <c r="J198" s="361"/>
      <c r="K198" s="243"/>
    </row>
    <row r="199" spans="2:11" ht="5.25" customHeight="1" x14ac:dyDescent="0.3">
      <c r="B199" s="271"/>
      <c r="C199" s="268"/>
      <c r="D199" s="268"/>
      <c r="E199" s="268"/>
      <c r="F199" s="268"/>
      <c r="G199" s="251"/>
      <c r="H199" s="268"/>
      <c r="I199" s="268"/>
      <c r="J199" s="268"/>
      <c r="K199" s="292"/>
    </row>
    <row r="200" spans="2:11" ht="15" customHeight="1" x14ac:dyDescent="0.3">
      <c r="B200" s="271"/>
      <c r="C200" s="251" t="s">
        <v>795</v>
      </c>
      <c r="D200" s="251"/>
      <c r="E200" s="251"/>
      <c r="F200" s="270" t="s">
        <v>45</v>
      </c>
      <c r="G200" s="251"/>
      <c r="H200" s="359" t="s">
        <v>806</v>
      </c>
      <c r="I200" s="359"/>
      <c r="J200" s="359"/>
      <c r="K200" s="292"/>
    </row>
    <row r="201" spans="2:11" ht="15" customHeight="1" x14ac:dyDescent="0.3">
      <c r="B201" s="271"/>
      <c r="C201" s="277"/>
      <c r="D201" s="251"/>
      <c r="E201" s="251"/>
      <c r="F201" s="270" t="s">
        <v>46</v>
      </c>
      <c r="G201" s="251"/>
      <c r="H201" s="359" t="s">
        <v>807</v>
      </c>
      <c r="I201" s="359"/>
      <c r="J201" s="359"/>
      <c r="K201" s="292"/>
    </row>
    <row r="202" spans="2:11" ht="15" customHeight="1" x14ac:dyDescent="0.3">
      <c r="B202" s="271"/>
      <c r="C202" s="277"/>
      <c r="D202" s="251"/>
      <c r="E202" s="251"/>
      <c r="F202" s="270" t="s">
        <v>49</v>
      </c>
      <c r="G202" s="251"/>
      <c r="H202" s="359" t="s">
        <v>808</v>
      </c>
      <c r="I202" s="359"/>
      <c r="J202" s="359"/>
      <c r="K202" s="292"/>
    </row>
    <row r="203" spans="2:11" ht="15" customHeight="1" x14ac:dyDescent="0.3">
      <c r="B203" s="271"/>
      <c r="C203" s="251"/>
      <c r="D203" s="251"/>
      <c r="E203" s="251"/>
      <c r="F203" s="270" t="s">
        <v>47</v>
      </c>
      <c r="G203" s="251"/>
      <c r="H203" s="359" t="s">
        <v>809</v>
      </c>
      <c r="I203" s="359"/>
      <c r="J203" s="359"/>
      <c r="K203" s="292"/>
    </row>
    <row r="204" spans="2:11" ht="15" customHeight="1" x14ac:dyDescent="0.3">
      <c r="B204" s="271"/>
      <c r="C204" s="251"/>
      <c r="D204" s="251"/>
      <c r="E204" s="251"/>
      <c r="F204" s="270" t="s">
        <v>48</v>
      </c>
      <c r="G204" s="251"/>
      <c r="H204" s="359" t="s">
        <v>810</v>
      </c>
      <c r="I204" s="359"/>
      <c r="J204" s="359"/>
      <c r="K204" s="292"/>
    </row>
    <row r="205" spans="2:11" ht="15" customHeight="1" x14ac:dyDescent="0.3">
      <c r="B205" s="271"/>
      <c r="C205" s="251"/>
      <c r="D205" s="251"/>
      <c r="E205" s="251"/>
      <c r="F205" s="270"/>
      <c r="G205" s="251"/>
      <c r="H205" s="251"/>
      <c r="I205" s="251"/>
      <c r="J205" s="251"/>
      <c r="K205" s="292"/>
    </row>
    <row r="206" spans="2:11" ht="15" customHeight="1" x14ac:dyDescent="0.3">
      <c r="B206" s="271"/>
      <c r="C206" s="251" t="s">
        <v>751</v>
      </c>
      <c r="D206" s="251"/>
      <c r="E206" s="251"/>
      <c r="F206" s="270" t="s">
        <v>78</v>
      </c>
      <c r="G206" s="251"/>
      <c r="H206" s="359" t="s">
        <v>811</v>
      </c>
      <c r="I206" s="359"/>
      <c r="J206" s="359"/>
      <c r="K206" s="292"/>
    </row>
    <row r="207" spans="2:11" ht="15" customHeight="1" x14ac:dyDescent="0.3">
      <c r="B207" s="271"/>
      <c r="C207" s="277"/>
      <c r="D207" s="251"/>
      <c r="E207" s="251"/>
      <c r="F207" s="270" t="s">
        <v>648</v>
      </c>
      <c r="G207" s="251"/>
      <c r="H207" s="359" t="s">
        <v>649</v>
      </c>
      <c r="I207" s="359"/>
      <c r="J207" s="359"/>
      <c r="K207" s="292"/>
    </row>
    <row r="208" spans="2:11" ht="15" customHeight="1" x14ac:dyDescent="0.3">
      <c r="B208" s="271"/>
      <c r="C208" s="251"/>
      <c r="D208" s="251"/>
      <c r="E208" s="251"/>
      <c r="F208" s="270" t="s">
        <v>646</v>
      </c>
      <c r="G208" s="251"/>
      <c r="H208" s="359" t="s">
        <v>812</v>
      </c>
      <c r="I208" s="359"/>
      <c r="J208" s="359"/>
      <c r="K208" s="292"/>
    </row>
    <row r="209" spans="2:11" ht="15" customHeight="1" x14ac:dyDescent="0.3">
      <c r="B209" s="309"/>
      <c r="C209" s="277"/>
      <c r="D209" s="277"/>
      <c r="E209" s="277"/>
      <c r="F209" s="270" t="s">
        <v>650</v>
      </c>
      <c r="G209" s="256"/>
      <c r="H209" s="360" t="s">
        <v>651</v>
      </c>
      <c r="I209" s="360"/>
      <c r="J209" s="360"/>
      <c r="K209" s="310"/>
    </row>
    <row r="210" spans="2:11" ht="15" customHeight="1" x14ac:dyDescent="0.3">
      <c r="B210" s="309"/>
      <c r="C210" s="277"/>
      <c r="D210" s="277"/>
      <c r="E210" s="277"/>
      <c r="F210" s="270" t="s">
        <v>652</v>
      </c>
      <c r="G210" s="256"/>
      <c r="H210" s="360" t="s">
        <v>630</v>
      </c>
      <c r="I210" s="360"/>
      <c r="J210" s="360"/>
      <c r="K210" s="310"/>
    </row>
    <row r="211" spans="2:11" ht="15" customHeight="1" x14ac:dyDescent="0.3">
      <c r="B211" s="309"/>
      <c r="C211" s="277"/>
      <c r="D211" s="277"/>
      <c r="E211" s="277"/>
      <c r="F211" s="311"/>
      <c r="G211" s="256"/>
      <c r="H211" s="312"/>
      <c r="I211" s="312"/>
      <c r="J211" s="312"/>
      <c r="K211" s="310"/>
    </row>
    <row r="212" spans="2:11" ht="15" customHeight="1" x14ac:dyDescent="0.3">
      <c r="B212" s="309"/>
      <c r="C212" s="251" t="s">
        <v>775</v>
      </c>
      <c r="D212" s="277"/>
      <c r="E212" s="277"/>
      <c r="F212" s="270">
        <v>1</v>
      </c>
      <c r="G212" s="256"/>
      <c r="H212" s="360" t="s">
        <v>813</v>
      </c>
      <c r="I212" s="360"/>
      <c r="J212" s="360"/>
      <c r="K212" s="310"/>
    </row>
    <row r="213" spans="2:11" ht="15" customHeight="1" x14ac:dyDescent="0.3">
      <c r="B213" s="309"/>
      <c r="C213" s="277"/>
      <c r="D213" s="277"/>
      <c r="E213" s="277"/>
      <c r="F213" s="270">
        <v>2</v>
      </c>
      <c r="G213" s="256"/>
      <c r="H213" s="360" t="s">
        <v>814</v>
      </c>
      <c r="I213" s="360"/>
      <c r="J213" s="360"/>
      <c r="K213" s="310"/>
    </row>
    <row r="214" spans="2:11" ht="15" customHeight="1" x14ac:dyDescent="0.3">
      <c r="B214" s="309"/>
      <c r="C214" s="277"/>
      <c r="D214" s="277"/>
      <c r="E214" s="277"/>
      <c r="F214" s="270">
        <v>3</v>
      </c>
      <c r="G214" s="256"/>
      <c r="H214" s="360" t="s">
        <v>815</v>
      </c>
      <c r="I214" s="360"/>
      <c r="J214" s="360"/>
      <c r="K214" s="310"/>
    </row>
    <row r="215" spans="2:11" ht="15" customHeight="1" x14ac:dyDescent="0.3">
      <c r="B215" s="309"/>
      <c r="C215" s="277"/>
      <c r="D215" s="277"/>
      <c r="E215" s="277"/>
      <c r="F215" s="270">
        <v>4</v>
      </c>
      <c r="G215" s="256"/>
      <c r="H215" s="360" t="s">
        <v>816</v>
      </c>
      <c r="I215" s="360"/>
      <c r="J215" s="360"/>
      <c r="K215" s="310"/>
    </row>
    <row r="216" spans="2:11" ht="12.75" customHeight="1" x14ac:dyDescent="0.3">
      <c r="B216" s="313"/>
      <c r="C216" s="314"/>
      <c r="D216" s="314"/>
      <c r="E216" s="314"/>
      <c r="F216" s="314"/>
      <c r="G216" s="314"/>
      <c r="H216" s="314"/>
      <c r="I216" s="314"/>
      <c r="J216" s="314"/>
      <c r="K216" s="315"/>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1070_UBch_2_Dlouhych - Uh...</vt:lpstr>
      <vt:lpstr>Pokyny pro vyplnění</vt:lpstr>
      <vt:lpstr>'1070_UBch_2_Dlouhych - Uh...'!Názvy_tisku</vt:lpstr>
      <vt:lpstr>'Rekapitulace stavby'!Názvy_tisku</vt:lpstr>
      <vt:lpstr>'1070_UBch_2_Dlouhych - Uh...'!Oblast_tisku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dcterms:created xsi:type="dcterms:W3CDTF">2018-07-27T07:22:08Z</dcterms:created>
  <dcterms:modified xsi:type="dcterms:W3CDTF">2023-02-09T16:16:36Z</dcterms:modified>
</cp:coreProperties>
</file>